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landisk\disk1\産業廃棄物課（新）\G_産業廃棄物審査\05_産業廃棄物統計\05_排出処理状況確認調査\14_令和8年度\03_調査票\確定\"/>
    </mc:Choice>
  </mc:AlternateContent>
  <xr:revisionPtr revIDLastSave="0" documentId="13_ncr:1_{80344C11-8888-4531-B5C6-849A38F773AF}" xr6:coauthVersionLast="47" xr6:coauthVersionMax="47" xr10:uidLastSave="{00000000-0000-0000-0000-000000000000}"/>
  <bookViews>
    <workbookView xWindow="-28920" yWindow="630" windowWidth="29040" windowHeight="15720" tabRatio="500" xr2:uid="{00000000-000D-0000-FFFF-FFFF00000000}"/>
  </bookViews>
  <sheets>
    <sheet name="様式-事A" sheetId="1" r:id="rId1"/>
    <sheet name="様式-事B" sheetId="2" r:id="rId2"/>
    <sheet name="様式-事C" sheetId="3" r:id="rId3"/>
    <sheet name="様式-事F・事F(2)" sheetId="4" r:id="rId4"/>
    <sheet name="様式F-事(3)" sheetId="5" r:id="rId5"/>
    <sheet name="集計" sheetId="6" state="hidden" r:id="rId6"/>
    <sheet name="以下、集計用" sheetId="11" state="hidden" r:id="rId7"/>
    <sheet name="廃棄物マスタ" sheetId="7" state="hidden" r:id="rId8"/>
    <sheet name="施設区分マスタ" sheetId="8" state="hidden" r:id="rId9"/>
    <sheet name="換算比重マスタ" sheetId="9" state="hidden" r:id="rId10"/>
  </sheets>
  <definedNames>
    <definedName name="_xlnm.Print_Area" localSheetId="4">'様式F-事(3)'!$A$1:$K$31</definedName>
    <definedName name="_xlnm.Print_Area" localSheetId="0">'様式-事A'!$B$2:$J$38</definedName>
    <definedName name="_xlnm.Print_Area" localSheetId="1">'様式-事B'!$A$1:$S$45</definedName>
    <definedName name="_xlnm.Print_Area" localSheetId="2">'様式-事C'!$A$1:$W$37</definedName>
    <definedName name="_xlnm.Print_Area" localSheetId="3">'様式-事F・事F(2)'!$A$1:$AK$32</definedName>
    <definedName name="廃棄物リスト">廃棄物マスタ!$E$2:$E$145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D29" i="6" l="1"/>
  <c r="C29" i="6"/>
  <c r="B29" i="6"/>
  <c r="D28" i="6"/>
  <c r="C28" i="6"/>
  <c r="B28" i="6"/>
  <c r="D27" i="6"/>
  <c r="C27" i="6"/>
  <c r="B27" i="6"/>
  <c r="D26" i="6"/>
  <c r="C26" i="6"/>
  <c r="B26" i="6"/>
  <c r="D25" i="6"/>
  <c r="C25" i="6"/>
  <c r="B25" i="6"/>
  <c r="D24" i="6"/>
  <c r="C24" i="6"/>
  <c r="B24" i="6"/>
  <c r="D23" i="6"/>
  <c r="C23" i="6"/>
  <c r="B23" i="6"/>
  <c r="D22" i="6"/>
  <c r="C22" i="6"/>
  <c r="B22" i="6"/>
  <c r="DC13" i="6"/>
  <c r="DB13" i="6"/>
  <c r="DA13" i="6"/>
  <c r="CZ13" i="6"/>
  <c r="CY13" i="6"/>
  <c r="CX13" i="6"/>
  <c r="CS13" i="6"/>
  <c r="CR13" i="6"/>
  <c r="CQ13" i="6"/>
  <c r="CP13" i="6"/>
  <c r="CO13" i="6"/>
  <c r="CN13" i="6"/>
  <c r="CM13" i="6"/>
  <c r="CL13" i="6"/>
  <c r="CK13" i="6"/>
  <c r="CJ13" i="6"/>
  <c r="CI13" i="6"/>
  <c r="CH13" i="6"/>
  <c r="CG13" i="6"/>
  <c r="CF13" i="6"/>
  <c r="CE13" i="6"/>
  <c r="BZ13" i="6"/>
  <c r="BY13" i="6"/>
  <c r="BX13" i="6"/>
  <c r="BW13" i="6"/>
  <c r="BV13" i="6"/>
  <c r="BU13" i="6"/>
  <c r="BT13" i="6"/>
  <c r="BS13" i="6"/>
  <c r="BR13" i="6"/>
  <c r="BQ13" i="6"/>
  <c r="BP13" i="6"/>
  <c r="BO13" i="6"/>
  <c r="BN13" i="6"/>
  <c r="BM13" i="6"/>
  <c r="BL13" i="6"/>
  <c r="BG13" i="6"/>
  <c r="BF13" i="6"/>
  <c r="BE13" i="6"/>
  <c r="BD13" i="6"/>
  <c r="BC13" i="6"/>
  <c r="BB13" i="6"/>
  <c r="BA13" i="6"/>
  <c r="AZ13" i="6"/>
  <c r="AY13" i="6"/>
  <c r="AX13" i="6"/>
  <c r="AW13" i="6"/>
  <c r="AV13" i="6"/>
  <c r="AU13" i="6"/>
  <c r="AT13" i="6"/>
  <c r="AS13" i="6"/>
  <c r="AR13" i="6"/>
  <c r="AQ13" i="6"/>
  <c r="AO13" i="6"/>
  <c r="AN13" i="6"/>
  <c r="AM13" i="6"/>
  <c r="AL13" i="6"/>
  <c r="AK13" i="6"/>
  <c r="AJ13" i="6"/>
  <c r="AI13" i="6"/>
  <c r="AH13" i="6"/>
  <c r="AG13" i="6"/>
  <c r="AF13" i="6"/>
  <c r="AE13" i="6"/>
  <c r="AD13" i="6"/>
  <c r="AC13" i="6"/>
  <c r="AB13" i="6"/>
  <c r="AA13" i="6"/>
  <c r="Z13" i="6"/>
  <c r="Y13" i="6"/>
  <c r="X13" i="6"/>
  <c r="W13" i="6"/>
  <c r="V13" i="6"/>
  <c r="U13" i="6"/>
  <c r="T13" i="6"/>
  <c r="S13" i="6"/>
  <c r="R13" i="6"/>
  <c r="Q13" i="6"/>
  <c r="P13" i="6"/>
  <c r="O13" i="6"/>
  <c r="N13" i="6"/>
  <c r="M13" i="6"/>
  <c r="L13" i="6"/>
  <c r="K13" i="6"/>
  <c r="J13" i="6"/>
  <c r="I13" i="6"/>
  <c r="H13" i="6"/>
  <c r="G13" i="6"/>
  <c r="F13" i="6"/>
  <c r="E13" i="6"/>
  <c r="D13" i="6"/>
  <c r="C13" i="6"/>
  <c r="B13" i="6"/>
  <c r="A13" i="6"/>
  <c r="Y5" i="6"/>
  <c r="V5" i="6"/>
  <c r="U5" i="6"/>
  <c r="T5" i="6"/>
  <c r="S5" i="6"/>
  <c r="R5" i="6"/>
  <c r="Q5" i="6"/>
  <c r="P5" i="6"/>
  <c r="O5" i="6"/>
  <c r="N5" i="6"/>
  <c r="M5" i="6"/>
  <c r="L5" i="6"/>
  <c r="K5" i="6"/>
  <c r="J5" i="6"/>
  <c r="I5" i="6"/>
  <c r="H5" i="6"/>
  <c r="G5" i="6"/>
  <c r="F5" i="6"/>
  <c r="E5" i="6"/>
  <c r="D5" i="6"/>
  <c r="C5" i="6"/>
  <c r="B5" i="6"/>
  <c r="A5" i="6"/>
  <c r="H5" i="5"/>
  <c r="A2" i="5"/>
  <c r="AN35" i="3"/>
  <c r="AO35" i="3" s="1"/>
  <c r="AM35" i="3"/>
  <c r="AL35" i="3"/>
  <c r="AJ35" i="3"/>
  <c r="AK35" i="3" s="1"/>
  <c r="AI35" i="3"/>
  <c r="AG35" i="3"/>
  <c r="AH35" i="3" s="1"/>
  <c r="AF35" i="3"/>
  <c r="AD35" i="3"/>
  <c r="AE35" i="3" s="1"/>
  <c r="AC35" i="3"/>
  <c r="AN34" i="3"/>
  <c r="AO34" i="3" s="1"/>
  <c r="AM34" i="3"/>
  <c r="AL34" i="3"/>
  <c r="AJ34" i="3"/>
  <c r="AK34" i="3" s="1"/>
  <c r="AI34" i="3"/>
  <c r="AG34" i="3"/>
  <c r="AH34" i="3" s="1"/>
  <c r="AF34" i="3"/>
  <c r="AD34" i="3"/>
  <c r="AE34" i="3" s="1"/>
  <c r="AC34" i="3"/>
  <c r="AN33" i="3"/>
  <c r="AO33" i="3" s="1"/>
  <c r="AM33" i="3"/>
  <c r="AL33" i="3"/>
  <c r="AJ33" i="3"/>
  <c r="AK33" i="3" s="1"/>
  <c r="AI33" i="3"/>
  <c r="AG33" i="3"/>
  <c r="AH33" i="3" s="1"/>
  <c r="AF33" i="3"/>
  <c r="AD33" i="3"/>
  <c r="AE33" i="3" s="1"/>
  <c r="AC33" i="3"/>
  <c r="AN32" i="3"/>
  <c r="AO32" i="3" s="1"/>
  <c r="AM32" i="3"/>
  <c r="AL32" i="3"/>
  <c r="AJ32" i="3"/>
  <c r="AK32" i="3" s="1"/>
  <c r="AI32" i="3"/>
  <c r="AG32" i="3"/>
  <c r="AH32" i="3" s="1"/>
  <c r="AF32" i="3"/>
  <c r="AD32" i="3"/>
  <c r="AE32" i="3" s="1"/>
  <c r="AC32" i="3"/>
  <c r="AN31" i="3"/>
  <c r="AO31" i="3" s="1"/>
  <c r="AM31" i="3"/>
  <c r="AL31" i="3"/>
  <c r="AJ31" i="3"/>
  <c r="AK31" i="3" s="1"/>
  <c r="AI31" i="3"/>
  <c r="AG31" i="3"/>
  <c r="AH31" i="3" s="1"/>
  <c r="AF31" i="3"/>
  <c r="AD31" i="3"/>
  <c r="AE31" i="3" s="1"/>
  <c r="AC31" i="3"/>
  <c r="AO30" i="3"/>
  <c r="AN30" i="3"/>
  <c r="AM30" i="3"/>
  <c r="AL30" i="3"/>
  <c r="AJ30" i="3"/>
  <c r="AK30" i="3" s="1"/>
  <c r="AI30" i="3"/>
  <c r="AG30" i="3"/>
  <c r="AH30" i="3" s="1"/>
  <c r="AF30" i="3"/>
  <c r="AD30" i="3"/>
  <c r="AE30" i="3" s="1"/>
  <c r="AC30" i="3"/>
  <c r="AN29" i="3"/>
  <c r="AO29" i="3" s="1"/>
  <c r="AM29" i="3"/>
  <c r="AL29" i="3"/>
  <c r="AJ29" i="3"/>
  <c r="AK29" i="3" s="1"/>
  <c r="AI29" i="3"/>
  <c r="AG29" i="3"/>
  <c r="AH29" i="3" s="1"/>
  <c r="AF29" i="3"/>
  <c r="AD29" i="3"/>
  <c r="AE29" i="3" s="1"/>
  <c r="AC29" i="3"/>
  <c r="AN28" i="3"/>
  <c r="AO28" i="3" s="1"/>
  <c r="AM28" i="3"/>
  <c r="AL28" i="3"/>
  <c r="AJ28" i="3"/>
  <c r="AK28" i="3" s="1"/>
  <c r="AI28" i="3"/>
  <c r="AG28" i="3"/>
  <c r="AH28" i="3" s="1"/>
  <c r="AF28" i="3"/>
  <c r="AD28" i="3"/>
  <c r="AE28" i="3" s="1"/>
  <c r="AC28" i="3"/>
  <c r="AN27" i="3"/>
  <c r="AO27" i="3" s="1"/>
  <c r="AM27" i="3"/>
  <c r="AL27" i="3"/>
  <c r="AJ27" i="3"/>
  <c r="AK27" i="3" s="1"/>
  <c r="AI27" i="3"/>
  <c r="AG27" i="3"/>
  <c r="AH27" i="3" s="1"/>
  <c r="AF27" i="3"/>
  <c r="AD27" i="3"/>
  <c r="AE27" i="3" s="1"/>
  <c r="AC27" i="3"/>
  <c r="AN26" i="3"/>
  <c r="AO26" i="3" s="1"/>
  <c r="AM26" i="3"/>
  <c r="AL26" i="3"/>
  <c r="AJ26" i="3"/>
  <c r="AK26" i="3" s="1"/>
  <c r="AI26" i="3"/>
  <c r="AG26" i="3"/>
  <c r="AH26" i="3" s="1"/>
  <c r="AF26" i="3"/>
  <c r="AD26" i="3"/>
  <c r="AE26" i="3" s="1"/>
  <c r="AC26" i="3"/>
  <c r="AN25" i="3"/>
  <c r="AO25" i="3" s="1"/>
  <c r="AM25" i="3"/>
  <c r="AL25" i="3"/>
  <c r="AJ25" i="3"/>
  <c r="AK25" i="3" s="1"/>
  <c r="AI25" i="3"/>
  <c r="AG25" i="3"/>
  <c r="AH25" i="3" s="1"/>
  <c r="AF25" i="3"/>
  <c r="AD25" i="3"/>
  <c r="AE25" i="3" s="1"/>
  <c r="AC25" i="3"/>
  <c r="AN24" i="3"/>
  <c r="AO24" i="3" s="1"/>
  <c r="AM24" i="3"/>
  <c r="AL24" i="3"/>
  <c r="AJ24" i="3"/>
  <c r="AK24" i="3" s="1"/>
  <c r="AI24" i="3"/>
  <c r="AG24" i="3"/>
  <c r="AH24" i="3" s="1"/>
  <c r="AF24" i="3"/>
  <c r="AD24" i="3"/>
  <c r="AE24" i="3" s="1"/>
  <c r="AC24" i="3"/>
  <c r="AN23" i="3"/>
  <c r="AO23" i="3" s="1"/>
  <c r="AM23" i="3"/>
  <c r="AL23" i="3"/>
  <c r="AJ23" i="3"/>
  <c r="AK23" i="3" s="1"/>
  <c r="AI23" i="3"/>
  <c r="AG23" i="3"/>
  <c r="AH23" i="3" s="1"/>
  <c r="AF23" i="3"/>
  <c r="AD23" i="3"/>
  <c r="AE23" i="3" s="1"/>
  <c r="AC23" i="3"/>
  <c r="AN22" i="3"/>
  <c r="AO22" i="3" s="1"/>
  <c r="AM22" i="3"/>
  <c r="AL22" i="3"/>
  <c r="AJ22" i="3"/>
  <c r="AK22" i="3" s="1"/>
  <c r="AI22" i="3"/>
  <c r="AG22" i="3"/>
  <c r="AH22" i="3" s="1"/>
  <c r="AF22" i="3"/>
  <c r="AD22" i="3"/>
  <c r="AE22" i="3" s="1"/>
  <c r="AC22" i="3"/>
  <c r="AN21" i="3"/>
  <c r="AO21" i="3" s="1"/>
  <c r="AM21" i="3"/>
  <c r="AL21" i="3"/>
  <c r="AJ21" i="3"/>
  <c r="AK21" i="3" s="1"/>
  <c r="AI21" i="3"/>
  <c r="AG21" i="3"/>
  <c r="AH21" i="3" s="1"/>
  <c r="AF21" i="3"/>
  <c r="AD21" i="3"/>
  <c r="AE21" i="3" s="1"/>
  <c r="AC21" i="3"/>
  <c r="AN20" i="3"/>
  <c r="AO20" i="3" s="1"/>
  <c r="AM20" i="3"/>
  <c r="AL20" i="3"/>
  <c r="AJ20" i="3"/>
  <c r="AK20" i="3" s="1"/>
  <c r="AI20" i="3"/>
  <c r="AG20" i="3"/>
  <c r="AH20" i="3" s="1"/>
  <c r="AF20" i="3"/>
  <c r="AD20" i="3"/>
  <c r="AE20" i="3" s="1"/>
  <c r="AC20" i="3"/>
  <c r="AN19" i="3"/>
  <c r="AO19" i="3" s="1"/>
  <c r="AM19" i="3"/>
  <c r="AL19" i="3"/>
  <c r="AJ19" i="3"/>
  <c r="AK19" i="3" s="1"/>
  <c r="AI19" i="3"/>
  <c r="AG19" i="3"/>
  <c r="AH19" i="3" s="1"/>
  <c r="AF19" i="3"/>
  <c r="AD19" i="3"/>
  <c r="AE19" i="3" s="1"/>
  <c r="AC19" i="3"/>
  <c r="AN18" i="3"/>
  <c r="AO18" i="3" s="1"/>
  <c r="AM18" i="3"/>
  <c r="AL18" i="3"/>
  <c r="AJ18" i="3"/>
  <c r="AK18" i="3" s="1"/>
  <c r="AI18" i="3"/>
  <c r="AG18" i="3"/>
  <c r="AH18" i="3" s="1"/>
  <c r="AF18" i="3"/>
  <c r="AD18" i="3"/>
  <c r="AE18" i="3" s="1"/>
  <c r="AC18" i="3"/>
  <c r="AN17" i="3"/>
  <c r="AO17" i="3" s="1"/>
  <c r="AM17" i="3"/>
  <c r="AL17" i="3"/>
  <c r="AJ17" i="3"/>
  <c r="AK17" i="3" s="1"/>
  <c r="AI17" i="3"/>
  <c r="AG17" i="3"/>
  <c r="AH17" i="3" s="1"/>
  <c r="AF17" i="3"/>
  <c r="AD17" i="3"/>
  <c r="AE17" i="3" s="1"/>
  <c r="AC17" i="3"/>
  <c r="AN16" i="3"/>
  <c r="AO16" i="3" s="1"/>
  <c r="AM16" i="3"/>
  <c r="AL16" i="3"/>
  <c r="AJ16" i="3"/>
  <c r="AK16" i="3" s="1"/>
  <c r="AI16" i="3"/>
  <c r="AG16" i="3"/>
  <c r="AH16" i="3" s="1"/>
  <c r="AF16" i="3"/>
  <c r="AD16" i="3"/>
  <c r="AE16" i="3" s="1"/>
  <c r="AC16" i="3"/>
  <c r="AN15" i="3"/>
  <c r="AO15" i="3" s="1"/>
  <c r="AM15" i="3"/>
  <c r="AL15" i="3"/>
  <c r="AJ15" i="3"/>
  <c r="AK15" i="3" s="1"/>
  <c r="AI15" i="3"/>
  <c r="AG15" i="3"/>
  <c r="AH15" i="3" s="1"/>
  <c r="AF15" i="3"/>
  <c r="AT11" i="3" s="1"/>
  <c r="AD15" i="3"/>
  <c r="AE15" i="3" s="1"/>
  <c r="AC15" i="3"/>
  <c r="AN14" i="3"/>
  <c r="AO14" i="3" s="1"/>
  <c r="AM14" i="3"/>
  <c r="AL14" i="3"/>
  <c r="AJ14" i="3"/>
  <c r="AK14" i="3" s="1"/>
  <c r="AI14" i="3"/>
  <c r="AG14" i="3"/>
  <c r="AH14" i="3" s="1"/>
  <c r="AF14" i="3"/>
  <c r="AT19" i="3" s="1"/>
  <c r="AD14" i="3"/>
  <c r="AE14" i="3" s="1"/>
  <c r="AC14" i="3"/>
  <c r="AN13" i="3"/>
  <c r="AO13" i="3" s="1"/>
  <c r="AM13" i="3"/>
  <c r="AL13" i="3"/>
  <c r="AJ13" i="3"/>
  <c r="AK13" i="3" s="1"/>
  <c r="AI13" i="3"/>
  <c r="AG13" i="3"/>
  <c r="AH13" i="3" s="1"/>
  <c r="AF13" i="3"/>
  <c r="AD13" i="3"/>
  <c r="AE13" i="3" s="1"/>
  <c r="AC13" i="3"/>
  <c r="AN12" i="3"/>
  <c r="AO12" i="3" s="1"/>
  <c r="AM12" i="3"/>
  <c r="AL12" i="3"/>
  <c r="AJ12" i="3"/>
  <c r="AK12" i="3" s="1"/>
  <c r="AI12" i="3"/>
  <c r="AG12" i="3"/>
  <c r="AH12" i="3" s="1"/>
  <c r="AF12" i="3"/>
  <c r="AD12" i="3"/>
  <c r="AE12" i="3" s="1"/>
  <c r="AC12" i="3"/>
  <c r="AN11" i="3"/>
  <c r="AO11" i="3" s="1"/>
  <c r="AM11" i="3"/>
  <c r="AL11" i="3"/>
  <c r="AJ11" i="3"/>
  <c r="AK11" i="3" s="1"/>
  <c r="AI11" i="3"/>
  <c r="AG11" i="3"/>
  <c r="AH11" i="3" s="1"/>
  <c r="AF11" i="3"/>
  <c r="AT31" i="3" s="1"/>
  <c r="AD11" i="3"/>
  <c r="AE11" i="3" s="1"/>
  <c r="AC11" i="3"/>
  <c r="S5" i="3"/>
  <c r="P13" i="2"/>
  <c r="I5" i="2"/>
  <c r="E38" i="1"/>
  <c r="X5" i="6" s="1"/>
  <c r="D38" i="1"/>
  <c r="W5" i="6" s="1"/>
  <c r="P5" i="4"/>
  <c r="Z2" i="4"/>
  <c r="A2" i="4"/>
  <c r="AT23" i="3" l="1"/>
  <c r="AT27" i="3"/>
  <c r="AR47" i="3"/>
  <c r="AT15" i="3"/>
  <c r="AT32" i="3"/>
  <c r="AT16" i="3"/>
  <c r="AT41" i="3"/>
  <c r="AR36" i="3"/>
  <c r="AR42" i="3"/>
  <c r="AR48" i="3"/>
  <c r="AR12" i="3"/>
  <c r="AR16" i="3"/>
  <c r="AR20" i="3"/>
  <c r="AR24" i="3"/>
  <c r="AR28" i="3"/>
  <c r="AR32" i="3"/>
  <c r="AT36" i="3"/>
  <c r="AT42" i="3"/>
  <c r="AT48" i="3"/>
  <c r="AR37" i="3"/>
  <c r="AR43" i="3"/>
  <c r="AR49" i="3"/>
  <c r="AT37" i="3"/>
  <c r="AT43" i="3"/>
  <c r="AT49" i="3"/>
  <c r="AR13" i="3"/>
  <c r="AR17" i="3"/>
  <c r="AR21" i="3"/>
  <c r="AR25" i="3"/>
  <c r="AR29" i="3"/>
  <c r="AR33" i="3"/>
  <c r="AR38" i="3"/>
  <c r="AR44" i="3"/>
  <c r="AR50" i="3"/>
  <c r="AT13" i="3"/>
  <c r="AT17" i="3"/>
  <c r="AT21" i="3"/>
  <c r="AT25" i="3"/>
  <c r="AT29" i="3"/>
  <c r="AT33" i="3"/>
  <c r="AT38" i="3"/>
  <c r="AT44" i="3"/>
  <c r="AT50" i="3"/>
  <c r="AT12" i="3"/>
  <c r="AR39" i="3"/>
  <c r="AR45" i="3"/>
  <c r="AR51" i="3"/>
  <c r="AT35" i="3"/>
  <c r="AT28" i="3"/>
  <c r="AR14" i="3"/>
  <c r="AR18" i="3"/>
  <c r="AR22" i="3"/>
  <c r="AR26" i="3"/>
  <c r="AR30" i="3"/>
  <c r="AR34" i="3"/>
  <c r="AT39" i="3"/>
  <c r="AT45" i="3"/>
  <c r="AT51" i="3"/>
  <c r="AT24" i="3"/>
  <c r="AT14" i="3"/>
  <c r="AT18" i="3"/>
  <c r="AT22" i="3"/>
  <c r="AT26" i="3"/>
  <c r="AT30" i="3"/>
  <c r="AT34" i="3"/>
  <c r="AR40" i="3"/>
  <c r="AR46" i="3"/>
  <c r="AR52" i="3"/>
  <c r="AT47" i="3"/>
  <c r="AT20" i="3"/>
  <c r="AT40" i="3"/>
  <c r="AT46" i="3"/>
  <c r="AT52" i="3"/>
  <c r="AR11" i="3"/>
  <c r="AR15" i="3"/>
  <c r="AR19" i="3"/>
  <c r="AR23" i="3"/>
  <c r="AR27" i="3"/>
  <c r="AR31" i="3"/>
  <c r="AR35" i="3"/>
  <c r="AR41" i="3"/>
</calcChain>
</file>

<file path=xl/sharedStrings.xml><?xml version="1.0" encoding="utf-8"?>
<sst xmlns="http://schemas.openxmlformats.org/spreadsheetml/2006/main" count="1314" uniqueCount="763">
  <si>
    <t>GE_R5</t>
  </si>
  <si>
    <t>産業廃棄物・特別管理産業廃棄物等の処理実績報告書</t>
  </si>
  <si>
    <t>令和      年      月      日</t>
  </si>
  <si>
    <t>報告者の住所</t>
  </si>
  <si>
    <t>報告者の氏名</t>
  </si>
  <si>
    <t>電  話  番  号</t>
  </si>
  <si>
    <t>メールアドレス</t>
  </si>
  <si>
    <t>Ⅰ　産業廃棄物・特別管理産業廃棄物の処理計画・処理実績状況表</t>
  </si>
  <si>
    <t>事業所</t>
  </si>
  <si>
    <t>名称</t>
  </si>
  <si>
    <t>所在地</t>
  </si>
  <si>
    <t>電話番号</t>
  </si>
  <si>
    <t>従業員数</t>
  </si>
  <si>
    <t>人</t>
  </si>
  <si>
    <t>事業内容</t>
  </si>
  <si>
    <t>産業廃棄物</t>
  </si>
  <si>
    <t>特別管理産業廃棄物</t>
  </si>
  <si>
    <t>Ⅱ　施設設置事業者用</t>
  </si>
  <si>
    <t>設置者</t>
  </si>
  <si>
    <t>氏名又は名称</t>
  </si>
  <si>
    <t>住所</t>
  </si>
  <si>
    <t>代表者氏名</t>
  </si>
  <si>
    <t>資本金</t>
  </si>
  <si>
    <t>千円</t>
  </si>
  <si>
    <t>中間処理実績の有無</t>
  </si>
  <si>
    <t>最終処分実績の有無</t>
  </si>
  <si>
    <t>保管実績の有無</t>
  </si>
  <si>
    <t>記入者部課・氏名</t>
  </si>
  <si>
    <t>Ⅳ：報告書チェック欄</t>
  </si>
  <si>
    <t>事Ｂ</t>
  </si>
  <si>
    <t>事Ｃ</t>
  </si>
  <si>
    <t>事Ｆ</t>
  </si>
  <si>
    <t>報告する様式の有無</t>
  </si>
  <si>
    <t>保管量</t>
  </si>
  <si>
    <t>番号</t>
  </si>
  <si>
    <t>01</t>
  </si>
  <si>
    <t>ｔ　</t>
  </si>
  <si>
    <t>05</t>
  </si>
  <si>
    <t>02</t>
  </si>
  <si>
    <t>06</t>
  </si>
  <si>
    <t>03</t>
  </si>
  <si>
    <t>07</t>
  </si>
  <si>
    <t>04</t>
  </si>
  <si>
    <t>08</t>
  </si>
  <si>
    <t>00</t>
  </si>
  <si>
    <t>合計</t>
  </si>
  <si>
    <t>施設
番号</t>
  </si>
  <si>
    <t>処理施設の名称</t>
  </si>
  <si>
    <t>処理施設の所在地</t>
  </si>
  <si>
    <t>施設区分</t>
  </si>
  <si>
    <t>処理能力</t>
  </si>
  <si>
    <t>許可等の有無</t>
  </si>
  <si>
    <t>技術管理者名</t>
  </si>
  <si>
    <t>備考</t>
  </si>
  <si>
    <t>B21</t>
  </si>
  <si>
    <t>B22</t>
  </si>
  <si>
    <t>B23</t>
  </si>
  <si>
    <t>B24</t>
  </si>
  <si>
    <t>B25</t>
  </si>
  <si>
    <t>B26</t>
  </si>
  <si>
    <t>B27</t>
  </si>
  <si>
    <t>施設番号</t>
  </si>
  <si>
    <t>B91</t>
  </si>
  <si>
    <t>B92</t>
  </si>
  <si>
    <t>B93</t>
  </si>
  <si>
    <t>処分場の名称</t>
  </si>
  <si>
    <t>処分場の所在地</t>
  </si>
  <si>
    <t>処分場の種類</t>
  </si>
  <si>
    <t>設置許可等年月日</t>
  </si>
  <si>
    <t>年　　　月　　　日</t>
  </si>
  <si>
    <t>処分場面積</t>
  </si>
  <si>
    <t>埋立地面積</t>
  </si>
  <si>
    <t>埋立容量</t>
  </si>
  <si>
    <t xml:space="preserve">ｔ  </t>
  </si>
  <si>
    <t>算定残余容量</t>
  </si>
  <si>
    <t>算定した年月日</t>
  </si>
  <si>
    <t>産業廃棄物処理施設の種類</t>
  </si>
  <si>
    <t>処理欄</t>
  </si>
  <si>
    <t>処理した廃棄物と年間処理量</t>
  </si>
  <si>
    <t>処理後の廃棄物と量</t>
  </si>
  <si>
    <t>処理後の廃棄物の再生・処分状況</t>
  </si>
  <si>
    <t>処理量</t>
  </si>
  <si>
    <t>単位</t>
  </si>
  <si>
    <t>処理後量</t>
  </si>
  <si>
    <t>自社で再中間処理・再生・埋立</t>
  </si>
  <si>
    <t>委託先</t>
  </si>
  <si>
    <t>量</t>
  </si>
  <si>
    <t>委託先名称</t>
  </si>
  <si>
    <t>廃棄物の種類</t>
  </si>
  <si>
    <t>廃棄物の種類
（欄内合計）</t>
  </si>
  <si>
    <t>C1</t>
  </si>
  <si>
    <t>燃え殻</t>
  </si>
  <si>
    <t>汚泥</t>
  </si>
  <si>
    <t>廃堆肥</t>
  </si>
  <si>
    <t>廃油</t>
  </si>
  <si>
    <t>廃酸</t>
  </si>
  <si>
    <t>C2</t>
  </si>
  <si>
    <t>廃アルカリ</t>
  </si>
  <si>
    <t>廃プラスチック類</t>
  </si>
  <si>
    <t>魚網</t>
  </si>
  <si>
    <t>09</t>
  </si>
  <si>
    <t>紙くず</t>
  </si>
  <si>
    <t>10</t>
  </si>
  <si>
    <t>木くず</t>
  </si>
  <si>
    <t>C3</t>
  </si>
  <si>
    <t>11</t>
  </si>
  <si>
    <t>繊維くず</t>
  </si>
  <si>
    <t>12</t>
  </si>
  <si>
    <t>動植物性残さ</t>
  </si>
  <si>
    <t>13</t>
  </si>
  <si>
    <t>ゴムくず</t>
  </si>
  <si>
    <t>14</t>
  </si>
  <si>
    <t>金属くず</t>
  </si>
  <si>
    <t>15</t>
  </si>
  <si>
    <t>ガラスくず、コンクリートくず及び陶磁器くず</t>
  </si>
  <si>
    <t>C4</t>
  </si>
  <si>
    <t>16</t>
  </si>
  <si>
    <t>鉱さい</t>
  </si>
  <si>
    <t>17</t>
  </si>
  <si>
    <t>がれき類</t>
  </si>
  <si>
    <t>18</t>
  </si>
  <si>
    <t>瓦</t>
  </si>
  <si>
    <t>19</t>
  </si>
  <si>
    <t>大谷石</t>
  </si>
  <si>
    <t>20</t>
  </si>
  <si>
    <t>動物の糞尿</t>
  </si>
  <si>
    <t>C5</t>
  </si>
  <si>
    <t>21</t>
  </si>
  <si>
    <t>動物の死体</t>
  </si>
  <si>
    <t>22</t>
  </si>
  <si>
    <t>ばいじん</t>
  </si>
  <si>
    <t>23</t>
  </si>
  <si>
    <t>24</t>
  </si>
  <si>
    <t>建設系混合廃棄物</t>
  </si>
  <si>
    <t>25</t>
  </si>
  <si>
    <t>安定型混合廃棄物</t>
  </si>
  <si>
    <t>管理型混合廃棄物</t>
  </si>
  <si>
    <t>シュレッターダスト</t>
  </si>
  <si>
    <t>石綿含有産業廃棄物</t>
  </si>
  <si>
    <t>水銀使用製品産業廃棄物</t>
  </si>
  <si>
    <t>水銀含有ばいじん等</t>
  </si>
  <si>
    <t>廃自動車</t>
  </si>
  <si>
    <t>廃電気機械器具</t>
  </si>
  <si>
    <t>廃電池類</t>
  </si>
  <si>
    <t>複合材</t>
  </si>
  <si>
    <t>廃船（木船）</t>
  </si>
  <si>
    <t>動物系固形不要物</t>
  </si>
  <si>
    <t>引火性廃油</t>
  </si>
  <si>
    <t>強酸</t>
  </si>
  <si>
    <t>強アルカリ</t>
  </si>
  <si>
    <t>感染性廃棄物</t>
  </si>
  <si>
    <t>特定有害産業廃棄物</t>
  </si>
  <si>
    <t>（単位：トン）</t>
  </si>
  <si>
    <t>自社で中間処理を行っていない場合</t>
  </si>
  <si>
    <t>自社で中間処理を行っている場合</t>
  </si>
  <si>
    <t>【その１】の廃棄物の流れと対応する番号</t>
  </si>
  <si>
    <t>有償売却・自ら利用の用途</t>
  </si>
  <si>
    <t>委託の状況</t>
  </si>
  <si>
    <t>発生量の目標</t>
  </si>
  <si>
    <t>発生した量</t>
  </si>
  <si>
    <t>有償売却量</t>
  </si>
  <si>
    <t>自ら利用量</t>
  </si>
  <si>
    <t>自ら最終処分量</t>
  </si>
  <si>
    <t>委託直接最終処分量</t>
  </si>
  <si>
    <t>委託中間処理量</t>
  </si>
  <si>
    <t>自社中間処理量</t>
  </si>
  <si>
    <t>自社中間処理後の量</t>
  </si>
  <si>
    <t>（推測可）</t>
  </si>
  <si>
    <t>委託直接最終処分</t>
  </si>
  <si>
    <t>委託中間処理の委託先名称及び所在地</t>
  </si>
  <si>
    <t>委託最終処分</t>
  </si>
  <si>
    <t>委託中間処理後の再生利用量</t>
  </si>
  <si>
    <t>委託中間処理後の最終処分量</t>
  </si>
  <si>
    <t>処理方法</t>
  </si>
  <si>
    <t>委託中間処理の方法（資源化等の用途）</t>
  </si>
  <si>
    <t>①</t>
  </si>
  <si>
    <t>※3</t>
  </si>
  <si>
    <t>②</t>
  </si>
  <si>
    <t>③</t>
  </si>
  <si>
    <t>④</t>
  </si>
  <si>
    <t>⑤</t>
  </si>
  <si>
    <t>⑥</t>
  </si>
  <si>
    <t>⑦</t>
  </si>
  <si>
    <t>⑧</t>
  </si>
  <si>
    <t>⑨</t>
  </si>
  <si>
    <t>⑩</t>
  </si>
  <si>
    <t>※4</t>
  </si>
  <si>
    <t>⑪</t>
  </si>
  <si>
    <t>⑫</t>
  </si>
  <si>
    <t>⑬</t>
  </si>
  <si>
    <t>⑭</t>
  </si>
  <si>
    <t>⑮</t>
  </si>
  <si>
    <t>⑯</t>
  </si>
  <si>
    <t>②、③、⑪</t>
  </si>
  <si>
    <t>委託した量
（ｔ）</t>
  </si>
  <si>
    <t>収集運搬業者</t>
  </si>
  <si>
    <t>運搬先及び運搬先の所在地</t>
  </si>
  <si>
    <t>許可番号</t>
  </si>
  <si>
    <r>
      <rPr>
        <sz val="10"/>
        <rFont val="Noto Sans CJK SC"/>
        <family val="2"/>
      </rPr>
      <t>様式</t>
    </r>
    <r>
      <rPr>
        <sz val="10"/>
        <rFont val="ＭＳ 明朝"/>
        <family val="1"/>
        <charset val="128"/>
      </rPr>
      <t>-</t>
    </r>
    <r>
      <rPr>
        <sz val="10"/>
        <rFont val="Noto Sans CJK SC"/>
        <family val="2"/>
      </rPr>
      <t>事</t>
    </r>
    <r>
      <rPr>
        <sz val="10"/>
        <rFont val="ＭＳ 明朝"/>
        <family val="1"/>
        <charset val="128"/>
      </rPr>
      <t>A</t>
    </r>
  </si>
  <si>
    <t>記入者部課</t>
  </si>
  <si>
    <t>氏名</t>
  </si>
  <si>
    <r>
      <rPr>
        <sz val="10"/>
        <rFont val="ＭＳ 明朝"/>
        <family val="1"/>
        <charset val="128"/>
      </rPr>
      <t>R6</t>
    </r>
    <r>
      <rPr>
        <sz val="10"/>
        <rFont val="Noto Sans CJK SC"/>
        <family val="2"/>
      </rPr>
      <t>発生量実績</t>
    </r>
  </si>
  <si>
    <r>
      <rPr>
        <sz val="10"/>
        <rFont val="ＭＳ 明朝"/>
        <family val="1"/>
        <charset val="128"/>
      </rPr>
      <t>R7</t>
    </r>
    <r>
      <rPr>
        <sz val="10"/>
        <rFont val="Noto Sans CJK SC"/>
        <family val="2"/>
      </rPr>
      <t>発生量目標</t>
    </r>
  </si>
  <si>
    <r>
      <rPr>
        <sz val="10"/>
        <rFont val="Noto Sans CJK SC"/>
        <family val="2"/>
      </rPr>
      <t>処理</t>
    </r>
    <r>
      <rPr>
        <sz val="10"/>
        <rFont val="ＭＳ 明朝"/>
        <family val="1"/>
        <charset val="128"/>
      </rPr>
      <t>(</t>
    </r>
    <r>
      <rPr>
        <sz val="10"/>
        <rFont val="Noto Sans CJK SC"/>
        <family val="2"/>
      </rPr>
      <t>管理</t>
    </r>
    <r>
      <rPr>
        <sz val="10"/>
        <rFont val="ＭＳ 明朝"/>
        <family val="1"/>
        <charset val="128"/>
      </rPr>
      <t>)</t>
    </r>
    <r>
      <rPr>
        <sz val="10"/>
        <rFont val="Noto Sans CJK SC"/>
        <family val="2"/>
      </rPr>
      <t>責任者</t>
    </r>
  </si>
  <si>
    <r>
      <rPr>
        <sz val="10"/>
        <rFont val="ＭＳ 明朝"/>
        <family val="1"/>
        <charset val="128"/>
      </rPr>
      <t>R6</t>
    </r>
    <r>
      <rPr>
        <sz val="10"/>
        <rFont val="Noto Sans CJK SC"/>
        <family val="2"/>
      </rPr>
      <t>処分実績</t>
    </r>
  </si>
  <si>
    <r>
      <rPr>
        <sz val="10"/>
        <rFont val="ＭＳ 明朝"/>
        <family val="1"/>
        <charset val="128"/>
      </rPr>
      <t>R6</t>
    </r>
    <r>
      <rPr>
        <sz val="10"/>
        <rFont val="Noto Sans CJK SC"/>
        <family val="2"/>
      </rPr>
      <t>保管状況</t>
    </r>
  </si>
  <si>
    <t>メール</t>
  </si>
  <si>
    <r>
      <rPr>
        <sz val="10"/>
        <rFont val="Noto Sans CJK SC"/>
        <family val="2"/>
      </rPr>
      <t>産業廃棄物</t>
    </r>
    <r>
      <rPr>
        <sz val="10"/>
        <rFont val="ＭＳ 明朝"/>
        <family val="1"/>
        <charset val="128"/>
      </rPr>
      <t>t/</t>
    </r>
    <r>
      <rPr>
        <sz val="10"/>
        <rFont val="Noto Sans CJK SC"/>
        <family val="2"/>
      </rPr>
      <t>年</t>
    </r>
  </si>
  <si>
    <r>
      <rPr>
        <sz val="10"/>
        <rFont val="Noto Sans CJK SC"/>
        <family val="2"/>
      </rPr>
      <t>特管産業廃棄物</t>
    </r>
    <r>
      <rPr>
        <sz val="10"/>
        <rFont val="ＭＳ 明朝"/>
        <family val="1"/>
        <charset val="128"/>
      </rPr>
      <t>t/</t>
    </r>
    <r>
      <rPr>
        <sz val="10"/>
        <rFont val="Noto Sans CJK SC"/>
        <family val="2"/>
      </rPr>
      <t>年</t>
    </r>
  </si>
  <si>
    <t>資本金千円</t>
  </si>
  <si>
    <t>中間処理</t>
  </si>
  <si>
    <t>最終処分</t>
  </si>
  <si>
    <t>保管実績</t>
  </si>
  <si>
    <r>
      <rPr>
        <sz val="10"/>
        <rFont val="Noto Sans CJK SC"/>
        <family val="2"/>
      </rPr>
      <t>様式</t>
    </r>
    <r>
      <rPr>
        <sz val="10"/>
        <rFont val="ＭＳ 明朝"/>
        <family val="1"/>
        <charset val="128"/>
      </rPr>
      <t>-</t>
    </r>
    <r>
      <rPr>
        <sz val="10"/>
        <rFont val="Noto Sans CJK SC"/>
        <family val="2"/>
      </rPr>
      <t>事Ｂ</t>
    </r>
  </si>
  <si>
    <t>報告者名</t>
  </si>
  <si>
    <r>
      <rPr>
        <sz val="10"/>
        <rFont val="ＭＳ 明朝"/>
        <family val="1"/>
        <charset val="128"/>
      </rPr>
      <t>(2)</t>
    </r>
    <r>
      <rPr>
        <sz val="10"/>
        <rFont val="Noto Sans CJK SC"/>
        <family val="2"/>
      </rPr>
      <t>自社の設置する中間処理施設の状況</t>
    </r>
  </si>
  <si>
    <r>
      <rPr>
        <sz val="10"/>
        <rFont val="ＭＳ 明朝"/>
        <family val="1"/>
        <charset val="128"/>
      </rPr>
      <t>(3)</t>
    </r>
    <r>
      <rPr>
        <sz val="10"/>
        <rFont val="Noto Sans CJK SC"/>
        <family val="2"/>
      </rPr>
      <t>自社の設置する最終処分場の状況</t>
    </r>
  </si>
  <si>
    <t>処理施設名称</t>
  </si>
  <si>
    <t>処理施設所在地</t>
  </si>
  <si>
    <r>
      <rPr>
        <sz val="10"/>
        <rFont val="Noto Sans CJK SC"/>
        <family val="2"/>
      </rPr>
      <t>処理能力</t>
    </r>
    <r>
      <rPr>
        <sz val="10"/>
        <rFont val="ＭＳ 明朝"/>
        <family val="1"/>
        <charset val="128"/>
      </rPr>
      <t>/</t>
    </r>
    <r>
      <rPr>
        <sz val="10"/>
        <rFont val="Noto Sans CJK SC"/>
        <family val="2"/>
      </rPr>
      <t>日</t>
    </r>
  </si>
  <si>
    <t>処分場名称</t>
  </si>
  <si>
    <t>処分場所在地</t>
  </si>
  <si>
    <t>処分場種類</t>
  </si>
  <si>
    <r>
      <rPr>
        <sz val="10"/>
        <rFont val="Noto Sans CJK SC"/>
        <family val="2"/>
      </rPr>
      <t>処分場面積</t>
    </r>
    <r>
      <rPr>
        <sz val="10"/>
        <rFont val="ＭＳ 明朝"/>
        <family val="1"/>
        <charset val="128"/>
      </rPr>
      <t>m2</t>
    </r>
  </si>
  <si>
    <r>
      <rPr>
        <sz val="10"/>
        <rFont val="Noto Sans CJK SC"/>
        <family val="2"/>
      </rPr>
      <t>埋立地面積</t>
    </r>
    <r>
      <rPr>
        <sz val="10"/>
        <rFont val="ＭＳ 明朝"/>
        <family val="1"/>
        <charset val="128"/>
      </rPr>
      <t>m2</t>
    </r>
  </si>
  <si>
    <r>
      <rPr>
        <sz val="10"/>
        <rFont val="Noto Sans CJK SC"/>
        <family val="2"/>
      </rPr>
      <t>埋立容量</t>
    </r>
    <r>
      <rPr>
        <sz val="10"/>
        <rFont val="ＭＳ 明朝"/>
        <family val="1"/>
        <charset val="128"/>
      </rPr>
      <t>m3</t>
    </r>
  </si>
  <si>
    <r>
      <rPr>
        <sz val="10"/>
        <rFont val="ＭＳ 明朝"/>
        <family val="1"/>
        <charset val="128"/>
      </rPr>
      <t>R6</t>
    </r>
    <r>
      <rPr>
        <sz val="10"/>
        <rFont val="Noto Sans CJK SC"/>
        <family val="2"/>
      </rPr>
      <t>埋立量</t>
    </r>
    <r>
      <rPr>
        <sz val="10"/>
        <rFont val="ＭＳ 明朝"/>
        <family val="1"/>
        <charset val="128"/>
      </rPr>
      <t>t</t>
    </r>
  </si>
  <si>
    <r>
      <rPr>
        <sz val="10"/>
        <rFont val="ＭＳ 明朝"/>
        <family val="1"/>
        <charset val="128"/>
      </rPr>
      <t>R6</t>
    </r>
    <r>
      <rPr>
        <sz val="10"/>
        <rFont val="Noto Sans CJK SC"/>
        <family val="2"/>
      </rPr>
      <t>覆土量</t>
    </r>
    <r>
      <rPr>
        <sz val="10"/>
        <rFont val="ＭＳ 明朝"/>
        <family val="1"/>
        <charset val="128"/>
      </rPr>
      <t>m3</t>
    </r>
  </si>
  <si>
    <r>
      <rPr>
        <sz val="10"/>
        <rFont val="ＭＳ 明朝"/>
        <family val="1"/>
        <charset val="128"/>
      </rPr>
      <t>R6</t>
    </r>
    <r>
      <rPr>
        <sz val="10"/>
        <rFont val="Noto Sans CJK SC"/>
        <family val="2"/>
      </rPr>
      <t>度末残余容量</t>
    </r>
    <r>
      <rPr>
        <sz val="10"/>
        <rFont val="ＭＳ 明朝"/>
        <family val="1"/>
        <charset val="128"/>
      </rPr>
      <t>m3</t>
    </r>
  </si>
  <si>
    <r>
      <rPr>
        <sz val="10"/>
        <rFont val="Noto Sans CJK SC"/>
        <family val="2"/>
      </rPr>
      <t>算定残余容量</t>
    </r>
    <r>
      <rPr>
        <sz val="10"/>
        <rFont val="ＭＳ 明朝"/>
        <family val="1"/>
        <charset val="128"/>
      </rPr>
      <t>m3</t>
    </r>
  </si>
  <si>
    <t>算定年月日</t>
  </si>
  <si>
    <r>
      <rPr>
        <sz val="10"/>
        <rFont val="Noto Sans CJK SC"/>
        <family val="2"/>
      </rPr>
      <t>様式</t>
    </r>
    <r>
      <rPr>
        <sz val="10"/>
        <rFont val="ＭＳ 明朝"/>
        <family val="1"/>
        <charset val="128"/>
      </rPr>
      <t>-</t>
    </r>
    <r>
      <rPr>
        <sz val="10"/>
        <rFont val="Noto Sans CJK SC"/>
        <family val="2"/>
      </rPr>
      <t>業</t>
    </r>
    <r>
      <rPr>
        <sz val="10"/>
        <rFont val="ＭＳ 明朝"/>
        <family val="1"/>
        <charset val="128"/>
      </rPr>
      <t>B</t>
    </r>
  </si>
  <si>
    <r>
      <rPr>
        <sz val="10"/>
        <rFont val="ＭＳ 明朝"/>
        <family val="1"/>
        <charset val="128"/>
      </rPr>
      <t>(1)</t>
    </r>
    <r>
      <rPr>
        <sz val="10"/>
        <rFont val="Noto Sans CJK SC"/>
        <family val="2"/>
      </rPr>
      <t>処分せずに保管している産業廃棄物又は特別管理産業廃棄物の状況</t>
    </r>
  </si>
  <si>
    <t>NO.</t>
  </si>
  <si>
    <r>
      <rPr>
        <sz val="10"/>
        <rFont val="Noto Sans CJK SC"/>
        <family val="2"/>
      </rPr>
      <t>産業廃棄物の種類</t>
    </r>
    <r>
      <rPr>
        <sz val="10"/>
        <rFont val="ＭＳ 明朝"/>
        <family val="1"/>
        <charset val="128"/>
      </rPr>
      <t>(※)</t>
    </r>
  </si>
  <si>
    <r>
      <rPr>
        <sz val="10"/>
        <rFont val="Noto Sans CJK SC"/>
        <family val="2"/>
      </rPr>
      <t>保管量</t>
    </r>
    <r>
      <rPr>
        <sz val="10"/>
        <rFont val="ＭＳ 明朝"/>
        <family val="1"/>
        <charset val="128"/>
      </rPr>
      <t>t</t>
    </r>
  </si>
  <si>
    <t>コード</t>
  </si>
  <si>
    <t>種類</t>
  </si>
  <si>
    <t>区分1</t>
  </si>
  <si>
    <t>区分2</t>
  </si>
  <si>
    <t>表示用（プルダウン選択肢）</t>
  </si>
  <si>
    <t>0100</t>
  </si>
  <si>
    <t>下記以外</t>
  </si>
  <si>
    <t>0110</t>
  </si>
  <si>
    <t>焼却灰</t>
  </si>
  <si>
    <t>0111</t>
  </si>
  <si>
    <t>石炭灰</t>
  </si>
  <si>
    <t>0112</t>
  </si>
  <si>
    <t>廃棄物焼却灰</t>
  </si>
  <si>
    <t>0120</t>
  </si>
  <si>
    <t>廃カーボン・活性炭</t>
  </si>
  <si>
    <t>0200</t>
  </si>
  <si>
    <t>0210</t>
  </si>
  <si>
    <t>有機性汚泥</t>
  </si>
  <si>
    <t>0211</t>
  </si>
  <si>
    <t>下水汚泥</t>
  </si>
  <si>
    <t>0213</t>
  </si>
  <si>
    <t>0220</t>
  </si>
  <si>
    <t>無機性汚泥</t>
  </si>
  <si>
    <t>0221</t>
  </si>
  <si>
    <t>建設汚泥</t>
  </si>
  <si>
    <t>0222</t>
  </si>
  <si>
    <t>上水汚泥</t>
  </si>
  <si>
    <t>0223</t>
  </si>
  <si>
    <t>道路等側溝汚泥</t>
  </si>
  <si>
    <t>0300</t>
  </si>
  <si>
    <t>0310</t>
  </si>
  <si>
    <t>一般廃油</t>
  </si>
  <si>
    <t>0311</t>
  </si>
  <si>
    <t>鉱物系廃油</t>
  </si>
  <si>
    <t>0312</t>
  </si>
  <si>
    <t>動植物系廃油</t>
  </si>
  <si>
    <t>0320</t>
  </si>
  <si>
    <t>廃溶剤</t>
  </si>
  <si>
    <t>0330</t>
  </si>
  <si>
    <t>固形油</t>
  </si>
  <si>
    <t>0340</t>
  </si>
  <si>
    <t>油泥</t>
  </si>
  <si>
    <t>0350</t>
  </si>
  <si>
    <t>油付着物(ウエス等)</t>
  </si>
  <si>
    <t>0400</t>
  </si>
  <si>
    <t>0401</t>
  </si>
  <si>
    <t>写真定着廃液</t>
  </si>
  <si>
    <t>0500</t>
  </si>
  <si>
    <t>0501</t>
  </si>
  <si>
    <t>写真現像液</t>
  </si>
  <si>
    <t>0600</t>
  </si>
  <si>
    <t>0601</t>
  </si>
  <si>
    <t>廃タイヤ</t>
  </si>
  <si>
    <t>0602</t>
  </si>
  <si>
    <t>自動車用プラスチックバンパー</t>
  </si>
  <si>
    <t>0603</t>
  </si>
  <si>
    <t>廃農業用ビニール</t>
  </si>
  <si>
    <t>0604</t>
  </si>
  <si>
    <t>プラスチック製廃容器包装</t>
  </si>
  <si>
    <t>0605</t>
  </si>
  <si>
    <t>発泡スチロール</t>
  </si>
  <si>
    <t>0606</t>
  </si>
  <si>
    <t>発泡ウレタン</t>
  </si>
  <si>
    <t>0607</t>
  </si>
  <si>
    <t>発泡ポリスチレン</t>
  </si>
  <si>
    <t>0608</t>
  </si>
  <si>
    <t>塩化ビニル製建設資材</t>
  </si>
  <si>
    <t>0609</t>
  </si>
  <si>
    <t>0610</t>
  </si>
  <si>
    <t>0700</t>
  </si>
  <si>
    <t>0710</t>
  </si>
  <si>
    <t>建設工事の紙くず</t>
  </si>
  <si>
    <t>0711</t>
  </si>
  <si>
    <t>ダンボール</t>
  </si>
  <si>
    <t>0800</t>
  </si>
  <si>
    <t>0810</t>
  </si>
  <si>
    <t>建設工事の木くず</t>
  </si>
  <si>
    <t>0811</t>
  </si>
  <si>
    <t>伐採材・伐根材</t>
  </si>
  <si>
    <t>0822</t>
  </si>
  <si>
    <t>バーク類、樹皮類</t>
  </si>
  <si>
    <t>0824</t>
  </si>
  <si>
    <t>木製廃パレット</t>
  </si>
  <si>
    <t>0900</t>
  </si>
  <si>
    <t>0910</t>
  </si>
  <si>
    <t>建設工事の繊維くず</t>
  </si>
  <si>
    <t>0911</t>
  </si>
  <si>
    <t>畳</t>
  </si>
  <si>
    <t>1000</t>
  </si>
  <si>
    <t>1010</t>
  </si>
  <si>
    <t>動物性残さ</t>
  </si>
  <si>
    <t>1020</t>
  </si>
  <si>
    <t>植物性残さ</t>
  </si>
  <si>
    <t>1100</t>
  </si>
  <si>
    <t>1200</t>
  </si>
  <si>
    <t>1210</t>
  </si>
  <si>
    <t>鉄くず</t>
  </si>
  <si>
    <t>1220</t>
  </si>
  <si>
    <t>非鉄金属くず</t>
  </si>
  <si>
    <t>1221</t>
  </si>
  <si>
    <t>鉛製の管又は板</t>
  </si>
  <si>
    <t>1222</t>
  </si>
  <si>
    <t>電線のくず</t>
  </si>
  <si>
    <t>1300</t>
  </si>
  <si>
    <t>1310</t>
  </si>
  <si>
    <t>ガラスくず</t>
  </si>
  <si>
    <t>1311</t>
  </si>
  <si>
    <t>カレット</t>
  </si>
  <si>
    <t>1312</t>
  </si>
  <si>
    <t>廃ブラウン管（側面部）</t>
  </si>
  <si>
    <t>1313</t>
  </si>
  <si>
    <t>ガラス製廃容器包装</t>
  </si>
  <si>
    <t>1314</t>
  </si>
  <si>
    <t>ロックウール</t>
  </si>
  <si>
    <t>1315</t>
  </si>
  <si>
    <t>石綿（非飛散性）</t>
  </si>
  <si>
    <t>1316</t>
  </si>
  <si>
    <t>グラスウール</t>
  </si>
  <si>
    <t>1317</t>
  </si>
  <si>
    <t>岩綿吸音板</t>
  </si>
  <si>
    <t>1320</t>
  </si>
  <si>
    <t>陶磁器くず</t>
  </si>
  <si>
    <t>1321</t>
  </si>
  <si>
    <t>コンクリートくず</t>
  </si>
  <si>
    <t>1322</t>
  </si>
  <si>
    <t>廃石膏ボード</t>
  </si>
  <si>
    <t>1323</t>
  </si>
  <si>
    <t>1400</t>
  </si>
  <si>
    <t>1401</t>
  </si>
  <si>
    <t>スラグ</t>
  </si>
  <si>
    <t>1500</t>
  </si>
  <si>
    <t>1501</t>
  </si>
  <si>
    <t>コンクリート破片</t>
  </si>
  <si>
    <t>1502</t>
  </si>
  <si>
    <t>アスコン破片</t>
  </si>
  <si>
    <t>1531</t>
  </si>
  <si>
    <t>1532</t>
  </si>
  <si>
    <t>1600</t>
  </si>
  <si>
    <t>1700</t>
  </si>
  <si>
    <t>1800</t>
  </si>
  <si>
    <t>1900</t>
  </si>
  <si>
    <t>2000</t>
  </si>
  <si>
    <t>2010</t>
  </si>
  <si>
    <t>安定型建設系混合廃棄物</t>
  </si>
  <si>
    <t>2020</t>
  </si>
  <si>
    <t>管理型建設系混合廃棄物</t>
  </si>
  <si>
    <t>2021</t>
  </si>
  <si>
    <t>新築系混合廃棄物</t>
  </si>
  <si>
    <t>2022</t>
  </si>
  <si>
    <t>解体系混合廃棄物</t>
  </si>
  <si>
    <t>2100</t>
  </si>
  <si>
    <t>2200</t>
  </si>
  <si>
    <t>2300</t>
  </si>
  <si>
    <t>2400</t>
  </si>
  <si>
    <t>2410</t>
  </si>
  <si>
    <t>建設混合廃棄物</t>
  </si>
  <si>
    <t>2420</t>
  </si>
  <si>
    <t>ガラスくず、コンクリートくず、陶磁器くず</t>
  </si>
  <si>
    <t>2430</t>
  </si>
  <si>
    <t>2440</t>
  </si>
  <si>
    <t>2450</t>
  </si>
  <si>
    <t>2460</t>
  </si>
  <si>
    <t>2470</t>
  </si>
  <si>
    <t>繊維くず(天然繊維)</t>
  </si>
  <si>
    <t>2500</t>
  </si>
  <si>
    <t>水銀電池、蛍光ランプ等水銀等の使用の表示がある製品</t>
  </si>
  <si>
    <t>2600</t>
  </si>
  <si>
    <t>・ばいじん、燃え殻、汚泥、鉱さいのうち、水銀を15mg/kgを越えて含有するもの・廃酸、廃アルカリのうち、水銀を15mg/Lを越えて含有するもの</t>
  </si>
  <si>
    <t>3000</t>
  </si>
  <si>
    <t>3010</t>
  </si>
  <si>
    <t>廃二輪車</t>
  </si>
  <si>
    <t>3011</t>
  </si>
  <si>
    <t>バイク</t>
  </si>
  <si>
    <t>3012</t>
  </si>
  <si>
    <t>自転車</t>
  </si>
  <si>
    <t>3100</t>
  </si>
  <si>
    <t>3101</t>
  </si>
  <si>
    <t>廃パチンコ機・廃パチスロ機</t>
  </si>
  <si>
    <t>3102</t>
  </si>
  <si>
    <t>プリント配線板</t>
  </si>
  <si>
    <t>3103</t>
  </si>
  <si>
    <t>テレビジョン受信機</t>
  </si>
  <si>
    <t>3104</t>
  </si>
  <si>
    <t>エアーコンディショナー</t>
  </si>
  <si>
    <t>3105</t>
  </si>
  <si>
    <t>冷蔵庫</t>
  </si>
  <si>
    <t>3106</t>
  </si>
  <si>
    <t>洗濯機</t>
  </si>
  <si>
    <t>3107</t>
  </si>
  <si>
    <t>電子レンジ</t>
  </si>
  <si>
    <t>3108</t>
  </si>
  <si>
    <t>パーソナルコンピューター</t>
  </si>
  <si>
    <t>3109</t>
  </si>
  <si>
    <t>電話機</t>
  </si>
  <si>
    <t>3110</t>
  </si>
  <si>
    <t>自動販売機</t>
  </si>
  <si>
    <t>3112</t>
  </si>
  <si>
    <t>冷凍庫</t>
  </si>
  <si>
    <t>3500</t>
  </si>
  <si>
    <t>3510</t>
  </si>
  <si>
    <t>鉛蓄電池</t>
  </si>
  <si>
    <t>3520</t>
  </si>
  <si>
    <t>乾電池</t>
  </si>
  <si>
    <t>3600</t>
  </si>
  <si>
    <t>3610</t>
  </si>
  <si>
    <t>3620</t>
  </si>
  <si>
    <t>廃船（FRP船）</t>
  </si>
  <si>
    <t>4000</t>
  </si>
  <si>
    <t>7000</t>
  </si>
  <si>
    <t>7010</t>
  </si>
  <si>
    <t>引火性廃油（有害）</t>
  </si>
  <si>
    <t>7100</t>
  </si>
  <si>
    <t>7110</t>
  </si>
  <si>
    <t>強酸（有害）</t>
  </si>
  <si>
    <t>7200</t>
  </si>
  <si>
    <t>7210</t>
  </si>
  <si>
    <t>強アルカリ（有害）</t>
  </si>
  <si>
    <t>7300</t>
  </si>
  <si>
    <t>7400</t>
  </si>
  <si>
    <t>7410</t>
  </si>
  <si>
    <t>7411</t>
  </si>
  <si>
    <t>廃PCB等</t>
  </si>
  <si>
    <t>7412</t>
  </si>
  <si>
    <t>7413</t>
  </si>
  <si>
    <t>7421</t>
  </si>
  <si>
    <t>廃石綿等（飛散性）</t>
  </si>
  <si>
    <t>7422</t>
  </si>
  <si>
    <t>指定下水汚泥</t>
  </si>
  <si>
    <t>7423</t>
  </si>
  <si>
    <t>鉱さい（有害）</t>
  </si>
  <si>
    <t>7424</t>
  </si>
  <si>
    <t>燃え殻（有害）</t>
  </si>
  <si>
    <t>7425</t>
  </si>
  <si>
    <t>廃油（有害）</t>
  </si>
  <si>
    <t>7426</t>
  </si>
  <si>
    <t>汚泥（有害）</t>
  </si>
  <si>
    <t>7427</t>
  </si>
  <si>
    <t>廃酸（有害）</t>
  </si>
  <si>
    <t>7428</t>
  </si>
  <si>
    <t>廃アルカリ（有害）</t>
  </si>
  <si>
    <t>7429</t>
  </si>
  <si>
    <t>ばいじん（有害）</t>
  </si>
  <si>
    <t>7430</t>
  </si>
  <si>
    <t>7440</t>
  </si>
  <si>
    <t>廃水銀等(処分するために処理したものを含む)</t>
  </si>
  <si>
    <t>区分</t>
  </si>
  <si>
    <t>施設名称</t>
  </si>
  <si>
    <t>1</t>
  </si>
  <si>
    <t>許可</t>
  </si>
  <si>
    <t>中間処理施設　汚泥の脱水施設</t>
  </si>
  <si>
    <t>2</t>
  </si>
  <si>
    <t>中間処理施設　汚泥の乾燥施設（機械）</t>
  </si>
  <si>
    <t>3</t>
  </si>
  <si>
    <t>中間処理施設　汚泥の乾燥施設（天日）</t>
  </si>
  <si>
    <t>4</t>
  </si>
  <si>
    <t>中間処理施設　汚泥の焼却施設</t>
  </si>
  <si>
    <t>5</t>
  </si>
  <si>
    <t>中間処理施設　廃油の油水分離施設</t>
  </si>
  <si>
    <t>6</t>
  </si>
  <si>
    <t>中間処理施設　廃油の焼却施設</t>
  </si>
  <si>
    <t>7</t>
  </si>
  <si>
    <t>中間処理施設　廃酸・廃アルカリの中和施設</t>
  </si>
  <si>
    <t>8</t>
  </si>
  <si>
    <t>中間処理施設　廃プラスチック類の破砕施設</t>
  </si>
  <si>
    <t>9</t>
  </si>
  <si>
    <t>中間処理施設　廃プラスチック類の焼却施設</t>
  </si>
  <si>
    <t>中間処理施設　その他の焼却施設</t>
  </si>
  <si>
    <t>中間処理施設　がれき類の破砕施設</t>
  </si>
  <si>
    <t>中間処理施設　木くずの破砕施設</t>
  </si>
  <si>
    <t>指定</t>
  </si>
  <si>
    <t>有害物質を含む汚泥のコンクリート固形化施設</t>
  </si>
  <si>
    <t>水銀を含む汚泥の焙焼施設</t>
  </si>
  <si>
    <t>シアン化合物の分解施設</t>
  </si>
  <si>
    <t>廃ＰＣＢ等の焼却施設</t>
  </si>
  <si>
    <t>ＰＣＢ汚染物の分解施設</t>
  </si>
  <si>
    <t>26</t>
  </si>
  <si>
    <t>ＰＣＢ汚染物の洗浄施設</t>
  </si>
  <si>
    <t>27</t>
  </si>
  <si>
    <t>廃水銀等の硫化施設</t>
  </si>
  <si>
    <t>51</t>
  </si>
  <si>
    <t>52</t>
  </si>
  <si>
    <t>53</t>
  </si>
  <si>
    <t>54</t>
  </si>
  <si>
    <t>55</t>
  </si>
  <si>
    <t>56</t>
  </si>
  <si>
    <t>57</t>
  </si>
  <si>
    <t>58</t>
  </si>
  <si>
    <t>59</t>
  </si>
  <si>
    <t>60</t>
  </si>
  <si>
    <t>61</t>
  </si>
  <si>
    <t>62</t>
  </si>
  <si>
    <t>63</t>
  </si>
  <si>
    <t>中間処理施設　その他の処理施設</t>
  </si>
  <si>
    <t>種類名</t>
  </si>
  <si>
    <t>換算比重(t/㎥)代表値</t>
  </si>
  <si>
    <t>元の表記</t>
  </si>
  <si>
    <t>密度デフォルト値
（換算不可時に使用）</t>
  </si>
  <si>
    <t>0.9</t>
  </si>
  <si>
    <t>1.25</t>
  </si>
  <si>
    <t>1.13</t>
  </si>
  <si>
    <t>0.12</t>
  </si>
  <si>
    <t>0.52</t>
  </si>
  <si>
    <t>1.48</t>
  </si>
  <si>
    <t>1.26</t>
  </si>
  <si>
    <t>1:有り　　0:無し</t>
  </si>
  <si>
    <t>事Ｆ</t>
    <phoneticPr fontId="2"/>
  </si>
  <si>
    <t>委託した産業廃棄物・特別管理産業廃棄物の種類(※1)</t>
  </si>
  <si>
    <t>特定(※2)</t>
  </si>
  <si>
    <t>(※1) 「委託した産業廃棄物・特別管理産業廃棄物の種類」は、別紙分類表のコードNo.及び分類名で記入してください。</t>
  </si>
  <si>
    <t>(※2) 「住所」「委託先所在地」は、福島県内の場合は市町村名まで、福島県外の場合は都道府県名及び市町村名までを記入してください。（いずれの場合も、郡名まででは×）</t>
  </si>
  <si>
    <t>(※1) 「産業廃棄物・特別管理産業廃棄物の種類」は、別紙分類表のコードNo.及び分類名で記入してください。なお、廃棄物が同一種類であって、焼却・破砕等の複数種類以上の中間処理を行う（行った）場合には、それぞれを段毎に記入してください。</t>
  </si>
  <si>
    <t xml:space="preserve">(※2) 「委託先所在地」は、福島県内の場合は市町村名まで、福島県外の場合は都道府県名及び市町村名までを記入してください。（いずれの場合も、郡名まででは×）　（表中の○付き番号は【その１】中の○付き番号と対応します。）
</t>
  </si>
  <si>
    <t>産業廃棄物・特別管理産業廃棄物の処理施設における処分実績　　-　施設設置事業者　-</t>
  </si>
  <si>
    <t>処理量
t換算値</t>
  </si>
  <si>
    <t>処理量合計
(t換算)</t>
  </si>
  <si>
    <t>処理後量
合計(t換算)</t>
  </si>
  <si>
    <t>13号廃棄物</t>
  </si>
  <si>
    <t>(※1) 「種類」「処理後の種類」は、別紙分類表のコードNo.及び分類名で記入してください。</t>
  </si>
  <si>
    <t>(※2) 「委託先所在地」は、福島県内の場合は市町村名まで、福島県外の場合は都道府県名及び市町村名までを記入してください。（いずれの場合も、郡名まででは×）</t>
  </si>
  <si>
    <t>保管・中間処理・最終状況の概要表　-　施設設置事業者　-</t>
  </si>
  <si>
    <t>(※)「産業廃棄物の種類」は、別紙分類表のコードNo.及び分類名で記入する。</t>
  </si>
  <si>
    <t>/日</t>
  </si>
  <si>
    <t>1:管理型　　2:安定型 　3:遮断型</t>
  </si>
  <si>
    <t>1:管理型   2:安定型   3:遮断型</t>
  </si>
  <si>
    <t>1:管理型   2:安定型    3:遮断型</t>
  </si>
  <si>
    <r>
      <rPr>
        <sz val="11"/>
        <rFont val="ＭＳ Ｐゴシック"/>
        <family val="3"/>
        <charset val="128"/>
      </rPr>
      <t>様式-事Ａ</t>
    </r>
  </si>
  <si>
    <r>
      <rPr>
        <sz val="11"/>
        <rFont val="ＭＳ Ｐゴシック"/>
        <family val="3"/>
        <charset val="128"/>
      </rPr>
      <t>　　(主 な 製 品 商 品)</t>
    </r>
  </si>
  <si>
    <r>
      <rPr>
        <sz val="11"/>
        <rFont val="ＭＳ Ｐゴシック"/>
        <family val="3"/>
        <charset val="128"/>
      </rPr>
      <t>t/年</t>
    </r>
  </si>
  <si>
    <r>
      <rPr>
        <sz val="11"/>
        <rFont val="ＭＳ Ｐゴシック"/>
        <family val="3"/>
        <charset val="128"/>
      </rPr>
      <t>1:有り　　　0：無し</t>
    </r>
  </si>
  <si>
    <r>
      <rPr>
        <sz val="11"/>
        <rFont val="ＭＳ Ｐゴシック"/>
        <family val="3"/>
        <charset val="128"/>
      </rPr>
      <t>様式-事Ｂ</t>
    </r>
  </si>
  <si>
    <r>
      <rPr>
        <sz val="11"/>
        <rFont val="ＭＳ Ｐゴシック"/>
        <family val="3"/>
        <charset val="128"/>
      </rPr>
      <t>(1)処分せずに保管している産業廃棄物又は特別管理産業廃棄物の状況</t>
    </r>
  </si>
  <si>
    <r>
      <rPr>
        <sz val="11"/>
        <rFont val="ＭＳ Ｐゴシック"/>
        <family val="3"/>
        <charset val="128"/>
      </rPr>
      <t>産業廃棄物の種類(※)</t>
    </r>
  </si>
  <si>
    <r>
      <rPr>
        <sz val="11"/>
        <rFont val="ＭＳ Ｐゴシック"/>
        <family val="3"/>
        <charset val="128"/>
      </rPr>
      <t>(2)自社の設置する中間処理施設の状況</t>
    </r>
  </si>
  <si>
    <r>
      <rPr>
        <sz val="11"/>
        <rFont val="ＭＳ Ｐゴシック"/>
        <family val="3"/>
        <charset val="128"/>
      </rPr>
      <t>1:有り 0:無し</t>
    </r>
  </si>
  <si>
    <r>
      <rPr>
        <sz val="11"/>
        <rFont val="ＭＳ Ｐゴシック"/>
        <family val="3"/>
        <charset val="128"/>
      </rPr>
      <t>1:有り  0:無し</t>
    </r>
  </si>
  <si>
    <r>
      <rPr>
        <sz val="11"/>
        <rFont val="ＭＳ Ｐゴシック"/>
        <family val="3"/>
        <charset val="128"/>
      </rPr>
      <t>(3)自社の設置する最終処分場の状況</t>
    </r>
  </si>
  <si>
    <r>
      <rPr>
        <sz val="11"/>
        <rFont val="ＭＳ Ｐゴシック"/>
        <family val="3"/>
        <charset val="128"/>
      </rPr>
      <t>1:有り　　0:無し</t>
    </r>
  </si>
  <si>
    <r>
      <rPr>
        <sz val="11"/>
        <rFont val="ＭＳ Ｐゴシック"/>
        <family val="3"/>
        <charset val="128"/>
      </rPr>
      <t>ｍ2　</t>
    </r>
  </si>
  <si>
    <r>
      <rPr>
        <sz val="11"/>
        <rFont val="ＭＳ Ｐゴシック"/>
        <family val="3"/>
        <charset val="128"/>
      </rPr>
      <t>ｍ3</t>
    </r>
  </si>
  <si>
    <r>
      <rPr>
        <sz val="11"/>
        <rFont val="ＭＳ Ｐゴシック"/>
        <family val="3"/>
        <charset val="128"/>
      </rPr>
      <t>様式-事Ｃ</t>
    </r>
  </si>
  <si>
    <r>
      <rPr>
        <sz val="11"/>
        <rFont val="ＭＳ Ｐゴシック"/>
        <family val="3"/>
        <charset val="128"/>
      </rPr>
      <t>施設番号(様式Bの番号)</t>
    </r>
  </si>
  <si>
    <r>
      <rPr>
        <sz val="11"/>
        <rFont val="ＭＳ Ｐゴシック"/>
        <family val="3"/>
        <charset val="128"/>
      </rPr>
      <t>種類(※1)</t>
    </r>
  </si>
  <si>
    <r>
      <rPr>
        <sz val="11"/>
        <rFont val="ＭＳ Ｐゴシック"/>
        <family val="3"/>
        <charset val="128"/>
      </rPr>
      <t>処理後の種類(※1)</t>
    </r>
  </si>
  <si>
    <r>
      <rPr>
        <sz val="11"/>
        <rFont val="ＭＳ Ｐゴシック"/>
        <family val="3"/>
        <charset val="128"/>
      </rPr>
      <t>処理(処分)方法
再生利用の場合は、具体的な用途</t>
    </r>
  </si>
  <si>
    <r>
      <rPr>
        <sz val="11"/>
        <rFont val="ＭＳ Ｐゴシック"/>
        <family val="3"/>
        <charset val="128"/>
      </rPr>
      <t>委託先所在地(※2)</t>
    </r>
  </si>
  <si>
    <r>
      <rPr>
        <sz val="11"/>
        <rFont val="ＭＳ Ｐゴシック"/>
        <family val="3"/>
        <charset val="128"/>
      </rPr>
      <t>方法・(用途)
再生利用の場合は、具体的な用途</t>
    </r>
  </si>
  <si>
    <r>
      <rPr>
        <sz val="11"/>
        <rFont val="ＭＳ Ｐゴシック"/>
        <family val="3"/>
        <charset val="128"/>
      </rPr>
      <t>処理(処分)方法、再生利用</t>
    </r>
  </si>
  <si>
    <r>
      <rPr>
        <sz val="11"/>
        <rFont val="ＭＳ Ｐゴシック"/>
        <family val="3"/>
        <charset val="128"/>
      </rPr>
      <t>方法・(用途)
再生利用</t>
    </r>
  </si>
  <si>
    <r>
      <rPr>
        <sz val="11"/>
        <rFont val="ＭＳ Ｐゴシック"/>
        <family val="3"/>
        <charset val="128"/>
      </rPr>
      <t>様式-事Ｆ</t>
    </r>
  </si>
  <si>
    <r>
      <rPr>
        <sz val="11"/>
        <rFont val="ＭＳ Ｐゴシック"/>
        <family val="3"/>
        <charset val="128"/>
      </rPr>
      <t>産業廃棄物・特別管理産業廃棄物の種類(※1)</t>
    </r>
  </si>
  <si>
    <r>
      <rPr>
        <sz val="11"/>
        <rFont val="ＭＳ Ｐゴシック"/>
        <family val="3"/>
        <charset val="128"/>
      </rPr>
      <t>自ら利用(有償売却を含む)量</t>
    </r>
  </si>
  <si>
    <r>
      <rPr>
        <sz val="11"/>
        <rFont val="ＭＳ Ｐゴシック"/>
        <family val="3"/>
        <charset val="128"/>
      </rPr>
      <t>委託先所在地
(※2)</t>
    </r>
  </si>
  <si>
    <r>
      <rPr>
        <sz val="11"/>
        <rFont val="ＭＳ Ｐゴシック"/>
        <family val="3"/>
        <charset val="128"/>
      </rPr>
      <t>様式-事Ｆ(3)</t>
    </r>
  </si>
  <si>
    <r>
      <rPr>
        <sz val="11"/>
        <rFont val="ＭＳ Ｐゴシック"/>
        <family val="3"/>
        <charset val="128"/>
      </rPr>
      <t>（※様式-事Fの委託量（⑤、⑥、⑬、⑭）が、１万トンを超える場合のみ）</t>
    </r>
  </si>
  <si>
    <r>
      <rPr>
        <sz val="11"/>
        <rFont val="ＭＳ Ｐゴシック"/>
        <family val="3"/>
        <charset val="128"/>
      </rPr>
      <t>住所(※2)</t>
    </r>
  </si>
  <si>
    <r>
      <rPr>
        <sz val="11"/>
        <rFont val="ＭＳ Ｐゴシック"/>
        <family val="3"/>
        <charset val="128"/>
      </rPr>
      <t>0100　燃え殻　下記以外</t>
    </r>
  </si>
  <si>
    <r>
      <rPr>
        <sz val="11"/>
        <rFont val="ＭＳ Ｐゴシック"/>
        <family val="3"/>
        <charset val="128"/>
      </rPr>
      <t>0110　燃え殻　焼却灰　下記以外</t>
    </r>
  </si>
  <si>
    <r>
      <rPr>
        <sz val="11"/>
        <rFont val="ＭＳ Ｐゴシック"/>
        <family val="3"/>
        <charset val="128"/>
      </rPr>
      <t>0111　燃え殻　焼却灰　石炭灰</t>
    </r>
  </si>
  <si>
    <r>
      <rPr>
        <sz val="11"/>
        <rFont val="ＭＳ Ｐゴシック"/>
        <family val="3"/>
        <charset val="128"/>
      </rPr>
      <t>0112　燃え殻　焼却灰　廃棄物焼却灰</t>
    </r>
  </si>
  <si>
    <r>
      <rPr>
        <sz val="11"/>
        <rFont val="ＭＳ Ｐゴシック"/>
        <family val="3"/>
        <charset val="128"/>
      </rPr>
      <t>0120　燃え殻　廃カーボン・活性炭</t>
    </r>
  </si>
  <si>
    <r>
      <rPr>
        <sz val="11"/>
        <rFont val="ＭＳ Ｐゴシック"/>
        <family val="3"/>
        <charset val="128"/>
      </rPr>
      <t>0200　汚泥　下記以外</t>
    </r>
  </si>
  <si>
    <r>
      <rPr>
        <sz val="11"/>
        <rFont val="ＭＳ Ｐゴシック"/>
        <family val="3"/>
        <charset val="128"/>
      </rPr>
      <t>0210　汚泥　有機性汚泥　下記以外</t>
    </r>
  </si>
  <si>
    <r>
      <rPr>
        <sz val="11"/>
        <rFont val="ＭＳ Ｐゴシック"/>
        <family val="3"/>
        <charset val="128"/>
      </rPr>
      <t>0211　汚泥　有機性汚泥　下水汚泥</t>
    </r>
  </si>
  <si>
    <r>
      <rPr>
        <sz val="11"/>
        <rFont val="ＭＳ Ｐゴシック"/>
        <family val="3"/>
        <charset val="128"/>
      </rPr>
      <t>0213　廃堆肥</t>
    </r>
  </si>
  <si>
    <r>
      <rPr>
        <sz val="11"/>
        <rFont val="ＭＳ Ｐゴシック"/>
        <family val="3"/>
        <charset val="128"/>
      </rPr>
      <t>0220　汚泥　無機性汚泥　下記以外</t>
    </r>
  </si>
  <si>
    <r>
      <rPr>
        <sz val="11"/>
        <rFont val="ＭＳ Ｐゴシック"/>
        <family val="3"/>
        <charset val="128"/>
      </rPr>
      <t>0221　汚泥　無機性汚泥　建設汚泥</t>
    </r>
  </si>
  <si>
    <r>
      <rPr>
        <sz val="11"/>
        <rFont val="ＭＳ Ｐゴシック"/>
        <family val="3"/>
        <charset val="128"/>
      </rPr>
      <t>0222　汚泥　無機性汚泥　上水汚泥</t>
    </r>
  </si>
  <si>
    <r>
      <rPr>
        <sz val="11"/>
        <rFont val="ＭＳ Ｐゴシック"/>
        <family val="3"/>
        <charset val="128"/>
      </rPr>
      <t>0223　汚泥　無機性汚泥　道路等側溝汚泥</t>
    </r>
  </si>
  <si>
    <r>
      <rPr>
        <sz val="11"/>
        <rFont val="ＭＳ Ｐゴシック"/>
        <family val="3"/>
        <charset val="128"/>
      </rPr>
      <t>0300　廃油　下記以外</t>
    </r>
  </si>
  <si>
    <r>
      <rPr>
        <sz val="11"/>
        <rFont val="ＭＳ Ｐゴシック"/>
        <family val="3"/>
        <charset val="128"/>
      </rPr>
      <t>0310　廃油　一般廃油　下記以外</t>
    </r>
  </si>
  <si>
    <r>
      <rPr>
        <sz val="11"/>
        <rFont val="ＭＳ Ｐゴシック"/>
        <family val="3"/>
        <charset val="128"/>
      </rPr>
      <t>0311　廃油　一般廃油　鉱物系廃油</t>
    </r>
  </si>
  <si>
    <r>
      <rPr>
        <sz val="11"/>
        <rFont val="ＭＳ Ｐゴシック"/>
        <family val="3"/>
        <charset val="128"/>
      </rPr>
      <t>0312　廃油　一般廃油　動植物系廃油</t>
    </r>
  </si>
  <si>
    <r>
      <rPr>
        <sz val="11"/>
        <rFont val="ＭＳ Ｐゴシック"/>
        <family val="3"/>
        <charset val="128"/>
      </rPr>
      <t>0320　廃油　廃溶剤</t>
    </r>
  </si>
  <si>
    <r>
      <rPr>
        <sz val="11"/>
        <rFont val="ＭＳ Ｐゴシック"/>
        <family val="3"/>
        <charset val="128"/>
      </rPr>
      <t>0330　廃油　固形油</t>
    </r>
  </si>
  <si>
    <r>
      <rPr>
        <sz val="11"/>
        <rFont val="ＭＳ Ｐゴシック"/>
        <family val="3"/>
        <charset val="128"/>
      </rPr>
      <t>0340　廃油　油泥</t>
    </r>
  </si>
  <si>
    <r>
      <rPr>
        <sz val="11"/>
        <rFont val="ＭＳ Ｐゴシック"/>
        <family val="3"/>
        <charset val="128"/>
      </rPr>
      <t>0350　廃油　油付着物(ウエス等)</t>
    </r>
  </si>
  <si>
    <r>
      <rPr>
        <sz val="11"/>
        <rFont val="ＭＳ Ｐゴシック"/>
        <family val="3"/>
        <charset val="128"/>
      </rPr>
      <t>0400　廃酸　下記以外</t>
    </r>
  </si>
  <si>
    <r>
      <rPr>
        <sz val="11"/>
        <rFont val="ＭＳ Ｐゴシック"/>
        <family val="3"/>
        <charset val="128"/>
      </rPr>
      <t>0401　廃酸　写真定着廃液</t>
    </r>
  </si>
  <si>
    <r>
      <rPr>
        <sz val="11"/>
        <rFont val="ＭＳ Ｐゴシック"/>
        <family val="3"/>
        <charset val="128"/>
      </rPr>
      <t>0500　廃アルカリ　下記以外</t>
    </r>
  </si>
  <si>
    <r>
      <rPr>
        <sz val="11"/>
        <rFont val="ＭＳ Ｐゴシック"/>
        <family val="3"/>
        <charset val="128"/>
      </rPr>
      <t>0501　廃アルカリ　写真現像液</t>
    </r>
  </si>
  <si>
    <r>
      <rPr>
        <sz val="11"/>
        <rFont val="ＭＳ Ｐゴシック"/>
        <family val="3"/>
        <charset val="128"/>
      </rPr>
      <t>0600　廃プラスチック類　下記以外</t>
    </r>
  </si>
  <si>
    <r>
      <rPr>
        <sz val="11"/>
        <rFont val="ＭＳ Ｐゴシック"/>
        <family val="3"/>
        <charset val="128"/>
      </rPr>
      <t>0601　廃プラスチック類　廃タイヤ</t>
    </r>
  </si>
  <si>
    <r>
      <rPr>
        <sz val="11"/>
        <rFont val="ＭＳ Ｐゴシック"/>
        <family val="3"/>
        <charset val="128"/>
      </rPr>
      <t>0602　廃プラスチック類　自動車用プラスチックバンパー</t>
    </r>
  </si>
  <si>
    <r>
      <rPr>
        <sz val="11"/>
        <rFont val="ＭＳ Ｐゴシック"/>
        <family val="3"/>
        <charset val="128"/>
      </rPr>
      <t>0603　廃プラスチック類　廃農業用ビニール</t>
    </r>
  </si>
  <si>
    <r>
      <rPr>
        <sz val="11"/>
        <rFont val="ＭＳ Ｐゴシック"/>
        <family val="3"/>
        <charset val="128"/>
      </rPr>
      <t>0604　廃プラスチック類　プラスチック製廃容器包装</t>
    </r>
  </si>
  <si>
    <r>
      <rPr>
        <sz val="11"/>
        <rFont val="ＭＳ Ｐゴシック"/>
        <family val="3"/>
        <charset val="128"/>
      </rPr>
      <t>0605　廃プラスチック類　発泡スチロール</t>
    </r>
  </si>
  <si>
    <r>
      <rPr>
        <sz val="11"/>
        <rFont val="ＭＳ Ｐゴシック"/>
        <family val="3"/>
        <charset val="128"/>
      </rPr>
      <t>0606　廃プラスチック類　発泡ウレタン</t>
    </r>
  </si>
  <si>
    <r>
      <rPr>
        <sz val="11"/>
        <rFont val="ＭＳ Ｐゴシック"/>
        <family val="3"/>
        <charset val="128"/>
      </rPr>
      <t>0607　廃プラスチック類　発泡ポリスチレン</t>
    </r>
  </si>
  <si>
    <r>
      <rPr>
        <sz val="11"/>
        <rFont val="ＭＳ Ｐゴシック"/>
        <family val="3"/>
        <charset val="128"/>
      </rPr>
      <t>0608　廃プラスチック類　塩化ビニル製建設資材</t>
    </r>
  </si>
  <si>
    <r>
      <rPr>
        <sz val="11"/>
        <rFont val="ＭＳ Ｐゴシック"/>
        <family val="3"/>
        <charset val="128"/>
      </rPr>
      <t>FRP（CFRP、GFRP含む）</t>
    </r>
  </si>
  <si>
    <r>
      <rPr>
        <sz val="11"/>
        <rFont val="ＭＳ Ｐゴシック"/>
        <family val="3"/>
        <charset val="128"/>
      </rPr>
      <t>0609　廃プラスチック類　FRP（CFRP、GFRP含む）</t>
    </r>
  </si>
  <si>
    <r>
      <rPr>
        <sz val="11"/>
        <rFont val="ＭＳ Ｐゴシック"/>
        <family val="3"/>
        <charset val="128"/>
      </rPr>
      <t>0610　魚網</t>
    </r>
  </si>
  <si>
    <r>
      <rPr>
        <sz val="11"/>
        <rFont val="ＭＳ Ｐゴシック"/>
        <family val="3"/>
        <charset val="128"/>
      </rPr>
      <t>0700　紙くず　下記以外</t>
    </r>
  </si>
  <si>
    <r>
      <rPr>
        <sz val="11"/>
        <rFont val="ＭＳ Ｐゴシック"/>
        <family val="3"/>
        <charset val="128"/>
      </rPr>
      <t>0710　紙くず　建設工事の紙くず　下記以外</t>
    </r>
  </si>
  <si>
    <r>
      <rPr>
        <sz val="11"/>
        <rFont val="ＭＳ Ｐゴシック"/>
        <family val="3"/>
        <charset val="128"/>
      </rPr>
      <t>0711　紙くず　建設工事の紙くず　ダンボール</t>
    </r>
  </si>
  <si>
    <r>
      <rPr>
        <sz val="11"/>
        <rFont val="ＭＳ Ｐゴシック"/>
        <family val="3"/>
        <charset val="128"/>
      </rPr>
      <t>0800　木くず　下記以外</t>
    </r>
  </si>
  <si>
    <r>
      <rPr>
        <sz val="11"/>
        <rFont val="ＭＳ Ｐゴシック"/>
        <family val="3"/>
        <charset val="128"/>
      </rPr>
      <t>0810　木くず　建設工事の木くず　下記以外</t>
    </r>
  </si>
  <si>
    <r>
      <rPr>
        <sz val="11"/>
        <rFont val="ＭＳ Ｐゴシック"/>
        <family val="3"/>
        <charset val="128"/>
      </rPr>
      <t>0811　木くず　建設工事の木くず　伐採材・伐根材</t>
    </r>
  </si>
  <si>
    <r>
      <rPr>
        <sz val="11"/>
        <rFont val="ＭＳ Ｐゴシック"/>
        <family val="3"/>
        <charset val="128"/>
      </rPr>
      <t>0822　木くず　バーク類、樹皮類</t>
    </r>
  </si>
  <si>
    <r>
      <rPr>
        <sz val="11"/>
        <rFont val="ＭＳ Ｐゴシック"/>
        <family val="3"/>
        <charset val="128"/>
      </rPr>
      <t>0824　木くず　木製廃パレット</t>
    </r>
  </si>
  <si>
    <r>
      <rPr>
        <sz val="11"/>
        <rFont val="ＭＳ Ｐゴシック"/>
        <family val="3"/>
        <charset val="128"/>
      </rPr>
      <t>0900　繊維くず　下記以外</t>
    </r>
  </si>
  <si>
    <r>
      <rPr>
        <sz val="11"/>
        <rFont val="ＭＳ Ｐゴシック"/>
        <family val="3"/>
        <charset val="128"/>
      </rPr>
      <t>0910　繊維くず　建設工事の繊維くず</t>
    </r>
  </si>
  <si>
    <r>
      <rPr>
        <sz val="11"/>
        <rFont val="ＭＳ Ｐゴシック"/>
        <family val="3"/>
        <charset val="128"/>
      </rPr>
      <t>0911　繊維くず　畳</t>
    </r>
  </si>
  <si>
    <r>
      <rPr>
        <sz val="11"/>
        <rFont val="ＭＳ Ｐゴシック"/>
        <family val="3"/>
        <charset val="128"/>
      </rPr>
      <t>1000　動植物性残さ　下記以外</t>
    </r>
  </si>
  <si>
    <r>
      <rPr>
        <sz val="11"/>
        <rFont val="ＭＳ Ｐゴシック"/>
        <family val="3"/>
        <charset val="128"/>
      </rPr>
      <t>1010　動植物性残さ　動物性残さ</t>
    </r>
  </si>
  <si>
    <r>
      <rPr>
        <sz val="11"/>
        <rFont val="ＭＳ Ｐゴシック"/>
        <family val="3"/>
        <charset val="128"/>
      </rPr>
      <t>1020　動植物性残さ　植物性残さ</t>
    </r>
  </si>
  <si>
    <r>
      <rPr>
        <sz val="11"/>
        <rFont val="ＭＳ Ｐゴシック"/>
        <family val="3"/>
        <charset val="128"/>
      </rPr>
      <t>1100　ゴムくず</t>
    </r>
  </si>
  <si>
    <r>
      <rPr>
        <sz val="11"/>
        <rFont val="ＭＳ Ｐゴシック"/>
        <family val="3"/>
        <charset val="128"/>
      </rPr>
      <t>1200　金属くず　下記以外</t>
    </r>
  </si>
  <si>
    <r>
      <rPr>
        <sz val="11"/>
        <rFont val="ＭＳ Ｐゴシック"/>
        <family val="3"/>
        <charset val="128"/>
      </rPr>
      <t>1210　金属くず　鉄くず</t>
    </r>
  </si>
  <si>
    <r>
      <rPr>
        <sz val="11"/>
        <rFont val="ＭＳ Ｐゴシック"/>
        <family val="3"/>
        <charset val="128"/>
      </rPr>
      <t>1220　金属くず　非鉄金属くず　下記以外</t>
    </r>
  </si>
  <si>
    <r>
      <rPr>
        <sz val="11"/>
        <rFont val="ＭＳ Ｐゴシック"/>
        <family val="3"/>
        <charset val="128"/>
      </rPr>
      <t>1221　金属くず　非鉄金属くず　鉛製の管又は板</t>
    </r>
  </si>
  <si>
    <r>
      <rPr>
        <sz val="11"/>
        <rFont val="ＭＳ Ｐゴシック"/>
        <family val="3"/>
        <charset val="128"/>
      </rPr>
      <t>1222　金属くず　非鉄金属くず　電線のくず</t>
    </r>
  </si>
  <si>
    <r>
      <rPr>
        <sz val="11"/>
        <rFont val="ＭＳ Ｐゴシック"/>
        <family val="3"/>
        <charset val="128"/>
      </rPr>
      <t>1300　ガラスくず、コンクリートくず及び陶磁器くず　下記以外</t>
    </r>
  </si>
  <si>
    <r>
      <rPr>
        <sz val="11"/>
        <rFont val="ＭＳ Ｐゴシック"/>
        <family val="3"/>
        <charset val="128"/>
      </rPr>
      <t>1310　ガラスくず、コンクリートくず及び陶磁器くず　ガラスくず　下記以外</t>
    </r>
  </si>
  <si>
    <r>
      <rPr>
        <sz val="11"/>
        <rFont val="ＭＳ Ｐゴシック"/>
        <family val="3"/>
        <charset val="128"/>
      </rPr>
      <t>1311　ガラスくず、コンクリートくず及び陶磁器くず　ガラスくず　カレット</t>
    </r>
  </si>
  <si>
    <r>
      <rPr>
        <sz val="11"/>
        <rFont val="ＭＳ Ｐゴシック"/>
        <family val="3"/>
        <charset val="128"/>
      </rPr>
      <t>1312　ガラスくず、コンクリートくず及び陶磁器くず　ガラスくず　廃ブラウン管（側面部）</t>
    </r>
  </si>
  <si>
    <r>
      <rPr>
        <sz val="11"/>
        <rFont val="ＭＳ Ｐゴシック"/>
        <family val="3"/>
        <charset val="128"/>
      </rPr>
      <t>1313　ガラスくず、コンクリートくず及び陶磁器くず　ガラスくず　ガラス製廃容器包装</t>
    </r>
  </si>
  <si>
    <r>
      <rPr>
        <sz val="11"/>
        <rFont val="ＭＳ Ｐゴシック"/>
        <family val="3"/>
        <charset val="128"/>
      </rPr>
      <t>1314　ガラスくず、コンクリートくず及び陶磁器くず　ガラスくず　ロックウール</t>
    </r>
  </si>
  <si>
    <r>
      <rPr>
        <sz val="11"/>
        <rFont val="ＭＳ Ｐゴシック"/>
        <family val="3"/>
        <charset val="128"/>
      </rPr>
      <t>1315　ガラスくず、コンクリートくず及び陶磁器くず　ガラスくず　石綿（非飛散性）</t>
    </r>
  </si>
  <si>
    <r>
      <rPr>
        <sz val="11"/>
        <rFont val="ＭＳ Ｐゴシック"/>
        <family val="3"/>
        <charset val="128"/>
      </rPr>
      <t>1316　ガラスくず、コンクリートくず及び陶磁器くず　ガラスくず　グラスウール</t>
    </r>
  </si>
  <si>
    <r>
      <rPr>
        <sz val="11"/>
        <rFont val="ＭＳ Ｐゴシック"/>
        <family val="3"/>
        <charset val="128"/>
      </rPr>
      <t>1317　ガラスくず、コンクリートくず及び陶磁器くず　ガラスくず　岩綿吸音板</t>
    </r>
  </si>
  <si>
    <r>
      <rPr>
        <sz val="11"/>
        <rFont val="ＭＳ Ｐゴシック"/>
        <family val="3"/>
        <charset val="128"/>
      </rPr>
      <t>1320　ガラスくず、コンクリートくず及び陶磁器くず　陶磁器くず　下記以外</t>
    </r>
  </si>
  <si>
    <r>
      <rPr>
        <sz val="11"/>
        <rFont val="ＭＳ Ｐゴシック"/>
        <family val="3"/>
        <charset val="128"/>
      </rPr>
      <t>1321　ガラスくず、コンクリートくず及び陶磁器くず　陶磁器くず　コンクリートくず</t>
    </r>
  </si>
  <si>
    <r>
      <rPr>
        <sz val="11"/>
        <rFont val="ＭＳ Ｐゴシック"/>
        <family val="3"/>
        <charset val="128"/>
      </rPr>
      <t>1322　ガラスくず、コンクリートくず及び陶磁器くず　陶磁器くず　廃石膏ボード</t>
    </r>
  </si>
  <si>
    <r>
      <rPr>
        <sz val="11"/>
        <rFont val="ＭＳ Ｐゴシック"/>
        <family val="3"/>
        <charset val="128"/>
      </rPr>
      <t>ALC（軽量気泡コンクリート）</t>
    </r>
  </si>
  <si>
    <r>
      <rPr>
        <sz val="11"/>
        <rFont val="ＭＳ Ｐゴシック"/>
        <family val="3"/>
        <charset val="128"/>
      </rPr>
      <t>1323　ガラスくず、コンクリートくず及び陶磁器くず　陶磁器くず　ALC（軽量気泡コンクリート）</t>
    </r>
  </si>
  <si>
    <r>
      <rPr>
        <sz val="11"/>
        <rFont val="ＭＳ Ｐゴシック"/>
        <family val="3"/>
        <charset val="128"/>
      </rPr>
      <t>1400　鉱さい　下記以外</t>
    </r>
  </si>
  <si>
    <r>
      <rPr>
        <sz val="11"/>
        <rFont val="ＭＳ Ｐゴシック"/>
        <family val="3"/>
        <charset val="128"/>
      </rPr>
      <t>1401　鉱さい　スラグ</t>
    </r>
  </si>
  <si>
    <r>
      <rPr>
        <sz val="11"/>
        <rFont val="ＭＳ Ｐゴシック"/>
        <family val="3"/>
        <charset val="128"/>
      </rPr>
      <t>1500　がれき類　下記以外</t>
    </r>
  </si>
  <si>
    <r>
      <rPr>
        <sz val="11"/>
        <rFont val="ＭＳ Ｐゴシック"/>
        <family val="3"/>
        <charset val="128"/>
      </rPr>
      <t>1501　がれき類　コンクリート破片</t>
    </r>
  </si>
  <si>
    <r>
      <rPr>
        <sz val="11"/>
        <rFont val="ＭＳ Ｐゴシック"/>
        <family val="3"/>
        <charset val="128"/>
      </rPr>
      <t>1502　がれき類　アスコン破片</t>
    </r>
  </si>
  <si>
    <r>
      <rPr>
        <sz val="11"/>
        <rFont val="ＭＳ Ｐゴシック"/>
        <family val="3"/>
        <charset val="128"/>
      </rPr>
      <t>1531　瓦</t>
    </r>
  </si>
  <si>
    <r>
      <rPr>
        <sz val="11"/>
        <rFont val="ＭＳ Ｐゴシック"/>
        <family val="3"/>
        <charset val="128"/>
      </rPr>
      <t>1532　大谷石</t>
    </r>
  </si>
  <si>
    <r>
      <rPr>
        <sz val="11"/>
        <rFont val="ＭＳ Ｐゴシック"/>
        <family val="3"/>
        <charset val="128"/>
      </rPr>
      <t>1600　動物の糞尿</t>
    </r>
  </si>
  <si>
    <r>
      <rPr>
        <sz val="11"/>
        <rFont val="ＭＳ Ｐゴシック"/>
        <family val="3"/>
        <charset val="128"/>
      </rPr>
      <t>1700　動物の死体</t>
    </r>
  </si>
  <si>
    <r>
      <rPr>
        <sz val="11"/>
        <rFont val="ＭＳ Ｐゴシック"/>
        <family val="3"/>
        <charset val="128"/>
      </rPr>
      <t>1800　ばいじん</t>
    </r>
  </si>
  <si>
    <r>
      <rPr>
        <sz val="11"/>
        <rFont val="ＭＳ Ｐゴシック"/>
        <family val="3"/>
        <charset val="128"/>
      </rPr>
      <t>13号廃棄物</t>
    </r>
  </si>
  <si>
    <r>
      <rPr>
        <sz val="11"/>
        <rFont val="ＭＳ Ｐゴシック"/>
        <family val="3"/>
        <charset val="128"/>
      </rPr>
      <t>1900　13号廃棄物</t>
    </r>
  </si>
  <si>
    <r>
      <rPr>
        <sz val="11"/>
        <rFont val="ＭＳ Ｐゴシック"/>
        <family val="3"/>
        <charset val="128"/>
      </rPr>
      <t>2000　建設系混合廃棄物　下記以外</t>
    </r>
  </si>
  <si>
    <r>
      <rPr>
        <sz val="11"/>
        <rFont val="ＭＳ Ｐゴシック"/>
        <family val="3"/>
        <charset val="128"/>
      </rPr>
      <t>2010　建設系混合廃棄物　安定型建設系混合廃棄物</t>
    </r>
  </si>
  <si>
    <r>
      <rPr>
        <sz val="11"/>
        <rFont val="ＭＳ Ｐゴシック"/>
        <family val="3"/>
        <charset val="128"/>
      </rPr>
      <t>2020　建設系混合廃棄物　管理型建設系混合廃棄物　下記以外</t>
    </r>
  </si>
  <si>
    <r>
      <rPr>
        <sz val="11"/>
        <rFont val="ＭＳ Ｐゴシック"/>
        <family val="3"/>
        <charset val="128"/>
      </rPr>
      <t>2021　建設系混合廃棄物　管理型建設系混合廃棄物　新築系混合廃棄物</t>
    </r>
  </si>
  <si>
    <r>
      <rPr>
        <sz val="11"/>
        <rFont val="ＭＳ Ｐゴシック"/>
        <family val="3"/>
        <charset val="128"/>
      </rPr>
      <t>2022　建設系混合廃棄物　管理型建設系混合廃棄物　解体系混合廃棄物</t>
    </r>
  </si>
  <si>
    <r>
      <rPr>
        <sz val="11"/>
        <rFont val="ＭＳ Ｐゴシック"/>
        <family val="3"/>
        <charset val="128"/>
      </rPr>
      <t>2100　安定型混合廃棄物</t>
    </r>
  </si>
  <si>
    <r>
      <rPr>
        <sz val="11"/>
        <rFont val="ＭＳ Ｐゴシック"/>
        <family val="3"/>
        <charset val="128"/>
      </rPr>
      <t>2200　管理型混合廃棄物</t>
    </r>
  </si>
  <si>
    <r>
      <rPr>
        <sz val="11"/>
        <rFont val="ＭＳ Ｐゴシック"/>
        <family val="3"/>
        <charset val="128"/>
      </rPr>
      <t>2300　シュレッターダスト</t>
    </r>
  </si>
  <si>
    <r>
      <rPr>
        <sz val="11"/>
        <rFont val="ＭＳ Ｐゴシック"/>
        <family val="3"/>
        <charset val="128"/>
      </rPr>
      <t>2400　石綿含有産業廃棄物　下記以外</t>
    </r>
  </si>
  <si>
    <r>
      <rPr>
        <sz val="11"/>
        <rFont val="ＭＳ Ｐゴシック"/>
        <family val="3"/>
        <charset val="128"/>
      </rPr>
      <t>2410　石綿含有産業廃棄物　建設混合廃棄物</t>
    </r>
  </si>
  <si>
    <r>
      <rPr>
        <sz val="11"/>
        <rFont val="ＭＳ Ｐゴシック"/>
        <family val="3"/>
        <charset val="128"/>
      </rPr>
      <t>2420　石綿含有産業廃棄物　ガラスくず、コンクリートくず、陶磁器くず</t>
    </r>
  </si>
  <si>
    <r>
      <rPr>
        <sz val="11"/>
        <rFont val="ＭＳ Ｐゴシック"/>
        <family val="3"/>
        <charset val="128"/>
      </rPr>
      <t>2430　石綿含有産業廃棄物　廃プラスチック類</t>
    </r>
  </si>
  <si>
    <r>
      <rPr>
        <sz val="11"/>
        <rFont val="ＭＳ Ｐゴシック"/>
        <family val="3"/>
        <charset val="128"/>
      </rPr>
      <t>2440　石綿含有産業廃棄物　がれき類</t>
    </r>
  </si>
  <si>
    <r>
      <rPr>
        <sz val="11"/>
        <rFont val="ＭＳ Ｐゴシック"/>
        <family val="3"/>
        <charset val="128"/>
      </rPr>
      <t>2450　石綿含有産業廃棄物　紙くず</t>
    </r>
  </si>
  <si>
    <r>
      <rPr>
        <sz val="11"/>
        <rFont val="ＭＳ Ｐゴシック"/>
        <family val="3"/>
        <charset val="128"/>
      </rPr>
      <t>2460　石綿含有産業廃棄物　木くず</t>
    </r>
  </si>
  <si>
    <r>
      <rPr>
        <sz val="11"/>
        <rFont val="ＭＳ Ｐゴシック"/>
        <family val="3"/>
        <charset val="128"/>
      </rPr>
      <t>2470　石綿含有産業廃棄物　繊維くず(天然繊維)</t>
    </r>
  </si>
  <si>
    <r>
      <rPr>
        <sz val="11"/>
        <rFont val="ＭＳ Ｐゴシック"/>
        <family val="3"/>
        <charset val="128"/>
      </rPr>
      <t>2500　水銀使用製品産業廃棄物　水銀電池、蛍光ランプ等水銀等の使用の表示がある製品</t>
    </r>
  </si>
  <si>
    <r>
      <rPr>
        <sz val="11"/>
        <rFont val="ＭＳ Ｐゴシック"/>
        <family val="3"/>
        <charset val="128"/>
      </rPr>
      <t>2600　水銀含有ばいじん等　・ばいじん、燃え殻、汚泥、鉱さいのうち、水銀を15mg/kgを越えて含有するもの・廃酸、廃アルカリのうち、水銀を15mg/Lを越えて含有するもの</t>
    </r>
  </si>
  <si>
    <r>
      <rPr>
        <sz val="11"/>
        <rFont val="ＭＳ Ｐゴシック"/>
        <family val="3"/>
        <charset val="128"/>
      </rPr>
      <t>3000　廃自動車　下記以外</t>
    </r>
  </si>
  <si>
    <r>
      <rPr>
        <sz val="11"/>
        <rFont val="ＭＳ Ｐゴシック"/>
        <family val="3"/>
        <charset val="128"/>
      </rPr>
      <t>3010　廃自動車　廃二輪車　下記以外</t>
    </r>
  </si>
  <si>
    <r>
      <rPr>
        <sz val="11"/>
        <rFont val="ＭＳ Ｐゴシック"/>
        <family val="3"/>
        <charset val="128"/>
      </rPr>
      <t>3011　廃自動車　廃二輪車　バイク</t>
    </r>
  </si>
  <si>
    <r>
      <rPr>
        <sz val="11"/>
        <rFont val="ＭＳ Ｐゴシック"/>
        <family val="3"/>
        <charset val="128"/>
      </rPr>
      <t>3012　廃自動車　廃二輪車　自転車</t>
    </r>
  </si>
  <si>
    <r>
      <rPr>
        <sz val="11"/>
        <rFont val="ＭＳ Ｐゴシック"/>
        <family val="3"/>
        <charset val="128"/>
      </rPr>
      <t>3100　廃電気機械器具　下記以外</t>
    </r>
  </si>
  <si>
    <r>
      <rPr>
        <sz val="11"/>
        <rFont val="ＭＳ Ｐゴシック"/>
        <family val="3"/>
        <charset val="128"/>
      </rPr>
      <t>3101　廃電気機械器具　廃パチンコ機・廃パチスロ機</t>
    </r>
  </si>
  <si>
    <r>
      <rPr>
        <sz val="11"/>
        <rFont val="ＭＳ Ｐゴシック"/>
        <family val="3"/>
        <charset val="128"/>
      </rPr>
      <t>3102　廃電気機械器具　プリント配線板</t>
    </r>
  </si>
  <si>
    <r>
      <rPr>
        <sz val="11"/>
        <rFont val="ＭＳ Ｐゴシック"/>
        <family val="3"/>
        <charset val="128"/>
      </rPr>
      <t>3103　廃電気機械器具　テレビジョン受信機</t>
    </r>
  </si>
  <si>
    <r>
      <rPr>
        <sz val="11"/>
        <rFont val="ＭＳ Ｐゴシック"/>
        <family val="3"/>
        <charset val="128"/>
      </rPr>
      <t>3104　廃電気機械器具　エアーコンディショナー</t>
    </r>
  </si>
  <si>
    <r>
      <rPr>
        <sz val="11"/>
        <rFont val="ＭＳ Ｐゴシック"/>
        <family val="3"/>
        <charset val="128"/>
      </rPr>
      <t>3105　廃電気機械器具　冷蔵庫</t>
    </r>
  </si>
  <si>
    <r>
      <rPr>
        <sz val="11"/>
        <rFont val="ＭＳ Ｐゴシック"/>
        <family val="3"/>
        <charset val="128"/>
      </rPr>
      <t>3106　廃電気機械器具　洗濯機</t>
    </r>
  </si>
  <si>
    <r>
      <rPr>
        <sz val="11"/>
        <rFont val="ＭＳ Ｐゴシック"/>
        <family val="3"/>
        <charset val="128"/>
      </rPr>
      <t>3107　廃電気機械器具　電子レンジ</t>
    </r>
  </si>
  <si>
    <r>
      <rPr>
        <sz val="11"/>
        <rFont val="ＭＳ Ｐゴシック"/>
        <family val="3"/>
        <charset val="128"/>
      </rPr>
      <t>3108　廃電気機械器具　パーソナルコンピューター</t>
    </r>
  </si>
  <si>
    <r>
      <rPr>
        <sz val="11"/>
        <rFont val="ＭＳ Ｐゴシック"/>
        <family val="3"/>
        <charset val="128"/>
      </rPr>
      <t>3109　廃電気機械器具　電話機</t>
    </r>
  </si>
  <si>
    <r>
      <rPr>
        <sz val="11"/>
        <rFont val="ＭＳ Ｐゴシック"/>
        <family val="3"/>
        <charset val="128"/>
      </rPr>
      <t>3110　廃電気機械器具　自動販売機</t>
    </r>
  </si>
  <si>
    <r>
      <rPr>
        <sz val="11"/>
        <rFont val="ＭＳ Ｐゴシック"/>
        <family val="3"/>
        <charset val="128"/>
      </rPr>
      <t>3112　廃電気機械器具　冷凍庫</t>
    </r>
  </si>
  <si>
    <r>
      <rPr>
        <sz val="11"/>
        <rFont val="ＭＳ Ｐゴシック"/>
        <family val="3"/>
        <charset val="128"/>
      </rPr>
      <t>3500　廃電池類　下記以外</t>
    </r>
  </si>
  <si>
    <r>
      <rPr>
        <sz val="11"/>
        <rFont val="ＭＳ Ｐゴシック"/>
        <family val="3"/>
        <charset val="128"/>
      </rPr>
      <t>3510　廃電池類　鉛蓄電池</t>
    </r>
  </si>
  <si>
    <r>
      <rPr>
        <sz val="11"/>
        <rFont val="ＭＳ Ｐゴシック"/>
        <family val="3"/>
        <charset val="128"/>
      </rPr>
      <t>3520　廃電池類　乾電池</t>
    </r>
  </si>
  <si>
    <r>
      <rPr>
        <sz val="11"/>
        <rFont val="ＭＳ Ｐゴシック"/>
        <family val="3"/>
        <charset val="128"/>
      </rPr>
      <t>3600　複合材</t>
    </r>
  </si>
  <si>
    <r>
      <rPr>
        <sz val="11"/>
        <rFont val="ＭＳ Ｐゴシック"/>
        <family val="3"/>
        <charset val="128"/>
      </rPr>
      <t>3610　廃船（木船）</t>
    </r>
  </si>
  <si>
    <r>
      <rPr>
        <sz val="11"/>
        <rFont val="ＭＳ Ｐゴシック"/>
        <family val="3"/>
        <charset val="128"/>
      </rPr>
      <t>3620　廃船（FRP船）</t>
    </r>
  </si>
  <si>
    <r>
      <rPr>
        <sz val="11"/>
        <rFont val="ＭＳ Ｐゴシック"/>
        <family val="3"/>
        <charset val="128"/>
      </rPr>
      <t>4000　動物系固形不要物</t>
    </r>
  </si>
  <si>
    <r>
      <rPr>
        <sz val="11"/>
        <rFont val="ＭＳ Ｐゴシック"/>
        <family val="3"/>
        <charset val="128"/>
      </rPr>
      <t>7000　引火性廃油　下記以外</t>
    </r>
  </si>
  <si>
    <r>
      <rPr>
        <sz val="11"/>
        <rFont val="ＭＳ Ｐゴシック"/>
        <family val="3"/>
        <charset val="128"/>
      </rPr>
      <t>7010　引火性廃油　引火性廃油（有害）</t>
    </r>
  </si>
  <si>
    <r>
      <rPr>
        <sz val="11"/>
        <rFont val="ＭＳ Ｐゴシック"/>
        <family val="3"/>
        <charset val="128"/>
      </rPr>
      <t>7100　強酸　下記以外</t>
    </r>
  </si>
  <si>
    <r>
      <rPr>
        <sz val="11"/>
        <rFont val="ＭＳ Ｐゴシック"/>
        <family val="3"/>
        <charset val="128"/>
      </rPr>
      <t>7110　強酸　強酸（有害）</t>
    </r>
  </si>
  <si>
    <r>
      <rPr>
        <sz val="11"/>
        <rFont val="ＭＳ Ｐゴシック"/>
        <family val="3"/>
        <charset val="128"/>
      </rPr>
      <t>7200　強アルカリ　下記以外</t>
    </r>
  </si>
  <si>
    <r>
      <rPr>
        <sz val="11"/>
        <rFont val="ＭＳ Ｐゴシック"/>
        <family val="3"/>
        <charset val="128"/>
      </rPr>
      <t>7210　強アルカリ　強アルカリ（有害）</t>
    </r>
  </si>
  <si>
    <r>
      <rPr>
        <sz val="11"/>
        <rFont val="ＭＳ Ｐゴシック"/>
        <family val="3"/>
        <charset val="128"/>
      </rPr>
      <t>7300　感染性廃棄物</t>
    </r>
  </si>
  <si>
    <r>
      <rPr>
        <sz val="11"/>
        <rFont val="ＭＳ Ｐゴシック"/>
        <family val="3"/>
        <charset val="128"/>
      </rPr>
      <t>7400　特定有害産業廃棄物　下記以外</t>
    </r>
  </si>
  <si>
    <r>
      <rPr>
        <sz val="11"/>
        <rFont val="ＭＳ Ｐゴシック"/>
        <family val="3"/>
        <charset val="128"/>
      </rPr>
      <t>PCB等</t>
    </r>
  </si>
  <si>
    <r>
      <rPr>
        <sz val="11"/>
        <rFont val="ＭＳ Ｐゴシック"/>
        <family val="3"/>
        <charset val="128"/>
      </rPr>
      <t>7410　特定有害産業廃棄物　PCB等　下記以外</t>
    </r>
  </si>
  <si>
    <r>
      <rPr>
        <sz val="11"/>
        <rFont val="ＭＳ Ｐゴシック"/>
        <family val="3"/>
        <charset val="128"/>
      </rPr>
      <t>7411　特定有害産業廃棄物　PCB等　廃PCB等</t>
    </r>
  </si>
  <si>
    <r>
      <rPr>
        <sz val="11"/>
        <rFont val="ＭＳ Ｐゴシック"/>
        <family val="3"/>
        <charset val="128"/>
      </rPr>
      <t>PCB汚染物</t>
    </r>
  </si>
  <si>
    <r>
      <rPr>
        <sz val="11"/>
        <rFont val="ＭＳ Ｐゴシック"/>
        <family val="3"/>
        <charset val="128"/>
      </rPr>
      <t>7412　特定有害産業廃棄物　PCB等　PCB汚染物</t>
    </r>
  </si>
  <si>
    <r>
      <rPr>
        <sz val="11"/>
        <rFont val="ＭＳ Ｐゴシック"/>
        <family val="3"/>
        <charset val="128"/>
      </rPr>
      <t>PCB処理物</t>
    </r>
  </si>
  <si>
    <r>
      <rPr>
        <sz val="11"/>
        <rFont val="ＭＳ Ｐゴシック"/>
        <family val="3"/>
        <charset val="128"/>
      </rPr>
      <t>7413　特定有害産業廃棄物　PCB等　PCB処理物</t>
    </r>
  </si>
  <si>
    <r>
      <rPr>
        <sz val="11"/>
        <rFont val="ＭＳ Ｐゴシック"/>
        <family val="3"/>
        <charset val="128"/>
      </rPr>
      <t>7421　特定有害産業廃棄物　廃石綿等（飛散性）</t>
    </r>
  </si>
  <si>
    <r>
      <rPr>
        <sz val="11"/>
        <rFont val="ＭＳ Ｐゴシック"/>
        <family val="3"/>
        <charset val="128"/>
      </rPr>
      <t>7422　特定有害産業廃棄物　指定下水汚泥</t>
    </r>
  </si>
  <si>
    <r>
      <rPr>
        <sz val="11"/>
        <rFont val="ＭＳ Ｐゴシック"/>
        <family val="3"/>
        <charset val="128"/>
      </rPr>
      <t>7423　特定有害産業廃棄物　鉱さい（有害）</t>
    </r>
  </si>
  <si>
    <r>
      <rPr>
        <sz val="11"/>
        <rFont val="ＭＳ Ｐゴシック"/>
        <family val="3"/>
        <charset val="128"/>
      </rPr>
      <t>7424　特定有害産業廃棄物　燃え殻（有害）</t>
    </r>
  </si>
  <si>
    <r>
      <rPr>
        <sz val="11"/>
        <rFont val="ＭＳ Ｐゴシック"/>
        <family val="3"/>
        <charset val="128"/>
      </rPr>
      <t>7425　特定有害産業廃棄物　廃油（有害）</t>
    </r>
  </si>
  <si>
    <r>
      <rPr>
        <sz val="11"/>
        <rFont val="ＭＳ Ｐゴシック"/>
        <family val="3"/>
        <charset val="128"/>
      </rPr>
      <t>7426　特定有害産業廃棄物　汚泥（有害）</t>
    </r>
  </si>
  <si>
    <r>
      <rPr>
        <sz val="11"/>
        <rFont val="ＭＳ Ｐゴシック"/>
        <family val="3"/>
        <charset val="128"/>
      </rPr>
      <t>7427　特定有害産業廃棄物　廃酸（有害）</t>
    </r>
  </si>
  <si>
    <r>
      <rPr>
        <sz val="11"/>
        <rFont val="ＭＳ Ｐゴシック"/>
        <family val="3"/>
        <charset val="128"/>
      </rPr>
      <t>7428　特定有害産業廃棄物　廃アルカリ（有害）</t>
    </r>
  </si>
  <si>
    <r>
      <rPr>
        <sz val="11"/>
        <rFont val="ＭＳ Ｐゴシック"/>
        <family val="3"/>
        <charset val="128"/>
      </rPr>
      <t>7429　特定有害産業廃棄物　ばいじん（有害）</t>
    </r>
  </si>
  <si>
    <r>
      <rPr>
        <sz val="11"/>
        <rFont val="ＭＳ Ｐゴシック"/>
        <family val="3"/>
        <charset val="128"/>
      </rPr>
      <t>13号廃棄物（有害）</t>
    </r>
  </si>
  <si>
    <r>
      <rPr>
        <sz val="11"/>
        <rFont val="ＭＳ Ｐゴシック"/>
        <family val="3"/>
        <charset val="128"/>
      </rPr>
      <t>7430　特定有害産業廃棄物　13号廃棄物（有害）</t>
    </r>
  </si>
  <si>
    <r>
      <rPr>
        <sz val="11"/>
        <rFont val="ＭＳ Ｐゴシック"/>
        <family val="3"/>
        <charset val="128"/>
      </rPr>
      <t>7440　特定有害産業廃棄物　廃水銀等(処分するために処理したものを含む)</t>
    </r>
  </si>
  <si>
    <r>
      <rPr>
        <sz val="11"/>
        <rFont val="ＭＳ Ｐゴシック"/>
        <family val="3"/>
        <charset val="128"/>
      </rPr>
      <t>1.14(0.8～1.8)</t>
    </r>
  </si>
  <si>
    <r>
      <rPr>
        <sz val="11"/>
        <rFont val="ＭＳ Ｐゴシック"/>
        <family val="3"/>
        <charset val="128"/>
      </rPr>
      <t>1.10(0.8～1.8)</t>
    </r>
  </si>
  <si>
    <r>
      <rPr>
        <sz val="11"/>
        <rFont val="ＭＳ Ｐゴシック"/>
        <family val="3"/>
        <charset val="128"/>
      </rPr>
      <t>0.35(0.1～0.4)</t>
    </r>
  </si>
  <si>
    <r>
      <rPr>
        <sz val="11"/>
        <rFont val="ＭＳ Ｐゴシック"/>
        <family val="3"/>
        <charset val="128"/>
      </rPr>
      <t>0.30(0.2～0.9)</t>
    </r>
  </si>
  <si>
    <r>
      <rPr>
        <sz val="11"/>
        <rFont val="ＭＳ Ｐゴシック"/>
        <family val="3"/>
        <charset val="128"/>
      </rPr>
      <t>0.55(0.3～1.0)</t>
    </r>
  </si>
  <si>
    <r>
      <rPr>
        <sz val="11"/>
        <rFont val="ＭＳ Ｐゴシック"/>
        <family val="3"/>
        <charset val="128"/>
      </rPr>
      <t>1.00(0.8～1.2)</t>
    </r>
  </si>
  <si>
    <r>
      <rPr>
        <sz val="11"/>
        <rFont val="ＭＳ Ｐゴシック"/>
        <family val="3"/>
        <charset val="128"/>
      </rPr>
      <t>1.13(0.4～1.7)</t>
    </r>
  </si>
  <si>
    <r>
      <rPr>
        <sz val="11"/>
        <rFont val="ＭＳ Ｐゴシック"/>
        <family val="3"/>
        <charset val="128"/>
      </rPr>
      <t>1.00(0.7～1.5)</t>
    </r>
  </si>
  <si>
    <r>
      <rPr>
        <sz val="11"/>
        <rFont val="ＭＳ Ｐゴシック"/>
        <family val="3"/>
        <charset val="128"/>
      </rPr>
      <t>1.93(0.9～2.1)</t>
    </r>
  </si>
  <si>
    <t>　令和７年度の産業廃棄物・特別管理産業廃棄物の処理実績について、次のとおり報告します。</t>
    <phoneticPr fontId="2"/>
  </si>
  <si>
    <t>令和７年度の産業廃棄物・特別管理産業廃棄物の発生量の実績</t>
    <phoneticPr fontId="2"/>
  </si>
  <si>
    <t>令和８年度の産業廃棄物・特別管理産業廃棄物の発生量の目標</t>
    <phoneticPr fontId="2"/>
  </si>
  <si>
    <t>令和７年度の処分実績</t>
    <phoneticPr fontId="2"/>
  </si>
  <si>
    <t>令和７年度の保管状況(処分せずに保管している産業廃棄物又は特別管理産業廃棄物)</t>
    <phoneticPr fontId="2"/>
  </si>
  <si>
    <t>令和７年度実績</t>
    <phoneticPr fontId="2"/>
  </si>
  <si>
    <t>令和７年度の埋立量</t>
    <phoneticPr fontId="2"/>
  </si>
  <si>
    <t>令和７年度の覆土量</t>
    <phoneticPr fontId="2"/>
  </si>
  <si>
    <t>令和７年度末の残余容量</t>
    <phoneticPr fontId="2"/>
  </si>
  <si>
    <t>（令和７年度）　　産業廃棄物・特別管理産業廃棄物の処理実績報告書【その１】</t>
    <phoneticPr fontId="2"/>
  </si>
  <si>
    <t>（令和７年度）　　産業廃棄物・特別管理産業廃棄物の処理計画・処理実績報告書【その２】</t>
    <phoneticPr fontId="2"/>
  </si>
  <si>
    <t>（令和７年度）　　産業廃棄物・特別管理産業廃棄物の委託状況報告書</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</si>
</sst>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25">
    <font>
      <sz val="11"/>
      <name val="ＭＳ Ｐゴシック"/>
      <family val="3"/>
      <charset val="128"/>
    </font>
    <font>
      <sz val="11"/>
      <name val="ＭＳ ゴシック"/>
      <family val="3"/>
      <charset val="128"/>
    </font>
    <font>
      <sz val="6"/>
      <name val="ＭＳ Ｐゴシック"/>
      <family val="3"/>
      <charset val="128"/>
    </font>
    <font>
      <sz val="14"/>
      <name val="ＭＳ Ｐゴシック"/>
      <family val="3"/>
      <charset val="128"/>
    </font>
    <font>
      <b/>
      <sz val="14"/>
      <name val="ＭＳ Ｐゴシック"/>
      <family val="3"/>
      <charset val="128"/>
    </font>
    <font>
      <u/>
      <sz val="11"/>
      <name val="ＭＳ Ｐゴシック"/>
      <family val="3"/>
      <charset val="128"/>
    </font>
    <font>
      <sz val="8"/>
      <name val="ＭＳ Ｐゴシック"/>
      <family val="3"/>
      <charset val="128"/>
    </font>
    <font>
      <sz val="9"/>
      <name val="ＭＳ Ｐゴシック"/>
      <family val="3"/>
      <charset val="128"/>
    </font>
    <font>
      <sz val="10"/>
      <name val="ＭＳ Ｐゴシック"/>
      <family val="3"/>
      <charset val="128"/>
    </font>
    <font>
      <sz val="9"/>
      <color rgb="FFFF0000"/>
      <name val="ＭＳ Ｐゴシック"/>
      <family val="3"/>
      <charset val="128"/>
    </font>
    <font>
      <b/>
      <sz val="12"/>
      <name val="ＭＳ Ｐゴシック"/>
      <family val="3"/>
      <charset val="128"/>
    </font>
    <font>
      <sz val="10"/>
      <name val="Noto Sans CJK SC"/>
      <family val="2"/>
    </font>
    <font>
      <b/>
      <sz val="9"/>
      <color theme="1"/>
      <name val="ＭＳ Ｐゴシック"/>
      <family val="3"/>
      <charset val="128"/>
    </font>
    <font>
      <sz val="9"/>
      <color theme="1"/>
      <name val="ＭＳ Ｐゴシック"/>
      <family val="3"/>
      <charset val="128"/>
    </font>
    <font>
      <sz val="9"/>
      <color rgb="FF375623"/>
      <name val="ＭＳ Ｐゴシック"/>
      <family val="3"/>
      <charset val="128"/>
    </font>
    <font>
      <b/>
      <sz val="11"/>
      <name val="ＭＳ Ｐゴシック"/>
      <family val="3"/>
      <charset val="128"/>
    </font>
    <font>
      <sz val="10"/>
      <name val="ＭＳ 明朝"/>
      <family val="1"/>
      <charset val="128"/>
    </font>
    <font>
      <sz val="11"/>
      <name val="ＭＳ Ｐゴシック"/>
      <family val="3"/>
      <charset val="128"/>
    </font>
    <font>
      <sz val="9"/>
      <color rgb="FFCC0000"/>
      <name val="ＭＳ Ｐゴシック"/>
      <family val="3"/>
      <charset val="128"/>
    </font>
    <font>
      <sz val="9"/>
      <color rgb="FF666666"/>
      <name val="ＭＳ Ｐゴシック"/>
      <family val="3"/>
      <charset val="128"/>
    </font>
    <font>
      <b/>
      <sz val="11"/>
      <color rgb="FFFFFFFF"/>
      <name val="ＭＳ Ｐゴシック"/>
      <family val="3"/>
      <charset val="128"/>
    </font>
    <font>
      <sz val="6"/>
      <color rgb="FFFFFFFF"/>
      <name val="ＭＳ Ｐゴシック"/>
      <family val="3"/>
      <charset val="128"/>
    </font>
    <font>
      <sz val="11"/>
      <color theme="1"/>
      <name val="ＭＳ Ｐゴシック"/>
      <family val="3"/>
      <charset val="128"/>
    </font>
    <font>
      <sz val="8"/>
      <color rgb="FF666666"/>
      <name val="ＭＳ Ｐゴシック"/>
      <family val="3"/>
      <charset val="128"/>
    </font>
    <font>
      <sz val="12"/>
      <name val="ＭＳ Ｐゴシック"/>
      <family val="3"/>
      <charset val="128"/>
    </font>
  </fonts>
  <fills count="17">
    <fill>
      <patternFill patternType="none"/>
    </fill>
    <fill>
      <patternFill patternType="gray125"/>
    </fill>
    <fill>
      <patternFill patternType="solid">
        <fgColor rgb="FFCCFFFF"/>
        <bgColor rgb="FFCCFFCC"/>
      </patternFill>
    </fill>
    <fill>
      <patternFill patternType="solid">
        <fgColor rgb="FFFFFF99"/>
        <bgColor rgb="FFFFFACD"/>
      </patternFill>
    </fill>
    <fill>
      <patternFill patternType="solid">
        <fgColor rgb="FFFFFACD"/>
        <bgColor rgb="FFFDEADA"/>
      </patternFill>
    </fill>
    <fill>
      <patternFill patternType="solid">
        <fgColor rgb="FF99C0C0"/>
        <bgColor rgb="FFAAAAAA"/>
      </patternFill>
    </fill>
    <fill>
      <patternFill patternType="solid">
        <fgColor rgb="FFC0C0C0"/>
        <bgColor rgb="FF99C0C0"/>
      </patternFill>
    </fill>
    <fill>
      <patternFill patternType="solid">
        <fgColor theme="6" tint="0.59959715567491678"/>
        <bgColor rgb="FFD9D9D9"/>
      </patternFill>
    </fill>
    <fill>
      <patternFill patternType="solid">
        <fgColor rgb="FF0070C0"/>
        <bgColor rgb="FF008080"/>
      </patternFill>
    </fill>
    <fill>
      <patternFill patternType="solid">
        <fgColor rgb="FFCCFFCC"/>
        <bgColor rgb="FFCCFFFF"/>
      </patternFill>
    </fill>
    <fill>
      <patternFill patternType="solid">
        <fgColor theme="0"/>
        <bgColor rgb="FFFFFACD"/>
      </patternFill>
    </fill>
    <fill>
      <patternFill patternType="solid">
        <fgColor rgb="FFE2EFDA"/>
        <bgColor rgb="FFD7E4BD"/>
      </patternFill>
    </fill>
    <fill>
      <patternFill patternType="solid">
        <fgColor theme="9" tint="0.79989013336588644"/>
        <bgColor rgb="FFFFFACD"/>
      </patternFill>
    </fill>
    <fill>
      <patternFill patternType="solid">
        <fgColor theme="0" tint="-0.14999847407452621"/>
        <bgColor rgb="FFD7E4BD"/>
      </patternFill>
    </fill>
    <fill>
      <patternFill patternType="solid">
        <fgColor rgb="FF4472C4"/>
        <bgColor rgb="FF0070C0"/>
      </patternFill>
    </fill>
    <fill>
      <patternFill patternType="solid">
        <fgColor theme="8" tint="0.59978026673177287"/>
        <bgColor rgb="FFD9D9D9"/>
      </patternFill>
    </fill>
    <fill>
      <patternFill patternType="solid">
        <fgColor theme="9" tint="0.79998168889431442"/>
        <bgColor indexed="64"/>
      </patternFill>
    </fill>
  </fills>
  <borders count="59">
    <border>
      <left/>
      <right/>
      <top/>
      <bottom/>
      <diagonal/>
    </border>
    <border>
      <left/>
      <right/>
      <top/>
      <bottom style="thin">
        <color auto="1"/>
      </bottom>
      <diagonal/>
    </border>
    <border>
      <left/>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style="thin">
        <color auto="1"/>
      </left>
      <right style="medium">
        <color auto="1"/>
      </right>
      <top style="thin">
        <color auto="1"/>
      </top>
      <bottom/>
      <diagonal/>
    </border>
    <border>
      <left style="medium">
        <color auto="1"/>
      </left>
      <right/>
      <top style="thin">
        <color auto="1"/>
      </top>
      <bottom style="medium">
        <color auto="1"/>
      </bottom>
      <diagonal/>
    </border>
    <border>
      <left style="medium">
        <color auto="1"/>
      </left>
      <right/>
      <top style="medium">
        <color auto="1"/>
      </top>
      <bottom/>
      <diagonal/>
    </border>
    <border>
      <left/>
      <right/>
      <top style="medium">
        <color auto="1"/>
      </top>
      <bottom/>
      <diagonal/>
    </border>
    <border>
      <left style="thin">
        <color auto="1"/>
      </left>
      <right style="medium">
        <color auto="1"/>
      </right>
      <top style="thin">
        <color auto="1"/>
      </top>
      <bottom style="medium">
        <color auto="1"/>
      </bottom>
      <diagonal/>
    </border>
    <border>
      <left style="medium">
        <color auto="1"/>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style="thin">
        <color auto="1"/>
      </right>
      <top style="medium">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style="thin">
        <color auto="1"/>
      </right>
      <top/>
      <bottom style="thin">
        <color auto="1"/>
      </bottom>
      <diagonal/>
    </border>
    <border>
      <left style="thin">
        <color auto="1"/>
      </left>
      <right/>
      <top style="dotted">
        <color auto="1"/>
      </top>
      <bottom style="thin">
        <color auto="1"/>
      </bottom>
      <diagonal/>
    </border>
    <border>
      <left/>
      <right style="thin">
        <color auto="1"/>
      </right>
      <top/>
      <bottom/>
      <diagonal/>
    </border>
    <border>
      <left style="double">
        <color auto="1"/>
      </left>
      <right style="double">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style="thin">
        <color auto="1"/>
      </top>
      <bottom style="thin">
        <color auto="1"/>
      </bottom>
      <diagonal/>
    </border>
    <border>
      <left style="thin">
        <color auto="1"/>
      </left>
      <right/>
      <top/>
      <bottom style="thin">
        <color auto="1"/>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double">
        <color auto="1"/>
      </bottom>
      <diagonal/>
    </border>
    <border>
      <left style="double">
        <color auto="1"/>
      </left>
      <right style="thin">
        <color auto="1"/>
      </right>
      <top style="thin">
        <color auto="1"/>
      </top>
      <bottom style="double">
        <color auto="1"/>
      </bottom>
      <diagonal/>
    </border>
    <border>
      <left/>
      <right style="thin">
        <color auto="1"/>
      </right>
      <top style="thin">
        <color auto="1"/>
      </top>
      <bottom style="double">
        <color auto="1"/>
      </bottom>
      <diagonal/>
    </border>
    <border>
      <left style="double">
        <color auto="1"/>
      </left>
      <right/>
      <top style="thin">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style="double">
        <color auto="1"/>
      </left>
      <right style="thin">
        <color auto="1"/>
      </right>
      <top style="double">
        <color auto="1"/>
      </top>
      <bottom style="thin">
        <color auto="1"/>
      </bottom>
      <diagonal/>
    </border>
    <border>
      <left/>
      <right style="thin">
        <color auto="1"/>
      </right>
      <top style="double">
        <color auto="1"/>
      </top>
      <bottom style="thin">
        <color auto="1"/>
      </bottom>
      <diagonal/>
    </border>
    <border>
      <left style="double">
        <color auto="1"/>
      </left>
      <right/>
      <top style="double">
        <color auto="1"/>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style="medium">
        <color indexed="64"/>
      </right>
      <top style="medium">
        <color indexed="64"/>
      </top>
      <bottom style="thin">
        <color auto="1"/>
      </bottom>
      <diagonal/>
    </border>
  </borders>
  <cellStyleXfs count="4">
    <xf numFmtId="0" fontId="0" fillId="0" borderId="0"/>
    <xf numFmtId="0" fontId="1" fillId="0" borderId="0"/>
    <xf numFmtId="177" fontId="17" fillId="0" borderId="0"/>
    <xf numFmtId="38" fontId="17" fillId="0" borderId="0" applyFont="0" applyFill="0" applyBorder="0" applyAlignment="0" applyProtection="0"/>
  </cellStyleXfs>
  <cellXfs count="337">
    <xf numFmtId="0" fontId="0" fillId="0" borderId="0" xfId="0"/>
    <xf numFmtId="0" fontId="2"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5" fillId="0" borderId="0" xfId="0" applyFont="1" applyProtection="1">
      <protection locked="0"/>
    </xf>
    <xf numFmtId="0" fontId="6" fillId="2" borderId="5" xfId="0" applyFont="1" applyFill="1" applyBorder="1" applyAlignment="1" applyProtection="1">
      <alignment horizontal="center" vertical="center"/>
      <protection locked="0"/>
    </xf>
    <xf numFmtId="0" fontId="7" fillId="2" borderId="5" xfId="0" applyFont="1" applyFill="1" applyBorder="1" applyAlignment="1" applyProtection="1">
      <alignment horizontal="center" vertical="center"/>
      <protection locked="0"/>
    </xf>
    <xf numFmtId="0" fontId="8" fillId="2" borderId="9" xfId="0" applyFont="1" applyFill="1" applyBorder="1" applyAlignment="1" applyProtection="1">
      <alignment horizontal="center" vertical="center"/>
      <protection locked="0"/>
    </xf>
    <xf numFmtId="0" fontId="7" fillId="0" borderId="0" xfId="0" applyFont="1" applyAlignment="1" applyProtection="1">
      <alignment vertical="top"/>
      <protection locked="0"/>
    </xf>
    <xf numFmtId="0" fontId="8" fillId="2" borderId="5" xfId="0" applyFont="1" applyFill="1" applyBorder="1" applyAlignment="1" applyProtection="1">
      <alignment horizontal="center" vertical="center"/>
      <protection locked="0"/>
    </xf>
    <xf numFmtId="0" fontId="9" fillId="0" borderId="0" xfId="0" applyFont="1" applyProtection="1">
      <protection locked="0"/>
    </xf>
    <xf numFmtId="0" fontId="10" fillId="2" borderId="5" xfId="0" applyFont="1" applyFill="1" applyBorder="1" applyAlignment="1" applyProtection="1">
      <alignment horizontal="center" vertical="center"/>
      <protection locked="0"/>
    </xf>
    <xf numFmtId="0" fontId="7" fillId="0" borderId="9" xfId="0" applyFont="1" applyBorder="1" applyAlignment="1" applyProtection="1">
      <alignment vertical="center" shrinkToFit="1"/>
      <protection locked="0"/>
    </xf>
    <xf numFmtId="0" fontId="8" fillId="0" borderId="5" xfId="0" applyFont="1" applyBorder="1" applyAlignment="1" applyProtection="1">
      <alignment horizontal="right" vertical="center"/>
      <protection locked="0"/>
    </xf>
    <xf numFmtId="0" fontId="6" fillId="2" borderId="9" xfId="0" applyFont="1" applyFill="1" applyBorder="1" applyAlignment="1" applyProtection="1">
      <alignment horizontal="center" vertical="center"/>
      <protection locked="0"/>
    </xf>
    <xf numFmtId="0" fontId="9" fillId="2" borderId="29" xfId="0" applyFont="1" applyFill="1" applyBorder="1" applyAlignment="1" applyProtection="1">
      <alignment horizontal="distributed" vertical="center"/>
      <protection locked="0"/>
    </xf>
    <xf numFmtId="0" fontId="8" fillId="5" borderId="35" xfId="0" applyFont="1" applyFill="1" applyBorder="1" applyAlignment="1" applyProtection="1">
      <alignment horizontal="left" vertical="center"/>
      <protection locked="0"/>
    </xf>
    <xf numFmtId="0" fontId="12" fillId="0" borderId="0" xfId="0" applyFont="1" applyAlignment="1">
      <alignment horizontal="center" vertical="center" wrapText="1"/>
    </xf>
    <xf numFmtId="0" fontId="12" fillId="0" borderId="0" xfId="0" applyFont="1" applyAlignment="1">
      <alignment horizontal="center" vertical="center"/>
    </xf>
    <xf numFmtId="0" fontId="13" fillId="10" borderId="5" xfId="0" applyFont="1" applyFill="1" applyBorder="1" applyAlignment="1">
      <alignment wrapText="1"/>
    </xf>
    <xf numFmtId="0" fontId="13" fillId="10" borderId="43" xfId="0" applyFont="1" applyFill="1" applyBorder="1"/>
    <xf numFmtId="0" fontId="13" fillId="10" borderId="44" xfId="0" applyFont="1" applyFill="1" applyBorder="1" applyAlignment="1">
      <alignment horizontal="center"/>
    </xf>
    <xf numFmtId="0" fontId="13" fillId="0" borderId="9" xfId="0" applyFont="1" applyBorder="1" applyAlignment="1">
      <alignment horizontal="center"/>
    </xf>
    <xf numFmtId="0" fontId="13" fillId="0" borderId="44" xfId="0" applyFont="1" applyBorder="1" applyAlignment="1">
      <alignment horizontal="center"/>
    </xf>
    <xf numFmtId="0" fontId="13" fillId="0" borderId="5" xfId="0" applyFont="1" applyBorder="1" applyAlignment="1">
      <alignment wrapText="1"/>
    </xf>
    <xf numFmtId="0" fontId="14" fillId="11" borderId="5" xfId="0" applyFont="1" applyFill="1" applyBorder="1" applyAlignment="1">
      <alignment horizontal="center" vertical="center"/>
    </xf>
    <xf numFmtId="0" fontId="7" fillId="0" borderId="5" xfId="0" applyFont="1" applyBorder="1" applyAlignment="1">
      <alignment vertical="center" wrapText="1"/>
    </xf>
    <xf numFmtId="0" fontId="4" fillId="0" borderId="0" xfId="0" applyFont="1" applyAlignment="1" applyProtection="1">
      <alignment horizontal="center" vertical="center"/>
      <protection locked="0"/>
    </xf>
    <xf numFmtId="0" fontId="15" fillId="0" borderId="0" xfId="0" applyFont="1" applyAlignment="1" applyProtection="1">
      <alignment horizontal="center" vertical="center"/>
      <protection locked="0"/>
    </xf>
    <xf numFmtId="0" fontId="8" fillId="2" borderId="8" xfId="0" applyFont="1" applyFill="1" applyBorder="1" applyAlignment="1" applyProtection="1">
      <alignment horizontal="center" vertical="center"/>
      <protection locked="0"/>
    </xf>
    <xf numFmtId="0" fontId="8" fillId="0" borderId="5" xfId="2" applyNumberFormat="1" applyFont="1" applyBorder="1" applyAlignment="1" applyProtection="1">
      <alignment vertical="center" wrapText="1"/>
      <protection locked="0"/>
    </xf>
    <xf numFmtId="0" fontId="8" fillId="0" borderId="5" xfId="0" applyFont="1" applyBorder="1" applyAlignment="1" applyProtection="1">
      <alignment vertical="center" wrapText="1"/>
      <protection locked="0"/>
    </xf>
    <xf numFmtId="0" fontId="8" fillId="0" borderId="0" xfId="0" applyFont="1" applyAlignment="1" applyProtection="1">
      <alignment vertical="top" wrapText="1"/>
      <protection locked="0"/>
    </xf>
    <xf numFmtId="49" fontId="15" fillId="0" borderId="0" xfId="0" applyNumberFormat="1" applyFont="1" applyAlignment="1" applyProtection="1">
      <alignment horizontal="center" vertical="center"/>
      <protection locked="0"/>
    </xf>
    <xf numFmtId="0" fontId="16" fillId="0" borderId="0" xfId="0" applyFont="1"/>
    <xf numFmtId="0" fontId="11" fillId="12" borderId="9" xfId="0" applyFont="1" applyFill="1" applyBorder="1"/>
    <xf numFmtId="0" fontId="16" fillId="0" borderId="2" xfId="0" applyFont="1" applyBorder="1"/>
    <xf numFmtId="0" fontId="16" fillId="0" borderId="10" xfId="0" applyFont="1" applyBorder="1"/>
    <xf numFmtId="0" fontId="11" fillId="0" borderId="9" xfId="0" applyFont="1" applyBorder="1"/>
    <xf numFmtId="0" fontId="11" fillId="0" borderId="57" xfId="0" applyFont="1" applyBorder="1"/>
    <xf numFmtId="0" fontId="11" fillId="0" borderId="28" xfId="0" applyFont="1" applyBorder="1"/>
    <xf numFmtId="0" fontId="16" fillId="0" borderId="9" xfId="0" applyFont="1" applyBorder="1"/>
    <xf numFmtId="0" fontId="16" fillId="0" borderId="5" xfId="0" applyFont="1" applyBorder="1"/>
    <xf numFmtId="0" fontId="16" fillId="0" borderId="29" xfId="0" applyFont="1" applyBorder="1"/>
    <xf numFmtId="0" fontId="16" fillId="0" borderId="37" xfId="0" applyFont="1" applyBorder="1"/>
    <xf numFmtId="0" fontId="11" fillId="0" borderId="5" xfId="0" applyFont="1" applyBorder="1" applyAlignment="1">
      <alignment vertical="top" wrapText="1"/>
    </xf>
    <xf numFmtId="0" fontId="16" fillId="0" borderId="42" xfId="0" applyFont="1" applyBorder="1" applyAlignment="1">
      <alignment vertical="top" wrapText="1"/>
    </xf>
    <xf numFmtId="0" fontId="16" fillId="0" borderId="8" xfId="0" applyFont="1" applyBorder="1" applyAlignment="1">
      <alignment vertical="top" wrapText="1"/>
    </xf>
    <xf numFmtId="0" fontId="16" fillId="0" borderId="0" xfId="0" applyFont="1" applyAlignment="1">
      <alignment vertical="top" wrapText="1"/>
    </xf>
    <xf numFmtId="176" fontId="16" fillId="0" borderId="0" xfId="0" applyNumberFormat="1" applyFont="1"/>
    <xf numFmtId="0" fontId="11" fillId="12" borderId="0" xfId="0" applyFont="1" applyFill="1"/>
    <xf numFmtId="0" fontId="11" fillId="0" borderId="7" xfId="0" applyFont="1" applyBorder="1"/>
    <xf numFmtId="0" fontId="16" fillId="0" borderId="57" xfId="0" applyFont="1" applyBorder="1"/>
    <xf numFmtId="0" fontId="16" fillId="0" borderId="27" xfId="0" applyFont="1" applyBorder="1"/>
    <xf numFmtId="0" fontId="16" fillId="0" borderId="56" xfId="0" applyFont="1" applyBorder="1"/>
    <xf numFmtId="0" fontId="16" fillId="0" borderId="35" xfId="0" applyFont="1" applyBorder="1"/>
    <xf numFmtId="0" fontId="16" fillId="0" borderId="5" xfId="0" applyFont="1" applyBorder="1" applyAlignment="1">
      <alignment vertical="top" wrapText="1"/>
    </xf>
    <xf numFmtId="0" fontId="16" fillId="13" borderId="5" xfId="0" applyFont="1" applyFill="1" applyBorder="1" applyAlignment="1">
      <alignment vertical="top" wrapText="1"/>
    </xf>
    <xf numFmtId="177" fontId="16" fillId="0" borderId="0" xfId="2" applyFont="1"/>
    <xf numFmtId="49" fontId="16" fillId="0" borderId="0" xfId="0" applyNumberFormat="1" applyFont="1"/>
    <xf numFmtId="177" fontId="16" fillId="0" borderId="0" xfId="0" applyNumberFormat="1" applyFont="1"/>
    <xf numFmtId="0" fontId="11" fillId="0" borderId="0" xfId="0" applyFont="1"/>
    <xf numFmtId="177" fontId="16" fillId="0" borderId="0" xfId="2" applyFont="1" applyAlignment="1">
      <alignment horizontal="right"/>
    </xf>
    <xf numFmtId="0" fontId="12" fillId="12" borderId="0" xfId="0" applyFont="1" applyFill="1" applyAlignment="1">
      <alignment horizontal="center"/>
    </xf>
    <xf numFmtId="0" fontId="7" fillId="4" borderId="13" xfId="0" applyFont="1" applyFill="1" applyBorder="1" applyAlignment="1" applyProtection="1">
      <alignment horizontal="center" vertical="center"/>
      <protection locked="0"/>
    </xf>
    <xf numFmtId="0" fontId="18" fillId="0" borderId="0" xfId="0" applyFont="1"/>
    <xf numFmtId="0" fontId="19" fillId="0" borderId="0" xfId="0" applyFont="1"/>
    <xf numFmtId="0" fontId="20" fillId="14" borderId="0" xfId="0" applyFont="1" applyFill="1"/>
    <xf numFmtId="0" fontId="21" fillId="0" borderId="0" xfId="0" applyFont="1"/>
    <xf numFmtId="0" fontId="0" fillId="0" borderId="0" xfId="1" applyFont="1" applyAlignment="1" applyProtection="1">
      <alignment horizontal="left"/>
      <protection locked="0"/>
    </xf>
    <xf numFmtId="0" fontId="8" fillId="2" borderId="10" xfId="0" applyFont="1" applyFill="1" applyBorder="1" applyAlignment="1" applyProtection="1">
      <alignment horizontal="left" vertical="center" wrapText="1"/>
      <protection locked="0"/>
    </xf>
    <xf numFmtId="0" fontId="8" fillId="2" borderId="5" xfId="0" applyFont="1" applyFill="1" applyBorder="1" applyAlignment="1" applyProtection="1">
      <alignment horizontal="center" vertical="center" wrapText="1"/>
      <protection locked="0"/>
    </xf>
    <xf numFmtId="0" fontId="0" fillId="0" borderId="9" xfId="2" applyNumberFormat="1" applyFont="1" applyBorder="1" applyAlignment="1" applyProtection="1">
      <alignment vertical="center"/>
      <protection locked="0"/>
    </xf>
    <xf numFmtId="0" fontId="0" fillId="0" borderId="5" xfId="2" applyNumberFormat="1" applyFont="1" applyBorder="1" applyAlignment="1" applyProtection="1">
      <alignment vertical="center"/>
      <protection locked="0"/>
    </xf>
    <xf numFmtId="49" fontId="0" fillId="0" borderId="5" xfId="2" applyNumberFormat="1" applyFont="1" applyBorder="1" applyAlignment="1" applyProtection="1">
      <alignment vertical="center"/>
      <protection locked="0"/>
    </xf>
    <xf numFmtId="49" fontId="0" fillId="0" borderId="5" xfId="2" applyNumberFormat="1" applyFont="1" applyBorder="1" applyAlignment="1" applyProtection="1">
      <alignment horizontal="left" vertical="center"/>
      <protection locked="0"/>
    </xf>
    <xf numFmtId="0" fontId="0" fillId="0" borderId="5" xfId="2" applyNumberFormat="1" applyFont="1" applyBorder="1" applyAlignment="1" applyProtection="1">
      <alignment vertical="center" wrapText="1"/>
      <protection locked="0"/>
    </xf>
    <xf numFmtId="0" fontId="8" fillId="2" borderId="7" xfId="0" applyFont="1" applyFill="1" applyBorder="1" applyAlignment="1" applyProtection="1">
      <alignment horizontal="center" vertical="top" wrapText="1"/>
      <protection locked="0"/>
    </xf>
    <xf numFmtId="0" fontId="8" fillId="2" borderId="7" xfId="0" applyFont="1" applyFill="1" applyBorder="1" applyAlignment="1" applyProtection="1">
      <alignment horizontal="center" vertical="center" wrapText="1"/>
      <protection locked="0"/>
    </xf>
    <xf numFmtId="0" fontId="0" fillId="0" borderId="5" xfId="2" applyNumberFormat="1" applyFont="1" applyBorder="1" applyAlignment="1" applyProtection="1">
      <alignment horizontal="center" vertical="center"/>
      <protection locked="0"/>
    </xf>
    <xf numFmtId="0" fontId="0" fillId="0" borderId="0" xfId="1" applyFont="1" applyProtection="1">
      <protection locked="0"/>
    </xf>
    <xf numFmtId="0" fontId="5" fillId="0" borderId="0" xfId="0" applyFont="1" applyAlignment="1" applyProtection="1">
      <alignment horizontal="left"/>
      <protection locked="0"/>
    </xf>
    <xf numFmtId="0" fontId="0" fillId="2" borderId="5" xfId="1" applyFont="1" applyFill="1" applyBorder="1" applyAlignment="1" applyProtection="1">
      <alignment horizontal="center" vertical="center" wrapText="1"/>
      <protection locked="0"/>
    </xf>
    <xf numFmtId="0" fontId="7" fillId="2" borderId="5" xfId="0" applyFont="1" applyFill="1" applyBorder="1" applyAlignment="1" applyProtection="1">
      <alignment horizontal="center" vertical="center" wrapText="1"/>
      <protection locked="0"/>
    </xf>
    <xf numFmtId="0" fontId="0" fillId="2" borderId="10" xfId="1" applyFont="1" applyFill="1" applyBorder="1" applyAlignment="1" applyProtection="1">
      <alignment horizontal="center" vertical="center" wrapText="1"/>
      <protection locked="0"/>
    </xf>
    <xf numFmtId="0" fontId="0" fillId="2" borderId="10" xfId="1" applyFont="1" applyFill="1" applyBorder="1" applyAlignment="1" applyProtection="1">
      <alignment horizontal="center" vertical="center"/>
      <protection locked="0"/>
    </xf>
    <xf numFmtId="0" fontId="0" fillId="2" borderId="2" xfId="1" applyFont="1" applyFill="1" applyBorder="1" applyAlignment="1" applyProtection="1">
      <alignment horizontal="center" vertical="center" wrapText="1"/>
      <protection locked="0"/>
    </xf>
    <xf numFmtId="0" fontId="0" fillId="2" borderId="5" xfId="1" applyFont="1" applyFill="1" applyBorder="1" applyAlignment="1" applyProtection="1">
      <alignment horizontal="center" vertical="center"/>
      <protection locked="0"/>
    </xf>
    <xf numFmtId="0" fontId="8" fillId="2" borderId="9" xfId="1" applyFont="1" applyFill="1" applyBorder="1" applyAlignment="1" applyProtection="1">
      <alignment horizontal="center" vertical="center" wrapText="1"/>
      <protection locked="0"/>
    </xf>
    <xf numFmtId="0" fontId="0" fillId="2" borderId="41" xfId="1" applyFont="1" applyFill="1" applyBorder="1" applyAlignment="1" applyProtection="1">
      <alignment horizontal="center" vertical="center"/>
      <protection locked="0"/>
    </xf>
    <xf numFmtId="0" fontId="13" fillId="7" borderId="43" xfId="0" applyFont="1" applyFill="1" applyBorder="1" applyAlignment="1">
      <alignment horizontal="center" vertical="center" wrapText="1"/>
    </xf>
    <xf numFmtId="0" fontId="13" fillId="7" borderId="44" xfId="0" applyFont="1" applyFill="1" applyBorder="1" applyAlignment="1">
      <alignment horizontal="center" vertical="center"/>
    </xf>
    <xf numFmtId="0" fontId="13" fillId="7" borderId="9" xfId="0" applyFont="1" applyFill="1" applyBorder="1" applyAlignment="1">
      <alignment horizontal="center" vertical="center" wrapText="1"/>
    </xf>
    <xf numFmtId="0" fontId="13" fillId="8" borderId="5" xfId="0" applyFont="1" applyFill="1" applyBorder="1" applyAlignment="1">
      <alignment horizontal="center" vertical="center" wrapText="1"/>
    </xf>
    <xf numFmtId="0" fontId="7" fillId="2" borderId="5" xfId="1" applyFont="1" applyFill="1" applyBorder="1" applyAlignment="1" applyProtection="1">
      <alignment horizontal="center" vertical="center" wrapText="1"/>
      <protection locked="0"/>
    </xf>
    <xf numFmtId="0" fontId="0" fillId="9" borderId="5" xfId="1" applyFont="1" applyFill="1" applyBorder="1" applyAlignment="1" applyProtection="1">
      <alignment horizontal="center" vertical="center"/>
      <protection locked="0"/>
    </xf>
    <xf numFmtId="0" fontId="0" fillId="0" borderId="40" xfId="1" applyFont="1" applyBorder="1" applyAlignment="1" applyProtection="1">
      <alignment vertical="center" wrapText="1"/>
      <protection locked="0"/>
    </xf>
    <xf numFmtId="0" fontId="0" fillId="0" borderId="10" xfId="1" applyFont="1" applyBorder="1" applyAlignment="1" applyProtection="1">
      <alignment horizontal="center" vertical="center"/>
      <protection locked="0"/>
    </xf>
    <xf numFmtId="0" fontId="0" fillId="0" borderId="10" xfId="1" applyFont="1" applyBorder="1" applyAlignment="1" applyProtection="1">
      <alignment vertical="center"/>
      <protection locked="0"/>
    </xf>
    <xf numFmtId="0" fontId="0" fillId="0" borderId="5" xfId="1" applyFont="1" applyBorder="1" applyAlignment="1" applyProtection="1">
      <alignment vertical="center"/>
      <protection locked="0"/>
    </xf>
    <xf numFmtId="0" fontId="0" fillId="0" borderId="41" xfId="1" applyFont="1" applyBorder="1" applyAlignment="1" applyProtection="1">
      <alignment vertical="center" wrapText="1"/>
      <protection locked="0"/>
    </xf>
    <xf numFmtId="0" fontId="0" fillId="0" borderId="5" xfId="1" applyFont="1" applyBorder="1" applyAlignment="1" applyProtection="1">
      <alignment vertical="center" wrapText="1"/>
      <protection locked="0"/>
    </xf>
    <xf numFmtId="0" fontId="0" fillId="0" borderId="5" xfId="1" applyFont="1" applyBorder="1" applyAlignment="1" applyProtection="1">
      <alignment vertical="top" wrapText="1"/>
      <protection locked="0"/>
    </xf>
    <xf numFmtId="0" fontId="0" fillId="0" borderId="10" xfId="2" applyNumberFormat="1" applyFont="1" applyBorder="1" applyAlignment="1" applyProtection="1">
      <alignment vertical="center"/>
      <protection locked="0"/>
    </xf>
    <xf numFmtId="0" fontId="0" fillId="0" borderId="5" xfId="1" applyFont="1" applyBorder="1" applyAlignment="1" applyProtection="1">
      <alignment horizontal="center" vertical="center"/>
      <protection locked="0"/>
    </xf>
    <xf numFmtId="0" fontId="7" fillId="2" borderId="45" xfId="1" applyFont="1" applyFill="1" applyBorder="1" applyAlignment="1" applyProtection="1">
      <alignment horizontal="center" vertical="center" wrapText="1"/>
      <protection locked="0"/>
    </xf>
    <xf numFmtId="0" fontId="0" fillId="9" borderId="45" xfId="1" applyFont="1" applyFill="1" applyBorder="1" applyAlignment="1" applyProtection="1">
      <alignment horizontal="center" vertical="center"/>
      <protection locked="0"/>
    </xf>
    <xf numFmtId="0" fontId="0" fillId="0" borderId="45" xfId="1" applyFont="1" applyBorder="1" applyAlignment="1" applyProtection="1">
      <alignment vertical="center" wrapText="1"/>
      <protection locked="0"/>
    </xf>
    <xf numFmtId="0" fontId="0" fillId="0" borderId="45" xfId="1" applyFont="1" applyBorder="1" applyAlignment="1" applyProtection="1">
      <alignment horizontal="center" vertical="center"/>
      <protection locked="0"/>
    </xf>
    <xf numFmtId="0" fontId="0" fillId="0" borderId="45" xfId="2" applyNumberFormat="1" applyFont="1" applyBorder="1" applyAlignment="1" applyProtection="1">
      <alignment vertical="center"/>
      <protection locked="0"/>
    </xf>
    <xf numFmtId="0" fontId="0" fillId="0" borderId="47" xfId="1" applyFont="1" applyBorder="1" applyAlignment="1" applyProtection="1">
      <alignment vertical="center" wrapText="1"/>
      <protection locked="0"/>
    </xf>
    <xf numFmtId="0" fontId="0" fillId="0" borderId="48" xfId="1" applyFont="1" applyBorder="1" applyAlignment="1" applyProtection="1">
      <alignment horizontal="center" vertical="center"/>
      <protection locked="0"/>
    </xf>
    <xf numFmtId="0" fontId="0" fillId="0" borderId="48" xfId="1" applyFont="1" applyBorder="1" applyAlignment="1" applyProtection="1">
      <alignment vertical="center"/>
      <protection locked="0"/>
    </xf>
    <xf numFmtId="0" fontId="0" fillId="0" borderId="45" xfId="1" applyFont="1" applyBorder="1" applyAlignment="1" applyProtection="1">
      <alignment vertical="center"/>
      <protection locked="0"/>
    </xf>
    <xf numFmtId="0" fontId="0" fillId="0" borderId="49" xfId="1" applyFont="1" applyBorder="1" applyAlignment="1" applyProtection="1">
      <alignment vertical="center" wrapText="1"/>
      <protection locked="0"/>
    </xf>
    <xf numFmtId="0" fontId="0" fillId="0" borderId="45" xfId="1" applyFont="1" applyBorder="1" applyAlignment="1" applyProtection="1">
      <alignment vertical="top" wrapText="1"/>
      <protection locked="0"/>
    </xf>
    <xf numFmtId="0" fontId="0" fillId="0" borderId="48" xfId="2" applyNumberFormat="1" applyFont="1" applyBorder="1" applyAlignment="1" applyProtection="1">
      <alignment vertical="center"/>
      <protection locked="0"/>
    </xf>
    <xf numFmtId="0" fontId="7" fillId="2" borderId="51" xfId="0" applyFont="1" applyFill="1" applyBorder="1" applyAlignment="1" applyProtection="1">
      <alignment horizontal="center" vertical="center" wrapText="1"/>
      <protection locked="0"/>
    </xf>
    <xf numFmtId="0" fontId="0" fillId="9" borderId="51" xfId="1" applyFont="1" applyFill="1" applyBorder="1" applyAlignment="1" applyProtection="1">
      <alignment horizontal="center" vertical="center" wrapText="1"/>
      <protection locked="0"/>
    </xf>
    <xf numFmtId="0" fontId="0" fillId="0" borderId="51" xfId="2" applyNumberFormat="1" applyFont="1" applyBorder="1" applyAlignment="1" applyProtection="1">
      <alignment vertical="center"/>
      <protection locked="0"/>
    </xf>
    <xf numFmtId="0" fontId="0" fillId="0" borderId="53" xfId="1" applyFont="1" applyBorder="1" applyAlignment="1" applyProtection="1">
      <alignment vertical="center" wrapText="1"/>
      <protection locked="0"/>
    </xf>
    <xf numFmtId="0" fontId="0" fillId="0" borderId="54" xfId="1" applyFont="1" applyBorder="1" applyAlignment="1" applyProtection="1">
      <alignment horizontal="center" vertical="center"/>
      <protection locked="0"/>
    </xf>
    <xf numFmtId="0" fontId="0" fillId="0" borderId="54" xfId="1" applyFont="1" applyBorder="1" applyAlignment="1" applyProtection="1">
      <alignment vertical="center"/>
      <protection locked="0"/>
    </xf>
    <xf numFmtId="0" fontId="0" fillId="0" borderId="51" xfId="1" applyFont="1" applyBorder="1" applyAlignment="1" applyProtection="1">
      <alignment vertical="center"/>
      <protection locked="0"/>
    </xf>
    <xf numFmtId="0" fontId="0" fillId="0" borderId="55" xfId="1" applyFont="1" applyBorder="1" applyAlignment="1" applyProtection="1">
      <alignment vertical="center" wrapText="1"/>
      <protection locked="0"/>
    </xf>
    <xf numFmtId="0" fontId="0" fillId="0" borderId="51" xfId="1" applyFont="1" applyBorder="1" applyAlignment="1" applyProtection="1">
      <alignment vertical="center" wrapText="1"/>
      <protection locked="0"/>
    </xf>
    <xf numFmtId="0" fontId="0" fillId="0" borderId="51" xfId="1" applyFont="1" applyBorder="1" applyAlignment="1" applyProtection="1">
      <alignment vertical="top" wrapText="1"/>
      <protection locked="0"/>
    </xf>
    <xf numFmtId="0" fontId="0" fillId="0" borderId="54" xfId="2" applyNumberFormat="1" applyFont="1" applyBorder="1" applyAlignment="1" applyProtection="1">
      <alignment vertical="center"/>
      <protection locked="0"/>
    </xf>
    <xf numFmtId="0" fontId="8" fillId="0" borderId="40" xfId="1" applyFont="1" applyBorder="1" applyAlignment="1" applyProtection="1">
      <alignment vertical="center" wrapText="1"/>
      <protection locked="0"/>
    </xf>
    <xf numFmtId="0" fontId="8" fillId="0" borderId="10" xfId="1" applyFont="1" applyBorder="1" applyAlignment="1" applyProtection="1">
      <alignment horizontal="center" vertical="center"/>
      <protection locked="0"/>
    </xf>
    <xf numFmtId="0" fontId="7" fillId="2" borderId="45" xfId="0" applyFont="1" applyFill="1" applyBorder="1" applyAlignment="1" applyProtection="1">
      <alignment horizontal="center" vertical="center" wrapText="1"/>
      <protection locked="0"/>
    </xf>
    <xf numFmtId="0" fontId="7" fillId="2" borderId="51" xfId="1" applyFont="1" applyFill="1" applyBorder="1" applyAlignment="1" applyProtection="1">
      <alignment horizontal="center" vertical="center" wrapText="1"/>
      <protection locked="0"/>
    </xf>
    <xf numFmtId="0" fontId="0" fillId="9" borderId="51" xfId="1" applyFont="1" applyFill="1" applyBorder="1" applyAlignment="1" applyProtection="1">
      <alignment horizontal="center" vertical="center"/>
      <protection locked="0"/>
    </xf>
    <xf numFmtId="0" fontId="0" fillId="0" borderId="51" xfId="1" applyFont="1" applyBorder="1" applyAlignment="1" applyProtection="1">
      <alignment horizontal="center" vertical="center"/>
      <protection locked="0"/>
    </xf>
    <xf numFmtId="0" fontId="8" fillId="0" borderId="51" xfId="1" applyFont="1" applyBorder="1" applyAlignment="1" applyProtection="1">
      <alignment horizontal="center" vertical="center"/>
      <protection locked="0"/>
    </xf>
    <xf numFmtId="177" fontId="0" fillId="0" borderId="2" xfId="2" applyFont="1" applyBorder="1" applyAlignment="1" applyProtection="1">
      <alignment horizontal="right" vertical="center"/>
      <protection locked="0"/>
    </xf>
    <xf numFmtId="177" fontId="0" fillId="0" borderId="27" xfId="2" applyFont="1" applyBorder="1" applyAlignment="1" applyProtection="1">
      <alignment horizontal="right" vertical="center"/>
      <protection locked="0"/>
    </xf>
    <xf numFmtId="0" fontId="0" fillId="0" borderId="0" xfId="0" applyProtection="1">
      <protection locked="0"/>
    </xf>
    <xf numFmtId="0" fontId="0" fillId="0" borderId="0" xfId="0" applyAlignment="1" applyProtection="1">
      <alignment horizontal="center" vertical="center"/>
      <protection locked="0"/>
    </xf>
    <xf numFmtId="0" fontId="0" fillId="0" borderId="1" xfId="0" applyBorder="1" applyProtection="1">
      <protection locked="0"/>
    </xf>
    <xf numFmtId="0" fontId="0" fillId="0" borderId="2" xfId="0" applyBorder="1" applyProtection="1">
      <protection locked="0"/>
    </xf>
    <xf numFmtId="0" fontId="0" fillId="2" borderId="5" xfId="0" applyFill="1" applyBorder="1" applyAlignment="1" applyProtection="1">
      <alignment horizontal="distributed" vertical="center"/>
      <protection locked="0"/>
    </xf>
    <xf numFmtId="0" fontId="0" fillId="0" borderId="5" xfId="0" applyBorder="1" applyAlignment="1" applyProtection="1">
      <alignment vertical="center"/>
      <protection locked="0"/>
    </xf>
    <xf numFmtId="0" fontId="0" fillId="2" borderId="1" xfId="0" applyFill="1" applyBorder="1" applyAlignment="1" applyProtection="1">
      <alignment vertical="center"/>
      <protection locked="0"/>
    </xf>
    <xf numFmtId="0" fontId="0" fillId="2" borderId="8" xfId="0" applyFill="1" applyBorder="1" applyProtection="1">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0" xfId="0" applyAlignment="1" applyProtection="1">
      <alignment vertical="top" wrapText="1"/>
      <protection locked="0"/>
    </xf>
    <xf numFmtId="0" fontId="0" fillId="0" borderId="5" xfId="0" applyBorder="1" applyAlignment="1" applyProtection="1">
      <alignment horizontal="center" vertical="center"/>
      <protection locked="0"/>
    </xf>
    <xf numFmtId="176" fontId="0" fillId="0" borderId="9" xfId="0" applyNumberFormat="1" applyBorder="1" applyAlignment="1" applyProtection="1">
      <alignment horizontal="right" vertical="center"/>
      <protection locked="0"/>
    </xf>
    <xf numFmtId="0" fontId="0" fillId="0" borderId="11" xfId="0" applyBorder="1" applyAlignment="1" applyProtection="1">
      <alignment horizontal="right"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0" xfId="0" applyAlignment="1" applyProtection="1">
      <alignment horizontal="distributed" vertical="center" wrapText="1"/>
      <protection locked="0"/>
    </xf>
    <xf numFmtId="0" fontId="0" fillId="0" borderId="0" xfId="0" applyAlignment="1" applyProtection="1">
      <alignment vertical="center"/>
      <protection locked="0"/>
    </xf>
    <xf numFmtId="0" fontId="0" fillId="0" borderId="1" xfId="0" applyBorder="1" applyAlignment="1" applyProtection="1">
      <alignment horizontal="left"/>
      <protection locked="0"/>
    </xf>
    <xf numFmtId="0" fontId="0" fillId="2" borderId="9" xfId="0" applyFill="1" applyBorder="1" applyAlignment="1" applyProtection="1">
      <alignment horizontal="distributed" vertical="center"/>
      <protection locked="0"/>
    </xf>
    <xf numFmtId="0" fontId="0" fillId="2" borderId="5" xfId="0" applyFill="1" applyBorder="1" applyAlignment="1" applyProtection="1">
      <alignment horizontal="center" vertical="center"/>
      <protection locked="0"/>
    </xf>
    <xf numFmtId="49" fontId="0" fillId="0" borderId="9" xfId="0" applyNumberFormat="1" applyBorder="1" applyAlignment="1" applyProtection="1">
      <alignment horizontal="left" vertical="center" shrinkToFit="1"/>
      <protection locked="0"/>
    </xf>
    <xf numFmtId="0" fontId="0" fillId="0" borderId="10" xfId="0" applyBorder="1" applyAlignment="1" applyProtection="1">
      <alignment horizontal="right" vertical="center"/>
      <protection locked="0"/>
    </xf>
    <xf numFmtId="0" fontId="0" fillId="2" borderId="5" xfId="0" applyFill="1" applyBorder="1" applyAlignment="1" applyProtection="1">
      <alignment horizontal="center" vertical="center" wrapText="1"/>
      <protection locked="0"/>
    </xf>
    <xf numFmtId="0" fontId="0" fillId="0" borderId="2" xfId="0" applyBorder="1" applyAlignment="1" applyProtection="1">
      <alignment horizontal="center" vertical="center"/>
      <protection locked="0"/>
    </xf>
    <xf numFmtId="0" fontId="0" fillId="2" borderId="10" xfId="0" applyFill="1" applyBorder="1" applyAlignment="1" applyProtection="1">
      <alignment horizontal="right" vertical="center"/>
      <protection locked="0"/>
    </xf>
    <xf numFmtId="49" fontId="0" fillId="0" borderId="5" xfId="0" applyNumberFormat="1" applyBorder="1" applyAlignment="1" applyProtection="1">
      <alignment horizontal="center" vertical="center"/>
      <protection locked="0"/>
    </xf>
    <xf numFmtId="0" fontId="0" fillId="0" borderId="28" xfId="0" applyBorder="1" applyAlignment="1" applyProtection="1">
      <alignment horizontal="right" vertical="center"/>
      <protection locked="0"/>
    </xf>
    <xf numFmtId="0" fontId="0" fillId="5" borderId="7" xfId="0" applyFill="1" applyBorder="1" applyAlignment="1" applyProtection="1">
      <alignment horizontal="distributed" vertical="center"/>
      <protection locked="0"/>
    </xf>
    <xf numFmtId="0" fontId="0" fillId="6" borderId="27" xfId="0" applyFill="1" applyBorder="1" applyAlignment="1" applyProtection="1">
      <alignment horizontal="right" vertical="center"/>
      <protection locked="0"/>
    </xf>
    <xf numFmtId="0" fontId="0" fillId="6" borderId="28" xfId="0" applyFill="1" applyBorder="1" applyAlignment="1" applyProtection="1">
      <alignment horizontal="right" vertical="center"/>
      <protection locked="0"/>
    </xf>
    <xf numFmtId="0" fontId="0" fillId="5" borderId="31" xfId="0" applyFill="1" applyBorder="1" applyAlignment="1" applyProtection="1">
      <alignment horizontal="left" vertical="center"/>
      <protection locked="0"/>
    </xf>
    <xf numFmtId="0" fontId="0" fillId="6" borderId="33" xfId="0" applyFill="1" applyBorder="1" applyAlignment="1" applyProtection="1">
      <alignment horizontal="right" vertical="center"/>
      <protection locked="0"/>
    </xf>
    <xf numFmtId="0" fontId="0" fillId="6" borderId="34" xfId="0" applyFill="1" applyBorder="1" applyAlignment="1" applyProtection="1">
      <alignment horizontal="right" vertical="center"/>
      <protection locked="0"/>
    </xf>
    <xf numFmtId="0" fontId="0" fillId="6" borderId="0" xfId="0" applyFill="1" applyAlignment="1" applyProtection="1">
      <alignment horizontal="right" vertical="center"/>
      <protection locked="0"/>
    </xf>
    <xf numFmtId="0" fontId="0" fillId="6" borderId="37" xfId="0" applyFill="1" applyBorder="1" applyAlignment="1" applyProtection="1">
      <alignment horizontal="right" vertical="center"/>
      <protection locked="0"/>
    </xf>
    <xf numFmtId="0" fontId="0" fillId="2" borderId="29" xfId="0" applyFill="1" applyBorder="1" applyProtection="1">
      <protection locked="0"/>
    </xf>
    <xf numFmtId="0" fontId="0" fillId="2" borderId="42" xfId="0" applyFill="1" applyBorder="1" applyAlignment="1" applyProtection="1">
      <alignment horizontal="center" vertical="center"/>
      <protection locked="0"/>
    </xf>
    <xf numFmtId="0" fontId="0" fillId="7" borderId="5" xfId="0" applyFill="1" applyBorder="1" applyAlignment="1">
      <alignment horizontal="center" vertical="center"/>
    </xf>
    <xf numFmtId="0" fontId="0" fillId="7" borderId="5" xfId="0" applyFill="1" applyBorder="1" applyAlignment="1">
      <alignment vertical="center" wrapText="1"/>
    </xf>
    <xf numFmtId="0" fontId="0" fillId="7" borderId="5" xfId="0" applyFill="1" applyBorder="1" applyAlignment="1">
      <alignment vertical="center"/>
    </xf>
    <xf numFmtId="0" fontId="0" fillId="0" borderId="5" xfId="0" applyBorder="1" applyAlignment="1" applyProtection="1">
      <alignment horizontal="left" vertical="center" wrapText="1"/>
      <protection locked="0"/>
    </xf>
    <xf numFmtId="0" fontId="0" fillId="0" borderId="5" xfId="0" applyBorder="1" applyAlignment="1">
      <alignment vertical="center"/>
    </xf>
    <xf numFmtId="0" fontId="0" fillId="0" borderId="51" xfId="0" applyBorder="1" applyAlignment="1" applyProtection="1">
      <alignment horizontal="left" vertical="center" wrapText="1"/>
      <protection locked="0"/>
    </xf>
    <xf numFmtId="0" fontId="0" fillId="0" borderId="51" xfId="0" applyBorder="1" applyAlignment="1" applyProtection="1">
      <alignment horizontal="center" vertical="center"/>
      <protection locked="0"/>
    </xf>
    <xf numFmtId="0" fontId="0" fillId="0" borderId="0" xfId="0" applyAlignment="1">
      <alignment vertical="center"/>
    </xf>
    <xf numFmtId="0" fontId="0" fillId="0" borderId="5" xfId="0" applyBorder="1"/>
    <xf numFmtId="0" fontId="0" fillId="2" borderId="9" xfId="0" applyFill="1" applyBorder="1" applyProtection="1">
      <protection locked="0"/>
    </xf>
    <xf numFmtId="0" fontId="0" fillId="2" borderId="2" xfId="0" applyFill="1" applyBorder="1" applyProtection="1">
      <protection locked="0"/>
    </xf>
    <xf numFmtId="0" fontId="0" fillId="2" borderId="10" xfId="0" applyFill="1" applyBorder="1" applyProtection="1">
      <protection locked="0"/>
    </xf>
    <xf numFmtId="0" fontId="0" fillId="2" borderId="7" xfId="0" applyFill="1" applyBorder="1" applyAlignment="1" applyProtection="1">
      <alignment horizontal="center" vertical="top" wrapText="1"/>
      <protection locked="0"/>
    </xf>
    <xf numFmtId="0" fontId="0" fillId="2" borderId="28" xfId="0" applyFill="1" applyBorder="1" applyAlignment="1" applyProtection="1">
      <alignment horizontal="left" vertical="center" wrapText="1"/>
      <protection locked="0"/>
    </xf>
    <xf numFmtId="0" fontId="0" fillId="2" borderId="27" xfId="0" applyFill="1" applyBorder="1" applyAlignment="1" applyProtection="1">
      <alignment horizontal="center" vertical="top" wrapText="1"/>
      <protection locked="0"/>
    </xf>
    <xf numFmtId="0" fontId="0" fillId="2" borderId="28" xfId="0" applyFill="1" applyBorder="1" applyAlignment="1" applyProtection="1">
      <alignment horizontal="center" vertical="top" wrapText="1"/>
      <protection locked="0"/>
    </xf>
    <xf numFmtId="0" fontId="0" fillId="2" borderId="27" xfId="0" applyFill="1" applyBorder="1" applyAlignment="1" applyProtection="1">
      <alignment horizontal="left" vertical="top" wrapText="1"/>
      <protection locked="0"/>
    </xf>
    <xf numFmtId="0" fontId="0" fillId="2" borderId="2" xfId="0" applyFill="1" applyBorder="1" applyAlignment="1" applyProtection="1">
      <alignment horizontal="center" vertical="top"/>
      <protection locked="0"/>
    </xf>
    <xf numFmtId="0" fontId="0" fillId="2" borderId="37" xfId="0" applyFill="1" applyBorder="1" applyAlignment="1" applyProtection="1">
      <alignment horizontal="left" vertical="center" wrapText="1"/>
      <protection locked="0"/>
    </xf>
    <xf numFmtId="0" fontId="0" fillId="2" borderId="8" xfId="0" applyFill="1" applyBorder="1" applyAlignment="1" applyProtection="1">
      <alignment horizontal="center" vertical="top" wrapText="1"/>
      <protection locked="0"/>
    </xf>
    <xf numFmtId="0" fontId="0" fillId="2" borderId="5" xfId="0" applyFill="1" applyBorder="1" applyAlignment="1" applyProtection="1">
      <alignment horizontal="center" vertical="top" wrapText="1"/>
      <protection locked="0"/>
    </xf>
    <xf numFmtId="0" fontId="0" fillId="2" borderId="56" xfId="0" applyFill="1" applyBorder="1" applyAlignment="1" applyProtection="1">
      <alignment horizontal="center" vertical="top" wrapText="1"/>
      <protection locked="0"/>
    </xf>
    <xf numFmtId="0" fontId="0" fillId="2" borderId="35" xfId="0" applyFill="1" applyBorder="1" applyAlignment="1" applyProtection="1">
      <alignment horizontal="center" vertical="center" textRotation="255" wrapText="1"/>
      <protection locked="0"/>
    </xf>
    <xf numFmtId="0" fontId="0" fillId="2" borderId="35" xfId="0" applyFill="1" applyBorder="1" applyAlignment="1" applyProtection="1">
      <alignment horizontal="center" vertical="center"/>
      <protection locked="0"/>
    </xf>
    <xf numFmtId="0" fontId="0" fillId="2" borderId="35" xfId="0" applyFill="1" applyBorder="1" applyAlignment="1" applyProtection="1">
      <alignment horizontal="center" vertical="top" wrapText="1"/>
      <protection locked="0"/>
    </xf>
    <xf numFmtId="0" fontId="0" fillId="2" borderId="8" xfId="0" applyFill="1" applyBorder="1" applyAlignment="1" applyProtection="1">
      <alignment horizontal="center" vertical="center" wrapText="1"/>
      <protection locked="0"/>
    </xf>
    <xf numFmtId="49" fontId="0" fillId="2" borderId="5" xfId="0" applyNumberFormat="1" applyFill="1" applyBorder="1" applyAlignment="1" applyProtection="1">
      <alignment horizontal="center" vertical="center"/>
      <protection locked="0"/>
    </xf>
    <xf numFmtId="49" fontId="0" fillId="0" borderId="5" xfId="0" applyNumberFormat="1" applyBorder="1" applyAlignment="1" applyProtection="1">
      <alignment horizontal="left" vertical="center" wrapText="1"/>
      <protection locked="0"/>
    </xf>
    <xf numFmtId="0" fontId="0" fillId="0" borderId="5" xfId="0" applyBorder="1" applyAlignment="1" applyProtection="1">
      <alignment vertical="center" wrapText="1"/>
      <protection locked="0"/>
    </xf>
    <xf numFmtId="49" fontId="0" fillId="0" borderId="5" xfId="0" applyNumberFormat="1" applyBorder="1" applyAlignment="1" applyProtection="1">
      <alignment vertical="center" wrapText="1"/>
      <protection locked="0"/>
    </xf>
    <xf numFmtId="49" fontId="0" fillId="0" borderId="0" xfId="0" applyNumberFormat="1" applyProtection="1">
      <protection locked="0"/>
    </xf>
    <xf numFmtId="0" fontId="0" fillId="0" borderId="0" xfId="0" applyAlignment="1" applyProtection="1">
      <alignment horizontal="left" vertical="center"/>
      <protection locked="0"/>
    </xf>
    <xf numFmtId="49" fontId="0" fillId="0" borderId="1" xfId="0" applyNumberFormat="1" applyBorder="1" applyProtection="1">
      <protection locked="0"/>
    </xf>
    <xf numFmtId="0" fontId="0" fillId="2" borderId="56" xfId="0" applyFill="1" applyBorder="1" applyAlignment="1" applyProtection="1">
      <alignment horizontal="center" vertical="center" textRotation="255"/>
      <protection locked="0"/>
    </xf>
    <xf numFmtId="0" fontId="0" fillId="2" borderId="42" xfId="0" applyFill="1" applyBorder="1" applyAlignment="1" applyProtection="1">
      <alignment horizontal="center" vertical="top"/>
      <protection locked="0"/>
    </xf>
    <xf numFmtId="0" fontId="0" fillId="9" borderId="5" xfId="0" applyFill="1" applyBorder="1" applyAlignment="1" applyProtection="1">
      <alignment horizontal="center" vertical="center"/>
      <protection locked="0"/>
    </xf>
    <xf numFmtId="0" fontId="0" fillId="0" borderId="9" xfId="0" applyBorder="1" applyAlignment="1" applyProtection="1">
      <alignment horizontal="center" vertical="center"/>
      <protection locked="0"/>
    </xf>
    <xf numFmtId="49" fontId="0" fillId="0" borderId="5" xfId="0" applyNumberFormat="1" applyBorder="1" applyAlignment="1" applyProtection="1">
      <alignment horizontal="left" vertical="center"/>
      <protection locked="0"/>
    </xf>
    <xf numFmtId="49" fontId="0" fillId="0" borderId="5" xfId="0" applyNumberFormat="1" applyBorder="1" applyAlignment="1" applyProtection="1">
      <alignment vertical="center"/>
      <protection locked="0"/>
    </xf>
    <xf numFmtId="0" fontId="22" fillId="15" borderId="0" xfId="0" applyFont="1" applyFill="1"/>
    <xf numFmtId="0" fontId="13" fillId="15" borderId="0" xfId="0" applyFont="1" applyFill="1" applyAlignment="1">
      <alignment horizontal="center" vertical="center" wrapText="1"/>
    </xf>
    <xf numFmtId="0" fontId="23" fillId="0" borderId="0" xfId="0" applyFont="1"/>
    <xf numFmtId="0" fontId="7" fillId="4" borderId="20" xfId="0" applyFont="1" applyFill="1" applyBorder="1" applyAlignment="1" applyProtection="1">
      <alignment horizontal="center" vertical="center"/>
      <protection locked="0"/>
    </xf>
    <xf numFmtId="0" fontId="0" fillId="0" borderId="9" xfId="0" applyBorder="1" applyAlignment="1" applyProtection="1">
      <alignment horizontal="distributed" vertical="center"/>
      <protection locked="0"/>
    </xf>
    <xf numFmtId="0" fontId="0" fillId="2" borderId="26" xfId="0" applyFill="1" applyBorder="1" applyAlignment="1" applyProtection="1">
      <alignment horizontal="center" vertical="center"/>
      <protection locked="0"/>
    </xf>
    <xf numFmtId="0" fontId="0" fillId="2" borderId="58" xfId="0" applyFill="1" applyBorder="1" applyAlignment="1" applyProtection="1">
      <alignment horizontal="center" vertical="center"/>
      <protection locked="0"/>
    </xf>
    <xf numFmtId="0" fontId="0" fillId="16" borderId="9" xfId="1" applyFont="1" applyFill="1" applyBorder="1" applyAlignment="1" applyProtection="1">
      <alignment horizontal="center" vertical="center" wrapText="1"/>
      <protection locked="0"/>
    </xf>
    <xf numFmtId="0" fontId="0" fillId="16" borderId="46" xfId="1" applyFont="1" applyFill="1" applyBorder="1" applyAlignment="1" applyProtection="1">
      <alignment horizontal="center" vertical="center" wrapText="1"/>
      <protection locked="0"/>
    </xf>
    <xf numFmtId="0" fontId="0" fillId="16" borderId="52" xfId="1" applyFont="1" applyFill="1" applyBorder="1" applyAlignment="1" applyProtection="1">
      <alignment horizontal="center" vertical="center" wrapText="1"/>
      <protection locked="0"/>
    </xf>
    <xf numFmtId="0" fontId="0" fillId="0" borderId="29" xfId="1" applyFont="1" applyBorder="1" applyProtection="1">
      <protection locked="0"/>
    </xf>
    <xf numFmtId="0" fontId="0" fillId="0" borderId="0" xfId="0" applyAlignment="1" applyProtection="1">
      <alignment horizontal="left"/>
      <protection locked="0"/>
    </xf>
    <xf numFmtId="0" fontId="0" fillId="0" borderId="2" xfId="0"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0" fillId="0" borderId="28" xfId="0" applyBorder="1" applyAlignment="1" applyProtection="1">
      <alignment horizontal="left" vertical="center"/>
      <protection locked="0"/>
    </xf>
    <xf numFmtId="0" fontId="0" fillId="6" borderId="28" xfId="0" applyFill="1" applyBorder="1" applyAlignment="1" applyProtection="1">
      <alignment horizontal="left" vertical="center"/>
      <protection locked="0"/>
    </xf>
    <xf numFmtId="0" fontId="0" fillId="6" borderId="34" xfId="0" applyFill="1" applyBorder="1" applyAlignment="1" applyProtection="1">
      <alignment horizontal="left" vertical="center"/>
      <protection locked="0"/>
    </xf>
    <xf numFmtId="0" fontId="0" fillId="6" borderId="37" xfId="0" applyFill="1" applyBorder="1" applyAlignment="1" applyProtection="1">
      <alignment horizontal="left" vertical="center"/>
      <protection locked="0"/>
    </xf>
    <xf numFmtId="0" fontId="0" fillId="0" borderId="40" xfId="2" applyNumberFormat="1" applyFont="1" applyBorder="1" applyAlignment="1" applyProtection="1">
      <alignment horizontal="left" vertical="center" wrapText="1"/>
      <protection locked="0"/>
    </xf>
    <xf numFmtId="0" fontId="0" fillId="0" borderId="47" xfId="2" applyNumberFormat="1" applyFont="1" applyBorder="1" applyAlignment="1" applyProtection="1">
      <alignment horizontal="left" vertical="center" wrapText="1"/>
      <protection locked="0"/>
    </xf>
    <xf numFmtId="0" fontId="0" fillId="0" borderId="53" xfId="2" applyNumberFormat="1" applyFont="1" applyBorder="1" applyAlignment="1" applyProtection="1">
      <alignment horizontal="left" vertical="center" wrapText="1"/>
      <protection locked="0"/>
    </xf>
    <xf numFmtId="0" fontId="0" fillId="0" borderId="24" xfId="0" applyBorder="1" applyAlignment="1" applyProtection="1">
      <alignment vertical="center"/>
      <protection locked="0"/>
    </xf>
    <xf numFmtId="0" fontId="24" fillId="2" borderId="25" xfId="0" applyFont="1" applyFill="1" applyBorder="1" applyAlignment="1" applyProtection="1">
      <alignment horizontal="left" vertical="center" shrinkToFit="1"/>
      <protection locked="0"/>
    </xf>
    <xf numFmtId="0" fontId="0" fillId="2" borderId="17" xfId="0" applyFill="1" applyBorder="1" applyAlignment="1" applyProtection="1">
      <alignment vertical="center" shrinkToFit="1"/>
      <protection locked="0"/>
    </xf>
    <xf numFmtId="0" fontId="0" fillId="0" borderId="0" xfId="0" applyAlignment="1" applyProtection="1">
      <alignment horizontal="center" vertical="center"/>
      <protection locked="0"/>
    </xf>
    <xf numFmtId="0" fontId="7" fillId="0" borderId="0" xfId="0" applyFont="1" applyAlignment="1" applyProtection="1">
      <alignment horizontal="center" vertical="center"/>
      <protection locked="0"/>
    </xf>
    <xf numFmtId="0" fontId="0" fillId="2" borderId="17" xfId="0" applyFill="1" applyBorder="1" applyAlignment="1" applyProtection="1">
      <alignment horizontal="left" vertical="center" wrapText="1"/>
      <protection locked="0"/>
    </xf>
    <xf numFmtId="0" fontId="0" fillId="2" borderId="16" xfId="0" applyFill="1" applyBorder="1" applyAlignment="1" applyProtection="1">
      <alignment horizontal="distributed" vertical="center"/>
      <protection locked="0"/>
    </xf>
    <xf numFmtId="0" fontId="0" fillId="3" borderId="20" xfId="0" applyFill="1" applyBorder="1" applyAlignment="1" applyProtection="1">
      <alignment horizontal="center" vertical="center"/>
      <protection locked="0"/>
    </xf>
    <xf numFmtId="0" fontId="0" fillId="2" borderId="22" xfId="0" applyFill="1" applyBorder="1" applyAlignment="1" applyProtection="1">
      <alignment horizontal="distributed" vertical="center" wrapText="1"/>
      <protection locked="0"/>
    </xf>
    <xf numFmtId="0" fontId="0" fillId="0" borderId="23" xfId="0" applyBorder="1" applyAlignment="1" applyProtection="1">
      <alignment vertical="center"/>
      <protection locked="0"/>
    </xf>
    <xf numFmtId="0" fontId="0" fillId="2" borderId="4" xfId="0" applyFill="1" applyBorder="1" applyAlignment="1" applyProtection="1">
      <alignment horizontal="distributed" vertical="center" wrapText="1"/>
      <protection locked="0"/>
    </xf>
    <xf numFmtId="0" fontId="0" fillId="2" borderId="7" xfId="0" applyFill="1" applyBorder="1" applyAlignment="1" applyProtection="1">
      <alignment horizontal="distributed" vertical="center" wrapText="1"/>
      <protection locked="0"/>
    </xf>
    <xf numFmtId="0" fontId="0" fillId="2" borderId="16" xfId="0" applyFill="1" applyBorder="1" applyAlignment="1" applyProtection="1">
      <alignment horizontal="distributed" vertical="center" wrapText="1"/>
      <protection locked="0"/>
    </xf>
    <xf numFmtId="0" fontId="0" fillId="3" borderId="5" xfId="0" applyFill="1" applyBorder="1" applyAlignment="1" applyProtection="1">
      <alignment horizontal="center" vertical="center"/>
      <protection locked="0"/>
    </xf>
    <xf numFmtId="0" fontId="0" fillId="3" borderId="16" xfId="0" applyFill="1" applyBorder="1" applyAlignment="1" applyProtection="1">
      <alignment horizontal="center" vertical="center"/>
      <protection locked="0"/>
    </xf>
    <xf numFmtId="0" fontId="4" fillId="0" borderId="3" xfId="0" applyFont="1" applyBorder="1" applyAlignment="1" applyProtection="1">
      <alignment horizontal="center" vertical="center" wrapText="1"/>
      <protection locked="0"/>
    </xf>
    <xf numFmtId="0" fontId="0" fillId="2" borderId="4" xfId="0" applyFill="1" applyBorder="1" applyAlignment="1" applyProtection="1">
      <alignment horizontal="center" vertical="center" textRotation="255" wrapText="1"/>
      <protection locked="0"/>
    </xf>
    <xf numFmtId="0" fontId="0" fillId="2" borderId="5" xfId="0" applyFill="1" applyBorder="1" applyAlignment="1" applyProtection="1">
      <alignment horizontal="distributed" vertical="center"/>
      <protection locked="0"/>
    </xf>
    <xf numFmtId="0" fontId="0" fillId="0" borderId="6" xfId="0" applyBorder="1" applyAlignment="1" applyProtection="1">
      <alignment vertical="center"/>
      <protection locked="0"/>
    </xf>
    <xf numFmtId="0" fontId="0" fillId="0" borderId="5" xfId="0" applyBorder="1" applyAlignment="1" applyProtection="1">
      <alignment horizontal="center" vertical="center"/>
      <protection locked="0"/>
    </xf>
    <xf numFmtId="0" fontId="0" fillId="2" borderId="12" xfId="0" applyFill="1" applyBorder="1" applyAlignment="1" applyProtection="1">
      <alignment horizontal="left" vertical="center" wrapText="1"/>
      <protection locked="0"/>
    </xf>
    <xf numFmtId="0" fontId="0" fillId="2" borderId="5" xfId="0" applyFill="1" applyBorder="1" applyAlignment="1" applyProtection="1">
      <alignment horizontal="distributed" vertical="center" wrapText="1"/>
      <protection locked="0"/>
    </xf>
    <xf numFmtId="0" fontId="0" fillId="2" borderId="6" xfId="0" applyFill="1" applyBorder="1" applyAlignment="1" applyProtection="1">
      <alignment horizontal="distributed" vertical="center" wrapText="1"/>
      <protection locked="0"/>
    </xf>
    <xf numFmtId="0" fontId="0" fillId="0" borderId="13" xfId="0" applyBorder="1" applyAlignment="1" applyProtection="1">
      <alignment horizontal="right" vertical="center"/>
      <protection locked="0"/>
    </xf>
    <xf numFmtId="0" fontId="0" fillId="2" borderId="4" xfId="0" applyFill="1" applyBorder="1" applyAlignment="1" applyProtection="1">
      <alignment horizontal="left" vertical="center" wrapText="1"/>
      <protection locked="0"/>
    </xf>
    <xf numFmtId="0" fontId="0" fillId="0" borderId="9" xfId="0" applyBorder="1" applyAlignment="1" applyProtection="1">
      <alignment horizontal="right" vertical="center"/>
      <protection locked="0"/>
    </xf>
    <xf numFmtId="0" fontId="0" fillId="0" borderId="2" xfId="0" applyBorder="1" applyProtection="1">
      <protection locked="0"/>
    </xf>
    <xf numFmtId="0" fontId="0" fillId="0" borderId="0" xfId="0" applyAlignment="1" applyProtection="1">
      <alignment horizontal="left" vertical="center" wrapText="1"/>
      <protection locked="0"/>
    </xf>
    <xf numFmtId="0" fontId="0" fillId="0" borderId="5" xfId="0" applyBorder="1" applyAlignment="1" applyProtection="1">
      <alignment vertical="center"/>
      <protection locked="0"/>
    </xf>
    <xf numFmtId="0" fontId="0" fillId="2" borderId="7" xfId="0" applyFill="1" applyBorder="1" applyAlignment="1" applyProtection="1">
      <alignment horizontal="distributed" vertical="center"/>
      <protection locked="0"/>
    </xf>
    <xf numFmtId="0" fontId="3" fillId="0" borderId="0" xfId="0" applyFont="1" applyAlignment="1" applyProtection="1">
      <alignment horizontal="center" vertical="center"/>
      <protection locked="0"/>
    </xf>
    <xf numFmtId="0" fontId="0" fillId="0" borderId="0" xfId="0" applyAlignment="1" applyProtection="1">
      <alignment horizontal="right" vertical="center"/>
      <protection locked="0"/>
    </xf>
    <xf numFmtId="0" fontId="0" fillId="0" borderId="1" xfId="0" applyBorder="1" applyProtection="1">
      <protection locked="0"/>
    </xf>
    <xf numFmtId="0" fontId="0" fillId="0" borderId="5" xfId="0" applyBorder="1" applyAlignment="1" applyProtection="1">
      <alignment horizontal="center" vertical="center" shrinkToFit="1"/>
      <protection locked="0"/>
    </xf>
    <xf numFmtId="0" fontId="0" fillId="0" borderId="5" xfId="0" applyBorder="1" applyAlignment="1" applyProtection="1">
      <alignment vertical="center" shrinkToFit="1"/>
      <protection locked="0"/>
    </xf>
    <xf numFmtId="177" fontId="0" fillId="0" borderId="9" xfId="2" applyFont="1" applyBorder="1" applyAlignment="1" applyProtection="1">
      <alignment horizontal="right" vertical="center"/>
      <protection locked="0"/>
    </xf>
    <xf numFmtId="49" fontId="0" fillId="0" borderId="5" xfId="0" applyNumberFormat="1" applyBorder="1" applyAlignment="1" applyProtection="1">
      <alignment horizontal="center" vertical="center"/>
      <protection locked="0"/>
    </xf>
    <xf numFmtId="177" fontId="0" fillId="6" borderId="32" xfId="2" applyFont="1" applyFill="1" applyBorder="1" applyAlignment="1" applyProtection="1">
      <alignment horizontal="right" vertical="center"/>
      <protection locked="0"/>
    </xf>
    <xf numFmtId="177" fontId="0" fillId="6" borderId="36" xfId="2" applyFont="1" applyFill="1" applyBorder="1" applyAlignment="1" applyProtection="1">
      <alignment horizontal="right" vertical="center"/>
      <protection locked="0"/>
    </xf>
    <xf numFmtId="177" fontId="0" fillId="6" borderId="30" xfId="2" applyFont="1" applyFill="1" applyBorder="1" applyAlignment="1" applyProtection="1">
      <alignment horizontal="right" vertical="center"/>
      <protection locked="0"/>
    </xf>
    <xf numFmtId="0" fontId="8" fillId="3" borderId="5" xfId="0" applyFont="1" applyFill="1" applyBorder="1" applyAlignment="1" applyProtection="1">
      <alignment horizontal="center" vertical="center"/>
      <protection locked="0"/>
    </xf>
    <xf numFmtId="0" fontId="7" fillId="3" borderId="5" xfId="0" applyFont="1" applyFill="1" applyBorder="1" applyAlignment="1" applyProtection="1">
      <alignment horizontal="center" vertical="center"/>
      <protection locked="0"/>
    </xf>
    <xf numFmtId="0" fontId="0" fillId="0" borderId="9" xfId="0" applyBorder="1" applyAlignment="1" applyProtection="1">
      <alignment horizontal="center" vertical="center" shrinkToFit="1"/>
      <protection locked="0"/>
    </xf>
    <xf numFmtId="0" fontId="0" fillId="0" borderId="2" xfId="0" applyBorder="1" applyAlignment="1" applyProtection="1">
      <alignment horizontal="center" vertical="center" shrinkToFit="1"/>
      <protection locked="0"/>
    </xf>
    <xf numFmtId="0" fontId="0" fillId="0" borderId="10" xfId="0" applyBorder="1" applyAlignment="1" applyProtection="1">
      <alignment horizontal="center" vertical="center" shrinkToFit="1"/>
      <protection locked="0"/>
    </xf>
    <xf numFmtId="0" fontId="7" fillId="0" borderId="5" xfId="0" applyFont="1" applyBorder="1" applyAlignment="1" applyProtection="1">
      <alignment horizontal="center" vertical="center" shrinkToFit="1"/>
      <protection locked="0"/>
    </xf>
    <xf numFmtId="49" fontId="0" fillId="0" borderId="5" xfId="0" applyNumberFormat="1" applyBorder="1" applyAlignment="1" applyProtection="1">
      <alignment horizontal="center" vertical="center" shrinkToFit="1"/>
      <protection locked="0"/>
    </xf>
    <xf numFmtId="0" fontId="10" fillId="2" borderId="5" xfId="0" applyFont="1" applyFill="1" applyBorder="1" applyAlignment="1" applyProtection="1">
      <alignment horizontal="center" vertical="center"/>
      <protection locked="0"/>
    </xf>
    <xf numFmtId="0" fontId="0" fillId="0" borderId="5" xfId="0" applyBorder="1" applyAlignment="1" applyProtection="1">
      <alignment horizontal="left" vertical="center" shrinkToFit="1"/>
      <protection locked="0"/>
    </xf>
    <xf numFmtId="49" fontId="0" fillId="0" borderId="5" xfId="0" applyNumberFormat="1" applyBorder="1" applyAlignment="1" applyProtection="1">
      <alignment vertical="center" shrinkToFit="1"/>
      <protection locked="0"/>
    </xf>
    <xf numFmtId="177" fontId="0" fillId="0" borderId="9" xfId="2" applyFont="1" applyBorder="1" applyAlignment="1" applyProtection="1">
      <alignment vertical="center"/>
      <protection locked="0"/>
    </xf>
    <xf numFmtId="177" fontId="0" fillId="0" borderId="2" xfId="2" applyFont="1" applyBorder="1" applyAlignment="1" applyProtection="1">
      <alignment vertical="center"/>
      <protection locked="0"/>
    </xf>
    <xf numFmtId="0" fontId="0" fillId="2" borderId="5"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0" fillId="0" borderId="1" xfId="0" applyBorder="1" applyAlignment="1" applyProtection="1">
      <alignment horizontal="left"/>
      <protection locked="0"/>
    </xf>
    <xf numFmtId="0" fontId="0" fillId="2" borderId="10" xfId="0" applyFill="1" applyBorder="1" applyAlignment="1" applyProtection="1">
      <alignment horizontal="distributed" vertical="center"/>
      <protection locked="0"/>
    </xf>
    <xf numFmtId="0" fontId="8" fillId="0" borderId="27" xfId="0" applyFont="1" applyBorder="1" applyProtection="1">
      <protection locked="0"/>
    </xf>
    <xf numFmtId="0" fontId="8" fillId="0" borderId="0" xfId="0" applyFont="1" applyProtection="1">
      <protection locked="0"/>
    </xf>
    <xf numFmtId="0" fontId="0" fillId="2" borderId="56" xfId="1" applyFont="1" applyFill="1" applyBorder="1" applyAlignment="1" applyProtection="1">
      <alignment horizontal="center" vertical="center" wrapText="1"/>
      <protection locked="0"/>
    </xf>
    <xf numFmtId="0" fontId="0" fillId="0" borderId="56" xfId="1" applyFont="1" applyBorder="1" applyAlignment="1" applyProtection="1">
      <alignment horizontal="left" vertical="center" wrapText="1"/>
      <protection locked="0"/>
    </xf>
    <xf numFmtId="0" fontId="0" fillId="3" borderId="56" xfId="1" applyFont="1" applyFill="1" applyBorder="1" applyAlignment="1" applyProtection="1">
      <alignment horizontal="center" vertical="center" wrapText="1"/>
      <protection locked="0"/>
    </xf>
    <xf numFmtId="0" fontId="0" fillId="2" borderId="51" xfId="1" applyFont="1" applyFill="1" applyBorder="1" applyAlignment="1" applyProtection="1">
      <alignment horizontal="center" vertical="center" wrapText="1"/>
      <protection locked="0"/>
    </xf>
    <xf numFmtId="0" fontId="0" fillId="0" borderId="51" xfId="1" applyFont="1" applyBorder="1" applyAlignment="1" applyProtection="1">
      <alignment horizontal="left" vertical="center" wrapText="1"/>
      <protection locked="0"/>
    </xf>
    <xf numFmtId="0" fontId="0" fillId="3" borderId="51" xfId="1" applyFont="1" applyFill="1" applyBorder="1" applyAlignment="1" applyProtection="1">
      <alignment horizontal="center" vertical="center" wrapText="1"/>
      <protection locked="0"/>
    </xf>
    <xf numFmtId="0" fontId="0" fillId="2" borderId="50" xfId="1" applyFont="1" applyFill="1" applyBorder="1" applyAlignment="1" applyProtection="1">
      <alignment horizontal="center" vertical="center" wrapText="1"/>
      <protection locked="0"/>
    </xf>
    <xf numFmtId="0" fontId="0" fillId="0" borderId="50" xfId="1" applyFont="1" applyBorder="1" applyAlignment="1" applyProtection="1">
      <alignment horizontal="left" vertical="center" wrapText="1"/>
      <protection locked="0"/>
    </xf>
    <xf numFmtId="0" fontId="0" fillId="3" borderId="45" xfId="1" applyFont="1" applyFill="1" applyBorder="1" applyAlignment="1" applyProtection="1">
      <alignment horizontal="center" vertical="center" wrapText="1"/>
      <protection locked="0"/>
    </xf>
    <xf numFmtId="0" fontId="0" fillId="3" borderId="50" xfId="1" applyFont="1" applyFill="1" applyBorder="1" applyAlignment="1" applyProtection="1">
      <alignment horizontal="center" vertical="center" wrapText="1"/>
      <protection locked="0"/>
    </xf>
    <xf numFmtId="0" fontId="8" fillId="2" borderId="41" xfId="1" applyFont="1" applyFill="1" applyBorder="1" applyAlignment="1" applyProtection="1">
      <alignment horizontal="center" vertical="center" wrapText="1"/>
      <protection locked="0"/>
    </xf>
    <xf numFmtId="0" fontId="0" fillId="2" borderId="38" xfId="0" applyFill="1" applyBorder="1" applyAlignment="1" applyProtection="1">
      <alignment horizontal="center" wrapText="1"/>
      <protection locked="0"/>
    </xf>
    <xf numFmtId="0" fontId="0" fillId="2" borderId="41" xfId="0" applyFill="1" applyBorder="1" applyAlignment="1" applyProtection="1">
      <alignment horizontal="center" wrapText="1"/>
      <protection locked="0"/>
    </xf>
    <xf numFmtId="0" fontId="0" fillId="2" borderId="7" xfId="1" applyFont="1" applyFill="1" applyBorder="1" applyAlignment="1" applyProtection="1">
      <alignment horizontal="center" vertical="center" wrapText="1"/>
      <protection locked="0"/>
    </xf>
    <xf numFmtId="0" fontId="0" fillId="0" borderId="7" xfId="1" applyFont="1" applyBorder="1" applyAlignment="1" applyProtection="1">
      <alignment horizontal="left" vertical="center" wrapText="1"/>
      <protection locked="0"/>
    </xf>
    <xf numFmtId="0" fontId="4" fillId="0" borderId="5" xfId="1" applyFont="1" applyBorder="1" applyAlignment="1" applyProtection="1">
      <alignment horizontal="center" vertical="center" wrapText="1"/>
      <protection locked="0"/>
    </xf>
    <xf numFmtId="0" fontId="0" fillId="2" borderId="5" xfId="1" applyFont="1" applyFill="1" applyBorder="1" applyAlignment="1" applyProtection="1">
      <alignment horizontal="center" vertical="center" wrapText="1"/>
      <protection locked="0"/>
    </xf>
    <xf numFmtId="0" fontId="0" fillId="2" borderId="7" xfId="1" applyFont="1" applyFill="1" applyBorder="1" applyAlignment="1" applyProtection="1">
      <alignment vertical="top" wrapText="1"/>
      <protection locked="0"/>
    </xf>
    <xf numFmtId="0" fontId="7" fillId="2" borderId="5" xfId="0" applyFont="1" applyFill="1" applyBorder="1" applyAlignment="1" applyProtection="1">
      <alignment horizontal="center" vertical="center" wrapText="1"/>
      <protection locked="0"/>
    </xf>
    <xf numFmtId="0" fontId="0" fillId="2" borderId="5" xfId="0" applyFill="1" applyBorder="1" applyAlignment="1" applyProtection="1">
      <alignment horizontal="center" wrapText="1"/>
      <protection locked="0"/>
    </xf>
    <xf numFmtId="0" fontId="0" fillId="2" borderId="9" xfId="1" applyFont="1" applyFill="1" applyBorder="1" applyAlignment="1" applyProtection="1">
      <alignment horizontal="center" vertical="center"/>
      <protection locked="0"/>
    </xf>
    <xf numFmtId="0" fontId="0" fillId="2" borderId="38" xfId="1" applyFont="1" applyFill="1" applyBorder="1" applyAlignment="1" applyProtection="1">
      <alignment horizontal="center" vertical="center" wrapText="1"/>
      <protection locked="0"/>
    </xf>
    <xf numFmtId="0" fontId="0" fillId="2" borderId="10" xfId="1" applyFont="1" applyFill="1" applyBorder="1" applyAlignment="1" applyProtection="1">
      <alignment horizontal="center" vertical="center" wrapText="1"/>
      <protection locked="0"/>
    </xf>
    <xf numFmtId="0" fontId="0" fillId="2" borderId="2" xfId="1" applyFont="1" applyFill="1" applyBorder="1" applyAlignment="1" applyProtection="1">
      <alignment horizontal="center" vertical="center" wrapText="1"/>
      <protection locked="0"/>
    </xf>
    <xf numFmtId="0" fontId="8" fillId="2" borderId="39" xfId="1" applyFont="1" applyFill="1" applyBorder="1" applyAlignment="1" applyProtection="1">
      <alignment horizontal="center" vertical="center" wrapText="1"/>
      <protection locked="0"/>
    </xf>
    <xf numFmtId="0" fontId="0" fillId="2" borderId="40" xfId="1" applyFont="1" applyFill="1" applyBorder="1" applyAlignment="1" applyProtection="1">
      <alignment horizontal="center" vertical="center" wrapText="1"/>
      <protection locked="0"/>
    </xf>
    <xf numFmtId="0" fontId="8" fillId="0" borderId="27" xfId="0" applyFont="1" applyBorder="1" applyAlignment="1" applyProtection="1">
      <alignment vertical="top" wrapText="1"/>
      <protection locked="0"/>
    </xf>
    <xf numFmtId="0" fontId="0" fillId="2" borderId="5" xfId="0" applyFill="1" applyBorder="1" applyAlignment="1" applyProtection="1">
      <alignment horizontal="center" vertical="center" wrapText="1"/>
      <protection locked="0"/>
    </xf>
    <xf numFmtId="0" fontId="0" fillId="2" borderId="8" xfId="0" applyFill="1" applyBorder="1" applyAlignment="1" applyProtection="1">
      <alignment horizontal="center" vertical="center"/>
      <protection locked="0"/>
    </xf>
    <xf numFmtId="0" fontId="8" fillId="2" borderId="8" xfId="0" applyFont="1" applyFill="1" applyBorder="1" applyAlignment="1" applyProtection="1">
      <alignment horizontal="center" vertical="center" wrapText="1"/>
      <protection locked="0"/>
    </xf>
    <xf numFmtId="0" fontId="0" fillId="2" borderId="5" xfId="0" applyFill="1" applyBorder="1" applyAlignment="1" applyProtection="1">
      <alignment horizontal="center" vertical="top" wrapText="1"/>
      <protection locked="0"/>
    </xf>
    <xf numFmtId="0" fontId="0" fillId="2" borderId="7" xfId="0" applyFill="1" applyBorder="1" applyAlignment="1" applyProtection="1">
      <alignment horizontal="center" vertical="top" wrapText="1"/>
      <protection locked="0"/>
    </xf>
    <xf numFmtId="0" fontId="0" fillId="2" borderId="57" xfId="0" applyFill="1" applyBorder="1" applyAlignment="1" applyProtection="1">
      <alignment horizontal="left" vertical="top" wrapText="1"/>
      <protection locked="0"/>
    </xf>
    <xf numFmtId="0" fontId="4" fillId="0" borderId="0" xfId="0" applyFont="1" applyAlignment="1" applyProtection="1">
      <alignment horizontal="center" vertical="center"/>
      <protection locked="0"/>
    </xf>
    <xf numFmtId="0" fontId="0" fillId="0" borderId="1" xfId="0" applyBorder="1" applyAlignment="1" applyProtection="1">
      <alignment horizontal="left" vertical="center"/>
      <protection locked="0"/>
    </xf>
    <xf numFmtId="0" fontId="0" fillId="2" borderId="5" xfId="0" applyFill="1" applyBorder="1" applyAlignment="1" applyProtection="1">
      <alignment horizontal="center" vertical="center" textRotation="255" wrapText="1"/>
      <protection locked="0"/>
    </xf>
    <xf numFmtId="0" fontId="0" fillId="2" borderId="57" xfId="0" applyFill="1" applyBorder="1" applyAlignment="1" applyProtection="1">
      <alignment horizontal="left" vertical="center" wrapText="1"/>
      <protection locked="0"/>
    </xf>
    <xf numFmtId="0" fontId="8" fillId="2" borderId="9" xfId="0" applyFont="1" applyFill="1" applyBorder="1" applyAlignment="1" applyProtection="1">
      <alignment horizontal="left" vertical="top" wrapText="1"/>
      <protection locked="0"/>
    </xf>
    <xf numFmtId="0" fontId="8" fillId="0" borderId="27" xfId="0" applyFont="1" applyBorder="1" applyAlignment="1" applyProtection="1">
      <alignment horizontal="left" vertical="center"/>
      <protection locked="0"/>
    </xf>
  </cellXfs>
  <cellStyles count="4">
    <cellStyle name="Excel Built-in Comma [0]" xfId="2" xr:uid="{00000000-0005-0000-0000-000007000000}"/>
    <cellStyle name="桁区切り 2" xfId="3" xr:uid="{DC4C429E-A3BD-446A-9CE4-103F6CE828D7}"/>
    <cellStyle name="標準" xfId="0" builtinId="0"/>
    <cellStyle name="標準_書式総括" xfId="1" xr:uid="{00000000-0005-0000-0000-000006000000}"/>
  </cellStyles>
  <dxfs count="4">
    <dxf>
      <font>
        <color rgb="FFAAAAAA"/>
      </font>
      <fill>
        <patternFill>
          <bgColor rgb="FFD9D9D9"/>
        </patternFill>
      </fill>
    </dxf>
    <dxf>
      <font>
        <color rgb="FFAAAAAA"/>
      </font>
      <fill>
        <patternFill>
          <bgColor rgb="FFD9D9D9"/>
        </patternFill>
      </fill>
    </dxf>
    <dxf>
      <font>
        <color rgb="FFAAAAAA"/>
      </font>
      <fill>
        <patternFill>
          <bgColor rgb="FFD9D9D9"/>
        </patternFill>
      </fill>
    </dxf>
    <dxf>
      <font>
        <color rgb="FFAAAAAA"/>
      </font>
      <fill>
        <patternFill>
          <bgColor rgb="FFD9D9D9"/>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C0000"/>
      <rgbColor rgb="FF008000"/>
      <rgbColor rgb="FF000080"/>
      <rgbColor rgb="FF808000"/>
      <rgbColor rgb="FF800080"/>
      <rgbColor rgb="FF008080"/>
      <rgbColor rgb="FFC0C0C0"/>
      <rgbColor rgb="FF808080"/>
      <rgbColor rgb="FF9999FF"/>
      <rgbColor rgb="FF993366"/>
      <rgbColor rgb="FFFFFACD"/>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E2EFDA"/>
      <rgbColor rgb="FFCCFFCC"/>
      <rgbColor rgb="FFFFFF99"/>
      <rgbColor rgb="FF99C0C0"/>
      <rgbColor rgb="FFFDEADA"/>
      <rgbColor rgb="FFB7DEE8"/>
      <rgbColor rgb="FFD7E4BD"/>
      <rgbColor rgb="FF4472C4"/>
      <rgbColor rgb="FF33CCCC"/>
      <rgbColor rgb="FF99CC00"/>
      <rgbColor rgb="FFFFCC00"/>
      <rgbColor rgb="FFFF9900"/>
      <rgbColor rgb="FFFF6600"/>
      <rgbColor rgb="FF666666"/>
      <rgbColor rgb="FFAAAAAA"/>
      <rgbColor rgb="FF003366"/>
      <rgbColor rgb="FF339966"/>
      <rgbColor rgb="FF003300"/>
      <rgbColor rgb="FF333300"/>
      <rgbColor rgb="FF993300"/>
      <rgbColor rgb="FF993366"/>
      <rgbColor rgb="FF333399"/>
      <rgbColor rgb="FF37562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0"/>
  <sheetViews>
    <sheetView tabSelected="1" topLeftCell="A9" zoomScale="70" zoomScaleNormal="70" workbookViewId="0">
      <selection activeCell="K22" sqref="K22"/>
    </sheetView>
  </sheetViews>
  <sheetFormatPr defaultColWidth="9" defaultRowHeight="13"/>
  <cols>
    <col min="1" max="1" width="1.6328125" style="136" customWidth="1"/>
    <col min="2" max="2" width="5.08984375" style="136" customWidth="1"/>
    <col min="3" max="3" width="10.6328125" style="136" customWidth="1"/>
    <col min="4" max="4" width="14" style="136" customWidth="1"/>
    <col min="5" max="6" width="13.453125" style="136" customWidth="1"/>
    <col min="7" max="7" width="5.08984375" style="136" customWidth="1"/>
    <col min="8" max="8" width="9" style="136"/>
    <col min="9" max="9" width="13.08984375" style="136" customWidth="1"/>
    <col min="10" max="10" width="5.6328125" style="136" customWidth="1"/>
    <col min="11" max="16384" width="9" style="136"/>
  </cols>
  <sheetData>
    <row r="1" spans="1:10">
      <c r="A1" s="1" t="s">
        <v>0</v>
      </c>
    </row>
    <row r="2" spans="1:10">
      <c r="B2" s="136" t="s">
        <v>561</v>
      </c>
    </row>
    <row r="3" spans="1:10" ht="16.5" customHeight="1">
      <c r="B3" s="267" t="s">
        <v>1</v>
      </c>
      <c r="C3" s="267"/>
      <c r="D3" s="267"/>
      <c r="E3" s="267"/>
      <c r="F3" s="267"/>
      <c r="G3" s="267"/>
      <c r="H3" s="267"/>
      <c r="I3" s="267"/>
      <c r="J3" s="267"/>
    </row>
    <row r="4" spans="1:10" ht="9" customHeight="1">
      <c r="B4" s="2"/>
      <c r="C4" s="137"/>
      <c r="D4" s="137"/>
      <c r="E4" s="137"/>
      <c r="F4" s="137"/>
      <c r="G4" s="137"/>
      <c r="H4" s="137"/>
      <c r="I4" s="137"/>
      <c r="J4" s="137"/>
    </row>
    <row r="5" spans="1:10" ht="14.25" customHeight="1">
      <c r="H5" s="268" t="s">
        <v>2</v>
      </c>
      <c r="I5" s="268"/>
      <c r="J5" s="268"/>
    </row>
    <row r="6" spans="1:10" ht="5.25" customHeight="1"/>
    <row r="7" spans="1:10" ht="20.25" customHeight="1">
      <c r="F7" s="138" t="s">
        <v>3</v>
      </c>
      <c r="G7" s="269"/>
      <c r="H7" s="269"/>
      <c r="I7" s="269"/>
      <c r="J7" s="269"/>
    </row>
    <row r="8" spans="1:10" ht="20.25" customHeight="1">
      <c r="F8" s="139" t="s">
        <v>4</v>
      </c>
      <c r="G8" s="263"/>
      <c r="H8" s="263"/>
      <c r="I8" s="263"/>
      <c r="J8" s="263"/>
    </row>
    <row r="9" spans="1:10" ht="19.5" customHeight="1">
      <c r="F9" s="138" t="s">
        <v>5</v>
      </c>
      <c r="G9" s="263"/>
      <c r="H9" s="263"/>
      <c r="I9" s="263"/>
      <c r="J9" s="263"/>
    </row>
    <row r="10" spans="1:10" ht="18" customHeight="1">
      <c r="F10" s="138" t="s">
        <v>6</v>
      </c>
      <c r="G10" s="263"/>
      <c r="H10" s="263"/>
      <c r="I10" s="263"/>
      <c r="J10" s="263"/>
    </row>
    <row r="11" spans="1:10" ht="9.75" customHeight="1"/>
    <row r="12" spans="1:10" ht="10.5" customHeight="1">
      <c r="B12" s="264" t="s">
        <v>751</v>
      </c>
      <c r="C12" s="264"/>
      <c r="D12" s="264"/>
      <c r="E12" s="264"/>
      <c r="F12" s="264"/>
      <c r="G12" s="264"/>
      <c r="H12" s="264"/>
      <c r="I12" s="264"/>
      <c r="J12" s="264"/>
    </row>
    <row r="13" spans="1:10" ht="11.25" customHeight="1">
      <c r="B13" s="264"/>
      <c r="C13" s="264"/>
      <c r="D13" s="264"/>
      <c r="E13" s="264"/>
      <c r="F13" s="264"/>
      <c r="G13" s="264"/>
      <c r="H13" s="264"/>
      <c r="I13" s="264"/>
      <c r="J13" s="264"/>
    </row>
    <row r="14" spans="1:10" ht="20.25" customHeight="1">
      <c r="B14" s="252" t="s">
        <v>7</v>
      </c>
      <c r="C14" s="252"/>
      <c r="D14" s="252"/>
      <c r="E14" s="252"/>
      <c r="F14" s="252"/>
      <c r="G14" s="252"/>
      <c r="H14" s="252"/>
      <c r="I14" s="252"/>
      <c r="J14" s="252"/>
    </row>
    <row r="15" spans="1:10" ht="26.25" customHeight="1">
      <c r="B15" s="253" t="s">
        <v>8</v>
      </c>
      <c r="C15" s="254" t="s">
        <v>9</v>
      </c>
      <c r="D15" s="254"/>
      <c r="E15" s="255"/>
      <c r="F15" s="255"/>
      <c r="G15" s="255"/>
      <c r="H15" s="255"/>
      <c r="I15" s="255"/>
      <c r="J15" s="255"/>
    </row>
    <row r="16" spans="1:10" ht="24.75" customHeight="1">
      <c r="B16" s="253"/>
      <c r="C16" s="254" t="s">
        <v>10</v>
      </c>
      <c r="D16" s="254"/>
      <c r="E16" s="255"/>
      <c r="F16" s="255"/>
      <c r="G16" s="255"/>
      <c r="H16" s="255"/>
      <c r="I16" s="255"/>
      <c r="J16" s="255"/>
    </row>
    <row r="17" spans="2:10" ht="27" customHeight="1">
      <c r="B17" s="253"/>
      <c r="C17" s="254" t="s">
        <v>11</v>
      </c>
      <c r="D17" s="254"/>
      <c r="E17" s="265"/>
      <c r="F17" s="265"/>
      <c r="G17" s="265"/>
      <c r="H17" s="140" t="s">
        <v>12</v>
      </c>
      <c r="I17" s="220"/>
      <c r="J17" s="151" t="s">
        <v>13</v>
      </c>
    </row>
    <row r="18" spans="2:10" ht="20.25" customHeight="1">
      <c r="B18" s="253"/>
      <c r="C18" s="266" t="s">
        <v>14</v>
      </c>
      <c r="D18" s="266"/>
      <c r="E18" s="255"/>
      <c r="F18" s="255"/>
      <c r="G18" s="255"/>
      <c r="H18" s="255"/>
      <c r="I18" s="255"/>
      <c r="J18" s="255"/>
    </row>
    <row r="19" spans="2:10" ht="20.25" customHeight="1">
      <c r="B19" s="253"/>
      <c r="C19" s="142" t="s">
        <v>562</v>
      </c>
      <c r="D19" s="143"/>
      <c r="E19" s="255"/>
      <c r="F19" s="255"/>
      <c r="G19" s="255"/>
      <c r="H19" s="255"/>
      <c r="I19" s="255"/>
      <c r="J19" s="255"/>
    </row>
    <row r="20" spans="2:10" ht="16.5" customHeight="1">
      <c r="B20" s="261" t="s">
        <v>752</v>
      </c>
      <c r="C20" s="261"/>
      <c r="D20" s="261"/>
      <c r="E20" s="258" t="s">
        <v>15</v>
      </c>
      <c r="F20" s="258"/>
      <c r="G20" s="258"/>
      <c r="H20" s="259" t="s">
        <v>16</v>
      </c>
      <c r="I20" s="259"/>
      <c r="J20" s="259"/>
    </row>
    <row r="21" spans="2:10" ht="25.5" customHeight="1">
      <c r="B21" s="261"/>
      <c r="C21" s="261"/>
      <c r="D21" s="261"/>
      <c r="E21" s="262"/>
      <c r="F21" s="262"/>
      <c r="G21" s="144" t="s">
        <v>563</v>
      </c>
      <c r="H21" s="262"/>
      <c r="I21" s="262"/>
      <c r="J21" s="145" t="s">
        <v>563</v>
      </c>
    </row>
    <row r="22" spans="2:10" ht="16.5" customHeight="1">
      <c r="B22" s="257" t="s">
        <v>753</v>
      </c>
      <c r="C22" s="257"/>
      <c r="D22" s="257"/>
      <c r="E22" s="258" t="s">
        <v>15</v>
      </c>
      <c r="F22" s="258"/>
      <c r="G22" s="258"/>
      <c r="H22" s="259" t="s">
        <v>16</v>
      </c>
      <c r="I22" s="259"/>
      <c r="J22" s="259"/>
    </row>
    <row r="23" spans="2:10" ht="24" customHeight="1">
      <c r="B23" s="257"/>
      <c r="C23" s="257"/>
      <c r="D23" s="257"/>
      <c r="E23" s="260"/>
      <c r="F23" s="260"/>
      <c r="G23" s="146" t="s">
        <v>563</v>
      </c>
      <c r="H23" s="260"/>
      <c r="I23" s="260"/>
      <c r="J23" s="147" t="s">
        <v>563</v>
      </c>
    </row>
    <row r="24" spans="2:10" ht="6.75" customHeight="1">
      <c r="B24" s="148"/>
      <c r="C24" s="148"/>
      <c r="D24" s="148"/>
      <c r="E24" s="148"/>
      <c r="F24" s="148"/>
      <c r="G24" s="148"/>
      <c r="H24" s="148"/>
      <c r="I24" s="148"/>
      <c r="J24" s="148"/>
    </row>
    <row r="25" spans="2:10" ht="19.5" customHeight="1">
      <c r="B25" s="252" t="s">
        <v>17</v>
      </c>
      <c r="C25" s="252"/>
      <c r="D25" s="252"/>
      <c r="E25" s="252"/>
      <c r="F25" s="252"/>
      <c r="G25" s="252"/>
      <c r="H25" s="252"/>
      <c r="I25" s="252"/>
      <c r="J25" s="252"/>
    </row>
    <row r="26" spans="2:10" ht="24.75" customHeight="1">
      <c r="B26" s="253" t="s">
        <v>18</v>
      </c>
      <c r="C26" s="254" t="s">
        <v>19</v>
      </c>
      <c r="D26" s="254"/>
      <c r="E26" s="255"/>
      <c r="F26" s="255"/>
      <c r="G26" s="255"/>
      <c r="H26" s="255"/>
      <c r="I26" s="255"/>
      <c r="J26" s="255"/>
    </row>
    <row r="27" spans="2:10" ht="24.75" customHeight="1">
      <c r="B27" s="253"/>
      <c r="C27" s="254" t="s">
        <v>20</v>
      </c>
      <c r="D27" s="254"/>
      <c r="E27" s="255"/>
      <c r="F27" s="255"/>
      <c r="G27" s="255"/>
      <c r="H27" s="255"/>
      <c r="I27" s="255"/>
      <c r="J27" s="255"/>
    </row>
    <row r="28" spans="2:10" ht="24.75" customHeight="1">
      <c r="B28" s="253"/>
      <c r="C28" s="254" t="s">
        <v>21</v>
      </c>
      <c r="D28" s="254"/>
      <c r="E28" s="255"/>
      <c r="F28" s="255"/>
      <c r="G28" s="255"/>
      <c r="H28" s="255"/>
      <c r="I28" s="255"/>
      <c r="J28" s="255"/>
    </row>
    <row r="29" spans="2:10" ht="24.75" customHeight="1">
      <c r="B29" s="253"/>
      <c r="C29" s="254" t="s">
        <v>11</v>
      </c>
      <c r="D29" s="254"/>
      <c r="E29" s="256"/>
      <c r="F29" s="256"/>
      <c r="G29" s="256"/>
      <c r="H29" s="140" t="s">
        <v>22</v>
      </c>
      <c r="I29" s="150"/>
      <c r="J29" s="151" t="s">
        <v>23</v>
      </c>
    </row>
    <row r="30" spans="2:10" ht="24.75" customHeight="1">
      <c r="B30" s="247" t="s">
        <v>754</v>
      </c>
      <c r="C30" s="247"/>
      <c r="D30" s="247"/>
      <c r="E30" s="248" t="s">
        <v>24</v>
      </c>
      <c r="F30" s="248"/>
      <c r="G30" s="248"/>
      <c r="H30" s="249" t="s">
        <v>25</v>
      </c>
      <c r="I30" s="249"/>
      <c r="J30" s="249"/>
    </row>
    <row r="31" spans="2:10" ht="24.75" customHeight="1">
      <c r="B31" s="247"/>
      <c r="C31" s="247"/>
      <c r="D31" s="247"/>
      <c r="E31" s="250" t="s">
        <v>564</v>
      </c>
      <c r="F31" s="250"/>
      <c r="G31" s="250"/>
      <c r="H31" s="251" t="s">
        <v>564</v>
      </c>
      <c r="I31" s="251"/>
      <c r="J31" s="251"/>
    </row>
    <row r="32" spans="2:10" ht="24.75" customHeight="1">
      <c r="B32" s="242" t="s">
        <v>755</v>
      </c>
      <c r="C32" s="242"/>
      <c r="D32" s="242"/>
      <c r="E32" s="243" t="s">
        <v>26</v>
      </c>
      <c r="F32" s="243"/>
      <c r="G32" s="243"/>
      <c r="H32" s="152"/>
      <c r="I32" s="153"/>
      <c r="J32" s="153"/>
    </row>
    <row r="33" spans="2:10" ht="24.75" customHeight="1">
      <c r="B33" s="242"/>
      <c r="C33" s="242"/>
      <c r="D33" s="242"/>
      <c r="E33" s="244" t="s">
        <v>564</v>
      </c>
      <c r="F33" s="244"/>
      <c r="G33" s="244"/>
      <c r="H33" s="154"/>
      <c r="I33" s="137"/>
      <c r="J33" s="137"/>
    </row>
    <row r="34" spans="2:10" ht="6.75" customHeight="1">
      <c r="B34" s="155"/>
      <c r="C34" s="155"/>
      <c r="D34" s="155"/>
      <c r="E34" s="137"/>
      <c r="F34" s="137"/>
      <c r="G34" s="137"/>
      <c r="H34" s="137"/>
      <c r="I34" s="137"/>
      <c r="J34" s="137"/>
    </row>
    <row r="35" spans="2:10" ht="30" customHeight="1">
      <c r="B35" s="245" t="s">
        <v>27</v>
      </c>
      <c r="C35" s="245"/>
      <c r="D35" s="245"/>
      <c r="E35" s="246"/>
      <c r="F35" s="246"/>
      <c r="G35" s="246"/>
      <c r="H35" s="237"/>
      <c r="I35" s="237"/>
      <c r="J35" s="237"/>
    </row>
    <row r="36" spans="2:10" ht="4.5" customHeight="1" thickBot="1"/>
    <row r="37" spans="2:10" ht="21" customHeight="1">
      <c r="B37" s="238" t="s">
        <v>28</v>
      </c>
      <c r="C37" s="238"/>
      <c r="D37" s="221" t="s">
        <v>29</v>
      </c>
      <c r="E37" s="221" t="s">
        <v>30</v>
      </c>
      <c r="F37" s="222" t="s">
        <v>541</v>
      </c>
      <c r="G37" s="240"/>
      <c r="H37" s="240"/>
      <c r="I37" s="137"/>
    </row>
    <row r="38" spans="2:10" ht="24.75" customHeight="1" thickBot="1">
      <c r="B38" s="239" t="s">
        <v>32</v>
      </c>
      <c r="C38" s="239"/>
      <c r="D38" s="63" t="str">
        <f>IF(OR(E31="1:有り",H31="1:有り",E33="1:有り"),"1:有り","0:無し")</f>
        <v>0:無し</v>
      </c>
      <c r="E38" s="63" t="str">
        <f>IF(OR(E31="1:有り",H31="1:有り"),"1:有り","0:無し")</f>
        <v>0:無し</v>
      </c>
      <c r="F38" s="219" t="s">
        <v>540</v>
      </c>
      <c r="G38" s="241"/>
      <c r="H38" s="241"/>
      <c r="I38" s="137"/>
    </row>
    <row r="39" spans="2:10">
      <c r="B39" s="65"/>
    </row>
    <row r="40" spans="2:10">
      <c r="B40" s="64"/>
    </row>
  </sheetData>
  <mergeCells count="52">
    <mergeCell ref="B3:J3"/>
    <mergeCell ref="H5:J5"/>
    <mergeCell ref="G7:J7"/>
    <mergeCell ref="G8:J8"/>
    <mergeCell ref="G9:J9"/>
    <mergeCell ref="G10:J10"/>
    <mergeCell ref="B12:J13"/>
    <mergeCell ref="B14:J14"/>
    <mergeCell ref="B15:B19"/>
    <mergeCell ref="C15:D15"/>
    <mergeCell ref="E15:J15"/>
    <mergeCell ref="C16:D16"/>
    <mergeCell ref="E16:J16"/>
    <mergeCell ref="C17:D17"/>
    <mergeCell ref="E17:G17"/>
    <mergeCell ref="C18:D18"/>
    <mergeCell ref="E18:J19"/>
    <mergeCell ref="B20:D21"/>
    <mergeCell ref="E20:G20"/>
    <mergeCell ref="H20:J20"/>
    <mergeCell ref="E21:F21"/>
    <mergeCell ref="H21:I21"/>
    <mergeCell ref="B22:D23"/>
    <mergeCell ref="E22:G22"/>
    <mergeCell ref="H22:J22"/>
    <mergeCell ref="E23:F23"/>
    <mergeCell ref="H23:I23"/>
    <mergeCell ref="B25:J25"/>
    <mergeCell ref="B26:B29"/>
    <mergeCell ref="C26:D26"/>
    <mergeCell ref="E26:J26"/>
    <mergeCell ref="C27:D27"/>
    <mergeCell ref="E27:J27"/>
    <mergeCell ref="C28:D28"/>
    <mergeCell ref="E28:J28"/>
    <mergeCell ref="C29:D29"/>
    <mergeCell ref="E29:G29"/>
    <mergeCell ref="B30:D31"/>
    <mergeCell ref="E30:G30"/>
    <mergeCell ref="H30:J30"/>
    <mergeCell ref="E31:G31"/>
    <mergeCell ref="H31:J31"/>
    <mergeCell ref="B32:D33"/>
    <mergeCell ref="E32:G32"/>
    <mergeCell ref="E33:G33"/>
    <mergeCell ref="B35:D35"/>
    <mergeCell ref="E35:G35"/>
    <mergeCell ref="H35:J35"/>
    <mergeCell ref="B37:C37"/>
    <mergeCell ref="B38:C38"/>
    <mergeCell ref="G37:H37"/>
    <mergeCell ref="G38:H38"/>
  </mergeCells>
  <phoneticPr fontId="2"/>
  <dataValidations count="3">
    <dataValidation type="list" allowBlank="1" showInputMessage="1" showErrorMessage="1" sqref="D38:G38 I38" xr:uid="{00000000-0002-0000-0000-000000000000}">
      <formula1>"1:有り　　0:無し,1:有り,0:無し"</formula1>
      <formula2>0</formula2>
    </dataValidation>
    <dataValidation type="list" allowBlank="1" showInputMessage="1" showErrorMessage="1" sqref="E31:J31 E33:G33" xr:uid="{00000000-0002-0000-0000-000001000000}">
      <formula1>"1:有り　　　0：無し,1:有り,0:無し"</formula1>
      <formula2>0</formula2>
    </dataValidation>
    <dataValidation allowBlank="1" showInputMessage="1" showErrorMessage="1" promptTitle="業F" prompt="産業廃棄物の発生量が500t以上（福島市、郡山市、いわき市では1,000t以上）または特別管理産業廃棄物の発生量が50t以上の事業者は報告してください。" sqref="F37" xr:uid="{F3B7ED55-F26C-47A7-9698-B12D43A306A0}"/>
  </dataValidations>
  <pageMargins left="0.59027777777777801" right="0.59027777777777801" top="0.59027777777777801" bottom="0.59027777777777801" header="0.511811023622047" footer="0.511811023622047"/>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7"/>
  <sheetViews>
    <sheetView zoomScaleNormal="100" workbookViewId="0">
      <selection activeCell="D8" sqref="D8"/>
    </sheetView>
  </sheetViews>
  <sheetFormatPr defaultColWidth="8.54296875" defaultRowHeight="13"/>
  <cols>
    <col min="1" max="1" width="38.36328125" customWidth="1"/>
    <col min="2" max="2" width="22.26953125" customWidth="1"/>
    <col min="3" max="3" width="20" customWidth="1"/>
    <col min="4" max="4" width="18" customWidth="1"/>
    <col min="5" max="5" width="26" customWidth="1"/>
  </cols>
  <sheetData>
    <row r="1" spans="1:5" ht="22">
      <c r="A1" s="216" t="s">
        <v>529</v>
      </c>
      <c r="B1" s="216" t="s">
        <v>530</v>
      </c>
      <c r="C1" s="216" t="s">
        <v>531</v>
      </c>
      <c r="D1" s="217" t="s">
        <v>532</v>
      </c>
      <c r="E1" s="216" t="s">
        <v>53</v>
      </c>
    </row>
    <row r="2" spans="1:5">
      <c r="A2" t="s">
        <v>91</v>
      </c>
      <c r="B2">
        <v>1.1399999999999999</v>
      </c>
      <c r="C2" t="s">
        <v>742</v>
      </c>
      <c r="D2" s="62">
        <v>1.1399999999999999</v>
      </c>
      <c r="E2" s="218"/>
    </row>
    <row r="3" spans="1:5">
      <c r="A3" t="s">
        <v>92</v>
      </c>
      <c r="B3">
        <v>1.1000000000000001</v>
      </c>
      <c r="C3" t="s">
        <v>743</v>
      </c>
      <c r="D3" s="62">
        <v>1.1000000000000001</v>
      </c>
      <c r="E3" s="218"/>
    </row>
    <row r="4" spans="1:5">
      <c r="A4" t="s">
        <v>94</v>
      </c>
      <c r="B4">
        <v>0.9</v>
      </c>
      <c r="C4" t="s">
        <v>533</v>
      </c>
      <c r="D4" s="62">
        <v>0.9</v>
      </c>
      <c r="E4" s="218"/>
    </row>
    <row r="5" spans="1:5">
      <c r="A5" t="s">
        <v>95</v>
      </c>
      <c r="B5">
        <v>1.25</v>
      </c>
      <c r="C5" t="s">
        <v>534</v>
      </c>
      <c r="D5" s="62">
        <v>1.25</v>
      </c>
      <c r="E5" s="218"/>
    </row>
    <row r="6" spans="1:5">
      <c r="A6" t="s">
        <v>97</v>
      </c>
      <c r="B6">
        <v>1.1299999999999999</v>
      </c>
      <c r="C6" t="s">
        <v>535</v>
      </c>
      <c r="D6" s="62">
        <v>1.1299999999999999</v>
      </c>
      <c r="E6" s="218"/>
    </row>
    <row r="7" spans="1:5">
      <c r="A7" t="s">
        <v>98</v>
      </c>
      <c r="B7">
        <v>0.35</v>
      </c>
      <c r="C7" t="s">
        <v>744</v>
      </c>
      <c r="D7" s="62">
        <v>0.35</v>
      </c>
      <c r="E7" s="218"/>
    </row>
    <row r="8" spans="1:5">
      <c r="A8" t="s">
        <v>101</v>
      </c>
      <c r="B8">
        <v>0.3</v>
      </c>
      <c r="C8" t="s">
        <v>745</v>
      </c>
      <c r="D8" s="62">
        <v>0.3</v>
      </c>
      <c r="E8" s="218"/>
    </row>
    <row r="9" spans="1:5">
      <c r="A9" t="s">
        <v>103</v>
      </c>
      <c r="B9">
        <v>0.55000000000000004</v>
      </c>
      <c r="C9" t="s">
        <v>746</v>
      </c>
      <c r="D9" s="62">
        <v>0.55000000000000004</v>
      </c>
      <c r="E9" s="218"/>
    </row>
    <row r="10" spans="1:5">
      <c r="A10" t="s">
        <v>106</v>
      </c>
      <c r="B10">
        <v>0.12</v>
      </c>
      <c r="C10" t="s">
        <v>536</v>
      </c>
      <c r="D10" s="62">
        <v>0.12</v>
      </c>
      <c r="E10" s="218"/>
    </row>
    <row r="11" spans="1:5">
      <c r="A11" t="s">
        <v>108</v>
      </c>
      <c r="B11">
        <v>1</v>
      </c>
      <c r="C11" t="s">
        <v>747</v>
      </c>
      <c r="D11" s="62">
        <v>1</v>
      </c>
      <c r="E11" s="218"/>
    </row>
    <row r="12" spans="1:5">
      <c r="A12" t="s">
        <v>110</v>
      </c>
      <c r="B12">
        <v>0.52</v>
      </c>
      <c r="C12" t="s">
        <v>537</v>
      </c>
      <c r="D12" s="62">
        <v>0.52</v>
      </c>
      <c r="E12" s="218"/>
    </row>
    <row r="13" spans="1:5">
      <c r="A13" t="s">
        <v>112</v>
      </c>
      <c r="B13">
        <v>1.1299999999999999</v>
      </c>
      <c r="C13" t="s">
        <v>748</v>
      </c>
      <c r="D13" s="62">
        <v>1.1299999999999999</v>
      </c>
      <c r="E13" s="218"/>
    </row>
    <row r="14" spans="1:5">
      <c r="A14" t="s">
        <v>114</v>
      </c>
      <c r="B14">
        <v>1</v>
      </c>
      <c r="C14" t="s">
        <v>749</v>
      </c>
      <c r="D14" s="62">
        <v>1</v>
      </c>
      <c r="E14" s="218"/>
    </row>
    <row r="15" spans="1:5">
      <c r="A15" t="s">
        <v>117</v>
      </c>
      <c r="B15">
        <v>1.93</v>
      </c>
      <c r="C15" t="s">
        <v>750</v>
      </c>
      <c r="D15" s="62">
        <v>1.93</v>
      </c>
      <c r="E15" s="218"/>
    </row>
    <row r="16" spans="1:5">
      <c r="A16" t="s">
        <v>119</v>
      </c>
      <c r="B16">
        <v>1.48</v>
      </c>
      <c r="C16" t="s">
        <v>538</v>
      </c>
      <c r="D16" s="62">
        <v>1.48</v>
      </c>
      <c r="E16" s="218"/>
    </row>
    <row r="17" spans="1:5">
      <c r="A17" t="s">
        <v>130</v>
      </c>
      <c r="B17">
        <v>1.26</v>
      </c>
      <c r="C17" t="s">
        <v>539</v>
      </c>
      <c r="D17" s="62">
        <v>1.26</v>
      </c>
      <c r="E17" s="218"/>
    </row>
  </sheetData>
  <sheetProtection algorithmName="SHA-512" hashValue="VESjI3r/Og4xQGKDNAHaRLC5HpVHSW2/BOtEF2RkwMhs/D8vqoijVNlffEwk5WjrEDNfto7BC5m03Xrl+nt2/w==" saltValue="HT2NhdKTX+TMSZq5kJvS5A==" spinCount="100000" sheet="1" objects="1" scenarios="1"/>
  <phoneticPr fontId="2"/>
  <pageMargins left="0.75" right="0.75" top="1" bottom="1" header="0.511811023622047" footer="0.511811023622047"/>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45"/>
  <sheetViews>
    <sheetView view="pageBreakPreview" zoomScale="70" zoomScaleNormal="100" zoomScaleSheetLayoutView="70" workbookViewId="0">
      <selection activeCell="H38" sqref="H38"/>
    </sheetView>
  </sheetViews>
  <sheetFormatPr defaultColWidth="9" defaultRowHeight="13"/>
  <cols>
    <col min="1" max="1" width="1.6328125" style="136" customWidth="1"/>
    <col min="2" max="2" width="6.81640625" style="136" customWidth="1"/>
    <col min="3" max="3" width="20.6328125" style="136" customWidth="1"/>
    <col min="4" max="4" width="4.6328125" style="136" customWidth="1"/>
    <col min="5" max="5" width="7.36328125" style="136" customWidth="1"/>
    <col min="6" max="6" width="12.1796875" style="136" customWidth="1"/>
    <col min="7" max="7" width="2.6328125" style="136" customWidth="1"/>
    <col min="8" max="8" width="2.6328125" style="227" customWidth="1"/>
    <col min="9" max="9" width="4.81640625" style="136" customWidth="1"/>
    <col min="10" max="10" width="14.08984375" style="136" customWidth="1"/>
    <col min="11" max="11" width="5.90625" style="136" customWidth="1"/>
    <col min="12" max="12" width="3.81640625" style="227" customWidth="1"/>
    <col min="13" max="13" width="4.6328125" style="136" customWidth="1"/>
    <col min="14" max="14" width="4.90625" style="136" customWidth="1"/>
    <col min="15" max="15" width="3.453125" style="136" customWidth="1"/>
    <col min="16" max="16" width="8.6328125" style="136" customWidth="1"/>
    <col min="17" max="17" width="3.90625" style="136" customWidth="1"/>
    <col min="18" max="18" width="4.6328125" style="136" customWidth="1"/>
    <col min="19" max="19" width="4" style="136" customWidth="1"/>
    <col min="20" max="16384" width="9" style="136"/>
  </cols>
  <sheetData>
    <row r="1" spans="1:18">
      <c r="A1" s="1" t="s">
        <v>0</v>
      </c>
    </row>
    <row r="2" spans="1:18">
      <c r="A2" s="67"/>
      <c r="B2" s="136" t="s">
        <v>565</v>
      </c>
      <c r="E2" s="156"/>
    </row>
    <row r="3" spans="1:18" ht="16.5" customHeight="1">
      <c r="B3" s="293" t="s">
        <v>555</v>
      </c>
      <c r="C3" s="293"/>
      <c r="D3" s="293"/>
      <c r="E3" s="293"/>
      <c r="F3" s="293"/>
      <c r="G3" s="293"/>
      <c r="H3" s="293"/>
      <c r="I3" s="293"/>
      <c r="J3" s="293"/>
      <c r="K3" s="293"/>
      <c r="L3" s="293"/>
      <c r="M3" s="293"/>
      <c r="N3" s="293"/>
      <c r="O3" s="293"/>
      <c r="P3" s="293"/>
      <c r="Q3" s="293"/>
      <c r="R3" s="293"/>
    </row>
    <row r="4" spans="1:18" ht="9" customHeight="1"/>
    <row r="5" spans="1:18" ht="14.25" customHeight="1">
      <c r="B5" s="80" t="s">
        <v>756</v>
      </c>
      <c r="C5" s="3"/>
      <c r="I5" s="294" t="str">
        <f>'様式-事A'!F8&amp;"　　"&amp;'様式-事A'!G8</f>
        <v>報告者の氏名　　</v>
      </c>
      <c r="J5" s="294"/>
      <c r="K5" s="294"/>
      <c r="L5" s="294"/>
      <c r="M5" s="294"/>
      <c r="N5" s="294"/>
      <c r="O5" s="294"/>
      <c r="P5" s="294"/>
      <c r="Q5" s="294"/>
      <c r="R5" s="294"/>
    </row>
    <row r="7" spans="1:18">
      <c r="B7" s="136" t="s">
        <v>566</v>
      </c>
    </row>
    <row r="8" spans="1:18" ht="17.25" customHeight="1">
      <c r="B8" s="4"/>
      <c r="C8" s="158" t="s">
        <v>567</v>
      </c>
      <c r="D8" s="289" t="s">
        <v>10</v>
      </c>
      <c r="E8" s="289"/>
      <c r="F8" s="295" t="s">
        <v>33</v>
      </c>
      <c r="G8" s="295"/>
      <c r="H8" s="295"/>
      <c r="I8" s="4" t="s">
        <v>34</v>
      </c>
      <c r="J8" s="254" t="s">
        <v>567</v>
      </c>
      <c r="K8" s="254"/>
      <c r="L8" s="254"/>
      <c r="M8" s="254" t="s">
        <v>10</v>
      </c>
      <c r="N8" s="254"/>
      <c r="O8" s="254"/>
      <c r="P8" s="258" t="s">
        <v>33</v>
      </c>
      <c r="Q8" s="258"/>
      <c r="R8" s="258"/>
    </row>
    <row r="9" spans="1:18" ht="22.5" customHeight="1">
      <c r="B9" s="5" t="s">
        <v>35</v>
      </c>
      <c r="C9" s="160"/>
      <c r="D9" s="285"/>
      <c r="E9" s="285"/>
      <c r="F9" s="272"/>
      <c r="G9" s="272"/>
      <c r="H9" s="228" t="s">
        <v>36</v>
      </c>
      <c r="I9" s="6" t="s">
        <v>37</v>
      </c>
      <c r="J9" s="286"/>
      <c r="K9" s="286"/>
      <c r="L9" s="286"/>
      <c r="M9" s="271"/>
      <c r="N9" s="271"/>
      <c r="O9" s="271"/>
      <c r="P9" s="287"/>
      <c r="Q9" s="287"/>
      <c r="R9" s="161" t="s">
        <v>36</v>
      </c>
    </row>
    <row r="10" spans="1:18" ht="22.5" customHeight="1">
      <c r="B10" s="5" t="s">
        <v>38</v>
      </c>
      <c r="C10" s="160"/>
      <c r="D10" s="285"/>
      <c r="E10" s="285"/>
      <c r="F10" s="272"/>
      <c r="G10" s="272"/>
      <c r="H10" s="228" t="s">
        <v>36</v>
      </c>
      <c r="I10" s="6" t="s">
        <v>39</v>
      </c>
      <c r="J10" s="286"/>
      <c r="K10" s="286"/>
      <c r="L10" s="286"/>
      <c r="M10" s="271"/>
      <c r="N10" s="271"/>
      <c r="O10" s="271"/>
      <c r="P10" s="287"/>
      <c r="Q10" s="287"/>
      <c r="R10" s="161" t="s">
        <v>36</v>
      </c>
    </row>
    <row r="11" spans="1:18" ht="22.5" customHeight="1">
      <c r="B11" s="5" t="s">
        <v>40</v>
      </c>
      <c r="C11" s="160"/>
      <c r="D11" s="285"/>
      <c r="E11" s="285"/>
      <c r="F11" s="272"/>
      <c r="G11" s="272"/>
      <c r="H11" s="228" t="s">
        <v>36</v>
      </c>
      <c r="I11" s="6" t="s">
        <v>41</v>
      </c>
      <c r="J11" s="286"/>
      <c r="K11" s="286"/>
      <c r="L11" s="286"/>
      <c r="M11" s="271"/>
      <c r="N11" s="271"/>
      <c r="O11" s="271"/>
      <c r="P11" s="287"/>
      <c r="Q11" s="287"/>
      <c r="R11" s="161" t="s">
        <v>36</v>
      </c>
    </row>
    <row r="12" spans="1:18" ht="22.5" customHeight="1">
      <c r="B12" s="5" t="s">
        <v>42</v>
      </c>
      <c r="C12" s="160"/>
      <c r="D12" s="285"/>
      <c r="E12" s="285"/>
      <c r="F12" s="272"/>
      <c r="G12" s="272"/>
      <c r="H12" s="228" t="s">
        <v>36</v>
      </c>
      <c r="I12" s="6" t="s">
        <v>43</v>
      </c>
      <c r="J12" s="286"/>
      <c r="K12" s="286"/>
      <c r="L12" s="286"/>
      <c r="M12" s="265"/>
      <c r="N12" s="265"/>
      <c r="O12" s="265"/>
      <c r="P12" s="287"/>
      <c r="Q12" s="287"/>
      <c r="R12" s="161" t="s">
        <v>36</v>
      </c>
    </row>
    <row r="13" spans="1:18" ht="18.75" customHeight="1">
      <c r="B13" s="7" t="s">
        <v>556</v>
      </c>
      <c r="I13" s="8" t="s">
        <v>44</v>
      </c>
      <c r="J13" s="254" t="s">
        <v>45</v>
      </c>
      <c r="K13" s="254"/>
      <c r="L13" s="254"/>
      <c r="M13" s="254"/>
      <c r="N13" s="254"/>
      <c r="O13" s="254"/>
      <c r="P13" s="288">
        <f>SUM(F9:G12)+SUM(P9:Q12)</f>
        <v>0</v>
      </c>
      <c r="Q13" s="288"/>
      <c r="R13" s="161" t="s">
        <v>36</v>
      </c>
    </row>
    <row r="14" spans="1:18" ht="6" customHeight="1"/>
    <row r="15" spans="1:18">
      <c r="B15" s="136" t="s">
        <v>568</v>
      </c>
    </row>
    <row r="16" spans="1:18" ht="30" customHeight="1">
      <c r="B16" s="162" t="s">
        <v>46</v>
      </c>
      <c r="C16" s="158" t="s">
        <v>47</v>
      </c>
      <c r="D16" s="254" t="s">
        <v>48</v>
      </c>
      <c r="E16" s="254"/>
      <c r="F16" s="254"/>
      <c r="G16" s="289" t="s">
        <v>49</v>
      </c>
      <c r="H16" s="289"/>
      <c r="I16" s="289"/>
      <c r="J16" s="254" t="s">
        <v>50</v>
      </c>
      <c r="K16" s="254"/>
      <c r="L16" s="254" t="s">
        <v>51</v>
      </c>
      <c r="M16" s="254"/>
      <c r="N16" s="254"/>
      <c r="O16" s="290" t="s">
        <v>53</v>
      </c>
      <c r="P16" s="291"/>
      <c r="Q16" s="291"/>
      <c r="R16" s="292"/>
    </row>
    <row r="17" spans="1:18" ht="25.5" customHeight="1">
      <c r="A17" s="9"/>
      <c r="B17" s="10" t="s">
        <v>54</v>
      </c>
      <c r="C17" s="11"/>
      <c r="D17" s="282"/>
      <c r="E17" s="282"/>
      <c r="F17" s="282"/>
      <c r="G17" s="283"/>
      <c r="H17" s="283"/>
      <c r="I17" s="283"/>
      <c r="J17" s="163"/>
      <c r="K17" s="12" t="s">
        <v>557</v>
      </c>
      <c r="L17" s="250" t="s">
        <v>569</v>
      </c>
      <c r="M17" s="250"/>
      <c r="N17" s="250"/>
      <c r="O17" s="279"/>
      <c r="P17" s="280"/>
      <c r="Q17" s="280"/>
      <c r="R17" s="281"/>
    </row>
    <row r="18" spans="1:18" ht="25.5" customHeight="1">
      <c r="A18" s="9"/>
      <c r="B18" s="10" t="s">
        <v>55</v>
      </c>
      <c r="C18" s="11"/>
      <c r="D18" s="282"/>
      <c r="E18" s="282"/>
      <c r="F18" s="282"/>
      <c r="G18" s="283"/>
      <c r="H18" s="283"/>
      <c r="I18" s="283"/>
      <c r="J18" s="163"/>
      <c r="K18" s="12" t="s">
        <v>557</v>
      </c>
      <c r="L18" s="250" t="s">
        <v>569</v>
      </c>
      <c r="M18" s="250"/>
      <c r="N18" s="250"/>
      <c r="O18" s="279"/>
      <c r="P18" s="280"/>
      <c r="Q18" s="280"/>
      <c r="R18" s="281"/>
    </row>
    <row r="19" spans="1:18" ht="25.5" customHeight="1">
      <c r="A19" s="9"/>
      <c r="B19" s="10" t="s">
        <v>56</v>
      </c>
      <c r="C19" s="11"/>
      <c r="D19" s="282"/>
      <c r="E19" s="282"/>
      <c r="F19" s="282"/>
      <c r="G19" s="283"/>
      <c r="H19" s="283"/>
      <c r="I19" s="283"/>
      <c r="J19" s="163"/>
      <c r="K19" s="12" t="s">
        <v>557</v>
      </c>
      <c r="L19" s="250" t="s">
        <v>569</v>
      </c>
      <c r="M19" s="250"/>
      <c r="N19" s="250"/>
      <c r="O19" s="279"/>
      <c r="P19" s="280"/>
      <c r="Q19" s="280"/>
      <c r="R19" s="281"/>
    </row>
    <row r="20" spans="1:18" ht="25.5" customHeight="1">
      <c r="A20" s="9"/>
      <c r="B20" s="10" t="s">
        <v>57</v>
      </c>
      <c r="C20" s="11"/>
      <c r="D20" s="282"/>
      <c r="E20" s="282"/>
      <c r="F20" s="282"/>
      <c r="G20" s="283"/>
      <c r="H20" s="283"/>
      <c r="I20" s="283"/>
      <c r="J20" s="163"/>
      <c r="K20" s="12" t="s">
        <v>557</v>
      </c>
      <c r="L20" s="250" t="s">
        <v>569</v>
      </c>
      <c r="M20" s="250"/>
      <c r="N20" s="250"/>
      <c r="O20" s="279"/>
      <c r="P20" s="280"/>
      <c r="Q20" s="280"/>
      <c r="R20" s="281"/>
    </row>
    <row r="21" spans="1:18" ht="25.5" customHeight="1">
      <c r="A21" s="9"/>
      <c r="B21" s="10" t="s">
        <v>58</v>
      </c>
      <c r="C21" s="11"/>
      <c r="D21" s="282"/>
      <c r="E21" s="282"/>
      <c r="F21" s="282"/>
      <c r="G21" s="283"/>
      <c r="H21" s="283"/>
      <c r="I21" s="283"/>
      <c r="J21" s="163"/>
      <c r="K21" s="12" t="s">
        <v>557</v>
      </c>
      <c r="L21" s="250" t="s">
        <v>569</v>
      </c>
      <c r="M21" s="250"/>
      <c r="N21" s="250"/>
      <c r="O21" s="279"/>
      <c r="P21" s="280"/>
      <c r="Q21" s="280"/>
      <c r="R21" s="281"/>
    </row>
    <row r="22" spans="1:18" ht="25.5" customHeight="1">
      <c r="A22" s="9"/>
      <c r="B22" s="10" t="s">
        <v>59</v>
      </c>
      <c r="C22" s="11"/>
      <c r="D22" s="282"/>
      <c r="E22" s="282"/>
      <c r="F22" s="282"/>
      <c r="G22" s="283"/>
      <c r="H22" s="283"/>
      <c r="I22" s="283"/>
      <c r="J22" s="163"/>
      <c r="K22" s="12" t="s">
        <v>557</v>
      </c>
      <c r="L22" s="250" t="s">
        <v>570</v>
      </c>
      <c r="M22" s="250"/>
      <c r="N22" s="250"/>
      <c r="O22" s="279"/>
      <c r="P22" s="280"/>
      <c r="Q22" s="280"/>
      <c r="R22" s="281"/>
    </row>
    <row r="23" spans="1:18" ht="25.5" customHeight="1">
      <c r="A23" s="9"/>
      <c r="B23" s="10" t="s">
        <v>60</v>
      </c>
      <c r="C23" s="11"/>
      <c r="D23" s="282"/>
      <c r="E23" s="282"/>
      <c r="F23" s="282"/>
      <c r="G23" s="283"/>
      <c r="H23" s="283"/>
      <c r="I23" s="283"/>
      <c r="J23" s="163"/>
      <c r="K23" s="12" t="s">
        <v>557</v>
      </c>
      <c r="L23" s="250" t="s">
        <v>570</v>
      </c>
      <c r="M23" s="250"/>
      <c r="N23" s="250"/>
      <c r="O23" s="279"/>
      <c r="P23" s="280"/>
      <c r="Q23" s="280"/>
      <c r="R23" s="281"/>
    </row>
    <row r="24" spans="1:18" ht="11.25" customHeight="1"/>
    <row r="25" spans="1:18" ht="7.5" customHeight="1"/>
    <row r="26" spans="1:18">
      <c r="B26" s="136" t="s">
        <v>571</v>
      </c>
    </row>
    <row r="27" spans="1:18" ht="20.25" customHeight="1">
      <c r="B27" s="13"/>
      <c r="C27" s="164" t="s">
        <v>61</v>
      </c>
      <c r="D27" s="284" t="s">
        <v>62</v>
      </c>
      <c r="E27" s="284"/>
      <c r="F27" s="284"/>
      <c r="G27" s="284"/>
      <c r="H27" s="284"/>
      <c r="I27" s="284" t="s">
        <v>63</v>
      </c>
      <c r="J27" s="284"/>
      <c r="K27" s="284"/>
      <c r="L27" s="284"/>
      <c r="M27" s="284" t="s">
        <v>64</v>
      </c>
      <c r="N27" s="284"/>
      <c r="O27" s="284"/>
      <c r="P27" s="284"/>
      <c r="Q27" s="284"/>
      <c r="R27" s="284"/>
    </row>
    <row r="28" spans="1:18" ht="24" customHeight="1">
      <c r="A28" s="9"/>
      <c r="B28" s="254" t="s">
        <v>65</v>
      </c>
      <c r="C28" s="254"/>
      <c r="D28" s="270"/>
      <c r="E28" s="270"/>
      <c r="F28" s="270"/>
      <c r="G28" s="270"/>
      <c r="H28" s="270"/>
      <c r="I28" s="271"/>
      <c r="J28" s="271"/>
      <c r="K28" s="271"/>
      <c r="L28" s="271"/>
      <c r="M28" s="271"/>
      <c r="N28" s="271"/>
      <c r="O28" s="271"/>
      <c r="P28" s="271"/>
      <c r="Q28" s="271"/>
      <c r="R28" s="271"/>
    </row>
    <row r="29" spans="1:18" ht="22.5" customHeight="1">
      <c r="A29" s="9"/>
      <c r="B29" s="254" t="s">
        <v>66</v>
      </c>
      <c r="C29" s="254"/>
      <c r="D29" s="270"/>
      <c r="E29" s="270"/>
      <c r="F29" s="270"/>
      <c r="G29" s="270"/>
      <c r="H29" s="270"/>
      <c r="I29" s="271"/>
      <c r="J29" s="271"/>
      <c r="K29" s="271"/>
      <c r="L29" s="271"/>
      <c r="M29" s="271"/>
      <c r="N29" s="271"/>
      <c r="O29" s="271"/>
      <c r="P29" s="271"/>
      <c r="Q29" s="271"/>
      <c r="R29" s="271"/>
    </row>
    <row r="30" spans="1:18" ht="22.5" customHeight="1">
      <c r="A30" s="9"/>
      <c r="B30" s="254" t="s">
        <v>67</v>
      </c>
      <c r="C30" s="254"/>
      <c r="D30" s="277" t="s">
        <v>558</v>
      </c>
      <c r="E30" s="277"/>
      <c r="F30" s="277"/>
      <c r="G30" s="277"/>
      <c r="H30" s="277"/>
      <c r="I30" s="278" t="s">
        <v>559</v>
      </c>
      <c r="J30" s="278"/>
      <c r="K30" s="278"/>
      <c r="L30" s="278"/>
      <c r="M30" s="278" t="s">
        <v>560</v>
      </c>
      <c r="N30" s="278"/>
      <c r="O30" s="278"/>
      <c r="P30" s="278"/>
      <c r="Q30" s="278"/>
      <c r="R30" s="278"/>
    </row>
    <row r="31" spans="1:18" ht="22.5" customHeight="1">
      <c r="A31" s="9"/>
      <c r="B31" s="254" t="s">
        <v>51</v>
      </c>
      <c r="C31" s="254"/>
      <c r="D31" s="250" t="s">
        <v>572</v>
      </c>
      <c r="E31" s="250"/>
      <c r="F31" s="250"/>
      <c r="G31" s="250"/>
      <c r="H31" s="250"/>
      <c r="I31" s="250" t="s">
        <v>572</v>
      </c>
      <c r="J31" s="250"/>
      <c r="K31" s="250"/>
      <c r="L31" s="250"/>
      <c r="M31" s="250" t="s">
        <v>572</v>
      </c>
      <c r="N31" s="250"/>
      <c r="O31" s="250"/>
      <c r="P31" s="250"/>
      <c r="Q31" s="250"/>
      <c r="R31" s="250"/>
    </row>
    <row r="32" spans="1:18" ht="22.5" customHeight="1">
      <c r="A32" s="9"/>
      <c r="B32" s="254" t="s">
        <v>68</v>
      </c>
      <c r="C32" s="254"/>
      <c r="D32" s="273" t="s">
        <v>69</v>
      </c>
      <c r="E32" s="273"/>
      <c r="F32" s="273"/>
      <c r="G32" s="273"/>
      <c r="H32" s="273"/>
      <c r="I32" s="273" t="s">
        <v>69</v>
      </c>
      <c r="J32" s="273"/>
      <c r="K32" s="273"/>
      <c r="L32" s="273"/>
      <c r="M32" s="273" t="s">
        <v>69</v>
      </c>
      <c r="N32" s="273"/>
      <c r="O32" s="273"/>
      <c r="P32" s="273"/>
      <c r="Q32" s="273"/>
      <c r="R32" s="273"/>
    </row>
    <row r="33" spans="1:18" ht="22.5" customHeight="1">
      <c r="A33" s="9"/>
      <c r="B33" s="254" t="s">
        <v>70</v>
      </c>
      <c r="C33" s="254"/>
      <c r="D33" s="272"/>
      <c r="E33" s="272"/>
      <c r="F33" s="272"/>
      <c r="G33" s="134"/>
      <c r="H33" s="161" t="s">
        <v>573</v>
      </c>
      <c r="I33" s="272"/>
      <c r="J33" s="272"/>
      <c r="K33" s="272"/>
      <c r="L33" s="229" t="s">
        <v>573</v>
      </c>
      <c r="M33" s="272"/>
      <c r="N33" s="272"/>
      <c r="O33" s="272"/>
      <c r="P33" s="272"/>
      <c r="Q33" s="272"/>
      <c r="R33" s="161" t="s">
        <v>573</v>
      </c>
    </row>
    <row r="34" spans="1:18" ht="22.5" customHeight="1">
      <c r="A34" s="9"/>
      <c r="B34" s="254" t="s">
        <v>71</v>
      </c>
      <c r="C34" s="254"/>
      <c r="D34" s="272"/>
      <c r="E34" s="272"/>
      <c r="F34" s="272"/>
      <c r="G34" s="134"/>
      <c r="H34" s="161" t="s">
        <v>573</v>
      </c>
      <c r="I34" s="272"/>
      <c r="J34" s="272"/>
      <c r="K34" s="272"/>
      <c r="L34" s="229" t="s">
        <v>573</v>
      </c>
      <c r="M34" s="272"/>
      <c r="N34" s="272"/>
      <c r="O34" s="272"/>
      <c r="P34" s="272"/>
      <c r="Q34" s="272"/>
      <c r="R34" s="161" t="s">
        <v>573</v>
      </c>
    </row>
    <row r="35" spans="1:18" ht="22.5" customHeight="1">
      <c r="A35" s="9"/>
      <c r="B35" s="254" t="s">
        <v>72</v>
      </c>
      <c r="C35" s="254"/>
      <c r="D35" s="272"/>
      <c r="E35" s="272"/>
      <c r="F35" s="272"/>
      <c r="G35" s="134"/>
      <c r="H35" s="161" t="s">
        <v>574</v>
      </c>
      <c r="I35" s="272"/>
      <c r="J35" s="272"/>
      <c r="K35" s="272"/>
      <c r="L35" s="229" t="s">
        <v>574</v>
      </c>
      <c r="M35" s="272"/>
      <c r="N35" s="272"/>
      <c r="O35" s="272"/>
      <c r="P35" s="272"/>
      <c r="Q35" s="272"/>
      <c r="R35" s="161" t="s">
        <v>574</v>
      </c>
    </row>
    <row r="36" spans="1:18" ht="22.5" customHeight="1">
      <c r="A36" s="9"/>
      <c r="B36" s="266" t="s">
        <v>757</v>
      </c>
      <c r="C36" s="266"/>
      <c r="D36" s="272"/>
      <c r="E36" s="272"/>
      <c r="F36" s="272"/>
      <c r="G36" s="135"/>
      <c r="H36" s="230" t="s">
        <v>73</v>
      </c>
      <c r="I36" s="272"/>
      <c r="J36" s="272"/>
      <c r="K36" s="272"/>
      <c r="L36" s="230" t="s">
        <v>73</v>
      </c>
      <c r="M36" s="272"/>
      <c r="N36" s="272"/>
      <c r="O36" s="272"/>
      <c r="P36" s="272"/>
      <c r="Q36" s="272"/>
      <c r="R36" s="166" t="s">
        <v>73</v>
      </c>
    </row>
    <row r="37" spans="1:18" ht="22.5" customHeight="1">
      <c r="A37" s="9"/>
      <c r="B37" s="14"/>
      <c r="C37" s="167"/>
      <c r="D37" s="276"/>
      <c r="E37" s="276"/>
      <c r="F37" s="276"/>
      <c r="G37" s="168"/>
      <c r="H37" s="231" t="s">
        <v>73</v>
      </c>
      <c r="I37" s="276"/>
      <c r="J37" s="276"/>
      <c r="K37" s="276"/>
      <c r="L37" s="231" t="s">
        <v>73</v>
      </c>
      <c r="M37" s="276"/>
      <c r="N37" s="276"/>
      <c r="O37" s="276"/>
      <c r="P37" s="276"/>
      <c r="Q37" s="276"/>
      <c r="R37" s="169" t="s">
        <v>73</v>
      </c>
    </row>
    <row r="38" spans="1:18" ht="22.5" customHeight="1">
      <c r="A38" s="9"/>
      <c r="B38" s="14"/>
      <c r="C38" s="170"/>
      <c r="D38" s="274"/>
      <c r="E38" s="274"/>
      <c r="F38" s="274"/>
      <c r="G38" s="171"/>
      <c r="H38" s="232" t="s">
        <v>73</v>
      </c>
      <c r="I38" s="274"/>
      <c r="J38" s="274"/>
      <c r="K38" s="274"/>
      <c r="L38" s="232" t="s">
        <v>73</v>
      </c>
      <c r="M38" s="274"/>
      <c r="N38" s="274"/>
      <c r="O38" s="274"/>
      <c r="P38" s="274"/>
      <c r="Q38" s="274"/>
      <c r="R38" s="172" t="s">
        <v>73</v>
      </c>
    </row>
    <row r="39" spans="1:18" ht="25.5" customHeight="1">
      <c r="A39" s="9"/>
      <c r="B39" s="14"/>
      <c r="C39" s="15"/>
      <c r="D39" s="275"/>
      <c r="E39" s="275"/>
      <c r="F39" s="275"/>
      <c r="G39" s="173"/>
      <c r="H39" s="233" t="s">
        <v>73</v>
      </c>
      <c r="I39" s="275"/>
      <c r="J39" s="275"/>
      <c r="K39" s="275"/>
      <c r="L39" s="233" t="s">
        <v>73</v>
      </c>
      <c r="M39" s="275"/>
      <c r="N39" s="275"/>
      <c r="O39" s="275"/>
      <c r="P39" s="275"/>
      <c r="Q39" s="275"/>
      <c r="R39" s="174" t="s">
        <v>73</v>
      </c>
    </row>
    <row r="40" spans="1:18" ht="25.5" customHeight="1">
      <c r="A40" s="9"/>
      <c r="B40" s="254" t="s">
        <v>758</v>
      </c>
      <c r="C40" s="254"/>
      <c r="D40" s="272"/>
      <c r="E40" s="272"/>
      <c r="F40" s="272"/>
      <c r="G40" s="134"/>
      <c r="H40" s="229" t="s">
        <v>574</v>
      </c>
      <c r="I40" s="272"/>
      <c r="J40" s="272"/>
      <c r="K40" s="272"/>
      <c r="L40" s="229" t="s">
        <v>574</v>
      </c>
      <c r="M40" s="272"/>
      <c r="N40" s="272"/>
      <c r="O40" s="272"/>
      <c r="P40" s="272"/>
      <c r="Q40" s="272"/>
      <c r="R40" s="161" t="s">
        <v>574</v>
      </c>
    </row>
    <row r="41" spans="1:18" ht="22.5" customHeight="1">
      <c r="A41" s="9"/>
      <c r="B41" s="254" t="s">
        <v>759</v>
      </c>
      <c r="C41" s="254"/>
      <c r="D41" s="272"/>
      <c r="E41" s="272"/>
      <c r="F41" s="272"/>
      <c r="G41" s="134"/>
      <c r="H41" s="229" t="s">
        <v>574</v>
      </c>
      <c r="I41" s="272"/>
      <c r="J41" s="272"/>
      <c r="K41" s="272"/>
      <c r="L41" s="229" t="s">
        <v>574</v>
      </c>
      <c r="M41" s="272"/>
      <c r="N41" s="272"/>
      <c r="O41" s="272"/>
      <c r="P41" s="272"/>
      <c r="Q41" s="272"/>
      <c r="R41" s="161" t="s">
        <v>574</v>
      </c>
    </row>
    <row r="42" spans="1:18" ht="22.5" customHeight="1">
      <c r="A42" s="9"/>
      <c r="B42" s="254" t="s">
        <v>74</v>
      </c>
      <c r="C42" s="254"/>
      <c r="D42" s="272"/>
      <c r="E42" s="272"/>
      <c r="F42" s="272"/>
      <c r="G42" s="134"/>
      <c r="H42" s="229" t="s">
        <v>574</v>
      </c>
      <c r="I42" s="272"/>
      <c r="J42" s="272"/>
      <c r="K42" s="272"/>
      <c r="L42" s="229" t="s">
        <v>574</v>
      </c>
      <c r="M42" s="272"/>
      <c r="N42" s="272"/>
      <c r="O42" s="272"/>
      <c r="P42" s="272"/>
      <c r="Q42" s="272"/>
      <c r="R42" s="161" t="s">
        <v>574</v>
      </c>
    </row>
    <row r="43" spans="1:18" ht="22.5" customHeight="1">
      <c r="A43" s="9"/>
      <c r="B43" s="254" t="s">
        <v>75</v>
      </c>
      <c r="C43" s="254"/>
      <c r="D43" s="273" t="s">
        <v>69</v>
      </c>
      <c r="E43" s="273"/>
      <c r="F43" s="273"/>
      <c r="G43" s="273"/>
      <c r="H43" s="273"/>
      <c r="I43" s="273" t="s">
        <v>69</v>
      </c>
      <c r="J43" s="273"/>
      <c r="K43" s="273"/>
      <c r="L43" s="273"/>
      <c r="M43" s="273" t="s">
        <v>69</v>
      </c>
      <c r="N43" s="273"/>
      <c r="O43" s="273"/>
      <c r="P43" s="273"/>
      <c r="Q43" s="273"/>
      <c r="R43" s="273"/>
    </row>
    <row r="44" spans="1:18" ht="22.5" customHeight="1">
      <c r="A44" s="9"/>
      <c r="B44" s="254" t="s">
        <v>52</v>
      </c>
      <c r="C44" s="254"/>
      <c r="D44" s="270"/>
      <c r="E44" s="270"/>
      <c r="F44" s="270"/>
      <c r="G44" s="270"/>
      <c r="H44" s="270"/>
      <c r="I44" s="271"/>
      <c r="J44" s="271"/>
      <c r="K44" s="271"/>
      <c r="L44" s="271"/>
      <c r="M44" s="271"/>
      <c r="N44" s="271"/>
      <c r="O44" s="271"/>
      <c r="P44" s="271"/>
      <c r="Q44" s="271"/>
      <c r="R44" s="271"/>
    </row>
    <row r="45" spans="1:18" ht="22.5" customHeight="1">
      <c r="A45" s="9"/>
      <c r="B45" s="254" t="s">
        <v>53</v>
      </c>
      <c r="C45" s="254"/>
      <c r="D45" s="271"/>
      <c r="E45" s="271"/>
      <c r="F45" s="271"/>
      <c r="G45" s="271"/>
      <c r="H45" s="271"/>
      <c r="I45" s="271"/>
      <c r="J45" s="271"/>
      <c r="K45" s="271"/>
      <c r="L45" s="271"/>
      <c r="M45" s="271"/>
      <c r="N45" s="271"/>
      <c r="O45" s="271"/>
      <c r="P45" s="271"/>
      <c r="Q45" s="271"/>
      <c r="R45" s="271"/>
    </row>
  </sheetData>
  <mergeCells count="134">
    <mergeCell ref="B3:R3"/>
    <mergeCell ref="I5:R5"/>
    <mergeCell ref="D8:E8"/>
    <mergeCell ref="F8:H8"/>
    <mergeCell ref="J8:L8"/>
    <mergeCell ref="M8:O8"/>
    <mergeCell ref="P8:R8"/>
    <mergeCell ref="D9:E9"/>
    <mergeCell ref="F9:G9"/>
    <mergeCell ref="J9:L9"/>
    <mergeCell ref="M9:O9"/>
    <mergeCell ref="P9:Q9"/>
    <mergeCell ref="D10:E10"/>
    <mergeCell ref="F10:G10"/>
    <mergeCell ref="J10:L10"/>
    <mergeCell ref="M10:O10"/>
    <mergeCell ref="P10:Q10"/>
    <mergeCell ref="D11:E11"/>
    <mergeCell ref="F11:G11"/>
    <mergeCell ref="J11:L11"/>
    <mergeCell ref="M11:O11"/>
    <mergeCell ref="P11:Q11"/>
    <mergeCell ref="D12:E12"/>
    <mergeCell ref="F12:G12"/>
    <mergeCell ref="J12:L12"/>
    <mergeCell ref="M12:O12"/>
    <mergeCell ref="P12:Q12"/>
    <mergeCell ref="J13:O13"/>
    <mergeCell ref="P13:Q13"/>
    <mergeCell ref="D16:F16"/>
    <mergeCell ref="G16:I16"/>
    <mergeCell ref="J16:K16"/>
    <mergeCell ref="L16:N16"/>
    <mergeCell ref="O16:R16"/>
    <mergeCell ref="D17:F17"/>
    <mergeCell ref="G17:I17"/>
    <mergeCell ref="L17:N17"/>
    <mergeCell ref="D18:F18"/>
    <mergeCell ref="G18:I18"/>
    <mergeCell ref="L18:N18"/>
    <mergeCell ref="O17:R17"/>
    <mergeCell ref="O18:R18"/>
    <mergeCell ref="D19:F19"/>
    <mergeCell ref="G19:I19"/>
    <mergeCell ref="L19:N19"/>
    <mergeCell ref="D20:F20"/>
    <mergeCell ref="G20:I20"/>
    <mergeCell ref="L20:N20"/>
    <mergeCell ref="O20:R20"/>
    <mergeCell ref="O19:R19"/>
    <mergeCell ref="D21:F21"/>
    <mergeCell ref="G21:I21"/>
    <mergeCell ref="L21:N21"/>
    <mergeCell ref="D22:F22"/>
    <mergeCell ref="G22:I22"/>
    <mergeCell ref="L22:N22"/>
    <mergeCell ref="O21:R21"/>
    <mergeCell ref="O23:R23"/>
    <mergeCell ref="O22:R22"/>
    <mergeCell ref="D23:F23"/>
    <mergeCell ref="G23:I23"/>
    <mergeCell ref="L23:N23"/>
    <mergeCell ref="D27:H27"/>
    <mergeCell ref="I27:L27"/>
    <mergeCell ref="M27:R27"/>
    <mergeCell ref="B28:C28"/>
    <mergeCell ref="D28:H28"/>
    <mergeCell ref="I28:L28"/>
    <mergeCell ref="M28:R28"/>
    <mergeCell ref="B29:C29"/>
    <mergeCell ref="D29:H29"/>
    <mergeCell ref="I29:L29"/>
    <mergeCell ref="M29:R29"/>
    <mergeCell ref="B30:C30"/>
    <mergeCell ref="D30:H30"/>
    <mergeCell ref="I30:L30"/>
    <mergeCell ref="M30:R30"/>
    <mergeCell ref="B31:C31"/>
    <mergeCell ref="D31:H31"/>
    <mergeCell ref="I31:L31"/>
    <mergeCell ref="M31:R31"/>
    <mergeCell ref="B32:C32"/>
    <mergeCell ref="D32:H32"/>
    <mergeCell ref="I32:L32"/>
    <mergeCell ref="M32:R32"/>
    <mergeCell ref="B33:C33"/>
    <mergeCell ref="D33:F33"/>
    <mergeCell ref="I33:K33"/>
    <mergeCell ref="M33:Q33"/>
    <mergeCell ref="B34:C34"/>
    <mergeCell ref="D34:F34"/>
    <mergeCell ref="I34:K34"/>
    <mergeCell ref="M34:Q34"/>
    <mergeCell ref="B35:C35"/>
    <mergeCell ref="D35:F35"/>
    <mergeCell ref="I35:K35"/>
    <mergeCell ref="M35:Q35"/>
    <mergeCell ref="B36:C36"/>
    <mergeCell ref="D36:F36"/>
    <mergeCell ref="I36:K36"/>
    <mergeCell ref="M36:Q36"/>
    <mergeCell ref="D37:F37"/>
    <mergeCell ref="I37:K37"/>
    <mergeCell ref="M37:Q37"/>
    <mergeCell ref="D38:F38"/>
    <mergeCell ref="I38:K38"/>
    <mergeCell ref="M38:Q38"/>
    <mergeCell ref="D39:F39"/>
    <mergeCell ref="I39:K39"/>
    <mergeCell ref="M39:Q39"/>
    <mergeCell ref="B40:C40"/>
    <mergeCell ref="D40:F40"/>
    <mergeCell ref="I40:K40"/>
    <mergeCell ref="M40:Q40"/>
    <mergeCell ref="B44:C44"/>
    <mergeCell ref="D44:H44"/>
    <mergeCell ref="I44:L44"/>
    <mergeCell ref="M44:R44"/>
    <mergeCell ref="B45:C45"/>
    <mergeCell ref="D45:H45"/>
    <mergeCell ref="I45:L45"/>
    <mergeCell ref="M45:R45"/>
    <mergeCell ref="B41:C41"/>
    <mergeCell ref="D41:F41"/>
    <mergeCell ref="I41:K41"/>
    <mergeCell ref="M41:Q41"/>
    <mergeCell ref="B42:C42"/>
    <mergeCell ref="D42:F42"/>
    <mergeCell ref="I42:K42"/>
    <mergeCell ref="M42:Q42"/>
    <mergeCell ref="B43:C43"/>
    <mergeCell ref="D43:H43"/>
    <mergeCell ref="I43:L43"/>
    <mergeCell ref="M43:R43"/>
  </mergeCells>
  <phoneticPr fontId="2"/>
  <conditionalFormatting sqref="B8:R15 B16:O19 B20:R20 B21:O22 B23:R45">
    <cfRule type="expression" dxfId="3" priority="2">
      <formula>$A$2="0:無し"</formula>
    </cfRule>
  </conditionalFormatting>
  <dataValidations count="9">
    <dataValidation type="list" allowBlank="1" showInputMessage="1" showErrorMessage="1" sqref="D31:H31" xr:uid="{00000000-0002-0000-0100-000000000000}">
      <formula1>"1:有り　　0:無し,1:有り,0:無し"</formula1>
      <formula2>0</formula2>
    </dataValidation>
    <dataValidation type="list" allowBlank="1" showInputMessage="1" showErrorMessage="1" sqref="I31:L31" xr:uid="{00000000-0002-0000-0100-000001000000}">
      <formula1>"1:有り  0:無し,1有り,0:無し"</formula1>
      <formula2>0</formula2>
    </dataValidation>
    <dataValidation type="list" allowBlank="1" showInputMessage="1" showErrorMessage="1" sqref="M31:R31" xr:uid="{00000000-0002-0000-0100-000002000000}">
      <formula1>"1:有り  0:無し,1:有り,0:無し"</formula1>
      <formula2>0</formula2>
    </dataValidation>
    <dataValidation type="list" showInputMessage="1" showErrorMessage="1" sqref="D30:H30" xr:uid="{00000000-0002-0000-0100-000003000000}">
      <formula1>"1:管理型　　2:安定型 　3:遮断型,1:管理型,2:安定型,3:遮断型"</formula1>
      <formula2>0</formula2>
    </dataValidation>
    <dataValidation type="list" allowBlank="1" showInputMessage="1" showErrorMessage="1" sqref="I30:L30" xr:uid="{00000000-0002-0000-0100-000004000000}">
      <formula1>"1:管理型   2:安定型   3:遮断型,1管理型,2:安定型,3:遮断型"</formula1>
      <formula2>0</formula2>
    </dataValidation>
    <dataValidation type="list" allowBlank="1" showInputMessage="1" showErrorMessage="1" sqref="M30:R30" xr:uid="{00000000-0002-0000-0100-000005000000}">
      <formula1>"1:管理型   2:安定型    3:遮断型,1:管理型,2:安定型,3:遮断型"</formula1>
      <formula2>0</formula2>
    </dataValidation>
    <dataValidation type="list" allowBlank="1" showInputMessage="1" showErrorMessage="1" sqref="L17:N23" xr:uid="{00000000-0002-0000-0100-000006000000}">
      <formula1>"1:有り 0:無し,1:有り,0無し"</formula1>
      <formula2>0</formula2>
    </dataValidation>
    <dataValidation type="list" allowBlank="1" showInputMessage="1" showErrorMessage="1" errorTitle="入力エラー" error="リストから選択してください" promptTitle="廃棄物の種類" prompt="プルダウンからコード・種類・区分を選択してください" sqref="D9:D12 J9:J12" xr:uid="{00000000-0002-0000-0100-000007000000}">
      <formula1>廃棄物リスト</formula1>
      <formula2>0</formula2>
    </dataValidation>
    <dataValidation type="list" allowBlank="1" showErrorMessage="1" errorTitle="入力エラー" error="t / kg / m3 / L から選択してください" sqref="H9:H12 R9:R12" xr:uid="{00000000-0002-0000-0100-000008000000}">
      <formula1>"t,kg,m3,L"</formula1>
      <formula2>0</formula2>
    </dataValidation>
  </dataValidations>
  <pageMargins left="0.59027777777777801" right="0.59027777777777801" top="0.59027777777777801" bottom="0.59027777777777801" header="0.511811023622047" footer="0.511811023622047"/>
  <pageSetup paperSize="9" scale="75"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U52"/>
  <sheetViews>
    <sheetView view="pageBreakPreview" topLeftCell="A12" zoomScale="55" zoomScaleNormal="100" zoomScaleSheetLayoutView="55" workbookViewId="0">
      <selection activeCell="R16" sqref="R16"/>
    </sheetView>
  </sheetViews>
  <sheetFormatPr defaultColWidth="9" defaultRowHeight="13"/>
  <cols>
    <col min="1" max="1" width="1.6328125" style="79" customWidth="1"/>
    <col min="2" max="2" width="2.90625" style="79" customWidth="1"/>
    <col min="3" max="3" width="8.08984375" style="79" customWidth="1"/>
    <col min="4" max="4" width="5.453125" style="79" customWidth="1"/>
    <col min="5" max="5" width="4" style="79" customWidth="1"/>
    <col min="6" max="6" width="5.453125" style="79" customWidth="1"/>
    <col min="7" max="7" width="21.6328125" style="79" customWidth="1"/>
    <col min="8" max="8" width="5" style="79" hidden="1" customWidth="1"/>
    <col min="9" max="9" width="10.6328125" style="79" customWidth="1"/>
    <col min="10" max="10" width="3.08984375" style="79" customWidth="1"/>
    <col min="11" max="11" width="18" style="79" customWidth="1"/>
    <col min="12" max="12" width="5" style="79" hidden="1" customWidth="1"/>
    <col min="13" max="13" width="10.6328125" style="79" customWidth="1"/>
    <col min="14" max="14" width="3.08984375" style="79" customWidth="1"/>
    <col min="15" max="15" width="20.6328125" style="79" customWidth="1"/>
    <col min="16" max="16" width="10.6328125" style="79" customWidth="1"/>
    <col min="17" max="17" width="3.08984375" style="79" customWidth="1"/>
    <col min="18" max="18" width="19.08984375" style="79" customWidth="1"/>
    <col min="19" max="19" width="18.81640625" style="79" customWidth="1"/>
    <col min="20" max="20" width="17.90625" style="79" customWidth="1"/>
    <col min="21" max="21" width="10.6328125" style="79" customWidth="1"/>
    <col min="22" max="22" width="3.08984375" style="79" customWidth="1"/>
    <col min="23" max="16384" width="9" style="79"/>
  </cols>
  <sheetData>
    <row r="1" spans="1:47">
      <c r="A1" s="1" t="s">
        <v>0</v>
      </c>
    </row>
    <row r="2" spans="1:47">
      <c r="A2" s="67"/>
      <c r="B2" s="79" t="s">
        <v>575</v>
      </c>
    </row>
    <row r="3" spans="1:47" ht="19.5" customHeight="1">
      <c r="B3" s="313" t="s">
        <v>548</v>
      </c>
      <c r="C3" s="313"/>
      <c r="D3" s="313"/>
      <c r="E3" s="313"/>
      <c r="F3" s="313"/>
      <c r="G3" s="313"/>
      <c r="H3" s="313"/>
      <c r="I3" s="313"/>
      <c r="J3" s="313"/>
      <c r="K3" s="313"/>
      <c r="L3" s="313"/>
      <c r="M3" s="313"/>
      <c r="N3" s="313"/>
      <c r="O3" s="313"/>
      <c r="P3" s="313"/>
      <c r="Q3" s="313"/>
      <c r="R3" s="313"/>
      <c r="S3" s="313"/>
      <c r="T3" s="313"/>
      <c r="U3" s="313"/>
      <c r="V3" s="313"/>
    </row>
    <row r="5" spans="1:47" ht="17.25" customHeight="1">
      <c r="B5" s="80" t="s">
        <v>756</v>
      </c>
      <c r="C5" s="3"/>
      <c r="D5" s="3"/>
      <c r="E5" s="3"/>
      <c r="S5" s="269" t="str">
        <f>'様式-事A'!F8&amp;"　　"&amp;'様式-事A'!G8</f>
        <v>報告者の氏名　　</v>
      </c>
      <c r="T5" s="269"/>
      <c r="U5" s="269"/>
      <c r="V5" s="269"/>
    </row>
    <row r="6" spans="1:47" ht="9" customHeight="1"/>
    <row r="7" spans="1:47" ht="6.75" customHeight="1"/>
    <row r="8" spans="1:47" ht="27" customHeight="1">
      <c r="B8" s="314"/>
      <c r="C8" s="315" t="s">
        <v>76</v>
      </c>
      <c r="D8" s="315"/>
      <c r="E8" s="316" t="s">
        <v>77</v>
      </c>
      <c r="F8" s="314" t="s">
        <v>77</v>
      </c>
      <c r="G8" s="318" t="s">
        <v>78</v>
      </c>
      <c r="H8" s="318"/>
      <c r="I8" s="318"/>
      <c r="J8" s="318"/>
      <c r="K8" s="319" t="s">
        <v>79</v>
      </c>
      <c r="L8" s="319"/>
      <c r="M8" s="319"/>
      <c r="N8" s="319"/>
      <c r="O8" s="320" t="s">
        <v>80</v>
      </c>
      <c r="P8" s="320"/>
      <c r="Q8" s="320"/>
      <c r="R8" s="320"/>
      <c r="S8" s="320"/>
      <c r="T8" s="320"/>
      <c r="U8" s="320"/>
      <c r="V8" s="321"/>
      <c r="W8" s="226"/>
      <c r="AC8"/>
      <c r="AD8"/>
      <c r="AE8"/>
      <c r="AF8"/>
      <c r="AG8"/>
      <c r="AH8"/>
      <c r="AI8" t="s">
        <v>80</v>
      </c>
      <c r="AJ8"/>
      <c r="AK8"/>
      <c r="AL8"/>
      <c r="AM8"/>
      <c r="AN8"/>
      <c r="AO8"/>
      <c r="AP8"/>
      <c r="AQ8"/>
      <c r="AR8"/>
      <c r="AS8"/>
      <c r="AT8"/>
      <c r="AU8"/>
    </row>
    <row r="9" spans="1:47" ht="17.25" customHeight="1">
      <c r="B9" s="314"/>
      <c r="C9" s="175"/>
      <c r="D9" s="317" t="s">
        <v>576</v>
      </c>
      <c r="E9" s="316"/>
      <c r="F9" s="316"/>
      <c r="G9" s="314" t="s">
        <v>577</v>
      </c>
      <c r="H9" s="83"/>
      <c r="I9" s="314" t="s">
        <v>81</v>
      </c>
      <c r="J9" s="322" t="s">
        <v>82</v>
      </c>
      <c r="K9" s="323" t="s">
        <v>578</v>
      </c>
      <c r="L9" s="83"/>
      <c r="M9" s="314" t="s">
        <v>83</v>
      </c>
      <c r="N9" s="322" t="s">
        <v>82</v>
      </c>
      <c r="O9" s="308" t="s">
        <v>84</v>
      </c>
      <c r="P9" s="308"/>
      <c r="Q9" s="308"/>
      <c r="R9" s="309" t="s">
        <v>85</v>
      </c>
      <c r="S9" s="309"/>
      <c r="T9" s="309"/>
      <c r="U9" s="309"/>
      <c r="V9" s="310"/>
      <c r="W9" s="226"/>
      <c r="AC9" t="s">
        <v>78</v>
      </c>
      <c r="AD9" s="16"/>
      <c r="AE9" s="17"/>
      <c r="AF9" t="s">
        <v>79</v>
      </c>
      <c r="AG9"/>
      <c r="AH9"/>
      <c r="AI9" t="s">
        <v>84</v>
      </c>
      <c r="AJ9"/>
      <c r="AK9"/>
      <c r="AL9" t="s">
        <v>85</v>
      </c>
      <c r="AM9"/>
      <c r="AN9"/>
      <c r="AO9"/>
      <c r="AP9"/>
      <c r="AQ9" t="s">
        <v>78</v>
      </c>
      <c r="AR9"/>
      <c r="AS9"/>
      <c r="AT9" t="s">
        <v>79</v>
      </c>
      <c r="AU9"/>
    </row>
    <row r="10" spans="1:47" ht="36.75" customHeight="1">
      <c r="B10" s="314"/>
      <c r="C10" s="176" t="s">
        <v>9</v>
      </c>
      <c r="D10" s="317"/>
      <c r="E10" s="317"/>
      <c r="F10" s="317"/>
      <c r="G10" s="317"/>
      <c r="H10" s="70" t="s">
        <v>543</v>
      </c>
      <c r="I10" s="314"/>
      <c r="J10" s="322"/>
      <c r="K10" s="323"/>
      <c r="L10" s="70" t="s">
        <v>543</v>
      </c>
      <c r="M10" s="314"/>
      <c r="N10" s="322"/>
      <c r="O10" s="85" t="s">
        <v>579</v>
      </c>
      <c r="P10" s="86" t="s">
        <v>86</v>
      </c>
      <c r="Q10" s="87" t="s">
        <v>82</v>
      </c>
      <c r="R10" s="88" t="s">
        <v>87</v>
      </c>
      <c r="S10" s="86" t="s">
        <v>580</v>
      </c>
      <c r="T10" s="81" t="s">
        <v>581</v>
      </c>
      <c r="U10" s="84" t="s">
        <v>86</v>
      </c>
      <c r="V10" s="87" t="s">
        <v>82</v>
      </c>
      <c r="W10" s="226"/>
      <c r="AC10" s="177" t="s">
        <v>88</v>
      </c>
      <c r="AD10" s="89" t="s">
        <v>549</v>
      </c>
      <c r="AE10" s="90" t="s">
        <v>82</v>
      </c>
      <c r="AF10" s="177" t="s">
        <v>88</v>
      </c>
      <c r="AG10" s="91" t="s">
        <v>549</v>
      </c>
      <c r="AH10" s="90" t="s">
        <v>82</v>
      </c>
      <c r="AI10" s="178" t="s">
        <v>582</v>
      </c>
      <c r="AJ10" s="91" t="s">
        <v>549</v>
      </c>
      <c r="AK10" s="90" t="s">
        <v>82</v>
      </c>
      <c r="AL10" s="179" t="s">
        <v>87</v>
      </c>
      <c r="AM10" s="178" t="s">
        <v>583</v>
      </c>
      <c r="AN10" s="91" t="s">
        <v>549</v>
      </c>
      <c r="AO10" s="90" t="s">
        <v>82</v>
      </c>
      <c r="AP10"/>
      <c r="AQ10" s="92" t="s">
        <v>89</v>
      </c>
      <c r="AR10" s="92" t="s">
        <v>550</v>
      </c>
      <c r="AS10" s="92" t="s">
        <v>82</v>
      </c>
      <c r="AT10" s="92" t="s">
        <v>551</v>
      </c>
      <c r="AU10" s="92" t="s">
        <v>82</v>
      </c>
    </row>
    <row r="11" spans="1:47" ht="26.25" customHeight="1">
      <c r="B11" s="311" t="s">
        <v>90</v>
      </c>
      <c r="C11" s="312"/>
      <c r="D11" s="306"/>
      <c r="E11" s="93" t="s">
        <v>35</v>
      </c>
      <c r="F11" s="94"/>
      <c r="G11" s="180"/>
      <c r="H11" s="149"/>
      <c r="I11" s="72"/>
      <c r="J11" s="223"/>
      <c r="K11" s="95"/>
      <c r="L11" s="96"/>
      <c r="M11" s="97"/>
      <c r="N11" s="223"/>
      <c r="O11" s="234"/>
      <c r="P11" s="98"/>
      <c r="Q11" s="223"/>
      <c r="R11" s="99"/>
      <c r="S11" s="100"/>
      <c r="T11" s="101"/>
      <c r="U11" s="102"/>
      <c r="V11" s="223"/>
      <c r="W11" s="226"/>
      <c r="AC11" s="18" t="str">
        <f>IFERROR(_xlfn.XLOOKUP(LEFT(G11,FIND("　",G11&amp;"　")-1),廃棄物マスタ!$A$2:$A$145,廃棄物マスタ!$B$2:$B$145),"")</f>
        <v/>
      </c>
      <c r="AD11" s="19" t="str">
        <f>IF(I11="","",IF(J11="t",I11,IF(J11="kg",I11/1000,IF(J11="m3",I11*IF(AND(ISNUMBER(IFERROR(_xludf.xlookup(IFERROR(_xludf.xlookup(LEFT(G11,FIND("　",G11&amp;"　")-1),廃棄物マスタ!$A$2:$A$145,廃棄物マスタ!$B$2:$B$145),""),換算比重マスタ!$A$2:$A$17,換算比重マスタ!$B$2:$B$17),"")),IFERROR(_xludf.xlookup(IFERROR(_xludf.xlookup(LEFT(G11,FIND("　",G11&amp;"　")-1),廃棄物マスタ!$A$2:$A$145,廃棄物マスタ!$B$2:$B$145),""),換算比重マスタ!$A$2:$A$17,換算比重マスタ!$B$2:$B$17),"")&lt;&gt;""),IFERROR(_xludf.xlookup(IFERROR(_xludf.xlookup(LEFT(G11,FIND("　",G11&amp;"　")-1),廃棄物マスタ!$A$2:$A$145,廃棄物マスタ!$B$2:$B$145),""),換算比重マスタ!$A$2:$A$17,換算比重マスタ!$B$2:$B$17),""),IFERROR(_xludf.xlookup(IFERROR(_xludf.xlookup(LEFT(G11,FIND("　",G11&amp;"　")-1),廃棄物マスタ!$A$2:$A$145,廃棄物マスタ!$B$2:$B$145),""),換算比重マスタ!$A$2:$A$17,換算比重マスタ!$D$2:$D$17),1)),IF(J11="L",(I11/1000)*IF(AND(ISNUMBER(IFERROR(_xludf.xlookup(IFERROR(_xludf.xlookup(LEFT(G11,FIND("　",G11&amp;"　")-1),廃棄物マスタ!$A$2:$A$145,廃棄物マスタ!$B$2:$B$145),""),換算比重マスタ!$A$2:$A$17,換算比重マスタ!$B$2:$B$17),"")),IFERROR(_xludf.xlookup(IFERROR(_xludf.xlookup(LEFT(G11,FIND("　",G11&amp;"　")-1),廃棄物マスタ!$A$2:$A$145,廃棄物マスタ!$B$2:$B$145),""),換算比重マスタ!$A$2:$A$17,換算比重マスタ!$B$2:$B$17),"")&lt;&gt;""),IFERROR(_xludf.xlookup(IFERROR(_xludf.xlookup(LEFT(G11,FIND("　",G11&amp;"　")-1),廃棄物マスタ!$A$2:$A$145,廃棄物マスタ!$B$2:$B$145),""),換算比重マスタ!$A$2:$A$17,換算比重マスタ!$B$2:$B$17),""),IFERROR(_xludf.xlookup(IFERROR(_xludf.xlookup(LEFT(G11,FIND("　",G11&amp;"　")-1),廃棄物マスタ!$A$2:$A$145,廃棄物マスタ!$B$2:$B$145),""),換算比重マスタ!$A$2:$A$17,換算比重マスタ!$D$2:$D$17),1)),"換算不可")))))</f>
        <v/>
      </c>
      <c r="AE11" s="20" t="str">
        <f t="shared" ref="AE11:AE35" si="0">IF(AD11="","",IF(AD11="換算不可","−","t"))</f>
        <v/>
      </c>
      <c r="AF11" s="18" t="str">
        <f>IFERROR(_xlfn.XLOOKUP(LEFT(K11,FIND("　",K11&amp;"　")-1),廃棄物マスタ!$A$2:$A$145,廃棄物マスタ!$B$2:$B$145),"")</f>
        <v/>
      </c>
      <c r="AG11" s="21" t="str">
        <f>IF(M11="","",IF(N11="t",M11,IF(N11="kg",M11/1000,IF(N11="m3",M11*IF(AND(ISNUMBER(IFERROR(_xludf.xlookup(IFERROR(_xludf.xlookup(LEFT(K11,FIND("　",K11&amp;"　")-1),廃棄物マスタ!$A$2:$A$145,廃棄物マスタ!$B$2:$B$145),""),換算比重マスタ!$A$2:$A$17,換算比重マスタ!$B$2:$B$17),"")),IFERROR(_xludf.xlookup(IFERROR(_xludf.xlookup(LEFT(K11,FIND("　",K11&amp;"　")-1),廃棄物マスタ!$A$2:$A$145,廃棄物マスタ!$B$2:$B$145),""),換算比重マスタ!$A$2:$A$17,換算比重マスタ!$B$2:$B$17),"")&lt;&gt;""),IFERROR(_xludf.xlookup(IFERROR(_xludf.xlookup(LEFT(K11,FIND("　",K11&amp;"　")-1),廃棄物マスタ!$A$2:$A$145,廃棄物マスタ!$B$2:$B$145),""),換算比重マスタ!$A$2:$A$17,換算比重マスタ!$B$2:$B$17),""),IFERROR(_xludf.xlookup(IFERROR(_xludf.xlookup(LEFT(K11,FIND("　",K11&amp;"　")-1),廃棄物マスタ!$A$2:$A$145,廃棄物マスタ!$B$2:$B$145),""),換算比重マスタ!$A$2:$A$17,換算比重マスタ!$D$2:$D$17),1)),IF(N11="L",(M11/1000)*IF(AND(ISNUMBER(IFERROR(_xludf.xlookup(IFERROR(_xludf.xlookup(LEFT(K11,FIND("　",K11&amp;"　")-1),廃棄物マスタ!$A$2:$A$145,廃棄物マスタ!$B$2:$B$145),""),換算比重マスタ!$A$2:$A$17,換算比重マスタ!$B$2:$B$17),"")),IFERROR(_xludf.xlookup(IFERROR(_xludf.xlookup(LEFT(K11,FIND("　",K11&amp;"　")-1),廃棄物マスタ!$A$2:$A$145,廃棄物マスタ!$B$2:$B$145),""),換算比重マスタ!$A$2:$A$17,換算比重マスタ!$B$2:$B$17),"")&lt;&gt;""),IFERROR(_xludf.xlookup(IFERROR(_xludf.xlookup(LEFT(K11,FIND("　",K11&amp;"　")-1),廃棄物マスタ!$A$2:$A$145,廃棄物マスタ!$B$2:$B$145),""),換算比重マスタ!$A$2:$A$17,換算比重マスタ!$B$2:$B$17),""),IFERROR(_xludf.xlookup(IFERROR(_xludf.xlookup(LEFT(K11,FIND("　",K11&amp;"　")-1),廃棄物マスタ!$A$2:$A$145,廃棄物マスタ!$B$2:$B$145),""),換算比重マスタ!$A$2:$A$17,換算比重マスタ!$D$2:$D$17),1)),"換算不可")))))</f>
        <v/>
      </c>
      <c r="AH11" s="22" t="str">
        <f t="shared" ref="AH11:AH35" si="1">IF(AG11="","",IF(AG11="換算不可","−","t"))</f>
        <v/>
      </c>
      <c r="AI11" s="23" t="str">
        <f>IF(O11="","",O11)</f>
        <v/>
      </c>
      <c r="AJ11" s="21" t="str">
        <f>IF(P11="","",IF(Q11="t",P11,IF(Q11="kg",P11/1000,IF(Q11="m3",P11*IF(AND(ISNUMBER(IFERROR(_xludf.xlookup(IFERROR(_xludf.xlookup(LEFT(K11,FIND("　",K11&amp;"　")-1),廃棄物マスタ!$A$2:$A$145,廃棄物マスタ!$B$2:$B$145),""),換算比重マスタ!$A$2:$A$17,換算比重マスタ!$B$2:$B$17),"")),IFERROR(_xludf.xlookup(IFERROR(_xludf.xlookup(LEFT(K11,FIND("　",K11&amp;"　")-1),廃棄物マスタ!$A$2:$A$145,廃棄物マスタ!$B$2:$B$145),""),換算比重マスタ!$A$2:$A$17,換算比重マスタ!$B$2:$B$17),"")&lt;&gt;""),IFERROR(_xludf.xlookup(IFERROR(_xludf.xlookup(LEFT(K11,FIND("　",K11&amp;"　")-1),廃棄物マスタ!$A$2:$A$145,廃棄物マスタ!$B$2:$B$145),""),換算比重マスタ!$A$2:$A$17,換算比重マスタ!$B$2:$B$17),""),IFERROR(_xludf.xlookup(IFERROR(_xludf.xlookup(LEFT(K11,FIND("　",K11&amp;"　")-1),廃棄物マスタ!$A$2:$A$145,廃棄物マスタ!$B$2:$B$145),""),換算比重マスタ!$A$2:$A$17,換算比重マスタ!$D$2:$D$17),1)),IF(Q11="L",(P11/1000)*IF(AND(ISNUMBER(IFERROR(_xludf.xlookup(IFERROR(_xludf.xlookup(LEFT(K11,FIND("　",K11&amp;"　")-1),廃棄物マスタ!$A$2:$A$145,廃棄物マスタ!$B$2:$B$145),""),換算比重マスタ!$A$2:$A$17,換算比重マスタ!$B$2:$B$17),"")),IFERROR(_xludf.xlookup(IFERROR(_xludf.xlookup(LEFT(K11,FIND("　",K11&amp;"　")-1),廃棄物マスタ!$A$2:$A$145,廃棄物マスタ!$B$2:$B$145),""),換算比重マスタ!$A$2:$A$17,換算比重マスタ!$B$2:$B$17),"")&lt;&gt;""),IFERROR(_xludf.xlookup(IFERROR(_xludf.xlookup(LEFT(K11,FIND("　",K11&amp;"　")-1),廃棄物マスタ!$A$2:$A$145,廃棄物マスタ!$B$2:$B$145),""),換算比重マスタ!$A$2:$A$17,換算比重マスタ!$B$2:$B$17),""),IFERROR(_xludf.xlookup(IFERROR(_xludf.xlookup(LEFT(K11,FIND("　",K11&amp;"　")-1),廃棄物マスタ!$A$2:$A$145,廃棄物マスタ!$B$2:$B$145),""),換算比重マスタ!$A$2:$A$17,換算比重マスタ!$D$2:$D$17),1)),"換算不可")))))</f>
        <v/>
      </c>
      <c r="AK11" s="22" t="str">
        <f t="shared" ref="AK11:AK35" si="2">IF(AJ11="","",IF(AJ11="換算不可","−","t"))</f>
        <v/>
      </c>
      <c r="AL11" s="23" t="str">
        <f t="shared" ref="AL11:AL35" si="3">IF(R11="","",R11)</f>
        <v/>
      </c>
      <c r="AM11" s="23" t="str">
        <f t="shared" ref="AM11:AM35" si="4">IF(T11="","",T11)</f>
        <v/>
      </c>
      <c r="AN11" s="21" t="str">
        <f>IF(U11="","",IF(V11="t",U11,IF(V11="kg",U11/1000,IF(V11="m3",U11*IF(AND(ISNUMBER(IFERROR(_xludf.xlookup(IFERROR(_xludf.xlookup(LEFT(K11,FIND("　",K11&amp;"　")-1),廃棄物マスタ!$A$2:$A$145,廃棄物マスタ!$B$2:$B$145),""),換算比重マスタ!$A$2:$A$17,換算比重マスタ!$B$2:$B$17),"")),IFERROR(_xludf.xlookup(IFERROR(_xludf.xlookup(LEFT(K11,FIND("　",K11&amp;"　")-1),廃棄物マスタ!$A$2:$A$145,廃棄物マスタ!$B$2:$B$145),""),換算比重マスタ!$A$2:$A$17,換算比重マスタ!$B$2:$B$17),"")&lt;&gt;""),IFERROR(_xludf.xlookup(IFERROR(_xludf.xlookup(LEFT(K11,FIND("　",K11&amp;"　")-1),廃棄物マスタ!$A$2:$A$145,廃棄物マスタ!$B$2:$B$145),""),換算比重マスタ!$A$2:$A$17,換算比重マスタ!$B$2:$B$17),""),IFERROR(_xludf.xlookup(IFERROR(_xludf.xlookup(LEFT(K11,FIND("　",K11&amp;"　")-1),廃棄物マスタ!$A$2:$A$145,廃棄物マスタ!$B$2:$B$145),""),換算比重マスタ!$A$2:$A$17,換算比重マスタ!$D$2:$D$17),1)),IF(V11="L",(U11/1000)*IF(AND(ISNUMBER(IFERROR(_xludf.xlookup(IFERROR(_xludf.xlookup(LEFT(K11,FIND("　",K11&amp;"　")-1),廃棄物マスタ!$A$2:$A$145,廃棄物マスタ!$B$2:$B$145),""),換算比重マスタ!$A$2:$A$17,換算比重マスタ!$B$2:$B$17),"")),IFERROR(_xludf.xlookup(IFERROR(_xludf.xlookup(LEFT(K11,FIND("　",K11&amp;"　")-1),廃棄物マスタ!$A$2:$A$145,廃棄物マスタ!$B$2:$B$145),""),換算比重マスタ!$A$2:$A$17,換算比重マスタ!$B$2:$B$17),"")&lt;&gt;""),IFERROR(_xludf.xlookup(IFERROR(_xludf.xlookup(LEFT(K11,FIND("　",K11&amp;"　")-1),廃棄物マスタ!$A$2:$A$145,廃棄物マスタ!$B$2:$B$145),""),換算比重マスタ!$A$2:$A$17,換算比重マスタ!$B$2:$B$17),""),IFERROR(_xludf.xlookup(IFERROR(_xludf.xlookup(LEFT(K11,FIND("　",K11&amp;"　")-1),廃棄物マスタ!$A$2:$A$145,廃棄物マスタ!$B$2:$B$145),""),換算比重マスタ!$A$2:$A$17,換算比重マスタ!$D$2:$D$17),1)),"換算不可")))))</f>
        <v/>
      </c>
      <c r="AO11" s="22" t="str">
        <f t="shared" ref="AO11:AO35" si="5">IF(AN11="","",IF(AN11="換算不可","−","t"))</f>
        <v/>
      </c>
      <c r="AP11"/>
      <c r="AQ11" s="25" t="s">
        <v>91</v>
      </c>
      <c r="AR11" s="24" t="str">
        <f t="shared" ref="AR11:AR52" si="6">IFERROR(IF(SUMIF(AC$11:AC$36,AQ11,AD$11:AD$36)=0,"",SUMIF(AC$11:AC$36,AQ11,AD$11:AD$36)),"")</f>
        <v/>
      </c>
      <c r="AS11" s="24"/>
      <c r="AT11" s="24" t="str">
        <f t="shared" ref="AT11:AT52" si="7">IFERROR(IF(SUMIF(AF$11:AF$36,AQ11,AG$11:AG$36)=0,"",SUMIF(AF$11:AF$36,AQ11,AG$11:AG$36)),"")</f>
        <v/>
      </c>
      <c r="AU11" s="181"/>
    </row>
    <row r="12" spans="1:47" ht="26.25" customHeight="1">
      <c r="B12" s="311"/>
      <c r="C12" s="311"/>
      <c r="D12" s="306"/>
      <c r="E12" s="82" t="s">
        <v>38</v>
      </c>
      <c r="F12" s="94"/>
      <c r="G12" s="100"/>
      <c r="H12" s="103"/>
      <c r="I12" s="72"/>
      <c r="J12" s="223"/>
      <c r="K12" s="95"/>
      <c r="L12" s="96"/>
      <c r="M12" s="97"/>
      <c r="N12" s="223"/>
      <c r="O12" s="234"/>
      <c r="P12" s="98"/>
      <c r="Q12" s="223"/>
      <c r="R12" s="99"/>
      <c r="S12" s="100"/>
      <c r="T12" s="101"/>
      <c r="U12" s="102"/>
      <c r="V12" s="223"/>
      <c r="W12" s="226"/>
      <c r="AC12" s="18" t="str">
        <f>IFERROR(_xlfn.XLOOKUP(LEFT(G12,FIND("　",G12&amp;"　")-1),廃棄物マスタ!$A$2:$A$145,廃棄物マスタ!$B$2:$B$145),"")</f>
        <v/>
      </c>
      <c r="AD12" s="19" t="str">
        <f>IF(I12="","",IF(J12="t",I12,IF(J12="kg",I12/1000,IF(J12="m3",I12*IF(AND(ISNUMBER(IFERROR(_xludf.xlookup(IFERROR(_xludf.xlookup(LEFT(G12,FIND("　",G12&amp;"　")-1),廃棄物マスタ!$A$2:$A$145,廃棄物マスタ!$B$2:$B$145),""),換算比重マスタ!$A$2:$A$17,換算比重マスタ!$B$2:$B$17),"")),IFERROR(_xludf.xlookup(IFERROR(_xludf.xlookup(LEFT(G12,FIND("　",G12&amp;"　")-1),廃棄物マスタ!$A$2:$A$145,廃棄物マスタ!$B$2:$B$145),""),換算比重マスタ!$A$2:$A$17,換算比重マスタ!$B$2:$B$17),"")&lt;&gt;""),IFERROR(_xludf.xlookup(IFERROR(_xludf.xlookup(LEFT(G12,FIND("　",G12&amp;"　")-1),廃棄物マスタ!$A$2:$A$145,廃棄物マスタ!$B$2:$B$145),""),換算比重マスタ!$A$2:$A$17,換算比重マスタ!$B$2:$B$17),""),IFERROR(_xludf.xlookup(IFERROR(_xludf.xlookup(LEFT(G12,FIND("　",G12&amp;"　")-1),廃棄物マスタ!$A$2:$A$145,廃棄物マスタ!$B$2:$B$145),""),換算比重マスタ!$A$2:$A$17,換算比重マスタ!$D$2:$D$17),1)),IF(J12="L",(I12/1000)*IF(AND(ISNUMBER(IFERROR(_xludf.xlookup(IFERROR(_xludf.xlookup(LEFT(G12,FIND("　",G12&amp;"　")-1),廃棄物マスタ!$A$2:$A$145,廃棄物マスタ!$B$2:$B$145),""),換算比重マスタ!$A$2:$A$17,換算比重マスタ!$B$2:$B$17),"")),IFERROR(_xludf.xlookup(IFERROR(_xludf.xlookup(LEFT(G12,FIND("　",G12&amp;"　")-1),廃棄物マスタ!$A$2:$A$145,廃棄物マスタ!$B$2:$B$145),""),換算比重マスタ!$A$2:$A$17,換算比重マスタ!$B$2:$B$17),"")&lt;&gt;""),IFERROR(_xludf.xlookup(IFERROR(_xludf.xlookup(LEFT(G12,FIND("　",G12&amp;"　")-1),廃棄物マスタ!$A$2:$A$145,廃棄物マスタ!$B$2:$B$145),""),換算比重マスタ!$A$2:$A$17,換算比重マスタ!$B$2:$B$17),""),IFERROR(_xludf.xlookup(IFERROR(_xludf.xlookup(LEFT(G12,FIND("　",G12&amp;"　")-1),廃棄物マスタ!$A$2:$A$145,廃棄物マスタ!$B$2:$B$145),""),換算比重マスタ!$A$2:$A$17,換算比重マスタ!$D$2:$D$17),1)),"換算不可")))))</f>
        <v/>
      </c>
      <c r="AE12" s="20" t="str">
        <f t="shared" si="0"/>
        <v/>
      </c>
      <c r="AF12" s="18" t="str">
        <f>IFERROR(_xlfn.XLOOKUP(LEFT(K12,FIND("　",K12&amp;"　")-1),廃棄物マスタ!$A$2:$A$145,廃棄物マスタ!$B$2:$B$145),"")</f>
        <v/>
      </c>
      <c r="AG12" s="21" t="str">
        <f>IF(M12="","",IF(N12="t",M12,IF(N12="kg",M12/1000,IF(N12="m3",M12*IF(AND(ISNUMBER(IFERROR(_xludf.xlookup(IFERROR(_xludf.xlookup(LEFT(K12,FIND("　",K12&amp;"　")-1),廃棄物マスタ!$A$2:$A$145,廃棄物マスタ!$B$2:$B$145),""),換算比重マスタ!$A$2:$A$17,換算比重マスタ!$B$2:$B$17),"")),IFERROR(_xludf.xlookup(IFERROR(_xludf.xlookup(LEFT(K12,FIND("　",K12&amp;"　")-1),廃棄物マスタ!$A$2:$A$145,廃棄物マスタ!$B$2:$B$145),""),換算比重マスタ!$A$2:$A$17,換算比重マスタ!$B$2:$B$17),"")&lt;&gt;""),IFERROR(_xludf.xlookup(IFERROR(_xludf.xlookup(LEFT(K12,FIND("　",K12&amp;"　")-1),廃棄物マスタ!$A$2:$A$145,廃棄物マスタ!$B$2:$B$145),""),換算比重マスタ!$A$2:$A$17,換算比重マスタ!$B$2:$B$17),""),IFERROR(_xludf.xlookup(IFERROR(_xludf.xlookup(LEFT(K12,FIND("　",K12&amp;"　")-1),廃棄物マスタ!$A$2:$A$145,廃棄物マスタ!$B$2:$B$145),""),換算比重マスタ!$A$2:$A$17,換算比重マスタ!$D$2:$D$17),1)),IF(N12="L",(M12/1000)*IF(AND(ISNUMBER(IFERROR(_xludf.xlookup(IFERROR(_xludf.xlookup(LEFT(K12,FIND("　",K12&amp;"　")-1),廃棄物マスタ!$A$2:$A$145,廃棄物マスタ!$B$2:$B$145),""),換算比重マスタ!$A$2:$A$17,換算比重マスタ!$B$2:$B$17),"")),IFERROR(_xludf.xlookup(IFERROR(_xludf.xlookup(LEFT(K12,FIND("　",K12&amp;"　")-1),廃棄物マスタ!$A$2:$A$145,廃棄物マスタ!$B$2:$B$145),""),換算比重マスタ!$A$2:$A$17,換算比重マスタ!$B$2:$B$17),"")&lt;&gt;""),IFERROR(_xludf.xlookup(IFERROR(_xludf.xlookup(LEFT(K12,FIND("　",K12&amp;"　")-1),廃棄物マスタ!$A$2:$A$145,廃棄物マスタ!$B$2:$B$145),""),換算比重マスタ!$A$2:$A$17,換算比重マスタ!$B$2:$B$17),""),IFERROR(_xludf.xlookup(IFERROR(_xludf.xlookup(LEFT(K12,FIND("　",K12&amp;"　")-1),廃棄物マスタ!$A$2:$A$145,廃棄物マスタ!$B$2:$B$145),""),換算比重マスタ!$A$2:$A$17,換算比重マスタ!$D$2:$D$17),1)),"換算不可")))))</f>
        <v/>
      </c>
      <c r="AH12" s="22" t="str">
        <f t="shared" si="1"/>
        <v/>
      </c>
      <c r="AI12" s="23" t="str">
        <f>IF(O13="","",O13)</f>
        <v/>
      </c>
      <c r="AJ12" s="21" t="str">
        <f>IF(P12="","",IF(Q12="t",P12,IF(Q12="kg",P12/1000,IF(Q12="m3",P12*IF(AND(ISNUMBER(IFERROR(_xludf.xlookup(IFERROR(_xludf.xlookup(LEFT(K12,FIND("　",K12&amp;"　")-1),廃棄物マスタ!$A$2:$A$145,廃棄物マスタ!$B$2:$B$145),""),換算比重マスタ!$A$2:$A$17,換算比重マスタ!$B$2:$B$17),"")),IFERROR(_xludf.xlookup(IFERROR(_xludf.xlookup(LEFT(K12,FIND("　",K12&amp;"　")-1),廃棄物マスタ!$A$2:$A$145,廃棄物マスタ!$B$2:$B$145),""),換算比重マスタ!$A$2:$A$17,換算比重マスタ!$B$2:$B$17),"")&lt;&gt;""),IFERROR(_xludf.xlookup(IFERROR(_xludf.xlookup(LEFT(K12,FIND("　",K12&amp;"　")-1),廃棄物マスタ!$A$2:$A$145,廃棄物マスタ!$B$2:$B$145),""),換算比重マスタ!$A$2:$A$17,換算比重マスタ!$B$2:$B$17),""),IFERROR(_xludf.xlookup(IFERROR(_xludf.xlookup(LEFT(K12,FIND("　",K12&amp;"　")-1),廃棄物マスタ!$A$2:$A$145,廃棄物マスタ!$B$2:$B$145),""),換算比重マスタ!$A$2:$A$17,換算比重マスタ!$D$2:$D$17),1)),IF(Q12="L",(P12/1000)*IF(AND(ISNUMBER(IFERROR(_xludf.xlookup(IFERROR(_xludf.xlookup(LEFT(K12,FIND("　",K12&amp;"　")-1),廃棄物マスタ!$A$2:$A$145,廃棄物マスタ!$B$2:$B$145),""),換算比重マスタ!$A$2:$A$17,換算比重マスタ!$B$2:$B$17),"")),IFERROR(_xludf.xlookup(IFERROR(_xludf.xlookup(LEFT(K12,FIND("　",K12&amp;"　")-1),廃棄物マスタ!$A$2:$A$145,廃棄物マスタ!$B$2:$B$145),""),換算比重マスタ!$A$2:$A$17,換算比重マスタ!$B$2:$B$17),"")&lt;&gt;""),IFERROR(_xludf.xlookup(IFERROR(_xludf.xlookup(LEFT(K12,FIND("　",K12&amp;"　")-1),廃棄物マスタ!$A$2:$A$145,廃棄物マスタ!$B$2:$B$145),""),換算比重マスタ!$A$2:$A$17,換算比重マスタ!$B$2:$B$17),""),IFERROR(_xludf.xlookup(IFERROR(_xludf.xlookup(LEFT(K12,FIND("　",K12&amp;"　")-1),廃棄物マスタ!$A$2:$A$145,廃棄物マスタ!$B$2:$B$145),""),換算比重マスタ!$A$2:$A$17,換算比重マスタ!$D$2:$D$17),1)),"換算不可")))))</f>
        <v/>
      </c>
      <c r="AK12" s="22" t="str">
        <f t="shared" si="2"/>
        <v/>
      </c>
      <c r="AL12" s="23" t="str">
        <f t="shared" si="3"/>
        <v/>
      </c>
      <c r="AM12" s="23" t="str">
        <f t="shared" si="4"/>
        <v/>
      </c>
      <c r="AN12" s="21" t="str">
        <f>IF(U12="","",IF(V12="t",U12,IF(V12="kg",U12/1000,IF(V12="m3",U12*IF(AND(ISNUMBER(IFERROR(_xludf.xlookup(IFERROR(_xludf.xlookup(LEFT(K12,FIND("　",K12&amp;"　")-1),廃棄物マスタ!$A$2:$A$145,廃棄物マスタ!$B$2:$B$145),""),換算比重マスタ!$A$2:$A$17,換算比重マスタ!$B$2:$B$17),"")),IFERROR(_xludf.xlookup(IFERROR(_xludf.xlookup(LEFT(K12,FIND("　",K12&amp;"　")-1),廃棄物マスタ!$A$2:$A$145,廃棄物マスタ!$B$2:$B$145),""),換算比重マスタ!$A$2:$A$17,換算比重マスタ!$B$2:$B$17),"")&lt;&gt;""),IFERROR(_xludf.xlookup(IFERROR(_xludf.xlookup(LEFT(K12,FIND("　",K12&amp;"　")-1),廃棄物マスタ!$A$2:$A$145,廃棄物マスタ!$B$2:$B$145),""),換算比重マスタ!$A$2:$A$17,換算比重マスタ!$B$2:$B$17),""),IFERROR(_xludf.xlookup(IFERROR(_xludf.xlookup(LEFT(K12,FIND("　",K12&amp;"　")-1),廃棄物マスタ!$A$2:$A$145,廃棄物マスタ!$B$2:$B$145),""),換算比重マスタ!$A$2:$A$17,換算比重マスタ!$D$2:$D$17),1)),IF(V12="L",(U12/1000)*IF(AND(ISNUMBER(IFERROR(_xludf.xlookup(IFERROR(_xludf.xlookup(LEFT(K12,FIND("　",K12&amp;"　")-1),廃棄物マスタ!$A$2:$A$145,廃棄物マスタ!$B$2:$B$145),""),換算比重マスタ!$A$2:$A$17,換算比重マスタ!$B$2:$B$17),"")),IFERROR(_xludf.xlookup(IFERROR(_xludf.xlookup(LEFT(K12,FIND("　",K12&amp;"　")-1),廃棄物マスタ!$A$2:$A$145,廃棄物マスタ!$B$2:$B$145),""),換算比重マスタ!$A$2:$A$17,換算比重マスタ!$B$2:$B$17),"")&lt;&gt;""),IFERROR(_xludf.xlookup(IFERROR(_xludf.xlookup(LEFT(K12,FIND("　",K12&amp;"　")-1),廃棄物マスタ!$A$2:$A$145,廃棄物マスタ!$B$2:$B$145),""),換算比重マスタ!$A$2:$A$17,換算比重マスタ!$B$2:$B$17),""),IFERROR(_xludf.xlookup(IFERROR(_xludf.xlookup(LEFT(K12,FIND("　",K12&amp;"　")-1),廃棄物マスタ!$A$2:$A$145,廃棄物マスタ!$B$2:$B$145),""),換算比重マスタ!$A$2:$A$17,換算比重マスタ!$D$2:$D$17),1)),"換算不可")))))</f>
        <v/>
      </c>
      <c r="AO12" s="22" t="str">
        <f t="shared" si="5"/>
        <v/>
      </c>
      <c r="AP12"/>
      <c r="AQ12" s="25" t="s">
        <v>92</v>
      </c>
      <c r="AR12" s="24" t="str">
        <f t="shared" si="6"/>
        <v/>
      </c>
      <c r="AS12" s="24"/>
      <c r="AT12" s="24" t="str">
        <f t="shared" si="7"/>
        <v/>
      </c>
      <c r="AU12" s="181"/>
    </row>
    <row r="13" spans="1:47" ht="26.25" customHeight="1">
      <c r="B13" s="311"/>
      <c r="C13" s="311"/>
      <c r="D13" s="306"/>
      <c r="E13" s="93" t="s">
        <v>40</v>
      </c>
      <c r="F13" s="94"/>
      <c r="G13" s="100"/>
      <c r="H13" s="103"/>
      <c r="I13" s="72"/>
      <c r="J13" s="223"/>
      <c r="K13" s="95"/>
      <c r="L13" s="96"/>
      <c r="M13" s="97"/>
      <c r="N13" s="223"/>
      <c r="O13" s="234"/>
      <c r="P13" s="98"/>
      <c r="Q13" s="223"/>
      <c r="R13" s="99"/>
      <c r="S13" s="100"/>
      <c r="T13" s="101"/>
      <c r="U13" s="102"/>
      <c r="V13" s="223"/>
      <c r="W13" s="226"/>
      <c r="AC13" s="18" t="str">
        <f>IFERROR(_xlfn.XLOOKUP(LEFT(G13,FIND("　",G13&amp;"　")-1),廃棄物マスタ!$A$2:$A$145,廃棄物マスタ!$B$2:$B$145),"")</f>
        <v/>
      </c>
      <c r="AD13" s="19" t="str">
        <f>IF(I13="","",IF(J13="t",I13,IF(J13="kg",I13/1000,IF(J13="m3",I13*IF(AND(ISNUMBER(IFERROR(_xludf.xlookup(IFERROR(_xludf.xlookup(LEFT(G13,FIND("　",G13&amp;"　")-1),廃棄物マスタ!$A$2:$A$145,廃棄物マスタ!$B$2:$B$145),""),換算比重マスタ!$A$2:$A$17,換算比重マスタ!$B$2:$B$17),"")),IFERROR(_xludf.xlookup(IFERROR(_xludf.xlookup(LEFT(G13,FIND("　",G13&amp;"　")-1),廃棄物マスタ!$A$2:$A$145,廃棄物マスタ!$B$2:$B$145),""),換算比重マスタ!$A$2:$A$17,換算比重マスタ!$B$2:$B$17),"")&lt;&gt;""),IFERROR(_xludf.xlookup(IFERROR(_xludf.xlookup(LEFT(G13,FIND("　",G13&amp;"　")-1),廃棄物マスタ!$A$2:$A$145,廃棄物マスタ!$B$2:$B$145),""),換算比重マスタ!$A$2:$A$17,換算比重マスタ!$B$2:$B$17),""),IFERROR(_xludf.xlookup(IFERROR(_xludf.xlookup(LEFT(G13,FIND("　",G13&amp;"　")-1),廃棄物マスタ!$A$2:$A$145,廃棄物マスタ!$B$2:$B$145),""),換算比重マスタ!$A$2:$A$17,換算比重マスタ!$D$2:$D$17),1)),IF(J13="L",(I13/1000)*IF(AND(ISNUMBER(IFERROR(_xludf.xlookup(IFERROR(_xludf.xlookup(LEFT(G13,FIND("　",G13&amp;"　")-1),廃棄物マスタ!$A$2:$A$145,廃棄物マスタ!$B$2:$B$145),""),換算比重マスタ!$A$2:$A$17,換算比重マスタ!$B$2:$B$17),"")),IFERROR(_xludf.xlookup(IFERROR(_xludf.xlookup(LEFT(G13,FIND("　",G13&amp;"　")-1),廃棄物マスタ!$A$2:$A$145,廃棄物マスタ!$B$2:$B$145),""),換算比重マスタ!$A$2:$A$17,換算比重マスタ!$B$2:$B$17),"")&lt;&gt;""),IFERROR(_xludf.xlookup(IFERROR(_xludf.xlookup(LEFT(G13,FIND("　",G13&amp;"　")-1),廃棄物マスタ!$A$2:$A$145,廃棄物マスタ!$B$2:$B$145),""),換算比重マスタ!$A$2:$A$17,換算比重マスタ!$B$2:$B$17),""),IFERROR(_xludf.xlookup(IFERROR(_xludf.xlookup(LEFT(G13,FIND("　",G13&amp;"　")-1),廃棄物マスタ!$A$2:$A$145,廃棄物マスタ!$B$2:$B$145),""),換算比重マスタ!$A$2:$A$17,換算比重マスタ!$D$2:$D$17),1)),"換算不可")))))</f>
        <v/>
      </c>
      <c r="AE13" s="20" t="str">
        <f t="shared" si="0"/>
        <v/>
      </c>
      <c r="AF13" s="18" t="str">
        <f>IFERROR(_xlfn.XLOOKUP(LEFT(K13,FIND("　",K13&amp;"　")-1),廃棄物マスタ!$A$2:$A$145,廃棄物マスタ!$B$2:$B$145),"")</f>
        <v/>
      </c>
      <c r="AG13" s="21" t="str">
        <f>IF(M13="","",IF(N13="t",M13,IF(N13="kg",M13/1000,IF(N13="m3",M13*IF(AND(ISNUMBER(IFERROR(_xludf.xlookup(IFERROR(_xludf.xlookup(LEFT(K13,FIND("　",K13&amp;"　")-1),廃棄物マスタ!$A$2:$A$145,廃棄物マスタ!$B$2:$B$145),""),換算比重マスタ!$A$2:$A$17,換算比重マスタ!$B$2:$B$17),"")),IFERROR(_xludf.xlookup(IFERROR(_xludf.xlookup(LEFT(K13,FIND("　",K13&amp;"　")-1),廃棄物マスタ!$A$2:$A$145,廃棄物マスタ!$B$2:$B$145),""),換算比重マスタ!$A$2:$A$17,換算比重マスタ!$B$2:$B$17),"")&lt;&gt;""),IFERROR(_xludf.xlookup(IFERROR(_xludf.xlookup(LEFT(K13,FIND("　",K13&amp;"　")-1),廃棄物マスタ!$A$2:$A$145,廃棄物マスタ!$B$2:$B$145),""),換算比重マスタ!$A$2:$A$17,換算比重マスタ!$B$2:$B$17),""),IFERROR(_xludf.xlookup(IFERROR(_xludf.xlookup(LEFT(K13,FIND("　",K13&amp;"　")-1),廃棄物マスタ!$A$2:$A$145,廃棄物マスタ!$B$2:$B$145),""),換算比重マスタ!$A$2:$A$17,換算比重マスタ!$D$2:$D$17),1)),IF(N13="L",(M13/1000)*IF(AND(ISNUMBER(IFERROR(_xludf.xlookup(IFERROR(_xludf.xlookup(LEFT(K13,FIND("　",K13&amp;"　")-1),廃棄物マスタ!$A$2:$A$145,廃棄物マスタ!$B$2:$B$145),""),換算比重マスタ!$A$2:$A$17,換算比重マスタ!$B$2:$B$17),"")),IFERROR(_xludf.xlookup(IFERROR(_xludf.xlookup(LEFT(K13,FIND("　",K13&amp;"　")-1),廃棄物マスタ!$A$2:$A$145,廃棄物マスタ!$B$2:$B$145),""),換算比重マスタ!$A$2:$A$17,換算比重マスタ!$B$2:$B$17),"")&lt;&gt;""),IFERROR(_xludf.xlookup(IFERROR(_xludf.xlookup(LEFT(K13,FIND("　",K13&amp;"　")-1),廃棄物マスタ!$A$2:$A$145,廃棄物マスタ!$B$2:$B$145),""),換算比重マスタ!$A$2:$A$17,換算比重マスタ!$B$2:$B$17),""),IFERROR(_xludf.xlookup(IFERROR(_xludf.xlookup(LEFT(K13,FIND("　",K13&amp;"　")-1),廃棄物マスタ!$A$2:$A$145,廃棄物マスタ!$B$2:$B$145),""),換算比重マスタ!$A$2:$A$17,換算比重マスタ!$D$2:$D$17),1)),"換算不可")))))</f>
        <v/>
      </c>
      <c r="AH13" s="22" t="str">
        <f t="shared" si="1"/>
        <v/>
      </c>
      <c r="AI13" s="23" t="str">
        <f>IF(O12="","",O12)</f>
        <v/>
      </c>
      <c r="AJ13" s="21" t="str">
        <f>IF(P13="","",IF(Q13="t",P13,IF(Q13="kg",P13/1000,IF(Q13="m3",P13*IF(AND(ISNUMBER(IFERROR(_xludf.xlookup(IFERROR(_xludf.xlookup(LEFT(K13,FIND("　",K13&amp;"　")-1),廃棄物マスタ!$A$2:$A$145,廃棄物マスタ!$B$2:$B$145),""),換算比重マスタ!$A$2:$A$17,換算比重マスタ!$B$2:$B$17),"")),IFERROR(_xludf.xlookup(IFERROR(_xludf.xlookup(LEFT(K13,FIND("　",K13&amp;"　")-1),廃棄物マスタ!$A$2:$A$145,廃棄物マスタ!$B$2:$B$145),""),換算比重マスタ!$A$2:$A$17,換算比重マスタ!$B$2:$B$17),"")&lt;&gt;""),IFERROR(_xludf.xlookup(IFERROR(_xludf.xlookup(LEFT(K13,FIND("　",K13&amp;"　")-1),廃棄物マスタ!$A$2:$A$145,廃棄物マスタ!$B$2:$B$145),""),換算比重マスタ!$A$2:$A$17,換算比重マスタ!$B$2:$B$17),""),IFERROR(_xludf.xlookup(IFERROR(_xludf.xlookup(LEFT(K13,FIND("　",K13&amp;"　")-1),廃棄物マスタ!$A$2:$A$145,廃棄物マスタ!$B$2:$B$145),""),換算比重マスタ!$A$2:$A$17,換算比重マスタ!$D$2:$D$17),1)),IF(Q13="L",(P13/1000)*IF(AND(ISNUMBER(IFERROR(_xludf.xlookup(IFERROR(_xludf.xlookup(LEFT(K13,FIND("　",K13&amp;"　")-1),廃棄物マスタ!$A$2:$A$145,廃棄物マスタ!$B$2:$B$145),""),換算比重マスタ!$A$2:$A$17,換算比重マスタ!$B$2:$B$17),"")),IFERROR(_xludf.xlookup(IFERROR(_xludf.xlookup(LEFT(K13,FIND("　",K13&amp;"　")-1),廃棄物マスタ!$A$2:$A$145,廃棄物マスタ!$B$2:$B$145),""),換算比重マスタ!$A$2:$A$17,換算比重マスタ!$B$2:$B$17),"")&lt;&gt;""),IFERROR(_xludf.xlookup(IFERROR(_xludf.xlookup(LEFT(K13,FIND("　",K13&amp;"　")-1),廃棄物マスタ!$A$2:$A$145,廃棄物マスタ!$B$2:$B$145),""),換算比重マスタ!$A$2:$A$17,換算比重マスタ!$B$2:$B$17),""),IFERROR(_xludf.xlookup(IFERROR(_xludf.xlookup(LEFT(K13,FIND("　",K13&amp;"　")-1),廃棄物マスタ!$A$2:$A$145,廃棄物マスタ!$B$2:$B$145),""),換算比重マスタ!$A$2:$A$17,換算比重マスタ!$D$2:$D$17),1)),"換算不可")))))</f>
        <v/>
      </c>
      <c r="AK13" s="22" t="str">
        <f t="shared" si="2"/>
        <v/>
      </c>
      <c r="AL13" s="23" t="str">
        <f t="shared" si="3"/>
        <v/>
      </c>
      <c r="AM13" s="23" t="str">
        <f t="shared" si="4"/>
        <v/>
      </c>
      <c r="AN13" s="21" t="str">
        <f>IF(U13="","",IF(V13="t",U13,IF(V13="kg",U13/1000,IF(V13="m3",U13*IF(AND(ISNUMBER(IFERROR(_xludf.xlookup(IFERROR(_xludf.xlookup(LEFT(K13,FIND("　",K13&amp;"　")-1),廃棄物マスタ!$A$2:$A$145,廃棄物マスタ!$B$2:$B$145),""),換算比重マスタ!$A$2:$A$17,換算比重マスタ!$B$2:$B$17),"")),IFERROR(_xludf.xlookup(IFERROR(_xludf.xlookup(LEFT(K13,FIND("　",K13&amp;"　")-1),廃棄物マスタ!$A$2:$A$145,廃棄物マスタ!$B$2:$B$145),""),換算比重マスタ!$A$2:$A$17,換算比重マスタ!$B$2:$B$17),"")&lt;&gt;""),IFERROR(_xludf.xlookup(IFERROR(_xludf.xlookup(LEFT(K13,FIND("　",K13&amp;"　")-1),廃棄物マスタ!$A$2:$A$145,廃棄物マスタ!$B$2:$B$145),""),換算比重マスタ!$A$2:$A$17,換算比重マスタ!$B$2:$B$17),""),IFERROR(_xludf.xlookup(IFERROR(_xludf.xlookup(LEFT(K13,FIND("　",K13&amp;"　")-1),廃棄物マスタ!$A$2:$A$145,廃棄物マスタ!$B$2:$B$145),""),換算比重マスタ!$A$2:$A$17,換算比重マスタ!$D$2:$D$17),1)),IF(V13="L",(U13/1000)*IF(AND(ISNUMBER(IFERROR(_xludf.xlookup(IFERROR(_xludf.xlookup(LEFT(K13,FIND("　",K13&amp;"　")-1),廃棄物マスタ!$A$2:$A$145,廃棄物マスタ!$B$2:$B$145),""),換算比重マスタ!$A$2:$A$17,換算比重マスタ!$B$2:$B$17),"")),IFERROR(_xludf.xlookup(IFERROR(_xludf.xlookup(LEFT(K13,FIND("　",K13&amp;"　")-1),廃棄物マスタ!$A$2:$A$145,廃棄物マスタ!$B$2:$B$145),""),換算比重マスタ!$A$2:$A$17,換算比重マスタ!$B$2:$B$17),"")&lt;&gt;""),IFERROR(_xludf.xlookup(IFERROR(_xludf.xlookup(LEFT(K13,FIND("　",K13&amp;"　")-1),廃棄物マスタ!$A$2:$A$145,廃棄物マスタ!$B$2:$B$145),""),換算比重マスタ!$A$2:$A$17,換算比重マスタ!$B$2:$B$17),""),IFERROR(_xludf.xlookup(IFERROR(_xludf.xlookup(LEFT(K13,FIND("　",K13&amp;"　")-1),廃棄物マスタ!$A$2:$A$145,廃棄物マスタ!$B$2:$B$145),""),換算比重マスタ!$A$2:$A$17,換算比重マスタ!$D$2:$D$17),1)),"換算不可")))))</f>
        <v/>
      </c>
      <c r="AO13" s="22" t="str">
        <f t="shared" si="5"/>
        <v/>
      </c>
      <c r="AP13"/>
      <c r="AQ13" s="25" t="s">
        <v>93</v>
      </c>
      <c r="AR13" s="24" t="str">
        <f t="shared" si="6"/>
        <v/>
      </c>
      <c r="AS13" s="24"/>
      <c r="AT13" s="24" t="str">
        <f t="shared" si="7"/>
        <v/>
      </c>
      <c r="AU13" s="181"/>
    </row>
    <row r="14" spans="1:47" ht="26.25" customHeight="1">
      <c r="B14" s="311"/>
      <c r="C14" s="311"/>
      <c r="D14" s="306"/>
      <c r="E14" s="82" t="s">
        <v>42</v>
      </c>
      <c r="F14" s="94"/>
      <c r="G14" s="100"/>
      <c r="H14" s="103"/>
      <c r="I14" s="72"/>
      <c r="J14" s="223"/>
      <c r="K14" s="95"/>
      <c r="L14" s="96"/>
      <c r="M14" s="97"/>
      <c r="N14" s="223"/>
      <c r="O14" s="234"/>
      <c r="P14" s="98"/>
      <c r="Q14" s="223"/>
      <c r="R14" s="99"/>
      <c r="S14" s="100"/>
      <c r="T14" s="101"/>
      <c r="U14" s="102"/>
      <c r="V14" s="223"/>
      <c r="W14" s="226"/>
      <c r="AC14" s="18" t="str">
        <f>IFERROR(_xlfn.XLOOKUP(LEFT(G14,FIND("　",G14&amp;"　")-1),廃棄物マスタ!$A$2:$A$145,廃棄物マスタ!$B$2:$B$145),"")</f>
        <v/>
      </c>
      <c r="AD14" s="19" t="str">
        <f>IF(I14="","",IF(J14="t",I14,IF(J14="kg",I14/1000,IF(J14="m3",I14*IF(AND(ISNUMBER(IFERROR(_xludf.xlookup(IFERROR(_xludf.xlookup(LEFT(G14,FIND("　",G14&amp;"　")-1),廃棄物マスタ!$A$2:$A$145,廃棄物マスタ!$B$2:$B$145),""),換算比重マスタ!$A$2:$A$17,換算比重マスタ!$B$2:$B$17),"")),IFERROR(_xludf.xlookup(IFERROR(_xludf.xlookup(LEFT(G14,FIND("　",G14&amp;"　")-1),廃棄物マスタ!$A$2:$A$145,廃棄物マスタ!$B$2:$B$145),""),換算比重マスタ!$A$2:$A$17,換算比重マスタ!$B$2:$B$17),"")&lt;&gt;""),IFERROR(_xludf.xlookup(IFERROR(_xludf.xlookup(LEFT(G14,FIND("　",G14&amp;"　")-1),廃棄物マスタ!$A$2:$A$145,廃棄物マスタ!$B$2:$B$145),""),換算比重マスタ!$A$2:$A$17,換算比重マスタ!$B$2:$B$17),""),IFERROR(_xludf.xlookup(IFERROR(_xludf.xlookup(LEFT(G14,FIND("　",G14&amp;"　")-1),廃棄物マスタ!$A$2:$A$145,廃棄物マスタ!$B$2:$B$145),""),換算比重マスタ!$A$2:$A$17,換算比重マスタ!$D$2:$D$17),1)),IF(J14="L",(I14/1000)*IF(AND(ISNUMBER(IFERROR(_xludf.xlookup(IFERROR(_xludf.xlookup(LEFT(G14,FIND("　",G14&amp;"　")-1),廃棄物マスタ!$A$2:$A$145,廃棄物マスタ!$B$2:$B$145),""),換算比重マスタ!$A$2:$A$17,換算比重マスタ!$B$2:$B$17),"")),IFERROR(_xludf.xlookup(IFERROR(_xludf.xlookup(LEFT(G14,FIND("　",G14&amp;"　")-1),廃棄物マスタ!$A$2:$A$145,廃棄物マスタ!$B$2:$B$145),""),換算比重マスタ!$A$2:$A$17,換算比重マスタ!$B$2:$B$17),"")&lt;&gt;""),IFERROR(_xludf.xlookup(IFERROR(_xludf.xlookup(LEFT(G14,FIND("　",G14&amp;"　")-1),廃棄物マスタ!$A$2:$A$145,廃棄物マスタ!$B$2:$B$145),""),換算比重マスタ!$A$2:$A$17,換算比重マスタ!$B$2:$B$17),""),IFERROR(_xludf.xlookup(IFERROR(_xludf.xlookup(LEFT(G14,FIND("　",G14&amp;"　")-1),廃棄物マスタ!$A$2:$A$145,廃棄物マスタ!$B$2:$B$145),""),換算比重マスタ!$A$2:$A$17,換算比重マスタ!$D$2:$D$17),1)),"換算不可")))))</f>
        <v/>
      </c>
      <c r="AE14" s="20" t="str">
        <f t="shared" si="0"/>
        <v/>
      </c>
      <c r="AF14" s="18" t="str">
        <f>IFERROR(_xlfn.XLOOKUP(LEFT(K14,FIND("　",K14&amp;"　")-1),廃棄物マスタ!$A$2:$A$145,廃棄物マスタ!$B$2:$B$145),"")</f>
        <v/>
      </c>
      <c r="AG14" s="21" t="str">
        <f>IF(M14="","",IF(N14="t",M14,IF(N14="kg",M14/1000,IF(N14="m3",M14*IF(AND(ISNUMBER(IFERROR(_xludf.xlookup(IFERROR(_xludf.xlookup(LEFT(K14,FIND("　",K14&amp;"　")-1),廃棄物マスタ!$A$2:$A$145,廃棄物マスタ!$B$2:$B$145),""),換算比重マスタ!$A$2:$A$17,換算比重マスタ!$B$2:$B$17),"")),IFERROR(_xludf.xlookup(IFERROR(_xludf.xlookup(LEFT(K14,FIND("　",K14&amp;"　")-1),廃棄物マスタ!$A$2:$A$145,廃棄物マスタ!$B$2:$B$145),""),換算比重マスタ!$A$2:$A$17,換算比重マスタ!$B$2:$B$17),"")&lt;&gt;""),IFERROR(_xludf.xlookup(IFERROR(_xludf.xlookup(LEFT(K14,FIND("　",K14&amp;"　")-1),廃棄物マスタ!$A$2:$A$145,廃棄物マスタ!$B$2:$B$145),""),換算比重マスタ!$A$2:$A$17,換算比重マスタ!$B$2:$B$17),""),IFERROR(_xludf.xlookup(IFERROR(_xludf.xlookup(LEFT(K14,FIND("　",K14&amp;"　")-1),廃棄物マスタ!$A$2:$A$145,廃棄物マスタ!$B$2:$B$145),""),換算比重マスタ!$A$2:$A$17,換算比重マスタ!$D$2:$D$17),1)),IF(N14="L",(M14/1000)*IF(AND(ISNUMBER(IFERROR(_xludf.xlookup(IFERROR(_xludf.xlookup(LEFT(K14,FIND("　",K14&amp;"　")-1),廃棄物マスタ!$A$2:$A$145,廃棄物マスタ!$B$2:$B$145),""),換算比重マスタ!$A$2:$A$17,換算比重マスタ!$B$2:$B$17),"")),IFERROR(_xludf.xlookup(IFERROR(_xludf.xlookup(LEFT(K14,FIND("　",K14&amp;"　")-1),廃棄物マスタ!$A$2:$A$145,廃棄物マスタ!$B$2:$B$145),""),換算比重マスタ!$A$2:$A$17,換算比重マスタ!$B$2:$B$17),"")&lt;&gt;""),IFERROR(_xludf.xlookup(IFERROR(_xludf.xlookup(LEFT(K14,FIND("　",K14&amp;"　")-1),廃棄物マスタ!$A$2:$A$145,廃棄物マスタ!$B$2:$B$145),""),換算比重マスタ!$A$2:$A$17,換算比重マスタ!$B$2:$B$17),""),IFERROR(_xludf.xlookup(IFERROR(_xludf.xlookup(LEFT(K14,FIND("　",K14&amp;"　")-1),廃棄物マスタ!$A$2:$A$145,廃棄物マスタ!$B$2:$B$145),""),換算比重マスタ!$A$2:$A$17,換算比重マスタ!$D$2:$D$17),1)),"換算不可")))))</f>
        <v/>
      </c>
      <c r="AH14" s="22" t="str">
        <f t="shared" si="1"/>
        <v/>
      </c>
      <c r="AI14" s="23" t="str">
        <f t="shared" ref="AI14:AI35" si="8">IF(O14="","",O14)</f>
        <v/>
      </c>
      <c r="AJ14" s="21" t="str">
        <f>IF(P14="","",IF(Q14="t",P14,IF(Q14="kg",P14/1000,IF(Q14="m3",P14*IF(AND(ISNUMBER(IFERROR(_xludf.xlookup(IFERROR(_xludf.xlookup(LEFT(K14,FIND("　",K14&amp;"　")-1),廃棄物マスタ!$A$2:$A$145,廃棄物マスタ!$B$2:$B$145),""),換算比重マスタ!$A$2:$A$17,換算比重マスタ!$B$2:$B$17),"")),IFERROR(_xludf.xlookup(IFERROR(_xludf.xlookup(LEFT(K14,FIND("　",K14&amp;"　")-1),廃棄物マスタ!$A$2:$A$145,廃棄物マスタ!$B$2:$B$145),""),換算比重マスタ!$A$2:$A$17,換算比重マスタ!$B$2:$B$17),"")&lt;&gt;""),IFERROR(_xludf.xlookup(IFERROR(_xludf.xlookup(LEFT(K14,FIND("　",K14&amp;"　")-1),廃棄物マスタ!$A$2:$A$145,廃棄物マスタ!$B$2:$B$145),""),換算比重マスタ!$A$2:$A$17,換算比重マスタ!$B$2:$B$17),""),IFERROR(_xludf.xlookup(IFERROR(_xludf.xlookup(LEFT(K14,FIND("　",K14&amp;"　")-1),廃棄物マスタ!$A$2:$A$145,廃棄物マスタ!$B$2:$B$145),""),換算比重マスタ!$A$2:$A$17,換算比重マスタ!$D$2:$D$17),1)),IF(Q14="L",(P14/1000)*IF(AND(ISNUMBER(IFERROR(_xludf.xlookup(IFERROR(_xludf.xlookup(LEFT(K14,FIND("　",K14&amp;"　")-1),廃棄物マスタ!$A$2:$A$145,廃棄物マスタ!$B$2:$B$145),""),換算比重マスタ!$A$2:$A$17,換算比重マスタ!$B$2:$B$17),"")),IFERROR(_xludf.xlookup(IFERROR(_xludf.xlookup(LEFT(K14,FIND("　",K14&amp;"　")-1),廃棄物マスタ!$A$2:$A$145,廃棄物マスタ!$B$2:$B$145),""),換算比重マスタ!$A$2:$A$17,換算比重マスタ!$B$2:$B$17),"")&lt;&gt;""),IFERROR(_xludf.xlookup(IFERROR(_xludf.xlookup(LEFT(K14,FIND("　",K14&amp;"　")-1),廃棄物マスタ!$A$2:$A$145,廃棄物マスタ!$B$2:$B$145),""),換算比重マスタ!$A$2:$A$17,換算比重マスタ!$B$2:$B$17),""),IFERROR(_xludf.xlookup(IFERROR(_xludf.xlookup(LEFT(K14,FIND("　",K14&amp;"　")-1),廃棄物マスタ!$A$2:$A$145,廃棄物マスタ!$B$2:$B$145),""),換算比重マスタ!$A$2:$A$17,換算比重マスタ!$D$2:$D$17),1)),"換算不可")))))</f>
        <v/>
      </c>
      <c r="AK14" s="22" t="str">
        <f t="shared" si="2"/>
        <v/>
      </c>
      <c r="AL14" s="23" t="str">
        <f t="shared" si="3"/>
        <v/>
      </c>
      <c r="AM14" s="23" t="str">
        <f t="shared" si="4"/>
        <v/>
      </c>
      <c r="AN14" s="21" t="str">
        <f>IF(U14="","",IF(V14="t",U14,IF(V14="kg",U14/1000,IF(V14="m3",U14*IF(AND(ISNUMBER(IFERROR(_xludf.xlookup(IFERROR(_xludf.xlookup(LEFT(K14,FIND("　",K14&amp;"　")-1),廃棄物マスタ!$A$2:$A$145,廃棄物マスタ!$B$2:$B$145),""),換算比重マスタ!$A$2:$A$17,換算比重マスタ!$B$2:$B$17),"")),IFERROR(_xludf.xlookup(IFERROR(_xludf.xlookup(LEFT(K14,FIND("　",K14&amp;"　")-1),廃棄物マスタ!$A$2:$A$145,廃棄物マスタ!$B$2:$B$145),""),換算比重マスタ!$A$2:$A$17,換算比重マスタ!$B$2:$B$17),"")&lt;&gt;""),IFERROR(_xludf.xlookup(IFERROR(_xludf.xlookup(LEFT(K14,FIND("　",K14&amp;"　")-1),廃棄物マスタ!$A$2:$A$145,廃棄物マスタ!$B$2:$B$145),""),換算比重マスタ!$A$2:$A$17,換算比重マスタ!$B$2:$B$17),""),IFERROR(_xludf.xlookup(IFERROR(_xludf.xlookup(LEFT(K14,FIND("　",K14&amp;"　")-1),廃棄物マスタ!$A$2:$A$145,廃棄物マスタ!$B$2:$B$145),""),換算比重マスタ!$A$2:$A$17,換算比重マスタ!$D$2:$D$17),1)),IF(V14="L",(U14/1000)*IF(AND(ISNUMBER(IFERROR(_xludf.xlookup(IFERROR(_xludf.xlookup(LEFT(K14,FIND("　",K14&amp;"　")-1),廃棄物マスタ!$A$2:$A$145,廃棄物マスタ!$B$2:$B$145),""),換算比重マスタ!$A$2:$A$17,換算比重マスタ!$B$2:$B$17),"")),IFERROR(_xludf.xlookup(IFERROR(_xludf.xlookup(LEFT(K14,FIND("　",K14&amp;"　")-1),廃棄物マスタ!$A$2:$A$145,廃棄物マスタ!$B$2:$B$145),""),換算比重マスタ!$A$2:$A$17,換算比重マスタ!$B$2:$B$17),"")&lt;&gt;""),IFERROR(_xludf.xlookup(IFERROR(_xludf.xlookup(LEFT(K14,FIND("　",K14&amp;"　")-1),廃棄物マスタ!$A$2:$A$145,廃棄物マスタ!$B$2:$B$145),""),換算比重マスタ!$A$2:$A$17,換算比重マスタ!$B$2:$B$17),""),IFERROR(_xludf.xlookup(IFERROR(_xludf.xlookup(LEFT(K14,FIND("　",K14&amp;"　")-1),廃棄物マスタ!$A$2:$A$145,廃棄物マスタ!$B$2:$B$145),""),換算比重マスタ!$A$2:$A$17,換算比重マスタ!$D$2:$D$17),1)),"換算不可")))))</f>
        <v/>
      </c>
      <c r="AO14" s="22" t="str">
        <f t="shared" si="5"/>
        <v/>
      </c>
      <c r="AP14"/>
      <c r="AQ14" s="25" t="s">
        <v>94</v>
      </c>
      <c r="AR14" s="24" t="str">
        <f t="shared" si="6"/>
        <v/>
      </c>
      <c r="AS14" s="24"/>
      <c r="AT14" s="24" t="str">
        <f t="shared" si="7"/>
        <v/>
      </c>
      <c r="AU14" s="181"/>
    </row>
    <row r="15" spans="1:47" ht="26.25" customHeight="1">
      <c r="B15" s="311"/>
      <c r="C15" s="311"/>
      <c r="D15" s="306"/>
      <c r="E15" s="104" t="s">
        <v>37</v>
      </c>
      <c r="F15" s="105"/>
      <c r="G15" s="106"/>
      <c r="H15" s="107"/>
      <c r="I15" s="108"/>
      <c r="J15" s="224"/>
      <c r="K15" s="109"/>
      <c r="L15" s="110"/>
      <c r="M15" s="111"/>
      <c r="N15" s="224"/>
      <c r="O15" s="235"/>
      <c r="P15" s="112"/>
      <c r="Q15" s="224"/>
      <c r="R15" s="113"/>
      <c r="S15" s="106"/>
      <c r="T15" s="114"/>
      <c r="U15" s="115"/>
      <c r="V15" s="224"/>
      <c r="W15" s="226"/>
      <c r="AC15" s="18" t="str">
        <f>IFERROR(_xlfn.XLOOKUP(LEFT(G15,FIND("　",G15&amp;"　")-1),廃棄物マスタ!$A$2:$A$145,廃棄物マスタ!$B$2:$B$145),"")</f>
        <v/>
      </c>
      <c r="AD15" s="19" t="str">
        <f>IF(I15="","",IF(J15="t",I15,IF(J15="kg",I15/1000,IF(J15="m3",I15*IF(AND(ISNUMBER(IFERROR(_xludf.xlookup(IFERROR(_xludf.xlookup(LEFT(G15,FIND("　",G15&amp;"　")-1),廃棄物マスタ!$A$2:$A$145,廃棄物マスタ!$B$2:$B$145),""),換算比重マスタ!$A$2:$A$17,換算比重マスタ!$B$2:$B$17),"")),IFERROR(_xludf.xlookup(IFERROR(_xludf.xlookup(LEFT(G15,FIND("　",G15&amp;"　")-1),廃棄物マスタ!$A$2:$A$145,廃棄物マスタ!$B$2:$B$145),""),換算比重マスタ!$A$2:$A$17,換算比重マスタ!$B$2:$B$17),"")&lt;&gt;""),IFERROR(_xludf.xlookup(IFERROR(_xludf.xlookup(LEFT(G15,FIND("　",G15&amp;"　")-1),廃棄物マスタ!$A$2:$A$145,廃棄物マスタ!$B$2:$B$145),""),換算比重マスタ!$A$2:$A$17,換算比重マスタ!$B$2:$B$17),""),IFERROR(_xludf.xlookup(IFERROR(_xludf.xlookup(LEFT(G15,FIND("　",G15&amp;"　")-1),廃棄物マスタ!$A$2:$A$145,廃棄物マスタ!$B$2:$B$145),""),換算比重マスタ!$A$2:$A$17,換算比重マスタ!$D$2:$D$17),1)),IF(J15="L",(I15/1000)*IF(AND(ISNUMBER(IFERROR(_xludf.xlookup(IFERROR(_xludf.xlookup(LEFT(G15,FIND("　",G15&amp;"　")-1),廃棄物マスタ!$A$2:$A$145,廃棄物マスタ!$B$2:$B$145),""),換算比重マスタ!$A$2:$A$17,換算比重マスタ!$B$2:$B$17),"")),IFERROR(_xludf.xlookup(IFERROR(_xludf.xlookup(LEFT(G15,FIND("　",G15&amp;"　")-1),廃棄物マスタ!$A$2:$A$145,廃棄物マスタ!$B$2:$B$145),""),換算比重マスタ!$A$2:$A$17,換算比重マスタ!$B$2:$B$17),"")&lt;&gt;""),IFERROR(_xludf.xlookup(IFERROR(_xludf.xlookup(LEFT(G15,FIND("　",G15&amp;"　")-1),廃棄物マスタ!$A$2:$A$145,廃棄物マスタ!$B$2:$B$145),""),換算比重マスタ!$A$2:$A$17,換算比重マスタ!$B$2:$B$17),""),IFERROR(_xludf.xlookup(IFERROR(_xludf.xlookup(LEFT(G15,FIND("　",G15&amp;"　")-1),廃棄物マスタ!$A$2:$A$145,廃棄物マスタ!$B$2:$B$145),""),換算比重マスタ!$A$2:$A$17,換算比重マスタ!$D$2:$D$17),1)),"換算不可")))))</f>
        <v/>
      </c>
      <c r="AE15" s="20" t="str">
        <f t="shared" si="0"/>
        <v/>
      </c>
      <c r="AF15" s="18" t="str">
        <f>IFERROR(_xlfn.XLOOKUP(LEFT(K15,FIND("　",K15&amp;"　")-1),廃棄物マスタ!$A$2:$A$145,廃棄物マスタ!$B$2:$B$145),"")</f>
        <v/>
      </c>
      <c r="AG15" s="21" t="str">
        <f>IF(M15="","",IF(N15="t",M15,IF(N15="kg",M15/1000,IF(N15="m3",M15*IF(AND(ISNUMBER(IFERROR(_xludf.xlookup(IFERROR(_xludf.xlookup(LEFT(K15,FIND("　",K15&amp;"　")-1),廃棄物マスタ!$A$2:$A$145,廃棄物マスタ!$B$2:$B$145),""),換算比重マスタ!$A$2:$A$17,換算比重マスタ!$B$2:$B$17),"")),IFERROR(_xludf.xlookup(IFERROR(_xludf.xlookup(LEFT(K15,FIND("　",K15&amp;"　")-1),廃棄物マスタ!$A$2:$A$145,廃棄物マスタ!$B$2:$B$145),""),換算比重マスタ!$A$2:$A$17,換算比重マスタ!$B$2:$B$17),"")&lt;&gt;""),IFERROR(_xludf.xlookup(IFERROR(_xludf.xlookup(LEFT(K15,FIND("　",K15&amp;"　")-1),廃棄物マスタ!$A$2:$A$145,廃棄物マスタ!$B$2:$B$145),""),換算比重マスタ!$A$2:$A$17,換算比重マスタ!$B$2:$B$17),""),IFERROR(_xludf.xlookup(IFERROR(_xludf.xlookup(LEFT(K15,FIND("　",K15&amp;"　")-1),廃棄物マスタ!$A$2:$A$145,廃棄物マスタ!$B$2:$B$145),""),換算比重マスタ!$A$2:$A$17,換算比重マスタ!$D$2:$D$17),1)),IF(N15="L",(M15/1000)*IF(AND(ISNUMBER(IFERROR(_xludf.xlookup(IFERROR(_xludf.xlookup(LEFT(K15,FIND("　",K15&amp;"　")-1),廃棄物マスタ!$A$2:$A$145,廃棄物マスタ!$B$2:$B$145),""),換算比重マスタ!$A$2:$A$17,換算比重マスタ!$B$2:$B$17),"")),IFERROR(_xludf.xlookup(IFERROR(_xludf.xlookup(LEFT(K15,FIND("　",K15&amp;"　")-1),廃棄物マスタ!$A$2:$A$145,廃棄物マスタ!$B$2:$B$145),""),換算比重マスタ!$A$2:$A$17,換算比重マスタ!$B$2:$B$17),"")&lt;&gt;""),IFERROR(_xludf.xlookup(IFERROR(_xludf.xlookup(LEFT(K15,FIND("　",K15&amp;"　")-1),廃棄物マスタ!$A$2:$A$145,廃棄物マスタ!$B$2:$B$145),""),換算比重マスタ!$A$2:$A$17,換算比重マスタ!$B$2:$B$17),""),IFERROR(_xludf.xlookup(IFERROR(_xludf.xlookup(LEFT(K15,FIND("　",K15&amp;"　")-1),廃棄物マスタ!$A$2:$A$145,廃棄物マスタ!$B$2:$B$145),""),換算比重マスタ!$A$2:$A$17,換算比重マスタ!$D$2:$D$17),1)),"換算不可")))))</f>
        <v/>
      </c>
      <c r="AH15" s="22" t="str">
        <f t="shared" si="1"/>
        <v/>
      </c>
      <c r="AI15" s="23" t="str">
        <f t="shared" si="8"/>
        <v/>
      </c>
      <c r="AJ15" s="21" t="str">
        <f>IF(P15="","",IF(Q15="t",P15,IF(Q15="kg",P15/1000,IF(Q15="m3",P15*IF(AND(ISNUMBER(IFERROR(_xludf.xlookup(IFERROR(_xludf.xlookup(LEFT(K15,FIND("　",K15&amp;"　")-1),廃棄物マスタ!$A$2:$A$145,廃棄物マスタ!$B$2:$B$145),""),換算比重マスタ!$A$2:$A$17,換算比重マスタ!$B$2:$B$17),"")),IFERROR(_xludf.xlookup(IFERROR(_xludf.xlookup(LEFT(K15,FIND("　",K15&amp;"　")-1),廃棄物マスタ!$A$2:$A$145,廃棄物マスタ!$B$2:$B$145),""),換算比重マスタ!$A$2:$A$17,換算比重マスタ!$B$2:$B$17),"")&lt;&gt;""),IFERROR(_xludf.xlookup(IFERROR(_xludf.xlookup(LEFT(K15,FIND("　",K15&amp;"　")-1),廃棄物マスタ!$A$2:$A$145,廃棄物マスタ!$B$2:$B$145),""),換算比重マスタ!$A$2:$A$17,換算比重マスタ!$B$2:$B$17),""),IFERROR(_xludf.xlookup(IFERROR(_xludf.xlookup(LEFT(K15,FIND("　",K15&amp;"　")-1),廃棄物マスタ!$A$2:$A$145,廃棄物マスタ!$B$2:$B$145),""),換算比重マスタ!$A$2:$A$17,換算比重マスタ!$D$2:$D$17),1)),IF(Q15="L",(P15/1000)*IF(AND(ISNUMBER(IFERROR(_xludf.xlookup(IFERROR(_xludf.xlookup(LEFT(K15,FIND("　",K15&amp;"　")-1),廃棄物マスタ!$A$2:$A$145,廃棄物マスタ!$B$2:$B$145),""),換算比重マスタ!$A$2:$A$17,換算比重マスタ!$B$2:$B$17),"")),IFERROR(_xludf.xlookup(IFERROR(_xludf.xlookup(LEFT(K15,FIND("　",K15&amp;"　")-1),廃棄物マスタ!$A$2:$A$145,廃棄物マスタ!$B$2:$B$145),""),換算比重マスタ!$A$2:$A$17,換算比重マスタ!$B$2:$B$17),"")&lt;&gt;""),IFERROR(_xludf.xlookup(IFERROR(_xludf.xlookup(LEFT(K15,FIND("　",K15&amp;"　")-1),廃棄物マスタ!$A$2:$A$145,廃棄物マスタ!$B$2:$B$145),""),換算比重マスタ!$A$2:$A$17,換算比重マスタ!$B$2:$B$17),""),IFERROR(_xludf.xlookup(IFERROR(_xludf.xlookup(LEFT(K15,FIND("　",K15&amp;"　")-1),廃棄物マスタ!$A$2:$A$145,廃棄物マスタ!$B$2:$B$145),""),換算比重マスタ!$A$2:$A$17,換算比重マスタ!$D$2:$D$17),1)),"換算不可")))))</f>
        <v/>
      </c>
      <c r="AK15" s="22" t="str">
        <f t="shared" si="2"/>
        <v/>
      </c>
      <c r="AL15" s="23" t="str">
        <f t="shared" si="3"/>
        <v/>
      </c>
      <c r="AM15" s="23" t="str">
        <f t="shared" si="4"/>
        <v/>
      </c>
      <c r="AN15" s="21" t="str">
        <f>IF(U15="","",IF(V15="t",U15,IF(V15="kg",U15/1000,IF(V15="m3",U15*IF(AND(ISNUMBER(IFERROR(_xludf.xlookup(IFERROR(_xludf.xlookup(LEFT(K15,FIND("　",K15&amp;"　")-1),廃棄物マスタ!$A$2:$A$145,廃棄物マスタ!$B$2:$B$145),""),換算比重マスタ!$A$2:$A$17,換算比重マスタ!$B$2:$B$17),"")),IFERROR(_xludf.xlookup(IFERROR(_xludf.xlookup(LEFT(K15,FIND("　",K15&amp;"　")-1),廃棄物マスタ!$A$2:$A$145,廃棄物マスタ!$B$2:$B$145),""),換算比重マスタ!$A$2:$A$17,換算比重マスタ!$B$2:$B$17),"")&lt;&gt;""),IFERROR(_xludf.xlookup(IFERROR(_xludf.xlookup(LEFT(K15,FIND("　",K15&amp;"　")-1),廃棄物マスタ!$A$2:$A$145,廃棄物マスタ!$B$2:$B$145),""),換算比重マスタ!$A$2:$A$17,換算比重マスタ!$B$2:$B$17),""),IFERROR(_xludf.xlookup(IFERROR(_xludf.xlookup(LEFT(K15,FIND("　",K15&amp;"　")-1),廃棄物マスタ!$A$2:$A$145,廃棄物マスタ!$B$2:$B$145),""),換算比重マスタ!$A$2:$A$17,換算比重マスタ!$D$2:$D$17),1)),IF(V15="L",(U15/1000)*IF(AND(ISNUMBER(IFERROR(_xludf.xlookup(IFERROR(_xludf.xlookup(LEFT(K15,FIND("　",K15&amp;"　")-1),廃棄物マスタ!$A$2:$A$145,廃棄物マスタ!$B$2:$B$145),""),換算比重マスタ!$A$2:$A$17,換算比重マスタ!$B$2:$B$17),"")),IFERROR(_xludf.xlookup(IFERROR(_xludf.xlookup(LEFT(K15,FIND("　",K15&amp;"　")-1),廃棄物マスタ!$A$2:$A$145,廃棄物マスタ!$B$2:$B$145),""),換算比重マスタ!$A$2:$A$17,換算比重マスタ!$B$2:$B$17),"")&lt;&gt;""),IFERROR(_xludf.xlookup(IFERROR(_xludf.xlookup(LEFT(K15,FIND("　",K15&amp;"　")-1),廃棄物マスタ!$A$2:$A$145,廃棄物マスタ!$B$2:$B$145),""),換算比重マスタ!$A$2:$A$17,換算比重マスタ!$B$2:$B$17),""),IFERROR(_xludf.xlookup(IFERROR(_xludf.xlookup(LEFT(K15,FIND("　",K15&amp;"　")-1),廃棄物マスタ!$A$2:$A$145,廃棄物マスタ!$B$2:$B$145),""),換算比重マスタ!$A$2:$A$17,換算比重マスタ!$D$2:$D$17),1)),"換算不可")))))</f>
        <v/>
      </c>
      <c r="AO15" s="22" t="str">
        <f t="shared" si="5"/>
        <v/>
      </c>
      <c r="AP15"/>
      <c r="AQ15" s="25" t="s">
        <v>95</v>
      </c>
      <c r="AR15" s="24" t="str">
        <f t="shared" si="6"/>
        <v/>
      </c>
      <c r="AS15" s="24"/>
      <c r="AT15" s="24" t="str">
        <f t="shared" si="7"/>
        <v/>
      </c>
      <c r="AU15" s="181"/>
    </row>
    <row r="16" spans="1:47" ht="26.25" customHeight="1">
      <c r="B16" s="304" t="s">
        <v>96</v>
      </c>
      <c r="C16" s="305"/>
      <c r="D16" s="306"/>
      <c r="E16" s="116" t="s">
        <v>39</v>
      </c>
      <c r="F16" s="117"/>
      <c r="G16" s="182"/>
      <c r="H16" s="183"/>
      <c r="I16" s="118"/>
      <c r="J16" s="225"/>
      <c r="K16" s="119"/>
      <c r="L16" s="120"/>
      <c r="M16" s="121"/>
      <c r="N16" s="225"/>
      <c r="O16" s="236"/>
      <c r="P16" s="122"/>
      <c r="Q16" s="225"/>
      <c r="R16" s="123"/>
      <c r="S16" s="124"/>
      <c r="T16" s="125"/>
      <c r="U16" s="126"/>
      <c r="V16" s="225"/>
      <c r="W16" s="226"/>
      <c r="AC16" s="18" t="str">
        <f>IFERROR(_xlfn.XLOOKUP(LEFT(G16,FIND("　",G16&amp;"　")-1),廃棄物マスタ!$A$2:$A$145,廃棄物マスタ!$B$2:$B$145),"")</f>
        <v/>
      </c>
      <c r="AD16" s="19" t="str">
        <f>IF(I16="","",IF(J16="t",I16,IF(J16="kg",I16/1000,IF(J16="m3",I16*IF(AND(ISNUMBER(IFERROR(_xludf.xlookup(IFERROR(_xludf.xlookup(LEFT(G16,FIND("　",G16&amp;"　")-1),廃棄物マスタ!$A$2:$A$145,廃棄物マスタ!$B$2:$B$145),""),換算比重マスタ!$A$2:$A$17,換算比重マスタ!$B$2:$B$17),"")),IFERROR(_xludf.xlookup(IFERROR(_xludf.xlookup(LEFT(G16,FIND("　",G16&amp;"　")-1),廃棄物マスタ!$A$2:$A$145,廃棄物マスタ!$B$2:$B$145),""),換算比重マスタ!$A$2:$A$17,換算比重マスタ!$B$2:$B$17),"")&lt;&gt;""),IFERROR(_xludf.xlookup(IFERROR(_xludf.xlookup(LEFT(G16,FIND("　",G16&amp;"　")-1),廃棄物マスタ!$A$2:$A$145,廃棄物マスタ!$B$2:$B$145),""),換算比重マスタ!$A$2:$A$17,換算比重マスタ!$B$2:$B$17),""),IFERROR(_xludf.xlookup(IFERROR(_xludf.xlookup(LEFT(G16,FIND("　",G16&amp;"　")-1),廃棄物マスタ!$A$2:$A$145,廃棄物マスタ!$B$2:$B$145),""),換算比重マスタ!$A$2:$A$17,換算比重マスタ!$D$2:$D$17),1)),IF(J16="L",(I16/1000)*IF(AND(ISNUMBER(IFERROR(_xludf.xlookup(IFERROR(_xludf.xlookup(LEFT(G16,FIND("　",G16&amp;"　")-1),廃棄物マスタ!$A$2:$A$145,廃棄物マスタ!$B$2:$B$145),""),換算比重マスタ!$A$2:$A$17,換算比重マスタ!$B$2:$B$17),"")),IFERROR(_xludf.xlookup(IFERROR(_xludf.xlookup(LEFT(G16,FIND("　",G16&amp;"　")-1),廃棄物マスタ!$A$2:$A$145,廃棄物マスタ!$B$2:$B$145),""),換算比重マスタ!$A$2:$A$17,換算比重マスタ!$B$2:$B$17),"")&lt;&gt;""),IFERROR(_xludf.xlookup(IFERROR(_xludf.xlookup(LEFT(G16,FIND("　",G16&amp;"　")-1),廃棄物マスタ!$A$2:$A$145,廃棄物マスタ!$B$2:$B$145),""),換算比重マスタ!$A$2:$A$17,換算比重マスタ!$B$2:$B$17),""),IFERROR(_xludf.xlookup(IFERROR(_xludf.xlookup(LEFT(G16,FIND("　",G16&amp;"　")-1),廃棄物マスタ!$A$2:$A$145,廃棄物マスタ!$B$2:$B$145),""),換算比重マスタ!$A$2:$A$17,換算比重マスタ!$D$2:$D$17),1)),"換算不可")))))</f>
        <v/>
      </c>
      <c r="AE16" s="20" t="str">
        <f t="shared" si="0"/>
        <v/>
      </c>
      <c r="AF16" s="18" t="str">
        <f>IFERROR(_xlfn.XLOOKUP(LEFT(K16,FIND("　",K16&amp;"　")-1),廃棄物マスタ!$A$2:$A$145,廃棄物マスタ!$B$2:$B$145),"")</f>
        <v/>
      </c>
      <c r="AG16" s="21" t="str">
        <f>IF(M16="","",IF(N16="t",M16,IF(N16="kg",M16/1000,IF(N16="m3",M16*IF(AND(ISNUMBER(IFERROR(_xludf.xlookup(IFERROR(_xludf.xlookup(LEFT(K16,FIND("　",K16&amp;"　")-1),廃棄物マスタ!$A$2:$A$145,廃棄物マスタ!$B$2:$B$145),""),換算比重マスタ!$A$2:$A$17,換算比重マスタ!$B$2:$B$17),"")),IFERROR(_xludf.xlookup(IFERROR(_xludf.xlookup(LEFT(K16,FIND("　",K16&amp;"　")-1),廃棄物マスタ!$A$2:$A$145,廃棄物マスタ!$B$2:$B$145),""),換算比重マスタ!$A$2:$A$17,換算比重マスタ!$B$2:$B$17),"")&lt;&gt;""),IFERROR(_xludf.xlookup(IFERROR(_xludf.xlookup(LEFT(K16,FIND("　",K16&amp;"　")-1),廃棄物マスタ!$A$2:$A$145,廃棄物マスタ!$B$2:$B$145),""),換算比重マスタ!$A$2:$A$17,換算比重マスタ!$B$2:$B$17),""),IFERROR(_xludf.xlookup(IFERROR(_xludf.xlookup(LEFT(K16,FIND("　",K16&amp;"　")-1),廃棄物マスタ!$A$2:$A$145,廃棄物マスタ!$B$2:$B$145),""),換算比重マスタ!$A$2:$A$17,換算比重マスタ!$D$2:$D$17),1)),IF(N16="L",(M16/1000)*IF(AND(ISNUMBER(IFERROR(_xludf.xlookup(IFERROR(_xludf.xlookup(LEFT(K16,FIND("　",K16&amp;"　")-1),廃棄物マスタ!$A$2:$A$145,廃棄物マスタ!$B$2:$B$145),""),換算比重マスタ!$A$2:$A$17,換算比重マスタ!$B$2:$B$17),"")),IFERROR(_xludf.xlookup(IFERROR(_xludf.xlookup(LEFT(K16,FIND("　",K16&amp;"　")-1),廃棄物マスタ!$A$2:$A$145,廃棄物マスタ!$B$2:$B$145),""),換算比重マスタ!$A$2:$A$17,換算比重マスタ!$B$2:$B$17),"")&lt;&gt;""),IFERROR(_xludf.xlookup(IFERROR(_xludf.xlookup(LEFT(K16,FIND("　",K16&amp;"　")-1),廃棄物マスタ!$A$2:$A$145,廃棄物マスタ!$B$2:$B$145),""),換算比重マスタ!$A$2:$A$17,換算比重マスタ!$B$2:$B$17),""),IFERROR(_xludf.xlookup(IFERROR(_xludf.xlookup(LEFT(K16,FIND("　",K16&amp;"　")-1),廃棄物マスタ!$A$2:$A$145,廃棄物マスタ!$B$2:$B$145),""),換算比重マスタ!$A$2:$A$17,換算比重マスタ!$D$2:$D$17),1)),"換算不可")))))</f>
        <v/>
      </c>
      <c r="AH16" s="22" t="str">
        <f t="shared" si="1"/>
        <v/>
      </c>
      <c r="AI16" s="23" t="str">
        <f t="shared" si="8"/>
        <v/>
      </c>
      <c r="AJ16" s="21" t="str">
        <f>IF(P16="","",IF(Q16="t",P16,IF(Q16="kg",P16/1000,IF(Q16="m3",P16*IF(AND(ISNUMBER(IFERROR(_xludf.xlookup(IFERROR(_xludf.xlookup(LEFT(K16,FIND("　",K16&amp;"　")-1),廃棄物マスタ!$A$2:$A$145,廃棄物マスタ!$B$2:$B$145),""),換算比重マスタ!$A$2:$A$17,換算比重マスタ!$B$2:$B$17),"")),IFERROR(_xludf.xlookup(IFERROR(_xludf.xlookup(LEFT(K16,FIND("　",K16&amp;"　")-1),廃棄物マスタ!$A$2:$A$145,廃棄物マスタ!$B$2:$B$145),""),換算比重マスタ!$A$2:$A$17,換算比重マスタ!$B$2:$B$17),"")&lt;&gt;""),IFERROR(_xludf.xlookup(IFERROR(_xludf.xlookup(LEFT(K16,FIND("　",K16&amp;"　")-1),廃棄物マスタ!$A$2:$A$145,廃棄物マスタ!$B$2:$B$145),""),換算比重マスタ!$A$2:$A$17,換算比重マスタ!$B$2:$B$17),""),IFERROR(_xludf.xlookup(IFERROR(_xludf.xlookup(LEFT(K16,FIND("　",K16&amp;"　")-1),廃棄物マスタ!$A$2:$A$145,廃棄物マスタ!$B$2:$B$145),""),換算比重マスタ!$A$2:$A$17,換算比重マスタ!$D$2:$D$17),1)),IF(Q16="L",(P16/1000)*IF(AND(ISNUMBER(IFERROR(_xludf.xlookup(IFERROR(_xludf.xlookup(LEFT(K16,FIND("　",K16&amp;"　")-1),廃棄物マスタ!$A$2:$A$145,廃棄物マスタ!$B$2:$B$145),""),換算比重マスタ!$A$2:$A$17,換算比重マスタ!$B$2:$B$17),"")),IFERROR(_xludf.xlookup(IFERROR(_xludf.xlookup(LEFT(K16,FIND("　",K16&amp;"　")-1),廃棄物マスタ!$A$2:$A$145,廃棄物マスタ!$B$2:$B$145),""),換算比重マスタ!$A$2:$A$17,換算比重マスタ!$B$2:$B$17),"")&lt;&gt;""),IFERROR(_xludf.xlookup(IFERROR(_xludf.xlookup(LEFT(K16,FIND("　",K16&amp;"　")-1),廃棄物マスタ!$A$2:$A$145,廃棄物マスタ!$B$2:$B$145),""),換算比重マスタ!$A$2:$A$17,換算比重マスタ!$B$2:$B$17),""),IFERROR(_xludf.xlookup(IFERROR(_xludf.xlookup(LEFT(K16,FIND("　",K16&amp;"　")-1),廃棄物マスタ!$A$2:$A$145,廃棄物マスタ!$B$2:$B$145),""),換算比重マスタ!$A$2:$A$17,換算比重マスタ!$D$2:$D$17),1)),"換算不可")))))</f>
        <v/>
      </c>
      <c r="AK16" s="22" t="str">
        <f t="shared" si="2"/>
        <v/>
      </c>
      <c r="AL16" s="23" t="str">
        <f t="shared" si="3"/>
        <v/>
      </c>
      <c r="AM16" s="23" t="str">
        <f t="shared" si="4"/>
        <v/>
      </c>
      <c r="AN16" s="21" t="str">
        <f>IF(U16="","",IF(V16="t",U16,IF(V16="kg",U16/1000,IF(V16="m3",U16*IF(AND(ISNUMBER(IFERROR(_xludf.xlookup(IFERROR(_xludf.xlookup(LEFT(K16,FIND("　",K16&amp;"　")-1),廃棄物マスタ!$A$2:$A$145,廃棄物マスタ!$B$2:$B$145),""),換算比重マスタ!$A$2:$A$17,換算比重マスタ!$B$2:$B$17),"")),IFERROR(_xludf.xlookup(IFERROR(_xludf.xlookup(LEFT(K16,FIND("　",K16&amp;"　")-1),廃棄物マスタ!$A$2:$A$145,廃棄物マスタ!$B$2:$B$145),""),換算比重マスタ!$A$2:$A$17,換算比重マスタ!$B$2:$B$17),"")&lt;&gt;""),IFERROR(_xludf.xlookup(IFERROR(_xludf.xlookup(LEFT(K16,FIND("　",K16&amp;"　")-1),廃棄物マスタ!$A$2:$A$145,廃棄物マスタ!$B$2:$B$145),""),換算比重マスタ!$A$2:$A$17,換算比重マスタ!$B$2:$B$17),""),IFERROR(_xludf.xlookup(IFERROR(_xludf.xlookup(LEFT(K16,FIND("　",K16&amp;"　")-1),廃棄物マスタ!$A$2:$A$145,廃棄物マスタ!$B$2:$B$145),""),換算比重マスタ!$A$2:$A$17,換算比重マスタ!$D$2:$D$17),1)),IF(V16="L",(U16/1000)*IF(AND(ISNUMBER(IFERROR(_xludf.xlookup(IFERROR(_xludf.xlookup(LEFT(K16,FIND("　",K16&amp;"　")-1),廃棄物マスタ!$A$2:$A$145,廃棄物マスタ!$B$2:$B$145),""),換算比重マスタ!$A$2:$A$17,換算比重マスタ!$B$2:$B$17),"")),IFERROR(_xludf.xlookup(IFERROR(_xludf.xlookup(LEFT(K16,FIND("　",K16&amp;"　")-1),廃棄物マスタ!$A$2:$A$145,廃棄物マスタ!$B$2:$B$145),""),換算比重マスタ!$A$2:$A$17,換算比重マスタ!$B$2:$B$17),"")&lt;&gt;""),IFERROR(_xludf.xlookup(IFERROR(_xludf.xlookup(LEFT(K16,FIND("　",K16&amp;"　")-1),廃棄物マスタ!$A$2:$A$145,廃棄物マスタ!$B$2:$B$145),""),換算比重マスタ!$A$2:$A$17,換算比重マスタ!$B$2:$B$17),""),IFERROR(_xludf.xlookup(IFERROR(_xludf.xlookup(LEFT(K16,FIND("　",K16&amp;"　")-1),廃棄物マスタ!$A$2:$A$145,廃棄物マスタ!$B$2:$B$145),""),換算比重マスタ!$A$2:$A$17,換算比重マスタ!$D$2:$D$17),1)),"換算不可")))))</f>
        <v/>
      </c>
      <c r="AO16" s="22" t="str">
        <f t="shared" si="5"/>
        <v/>
      </c>
      <c r="AP16"/>
      <c r="AQ16" s="25" t="s">
        <v>97</v>
      </c>
      <c r="AR16" s="24" t="str">
        <f t="shared" si="6"/>
        <v/>
      </c>
      <c r="AS16" s="24"/>
      <c r="AT16" s="24" t="str">
        <f t="shared" si="7"/>
        <v/>
      </c>
      <c r="AU16" s="181"/>
    </row>
    <row r="17" spans="2:47" ht="26.25" customHeight="1">
      <c r="B17" s="304"/>
      <c r="C17" s="304"/>
      <c r="D17" s="306"/>
      <c r="E17" s="93" t="s">
        <v>41</v>
      </c>
      <c r="F17" s="94"/>
      <c r="G17" s="180"/>
      <c r="H17" s="149"/>
      <c r="I17" s="72"/>
      <c r="J17" s="223"/>
      <c r="K17" s="95"/>
      <c r="L17" s="96"/>
      <c r="M17" s="97"/>
      <c r="N17" s="223"/>
      <c r="O17" s="234"/>
      <c r="P17" s="98"/>
      <c r="Q17" s="223"/>
      <c r="R17" s="99"/>
      <c r="S17" s="100"/>
      <c r="T17" s="101"/>
      <c r="U17" s="102"/>
      <c r="V17" s="223"/>
      <c r="W17" s="226"/>
      <c r="AC17" s="18" t="str">
        <f>IFERROR(_xlfn.XLOOKUP(LEFT(G17,FIND("　",G17&amp;"　")-1),廃棄物マスタ!$A$2:$A$145,廃棄物マスタ!$B$2:$B$145),"")</f>
        <v/>
      </c>
      <c r="AD17" s="19" t="str">
        <f>IF(I17="","",IF(J17="t",I17,IF(J17="kg",I17/1000,IF(J17="m3",I17*IF(AND(ISNUMBER(IFERROR(_xludf.xlookup(IFERROR(_xludf.xlookup(LEFT(G17,FIND("　",G17&amp;"　")-1),廃棄物マスタ!$A$2:$A$145,廃棄物マスタ!$B$2:$B$145),""),換算比重マスタ!$A$2:$A$17,換算比重マスタ!$B$2:$B$17),"")),IFERROR(_xludf.xlookup(IFERROR(_xludf.xlookup(LEFT(G17,FIND("　",G17&amp;"　")-1),廃棄物マスタ!$A$2:$A$145,廃棄物マスタ!$B$2:$B$145),""),換算比重マスタ!$A$2:$A$17,換算比重マスタ!$B$2:$B$17),"")&lt;&gt;""),IFERROR(_xludf.xlookup(IFERROR(_xludf.xlookup(LEFT(G17,FIND("　",G17&amp;"　")-1),廃棄物マスタ!$A$2:$A$145,廃棄物マスタ!$B$2:$B$145),""),換算比重マスタ!$A$2:$A$17,換算比重マスタ!$B$2:$B$17),""),IFERROR(_xludf.xlookup(IFERROR(_xludf.xlookup(LEFT(G17,FIND("　",G17&amp;"　")-1),廃棄物マスタ!$A$2:$A$145,廃棄物マスタ!$B$2:$B$145),""),換算比重マスタ!$A$2:$A$17,換算比重マスタ!$D$2:$D$17),1)),IF(J17="L",(I17/1000)*IF(AND(ISNUMBER(IFERROR(_xludf.xlookup(IFERROR(_xludf.xlookup(LEFT(G17,FIND("　",G17&amp;"　")-1),廃棄物マスタ!$A$2:$A$145,廃棄物マスタ!$B$2:$B$145),""),換算比重マスタ!$A$2:$A$17,換算比重マスタ!$B$2:$B$17),"")),IFERROR(_xludf.xlookup(IFERROR(_xludf.xlookup(LEFT(G17,FIND("　",G17&amp;"　")-1),廃棄物マスタ!$A$2:$A$145,廃棄物マスタ!$B$2:$B$145),""),換算比重マスタ!$A$2:$A$17,換算比重マスタ!$B$2:$B$17),"")&lt;&gt;""),IFERROR(_xludf.xlookup(IFERROR(_xludf.xlookup(LEFT(G17,FIND("　",G17&amp;"　")-1),廃棄物マスタ!$A$2:$A$145,廃棄物マスタ!$B$2:$B$145),""),換算比重マスタ!$A$2:$A$17,換算比重マスタ!$B$2:$B$17),""),IFERROR(_xludf.xlookup(IFERROR(_xludf.xlookup(LEFT(G17,FIND("　",G17&amp;"　")-1),廃棄物マスタ!$A$2:$A$145,廃棄物マスタ!$B$2:$B$145),""),換算比重マスタ!$A$2:$A$17,換算比重マスタ!$D$2:$D$17),1)),"換算不可")))))</f>
        <v/>
      </c>
      <c r="AE17" s="20" t="str">
        <f t="shared" si="0"/>
        <v/>
      </c>
      <c r="AF17" s="18" t="str">
        <f>IFERROR(_xlfn.XLOOKUP(LEFT(K17,FIND("　",K17&amp;"　")-1),廃棄物マスタ!$A$2:$A$145,廃棄物マスタ!$B$2:$B$145),"")</f>
        <v/>
      </c>
      <c r="AG17" s="21" t="str">
        <f>IF(M17="","",IF(N17="t",M17,IF(N17="kg",M17/1000,IF(N17="m3",M17*IF(AND(ISNUMBER(IFERROR(_xludf.xlookup(IFERROR(_xludf.xlookup(LEFT(K17,FIND("　",K17&amp;"　")-1),廃棄物マスタ!$A$2:$A$145,廃棄物マスタ!$B$2:$B$145),""),換算比重マスタ!$A$2:$A$17,換算比重マスタ!$B$2:$B$17),"")),IFERROR(_xludf.xlookup(IFERROR(_xludf.xlookup(LEFT(K17,FIND("　",K17&amp;"　")-1),廃棄物マスタ!$A$2:$A$145,廃棄物マスタ!$B$2:$B$145),""),換算比重マスタ!$A$2:$A$17,換算比重マスタ!$B$2:$B$17),"")&lt;&gt;""),IFERROR(_xludf.xlookup(IFERROR(_xludf.xlookup(LEFT(K17,FIND("　",K17&amp;"　")-1),廃棄物マスタ!$A$2:$A$145,廃棄物マスタ!$B$2:$B$145),""),換算比重マスタ!$A$2:$A$17,換算比重マスタ!$B$2:$B$17),""),IFERROR(_xludf.xlookup(IFERROR(_xludf.xlookup(LEFT(K17,FIND("　",K17&amp;"　")-1),廃棄物マスタ!$A$2:$A$145,廃棄物マスタ!$B$2:$B$145),""),換算比重マスタ!$A$2:$A$17,換算比重マスタ!$D$2:$D$17),1)),IF(N17="L",(M17/1000)*IF(AND(ISNUMBER(IFERROR(_xludf.xlookup(IFERROR(_xludf.xlookup(LEFT(K17,FIND("　",K17&amp;"　")-1),廃棄物マスタ!$A$2:$A$145,廃棄物マスタ!$B$2:$B$145),""),換算比重マスタ!$A$2:$A$17,換算比重マスタ!$B$2:$B$17),"")),IFERROR(_xludf.xlookup(IFERROR(_xludf.xlookup(LEFT(K17,FIND("　",K17&amp;"　")-1),廃棄物マスタ!$A$2:$A$145,廃棄物マスタ!$B$2:$B$145),""),換算比重マスタ!$A$2:$A$17,換算比重マスタ!$B$2:$B$17),"")&lt;&gt;""),IFERROR(_xludf.xlookup(IFERROR(_xludf.xlookup(LEFT(K17,FIND("　",K17&amp;"　")-1),廃棄物マスタ!$A$2:$A$145,廃棄物マスタ!$B$2:$B$145),""),換算比重マスタ!$A$2:$A$17,換算比重マスタ!$B$2:$B$17),""),IFERROR(_xludf.xlookup(IFERROR(_xludf.xlookup(LEFT(K17,FIND("　",K17&amp;"　")-1),廃棄物マスタ!$A$2:$A$145,廃棄物マスタ!$B$2:$B$145),""),換算比重マスタ!$A$2:$A$17,換算比重マスタ!$D$2:$D$17),1)),"換算不可")))))</f>
        <v/>
      </c>
      <c r="AH17" s="22" t="str">
        <f t="shared" si="1"/>
        <v/>
      </c>
      <c r="AI17" s="23" t="str">
        <f t="shared" si="8"/>
        <v/>
      </c>
      <c r="AJ17" s="21" t="str">
        <f>IF(P17="","",IF(Q17="t",P17,IF(Q17="kg",P17/1000,IF(Q17="m3",P17*IF(AND(ISNUMBER(IFERROR(_xludf.xlookup(IFERROR(_xludf.xlookup(LEFT(K17,FIND("　",K17&amp;"　")-1),廃棄物マスタ!$A$2:$A$145,廃棄物マスタ!$B$2:$B$145),""),換算比重マスタ!$A$2:$A$17,換算比重マスタ!$B$2:$B$17),"")),IFERROR(_xludf.xlookup(IFERROR(_xludf.xlookup(LEFT(K17,FIND("　",K17&amp;"　")-1),廃棄物マスタ!$A$2:$A$145,廃棄物マスタ!$B$2:$B$145),""),換算比重マスタ!$A$2:$A$17,換算比重マスタ!$B$2:$B$17),"")&lt;&gt;""),IFERROR(_xludf.xlookup(IFERROR(_xludf.xlookup(LEFT(K17,FIND("　",K17&amp;"　")-1),廃棄物マスタ!$A$2:$A$145,廃棄物マスタ!$B$2:$B$145),""),換算比重マスタ!$A$2:$A$17,換算比重マスタ!$B$2:$B$17),""),IFERROR(_xludf.xlookup(IFERROR(_xludf.xlookup(LEFT(K17,FIND("　",K17&amp;"　")-1),廃棄物マスタ!$A$2:$A$145,廃棄物マスタ!$B$2:$B$145),""),換算比重マスタ!$A$2:$A$17,換算比重マスタ!$D$2:$D$17),1)),IF(Q17="L",(P17/1000)*IF(AND(ISNUMBER(IFERROR(_xludf.xlookup(IFERROR(_xludf.xlookup(LEFT(K17,FIND("　",K17&amp;"　")-1),廃棄物マスタ!$A$2:$A$145,廃棄物マスタ!$B$2:$B$145),""),換算比重マスタ!$A$2:$A$17,換算比重マスタ!$B$2:$B$17),"")),IFERROR(_xludf.xlookup(IFERROR(_xludf.xlookup(LEFT(K17,FIND("　",K17&amp;"　")-1),廃棄物マスタ!$A$2:$A$145,廃棄物マスタ!$B$2:$B$145),""),換算比重マスタ!$A$2:$A$17,換算比重マスタ!$B$2:$B$17),"")&lt;&gt;""),IFERROR(_xludf.xlookup(IFERROR(_xludf.xlookup(LEFT(K17,FIND("　",K17&amp;"　")-1),廃棄物マスタ!$A$2:$A$145,廃棄物マスタ!$B$2:$B$145),""),換算比重マスタ!$A$2:$A$17,換算比重マスタ!$B$2:$B$17),""),IFERROR(_xludf.xlookup(IFERROR(_xludf.xlookup(LEFT(K17,FIND("　",K17&amp;"　")-1),廃棄物マスタ!$A$2:$A$145,廃棄物マスタ!$B$2:$B$145),""),換算比重マスタ!$A$2:$A$17,換算比重マスタ!$D$2:$D$17),1)),"換算不可")))))</f>
        <v/>
      </c>
      <c r="AK17" s="22" t="str">
        <f t="shared" si="2"/>
        <v/>
      </c>
      <c r="AL17" s="23" t="str">
        <f t="shared" si="3"/>
        <v/>
      </c>
      <c r="AM17" s="23" t="str">
        <f t="shared" si="4"/>
        <v/>
      </c>
      <c r="AN17" s="21" t="str">
        <f>IF(U17="","",IF(V17="t",U17,IF(V17="kg",U17/1000,IF(V17="m3",U17*IF(AND(ISNUMBER(IFERROR(_xludf.xlookup(IFERROR(_xludf.xlookup(LEFT(K17,FIND("　",K17&amp;"　")-1),廃棄物マスタ!$A$2:$A$145,廃棄物マスタ!$B$2:$B$145),""),換算比重マスタ!$A$2:$A$17,換算比重マスタ!$B$2:$B$17),"")),IFERROR(_xludf.xlookup(IFERROR(_xludf.xlookup(LEFT(K17,FIND("　",K17&amp;"　")-1),廃棄物マスタ!$A$2:$A$145,廃棄物マスタ!$B$2:$B$145),""),換算比重マスタ!$A$2:$A$17,換算比重マスタ!$B$2:$B$17),"")&lt;&gt;""),IFERROR(_xludf.xlookup(IFERROR(_xludf.xlookup(LEFT(K17,FIND("　",K17&amp;"　")-1),廃棄物マスタ!$A$2:$A$145,廃棄物マスタ!$B$2:$B$145),""),換算比重マスタ!$A$2:$A$17,換算比重マスタ!$B$2:$B$17),""),IFERROR(_xludf.xlookup(IFERROR(_xludf.xlookup(LEFT(K17,FIND("　",K17&amp;"　")-1),廃棄物マスタ!$A$2:$A$145,廃棄物マスタ!$B$2:$B$145),""),換算比重マスタ!$A$2:$A$17,換算比重マスタ!$D$2:$D$17),1)),IF(V17="L",(U17/1000)*IF(AND(ISNUMBER(IFERROR(_xludf.xlookup(IFERROR(_xludf.xlookup(LEFT(K17,FIND("　",K17&amp;"　")-1),廃棄物マスタ!$A$2:$A$145,廃棄物マスタ!$B$2:$B$145),""),換算比重マスタ!$A$2:$A$17,換算比重マスタ!$B$2:$B$17),"")),IFERROR(_xludf.xlookup(IFERROR(_xludf.xlookup(LEFT(K17,FIND("　",K17&amp;"　")-1),廃棄物マスタ!$A$2:$A$145,廃棄物マスタ!$B$2:$B$145),""),換算比重マスタ!$A$2:$A$17,換算比重マスタ!$B$2:$B$17),"")&lt;&gt;""),IFERROR(_xludf.xlookup(IFERROR(_xludf.xlookup(LEFT(K17,FIND("　",K17&amp;"　")-1),廃棄物マスタ!$A$2:$A$145,廃棄物マスタ!$B$2:$B$145),""),換算比重マスタ!$A$2:$A$17,換算比重マスタ!$B$2:$B$17),""),IFERROR(_xludf.xlookup(IFERROR(_xludf.xlookup(LEFT(K17,FIND("　",K17&amp;"　")-1),廃棄物マスタ!$A$2:$A$145,廃棄物マスタ!$B$2:$B$145),""),換算比重マスタ!$A$2:$A$17,換算比重マスタ!$D$2:$D$17),1)),"換算不可")))))</f>
        <v/>
      </c>
      <c r="AO17" s="22" t="str">
        <f t="shared" si="5"/>
        <v/>
      </c>
      <c r="AP17"/>
      <c r="AQ17" s="25" t="s">
        <v>98</v>
      </c>
      <c r="AR17" s="24" t="str">
        <f t="shared" si="6"/>
        <v/>
      </c>
      <c r="AS17" s="24"/>
      <c r="AT17" s="24" t="str">
        <f t="shared" si="7"/>
        <v/>
      </c>
      <c r="AU17" s="181"/>
    </row>
    <row r="18" spans="2:47" ht="26.25" customHeight="1">
      <c r="B18" s="304"/>
      <c r="C18" s="304"/>
      <c r="D18" s="306"/>
      <c r="E18" s="82" t="s">
        <v>43</v>
      </c>
      <c r="F18" s="94"/>
      <c r="G18" s="100"/>
      <c r="H18" s="103"/>
      <c r="I18" s="72"/>
      <c r="J18" s="223"/>
      <c r="K18" s="127"/>
      <c r="L18" s="128"/>
      <c r="M18" s="97"/>
      <c r="N18" s="223"/>
      <c r="O18" s="234"/>
      <c r="P18" s="98"/>
      <c r="Q18" s="223"/>
      <c r="R18" s="99"/>
      <c r="S18" s="100"/>
      <c r="T18" s="101"/>
      <c r="U18" s="102"/>
      <c r="V18" s="223"/>
      <c r="W18" s="226"/>
      <c r="AC18" s="18" t="str">
        <f>IFERROR(_xlfn.XLOOKUP(LEFT(G18,FIND("　",G18&amp;"　")-1),廃棄物マスタ!$A$2:$A$145,廃棄物マスタ!$B$2:$B$145),"")</f>
        <v/>
      </c>
      <c r="AD18" s="19" t="str">
        <f>IF(I18="","",IF(J18="t",I18,IF(J18="kg",I18/1000,IF(J18="m3",I18*IF(AND(ISNUMBER(IFERROR(_xludf.xlookup(IFERROR(_xludf.xlookup(LEFT(G18,FIND("　",G18&amp;"　")-1),廃棄物マスタ!$A$2:$A$145,廃棄物マスタ!$B$2:$B$145),""),換算比重マスタ!$A$2:$A$17,換算比重マスタ!$B$2:$B$17),"")),IFERROR(_xludf.xlookup(IFERROR(_xludf.xlookup(LEFT(G18,FIND("　",G18&amp;"　")-1),廃棄物マスタ!$A$2:$A$145,廃棄物マスタ!$B$2:$B$145),""),換算比重マスタ!$A$2:$A$17,換算比重マスタ!$B$2:$B$17),"")&lt;&gt;""),IFERROR(_xludf.xlookup(IFERROR(_xludf.xlookup(LEFT(G18,FIND("　",G18&amp;"　")-1),廃棄物マスタ!$A$2:$A$145,廃棄物マスタ!$B$2:$B$145),""),換算比重マスタ!$A$2:$A$17,換算比重マスタ!$B$2:$B$17),""),IFERROR(_xludf.xlookup(IFERROR(_xludf.xlookup(LEFT(G18,FIND("　",G18&amp;"　")-1),廃棄物マスタ!$A$2:$A$145,廃棄物マスタ!$B$2:$B$145),""),換算比重マスタ!$A$2:$A$17,換算比重マスタ!$D$2:$D$17),1)),IF(J18="L",(I18/1000)*IF(AND(ISNUMBER(IFERROR(_xludf.xlookup(IFERROR(_xludf.xlookup(LEFT(G18,FIND("　",G18&amp;"　")-1),廃棄物マスタ!$A$2:$A$145,廃棄物マスタ!$B$2:$B$145),""),換算比重マスタ!$A$2:$A$17,換算比重マスタ!$B$2:$B$17),"")),IFERROR(_xludf.xlookup(IFERROR(_xludf.xlookup(LEFT(G18,FIND("　",G18&amp;"　")-1),廃棄物マスタ!$A$2:$A$145,廃棄物マスタ!$B$2:$B$145),""),換算比重マスタ!$A$2:$A$17,換算比重マスタ!$B$2:$B$17),"")&lt;&gt;""),IFERROR(_xludf.xlookup(IFERROR(_xludf.xlookup(LEFT(G18,FIND("　",G18&amp;"　")-1),廃棄物マスタ!$A$2:$A$145,廃棄物マスタ!$B$2:$B$145),""),換算比重マスタ!$A$2:$A$17,換算比重マスタ!$B$2:$B$17),""),IFERROR(_xludf.xlookup(IFERROR(_xludf.xlookup(LEFT(G18,FIND("　",G18&amp;"　")-1),廃棄物マスタ!$A$2:$A$145,廃棄物マスタ!$B$2:$B$145),""),換算比重マスタ!$A$2:$A$17,換算比重マスタ!$D$2:$D$17),1)),"換算不可")))))</f>
        <v/>
      </c>
      <c r="AE18" s="20" t="str">
        <f t="shared" si="0"/>
        <v/>
      </c>
      <c r="AF18" s="18" t="str">
        <f>IFERROR(_xlfn.XLOOKUP(LEFT(K18,FIND("　",K18&amp;"　")-1),廃棄物マスタ!$A$2:$A$145,廃棄物マスタ!$B$2:$B$145),"")</f>
        <v/>
      </c>
      <c r="AG18" s="21" t="str">
        <f>IF(M18="","",IF(N18="t",M18,IF(N18="kg",M18/1000,IF(N18="m3",M18*IF(AND(ISNUMBER(IFERROR(_xludf.xlookup(IFERROR(_xludf.xlookup(LEFT(K18,FIND("　",K18&amp;"　")-1),廃棄物マスタ!$A$2:$A$145,廃棄物マスタ!$B$2:$B$145),""),換算比重マスタ!$A$2:$A$17,換算比重マスタ!$B$2:$B$17),"")),IFERROR(_xludf.xlookup(IFERROR(_xludf.xlookup(LEFT(K18,FIND("　",K18&amp;"　")-1),廃棄物マスタ!$A$2:$A$145,廃棄物マスタ!$B$2:$B$145),""),換算比重マスタ!$A$2:$A$17,換算比重マスタ!$B$2:$B$17),"")&lt;&gt;""),IFERROR(_xludf.xlookup(IFERROR(_xludf.xlookup(LEFT(K18,FIND("　",K18&amp;"　")-1),廃棄物マスタ!$A$2:$A$145,廃棄物マスタ!$B$2:$B$145),""),換算比重マスタ!$A$2:$A$17,換算比重マスタ!$B$2:$B$17),""),IFERROR(_xludf.xlookup(IFERROR(_xludf.xlookup(LEFT(K18,FIND("　",K18&amp;"　")-1),廃棄物マスタ!$A$2:$A$145,廃棄物マスタ!$B$2:$B$145),""),換算比重マスタ!$A$2:$A$17,換算比重マスタ!$D$2:$D$17),1)),IF(N18="L",(M18/1000)*IF(AND(ISNUMBER(IFERROR(_xludf.xlookup(IFERROR(_xludf.xlookup(LEFT(K18,FIND("　",K18&amp;"　")-1),廃棄物マスタ!$A$2:$A$145,廃棄物マスタ!$B$2:$B$145),""),換算比重マスタ!$A$2:$A$17,換算比重マスタ!$B$2:$B$17),"")),IFERROR(_xludf.xlookup(IFERROR(_xludf.xlookup(LEFT(K18,FIND("　",K18&amp;"　")-1),廃棄物マスタ!$A$2:$A$145,廃棄物マスタ!$B$2:$B$145),""),換算比重マスタ!$A$2:$A$17,換算比重マスタ!$B$2:$B$17),"")&lt;&gt;""),IFERROR(_xludf.xlookup(IFERROR(_xludf.xlookup(LEFT(K18,FIND("　",K18&amp;"　")-1),廃棄物マスタ!$A$2:$A$145,廃棄物マスタ!$B$2:$B$145),""),換算比重マスタ!$A$2:$A$17,換算比重マスタ!$B$2:$B$17),""),IFERROR(_xludf.xlookup(IFERROR(_xludf.xlookup(LEFT(K18,FIND("　",K18&amp;"　")-1),廃棄物マスタ!$A$2:$A$145,廃棄物マスタ!$B$2:$B$145),""),換算比重マスタ!$A$2:$A$17,換算比重マスタ!$D$2:$D$17),1)),"換算不可")))))</f>
        <v/>
      </c>
      <c r="AH18" s="22" t="str">
        <f t="shared" si="1"/>
        <v/>
      </c>
      <c r="AI18" s="23" t="str">
        <f t="shared" si="8"/>
        <v/>
      </c>
      <c r="AJ18" s="21" t="str">
        <f>IF(P18="","",IF(Q18="t",P18,IF(Q18="kg",P18/1000,IF(Q18="m3",P18*IF(AND(ISNUMBER(IFERROR(_xludf.xlookup(IFERROR(_xludf.xlookup(LEFT(K18,FIND("　",K18&amp;"　")-1),廃棄物マスタ!$A$2:$A$145,廃棄物マスタ!$B$2:$B$145),""),換算比重マスタ!$A$2:$A$17,換算比重マスタ!$B$2:$B$17),"")),IFERROR(_xludf.xlookup(IFERROR(_xludf.xlookup(LEFT(K18,FIND("　",K18&amp;"　")-1),廃棄物マスタ!$A$2:$A$145,廃棄物マスタ!$B$2:$B$145),""),換算比重マスタ!$A$2:$A$17,換算比重マスタ!$B$2:$B$17),"")&lt;&gt;""),IFERROR(_xludf.xlookup(IFERROR(_xludf.xlookup(LEFT(K18,FIND("　",K18&amp;"　")-1),廃棄物マスタ!$A$2:$A$145,廃棄物マスタ!$B$2:$B$145),""),換算比重マスタ!$A$2:$A$17,換算比重マスタ!$B$2:$B$17),""),IFERROR(_xludf.xlookup(IFERROR(_xludf.xlookup(LEFT(K18,FIND("　",K18&amp;"　")-1),廃棄物マスタ!$A$2:$A$145,廃棄物マスタ!$B$2:$B$145),""),換算比重マスタ!$A$2:$A$17,換算比重マスタ!$D$2:$D$17),1)),IF(Q18="L",(P18/1000)*IF(AND(ISNUMBER(IFERROR(_xludf.xlookup(IFERROR(_xludf.xlookup(LEFT(K18,FIND("　",K18&amp;"　")-1),廃棄物マスタ!$A$2:$A$145,廃棄物マスタ!$B$2:$B$145),""),換算比重マスタ!$A$2:$A$17,換算比重マスタ!$B$2:$B$17),"")),IFERROR(_xludf.xlookup(IFERROR(_xludf.xlookup(LEFT(K18,FIND("　",K18&amp;"　")-1),廃棄物マスタ!$A$2:$A$145,廃棄物マスタ!$B$2:$B$145),""),換算比重マスタ!$A$2:$A$17,換算比重マスタ!$B$2:$B$17),"")&lt;&gt;""),IFERROR(_xludf.xlookup(IFERROR(_xludf.xlookup(LEFT(K18,FIND("　",K18&amp;"　")-1),廃棄物マスタ!$A$2:$A$145,廃棄物マスタ!$B$2:$B$145),""),換算比重マスタ!$A$2:$A$17,換算比重マスタ!$B$2:$B$17),""),IFERROR(_xludf.xlookup(IFERROR(_xludf.xlookup(LEFT(K18,FIND("　",K18&amp;"　")-1),廃棄物マスタ!$A$2:$A$145,廃棄物マスタ!$B$2:$B$145),""),換算比重マスタ!$A$2:$A$17,換算比重マスタ!$D$2:$D$17),1)),"換算不可")))))</f>
        <v/>
      </c>
      <c r="AK18" s="22" t="str">
        <f t="shared" si="2"/>
        <v/>
      </c>
      <c r="AL18" s="23" t="str">
        <f t="shared" si="3"/>
        <v/>
      </c>
      <c r="AM18" s="23" t="str">
        <f t="shared" si="4"/>
        <v/>
      </c>
      <c r="AN18" s="21" t="str">
        <f>IF(U18="","",IF(V18="t",U18,IF(V18="kg",U18/1000,IF(V18="m3",U18*IF(AND(ISNUMBER(IFERROR(_xludf.xlookup(IFERROR(_xludf.xlookup(LEFT(K18,FIND("　",K18&amp;"　")-1),廃棄物マスタ!$A$2:$A$145,廃棄物マスタ!$B$2:$B$145),""),換算比重マスタ!$A$2:$A$17,換算比重マスタ!$B$2:$B$17),"")),IFERROR(_xludf.xlookup(IFERROR(_xludf.xlookup(LEFT(K18,FIND("　",K18&amp;"　")-1),廃棄物マスタ!$A$2:$A$145,廃棄物マスタ!$B$2:$B$145),""),換算比重マスタ!$A$2:$A$17,換算比重マスタ!$B$2:$B$17),"")&lt;&gt;""),IFERROR(_xludf.xlookup(IFERROR(_xludf.xlookup(LEFT(K18,FIND("　",K18&amp;"　")-1),廃棄物マスタ!$A$2:$A$145,廃棄物マスタ!$B$2:$B$145),""),換算比重マスタ!$A$2:$A$17,換算比重マスタ!$B$2:$B$17),""),IFERROR(_xludf.xlookup(IFERROR(_xludf.xlookup(LEFT(K18,FIND("　",K18&amp;"　")-1),廃棄物マスタ!$A$2:$A$145,廃棄物マスタ!$B$2:$B$145),""),換算比重マスタ!$A$2:$A$17,換算比重マスタ!$D$2:$D$17),1)),IF(V18="L",(U18/1000)*IF(AND(ISNUMBER(IFERROR(_xludf.xlookup(IFERROR(_xludf.xlookup(LEFT(K18,FIND("　",K18&amp;"　")-1),廃棄物マスタ!$A$2:$A$145,廃棄物マスタ!$B$2:$B$145),""),換算比重マスタ!$A$2:$A$17,換算比重マスタ!$B$2:$B$17),"")),IFERROR(_xludf.xlookup(IFERROR(_xludf.xlookup(LEFT(K18,FIND("　",K18&amp;"　")-1),廃棄物マスタ!$A$2:$A$145,廃棄物マスタ!$B$2:$B$145),""),換算比重マスタ!$A$2:$A$17,換算比重マスタ!$B$2:$B$17),"")&lt;&gt;""),IFERROR(_xludf.xlookup(IFERROR(_xludf.xlookup(LEFT(K18,FIND("　",K18&amp;"　")-1),廃棄物マスタ!$A$2:$A$145,廃棄物マスタ!$B$2:$B$145),""),換算比重マスタ!$A$2:$A$17,換算比重マスタ!$B$2:$B$17),""),IFERROR(_xludf.xlookup(IFERROR(_xludf.xlookup(LEFT(K18,FIND("　",K18&amp;"　")-1),廃棄物マスタ!$A$2:$A$145,廃棄物マスタ!$B$2:$B$145),""),換算比重マスタ!$A$2:$A$17,換算比重マスタ!$D$2:$D$17),1)),"換算不可")))))</f>
        <v/>
      </c>
      <c r="AO18" s="22" t="str">
        <f t="shared" si="5"/>
        <v/>
      </c>
      <c r="AP18"/>
      <c r="AQ18" s="25" t="s">
        <v>99</v>
      </c>
      <c r="AR18" s="24" t="str">
        <f t="shared" si="6"/>
        <v/>
      </c>
      <c r="AS18" s="24"/>
      <c r="AT18" s="24" t="str">
        <f t="shared" si="7"/>
        <v/>
      </c>
      <c r="AU18" s="181"/>
    </row>
    <row r="19" spans="2:47" ht="26.25" customHeight="1">
      <c r="B19" s="304"/>
      <c r="C19" s="304"/>
      <c r="D19" s="306"/>
      <c r="E19" s="93" t="s">
        <v>100</v>
      </c>
      <c r="F19" s="94"/>
      <c r="G19" s="100"/>
      <c r="H19" s="103"/>
      <c r="I19" s="72"/>
      <c r="J19" s="223"/>
      <c r="K19" s="95"/>
      <c r="L19" s="96"/>
      <c r="M19" s="97"/>
      <c r="N19" s="223"/>
      <c r="O19" s="234"/>
      <c r="P19" s="98"/>
      <c r="Q19" s="223"/>
      <c r="R19" s="99"/>
      <c r="S19" s="100"/>
      <c r="T19" s="101"/>
      <c r="U19" s="102"/>
      <c r="V19" s="223"/>
      <c r="W19" s="226"/>
      <c r="AC19" s="18" t="str">
        <f>IFERROR(_xlfn.XLOOKUP(LEFT(G19,FIND("　",G19&amp;"　")-1),廃棄物マスタ!$A$2:$A$145,廃棄物マスタ!$B$2:$B$145),"")</f>
        <v/>
      </c>
      <c r="AD19" s="19" t="str">
        <f>IF(I19="","",IF(J19="t",I19,IF(J19="kg",I19/1000,IF(J19="m3",I19*IF(AND(ISNUMBER(IFERROR(_xludf.xlookup(IFERROR(_xludf.xlookup(LEFT(G19,FIND("　",G19&amp;"　")-1),廃棄物マスタ!$A$2:$A$145,廃棄物マスタ!$B$2:$B$145),""),換算比重マスタ!$A$2:$A$17,換算比重マスタ!$B$2:$B$17),"")),IFERROR(_xludf.xlookup(IFERROR(_xludf.xlookup(LEFT(G19,FIND("　",G19&amp;"　")-1),廃棄物マスタ!$A$2:$A$145,廃棄物マスタ!$B$2:$B$145),""),換算比重マスタ!$A$2:$A$17,換算比重マスタ!$B$2:$B$17),"")&lt;&gt;""),IFERROR(_xludf.xlookup(IFERROR(_xludf.xlookup(LEFT(G19,FIND("　",G19&amp;"　")-1),廃棄物マスタ!$A$2:$A$145,廃棄物マスタ!$B$2:$B$145),""),換算比重マスタ!$A$2:$A$17,換算比重マスタ!$B$2:$B$17),""),IFERROR(_xludf.xlookup(IFERROR(_xludf.xlookup(LEFT(G19,FIND("　",G19&amp;"　")-1),廃棄物マスタ!$A$2:$A$145,廃棄物マスタ!$B$2:$B$145),""),換算比重マスタ!$A$2:$A$17,換算比重マスタ!$D$2:$D$17),1)),IF(J19="L",(I19/1000)*IF(AND(ISNUMBER(IFERROR(_xludf.xlookup(IFERROR(_xludf.xlookup(LEFT(G19,FIND("　",G19&amp;"　")-1),廃棄物マスタ!$A$2:$A$145,廃棄物マスタ!$B$2:$B$145),""),換算比重マスタ!$A$2:$A$17,換算比重マスタ!$B$2:$B$17),"")),IFERROR(_xludf.xlookup(IFERROR(_xludf.xlookup(LEFT(G19,FIND("　",G19&amp;"　")-1),廃棄物マスタ!$A$2:$A$145,廃棄物マスタ!$B$2:$B$145),""),換算比重マスタ!$A$2:$A$17,換算比重マスタ!$B$2:$B$17),"")&lt;&gt;""),IFERROR(_xludf.xlookup(IFERROR(_xludf.xlookup(LEFT(G19,FIND("　",G19&amp;"　")-1),廃棄物マスタ!$A$2:$A$145,廃棄物マスタ!$B$2:$B$145),""),換算比重マスタ!$A$2:$A$17,換算比重マスタ!$B$2:$B$17),""),IFERROR(_xludf.xlookup(IFERROR(_xludf.xlookup(LEFT(G19,FIND("　",G19&amp;"　")-1),廃棄物マスタ!$A$2:$A$145,廃棄物マスタ!$B$2:$B$145),""),換算比重マスタ!$A$2:$A$17,換算比重マスタ!$D$2:$D$17),1)),"換算不可")))))</f>
        <v/>
      </c>
      <c r="AE19" s="20" t="str">
        <f t="shared" si="0"/>
        <v/>
      </c>
      <c r="AF19" s="18" t="str">
        <f>IFERROR(_xlfn.XLOOKUP(LEFT(K19,FIND("　",K19&amp;"　")-1),廃棄物マスタ!$A$2:$A$145,廃棄物マスタ!$B$2:$B$145),"")</f>
        <v/>
      </c>
      <c r="AG19" s="21" t="str">
        <f>IF(M19="","",IF(N19="t",M19,IF(N19="kg",M19/1000,IF(N19="m3",M19*IF(AND(ISNUMBER(IFERROR(_xludf.xlookup(IFERROR(_xludf.xlookup(LEFT(K19,FIND("　",K19&amp;"　")-1),廃棄物マスタ!$A$2:$A$145,廃棄物マスタ!$B$2:$B$145),""),換算比重マスタ!$A$2:$A$17,換算比重マスタ!$B$2:$B$17),"")),IFERROR(_xludf.xlookup(IFERROR(_xludf.xlookup(LEFT(K19,FIND("　",K19&amp;"　")-1),廃棄物マスタ!$A$2:$A$145,廃棄物マスタ!$B$2:$B$145),""),換算比重マスタ!$A$2:$A$17,換算比重マスタ!$B$2:$B$17),"")&lt;&gt;""),IFERROR(_xludf.xlookup(IFERROR(_xludf.xlookup(LEFT(K19,FIND("　",K19&amp;"　")-1),廃棄物マスタ!$A$2:$A$145,廃棄物マスタ!$B$2:$B$145),""),換算比重マスタ!$A$2:$A$17,換算比重マスタ!$B$2:$B$17),""),IFERROR(_xludf.xlookup(IFERROR(_xludf.xlookup(LEFT(K19,FIND("　",K19&amp;"　")-1),廃棄物マスタ!$A$2:$A$145,廃棄物マスタ!$B$2:$B$145),""),換算比重マスタ!$A$2:$A$17,換算比重マスタ!$D$2:$D$17),1)),IF(N19="L",(M19/1000)*IF(AND(ISNUMBER(IFERROR(_xludf.xlookup(IFERROR(_xludf.xlookup(LEFT(K19,FIND("　",K19&amp;"　")-1),廃棄物マスタ!$A$2:$A$145,廃棄物マスタ!$B$2:$B$145),""),換算比重マスタ!$A$2:$A$17,換算比重マスタ!$B$2:$B$17),"")),IFERROR(_xludf.xlookup(IFERROR(_xludf.xlookup(LEFT(K19,FIND("　",K19&amp;"　")-1),廃棄物マスタ!$A$2:$A$145,廃棄物マスタ!$B$2:$B$145),""),換算比重マスタ!$A$2:$A$17,換算比重マスタ!$B$2:$B$17),"")&lt;&gt;""),IFERROR(_xludf.xlookup(IFERROR(_xludf.xlookup(LEFT(K19,FIND("　",K19&amp;"　")-1),廃棄物マスタ!$A$2:$A$145,廃棄物マスタ!$B$2:$B$145),""),換算比重マスタ!$A$2:$A$17,換算比重マスタ!$B$2:$B$17),""),IFERROR(_xludf.xlookup(IFERROR(_xludf.xlookup(LEFT(K19,FIND("　",K19&amp;"　")-1),廃棄物マスタ!$A$2:$A$145,廃棄物マスタ!$B$2:$B$145),""),換算比重マスタ!$A$2:$A$17,換算比重マスタ!$D$2:$D$17),1)),"換算不可")))))</f>
        <v/>
      </c>
      <c r="AH19" s="22" t="str">
        <f t="shared" si="1"/>
        <v/>
      </c>
      <c r="AI19" s="23" t="str">
        <f t="shared" si="8"/>
        <v/>
      </c>
      <c r="AJ19" s="21" t="str">
        <f>IF(P19="","",IF(Q19="t",P19,IF(Q19="kg",P19/1000,IF(Q19="m3",P19*IF(AND(ISNUMBER(IFERROR(_xludf.xlookup(IFERROR(_xludf.xlookup(LEFT(K19,FIND("　",K19&amp;"　")-1),廃棄物マスタ!$A$2:$A$145,廃棄物マスタ!$B$2:$B$145),""),換算比重マスタ!$A$2:$A$17,換算比重マスタ!$B$2:$B$17),"")),IFERROR(_xludf.xlookup(IFERROR(_xludf.xlookup(LEFT(K19,FIND("　",K19&amp;"　")-1),廃棄物マスタ!$A$2:$A$145,廃棄物マスタ!$B$2:$B$145),""),換算比重マスタ!$A$2:$A$17,換算比重マスタ!$B$2:$B$17),"")&lt;&gt;""),IFERROR(_xludf.xlookup(IFERROR(_xludf.xlookup(LEFT(K19,FIND("　",K19&amp;"　")-1),廃棄物マスタ!$A$2:$A$145,廃棄物マスタ!$B$2:$B$145),""),換算比重マスタ!$A$2:$A$17,換算比重マスタ!$B$2:$B$17),""),IFERROR(_xludf.xlookup(IFERROR(_xludf.xlookup(LEFT(K19,FIND("　",K19&amp;"　")-1),廃棄物マスタ!$A$2:$A$145,廃棄物マスタ!$B$2:$B$145),""),換算比重マスタ!$A$2:$A$17,換算比重マスタ!$D$2:$D$17),1)),IF(Q19="L",(P19/1000)*IF(AND(ISNUMBER(IFERROR(_xludf.xlookup(IFERROR(_xludf.xlookup(LEFT(K19,FIND("　",K19&amp;"　")-1),廃棄物マスタ!$A$2:$A$145,廃棄物マスタ!$B$2:$B$145),""),換算比重マスタ!$A$2:$A$17,換算比重マスタ!$B$2:$B$17),"")),IFERROR(_xludf.xlookup(IFERROR(_xludf.xlookup(LEFT(K19,FIND("　",K19&amp;"　")-1),廃棄物マスタ!$A$2:$A$145,廃棄物マスタ!$B$2:$B$145),""),換算比重マスタ!$A$2:$A$17,換算比重マスタ!$B$2:$B$17),"")&lt;&gt;""),IFERROR(_xludf.xlookup(IFERROR(_xludf.xlookup(LEFT(K19,FIND("　",K19&amp;"　")-1),廃棄物マスタ!$A$2:$A$145,廃棄物マスタ!$B$2:$B$145),""),換算比重マスタ!$A$2:$A$17,換算比重マスタ!$B$2:$B$17),""),IFERROR(_xludf.xlookup(IFERROR(_xludf.xlookup(LEFT(K19,FIND("　",K19&amp;"　")-1),廃棄物マスタ!$A$2:$A$145,廃棄物マスタ!$B$2:$B$145),""),換算比重マスタ!$A$2:$A$17,換算比重マスタ!$D$2:$D$17),1)),"換算不可")))))</f>
        <v/>
      </c>
      <c r="AK19" s="22" t="str">
        <f t="shared" si="2"/>
        <v/>
      </c>
      <c r="AL19" s="23" t="str">
        <f t="shared" si="3"/>
        <v/>
      </c>
      <c r="AM19" s="23" t="str">
        <f t="shared" si="4"/>
        <v/>
      </c>
      <c r="AN19" s="21" t="str">
        <f>IF(U19="","",IF(V19="t",U19,IF(V19="kg",U19/1000,IF(V19="m3",U19*IF(AND(ISNUMBER(IFERROR(_xludf.xlookup(IFERROR(_xludf.xlookup(LEFT(K19,FIND("　",K19&amp;"　")-1),廃棄物マスタ!$A$2:$A$145,廃棄物マスタ!$B$2:$B$145),""),換算比重マスタ!$A$2:$A$17,換算比重マスタ!$B$2:$B$17),"")),IFERROR(_xludf.xlookup(IFERROR(_xludf.xlookup(LEFT(K19,FIND("　",K19&amp;"　")-1),廃棄物マスタ!$A$2:$A$145,廃棄物マスタ!$B$2:$B$145),""),換算比重マスタ!$A$2:$A$17,換算比重マスタ!$B$2:$B$17),"")&lt;&gt;""),IFERROR(_xludf.xlookup(IFERROR(_xludf.xlookup(LEFT(K19,FIND("　",K19&amp;"　")-1),廃棄物マスタ!$A$2:$A$145,廃棄物マスタ!$B$2:$B$145),""),換算比重マスタ!$A$2:$A$17,換算比重マスタ!$B$2:$B$17),""),IFERROR(_xludf.xlookup(IFERROR(_xludf.xlookup(LEFT(K19,FIND("　",K19&amp;"　")-1),廃棄物マスタ!$A$2:$A$145,廃棄物マスタ!$B$2:$B$145),""),換算比重マスタ!$A$2:$A$17,換算比重マスタ!$D$2:$D$17),1)),IF(V19="L",(U19/1000)*IF(AND(ISNUMBER(IFERROR(_xludf.xlookup(IFERROR(_xludf.xlookup(LEFT(K19,FIND("　",K19&amp;"　")-1),廃棄物マスタ!$A$2:$A$145,廃棄物マスタ!$B$2:$B$145),""),換算比重マスタ!$A$2:$A$17,換算比重マスタ!$B$2:$B$17),"")),IFERROR(_xludf.xlookup(IFERROR(_xludf.xlookup(LEFT(K19,FIND("　",K19&amp;"　")-1),廃棄物マスタ!$A$2:$A$145,廃棄物マスタ!$B$2:$B$145),""),換算比重マスタ!$A$2:$A$17,換算比重マスタ!$B$2:$B$17),"")&lt;&gt;""),IFERROR(_xludf.xlookup(IFERROR(_xludf.xlookup(LEFT(K19,FIND("　",K19&amp;"　")-1),廃棄物マスタ!$A$2:$A$145,廃棄物マスタ!$B$2:$B$145),""),換算比重マスタ!$A$2:$A$17,換算比重マスタ!$B$2:$B$17),""),IFERROR(_xludf.xlookup(IFERROR(_xludf.xlookup(LEFT(K19,FIND("　",K19&amp;"　")-1),廃棄物マスタ!$A$2:$A$145,廃棄物マスタ!$B$2:$B$145),""),換算比重マスタ!$A$2:$A$17,換算比重マスタ!$D$2:$D$17),1)),"換算不可")))))</f>
        <v/>
      </c>
      <c r="AO19" s="22" t="str">
        <f t="shared" si="5"/>
        <v/>
      </c>
      <c r="AP19"/>
      <c r="AQ19" s="25" t="s">
        <v>101</v>
      </c>
      <c r="AR19" s="24" t="str">
        <f t="shared" si="6"/>
        <v/>
      </c>
      <c r="AS19" s="24"/>
      <c r="AT19" s="24" t="str">
        <f t="shared" si="7"/>
        <v/>
      </c>
      <c r="AU19" s="181"/>
    </row>
    <row r="20" spans="2:47" ht="26.25" customHeight="1">
      <c r="B20" s="304"/>
      <c r="C20" s="304"/>
      <c r="D20" s="306"/>
      <c r="E20" s="129" t="s">
        <v>102</v>
      </c>
      <c r="F20" s="105"/>
      <c r="G20" s="106"/>
      <c r="H20" s="107"/>
      <c r="I20" s="108"/>
      <c r="J20" s="224"/>
      <c r="K20" s="109"/>
      <c r="L20" s="110"/>
      <c r="M20" s="111"/>
      <c r="N20" s="224"/>
      <c r="O20" s="235"/>
      <c r="P20" s="112"/>
      <c r="Q20" s="224"/>
      <c r="R20" s="113"/>
      <c r="S20" s="106"/>
      <c r="T20" s="114"/>
      <c r="U20" s="115"/>
      <c r="V20" s="224"/>
      <c r="W20" s="226"/>
      <c r="AC20" s="18" t="str">
        <f>IFERROR(_xlfn.XLOOKUP(LEFT(G20,FIND("　",G20&amp;"　")-1),廃棄物マスタ!$A$2:$A$145,廃棄物マスタ!$B$2:$B$145),"")</f>
        <v/>
      </c>
      <c r="AD20" s="19" t="str">
        <f>IF(I20="","",IF(J20="t",I20,IF(J20="kg",I20/1000,IF(J20="m3",I20*IF(AND(ISNUMBER(IFERROR(_xludf.xlookup(IFERROR(_xludf.xlookup(LEFT(G20,FIND("　",G20&amp;"　")-1),廃棄物マスタ!$A$2:$A$145,廃棄物マスタ!$B$2:$B$145),""),換算比重マスタ!$A$2:$A$17,換算比重マスタ!$B$2:$B$17),"")),IFERROR(_xludf.xlookup(IFERROR(_xludf.xlookup(LEFT(G20,FIND("　",G20&amp;"　")-1),廃棄物マスタ!$A$2:$A$145,廃棄物マスタ!$B$2:$B$145),""),換算比重マスタ!$A$2:$A$17,換算比重マスタ!$B$2:$B$17),"")&lt;&gt;""),IFERROR(_xludf.xlookup(IFERROR(_xludf.xlookup(LEFT(G20,FIND("　",G20&amp;"　")-1),廃棄物マスタ!$A$2:$A$145,廃棄物マスタ!$B$2:$B$145),""),換算比重マスタ!$A$2:$A$17,換算比重マスタ!$B$2:$B$17),""),IFERROR(_xludf.xlookup(IFERROR(_xludf.xlookup(LEFT(G20,FIND("　",G20&amp;"　")-1),廃棄物マスタ!$A$2:$A$145,廃棄物マスタ!$B$2:$B$145),""),換算比重マスタ!$A$2:$A$17,換算比重マスタ!$D$2:$D$17),1)),IF(J20="L",(I20/1000)*IF(AND(ISNUMBER(IFERROR(_xludf.xlookup(IFERROR(_xludf.xlookup(LEFT(G20,FIND("　",G20&amp;"　")-1),廃棄物マスタ!$A$2:$A$145,廃棄物マスタ!$B$2:$B$145),""),換算比重マスタ!$A$2:$A$17,換算比重マスタ!$B$2:$B$17),"")),IFERROR(_xludf.xlookup(IFERROR(_xludf.xlookup(LEFT(G20,FIND("　",G20&amp;"　")-1),廃棄物マスタ!$A$2:$A$145,廃棄物マスタ!$B$2:$B$145),""),換算比重マスタ!$A$2:$A$17,換算比重マスタ!$B$2:$B$17),"")&lt;&gt;""),IFERROR(_xludf.xlookup(IFERROR(_xludf.xlookup(LEFT(G20,FIND("　",G20&amp;"　")-1),廃棄物マスタ!$A$2:$A$145,廃棄物マスタ!$B$2:$B$145),""),換算比重マスタ!$A$2:$A$17,換算比重マスタ!$B$2:$B$17),""),IFERROR(_xludf.xlookup(IFERROR(_xludf.xlookup(LEFT(G20,FIND("　",G20&amp;"　")-1),廃棄物マスタ!$A$2:$A$145,廃棄物マスタ!$B$2:$B$145),""),換算比重マスタ!$A$2:$A$17,換算比重マスタ!$D$2:$D$17),1)),"換算不可")))))</f>
        <v/>
      </c>
      <c r="AE20" s="20" t="str">
        <f t="shared" si="0"/>
        <v/>
      </c>
      <c r="AF20" s="18" t="str">
        <f>IFERROR(_xlfn.XLOOKUP(LEFT(K20,FIND("　",K20&amp;"　")-1),廃棄物マスタ!$A$2:$A$145,廃棄物マスタ!$B$2:$B$145),"")</f>
        <v/>
      </c>
      <c r="AG20" s="21" t="str">
        <f>IF(M20="","",IF(N20="t",M20,IF(N20="kg",M20/1000,IF(N20="m3",M20*IF(AND(ISNUMBER(IFERROR(_xludf.xlookup(IFERROR(_xludf.xlookup(LEFT(K20,FIND("　",K20&amp;"　")-1),廃棄物マスタ!$A$2:$A$145,廃棄物マスタ!$B$2:$B$145),""),換算比重マスタ!$A$2:$A$17,換算比重マスタ!$B$2:$B$17),"")),IFERROR(_xludf.xlookup(IFERROR(_xludf.xlookup(LEFT(K20,FIND("　",K20&amp;"　")-1),廃棄物マスタ!$A$2:$A$145,廃棄物マスタ!$B$2:$B$145),""),換算比重マスタ!$A$2:$A$17,換算比重マスタ!$B$2:$B$17),"")&lt;&gt;""),IFERROR(_xludf.xlookup(IFERROR(_xludf.xlookup(LEFT(K20,FIND("　",K20&amp;"　")-1),廃棄物マスタ!$A$2:$A$145,廃棄物マスタ!$B$2:$B$145),""),換算比重マスタ!$A$2:$A$17,換算比重マスタ!$B$2:$B$17),""),IFERROR(_xludf.xlookup(IFERROR(_xludf.xlookup(LEFT(K20,FIND("　",K20&amp;"　")-1),廃棄物マスタ!$A$2:$A$145,廃棄物マスタ!$B$2:$B$145),""),換算比重マスタ!$A$2:$A$17,換算比重マスタ!$D$2:$D$17),1)),IF(N20="L",(M20/1000)*IF(AND(ISNUMBER(IFERROR(_xludf.xlookup(IFERROR(_xludf.xlookup(LEFT(K20,FIND("　",K20&amp;"　")-1),廃棄物マスタ!$A$2:$A$145,廃棄物マスタ!$B$2:$B$145),""),換算比重マスタ!$A$2:$A$17,換算比重マスタ!$B$2:$B$17),"")),IFERROR(_xludf.xlookup(IFERROR(_xludf.xlookup(LEFT(K20,FIND("　",K20&amp;"　")-1),廃棄物マスタ!$A$2:$A$145,廃棄物マスタ!$B$2:$B$145),""),換算比重マスタ!$A$2:$A$17,換算比重マスタ!$B$2:$B$17),"")&lt;&gt;""),IFERROR(_xludf.xlookup(IFERROR(_xludf.xlookup(LEFT(K20,FIND("　",K20&amp;"　")-1),廃棄物マスタ!$A$2:$A$145,廃棄物マスタ!$B$2:$B$145),""),換算比重マスタ!$A$2:$A$17,換算比重マスタ!$B$2:$B$17),""),IFERROR(_xludf.xlookup(IFERROR(_xludf.xlookup(LEFT(K20,FIND("　",K20&amp;"　")-1),廃棄物マスタ!$A$2:$A$145,廃棄物マスタ!$B$2:$B$145),""),換算比重マスタ!$A$2:$A$17,換算比重マスタ!$D$2:$D$17),1)),"換算不可")))))</f>
        <v/>
      </c>
      <c r="AH20" s="22" t="str">
        <f t="shared" si="1"/>
        <v/>
      </c>
      <c r="AI20" s="23" t="str">
        <f t="shared" si="8"/>
        <v/>
      </c>
      <c r="AJ20" s="21" t="str">
        <f>IF(P20="","",IF(Q20="t",P20,IF(Q20="kg",P20/1000,IF(Q20="m3",P20*IF(AND(ISNUMBER(IFERROR(_xludf.xlookup(IFERROR(_xludf.xlookup(LEFT(K20,FIND("　",K20&amp;"　")-1),廃棄物マスタ!$A$2:$A$145,廃棄物マスタ!$B$2:$B$145),""),換算比重マスタ!$A$2:$A$17,換算比重マスタ!$B$2:$B$17),"")),IFERROR(_xludf.xlookup(IFERROR(_xludf.xlookup(LEFT(K20,FIND("　",K20&amp;"　")-1),廃棄物マスタ!$A$2:$A$145,廃棄物マスタ!$B$2:$B$145),""),換算比重マスタ!$A$2:$A$17,換算比重マスタ!$B$2:$B$17),"")&lt;&gt;""),IFERROR(_xludf.xlookup(IFERROR(_xludf.xlookup(LEFT(K20,FIND("　",K20&amp;"　")-1),廃棄物マスタ!$A$2:$A$145,廃棄物マスタ!$B$2:$B$145),""),換算比重マスタ!$A$2:$A$17,換算比重マスタ!$B$2:$B$17),""),IFERROR(_xludf.xlookup(IFERROR(_xludf.xlookup(LEFT(K20,FIND("　",K20&amp;"　")-1),廃棄物マスタ!$A$2:$A$145,廃棄物マスタ!$B$2:$B$145),""),換算比重マスタ!$A$2:$A$17,換算比重マスタ!$D$2:$D$17),1)),IF(Q20="L",(P20/1000)*IF(AND(ISNUMBER(IFERROR(_xludf.xlookup(IFERROR(_xludf.xlookup(LEFT(K20,FIND("　",K20&amp;"　")-1),廃棄物マスタ!$A$2:$A$145,廃棄物マスタ!$B$2:$B$145),""),換算比重マスタ!$A$2:$A$17,換算比重マスタ!$B$2:$B$17),"")),IFERROR(_xludf.xlookup(IFERROR(_xludf.xlookup(LEFT(K20,FIND("　",K20&amp;"　")-1),廃棄物マスタ!$A$2:$A$145,廃棄物マスタ!$B$2:$B$145),""),換算比重マスタ!$A$2:$A$17,換算比重マスタ!$B$2:$B$17),"")&lt;&gt;""),IFERROR(_xludf.xlookup(IFERROR(_xludf.xlookup(LEFT(K20,FIND("　",K20&amp;"　")-1),廃棄物マスタ!$A$2:$A$145,廃棄物マスタ!$B$2:$B$145),""),換算比重マスタ!$A$2:$A$17,換算比重マスタ!$B$2:$B$17),""),IFERROR(_xludf.xlookup(IFERROR(_xludf.xlookup(LEFT(K20,FIND("　",K20&amp;"　")-1),廃棄物マスタ!$A$2:$A$145,廃棄物マスタ!$B$2:$B$145),""),換算比重マスタ!$A$2:$A$17,換算比重マスタ!$D$2:$D$17),1)),"換算不可")))))</f>
        <v/>
      </c>
      <c r="AK20" s="22" t="str">
        <f t="shared" si="2"/>
        <v/>
      </c>
      <c r="AL20" s="23" t="str">
        <f t="shared" si="3"/>
        <v/>
      </c>
      <c r="AM20" s="23" t="str">
        <f t="shared" si="4"/>
        <v/>
      </c>
      <c r="AN20" s="21" t="str">
        <f>IF(U20="","",IF(V20="t",U20,IF(V20="kg",U20/1000,IF(V20="m3",U20*IF(AND(ISNUMBER(IFERROR(_xludf.xlookup(IFERROR(_xludf.xlookup(LEFT(K20,FIND("　",K20&amp;"　")-1),廃棄物マスタ!$A$2:$A$145,廃棄物マスタ!$B$2:$B$145),""),換算比重マスタ!$A$2:$A$17,換算比重マスタ!$B$2:$B$17),"")),IFERROR(_xludf.xlookup(IFERROR(_xludf.xlookup(LEFT(K20,FIND("　",K20&amp;"　")-1),廃棄物マスタ!$A$2:$A$145,廃棄物マスタ!$B$2:$B$145),""),換算比重マスタ!$A$2:$A$17,換算比重マスタ!$B$2:$B$17),"")&lt;&gt;""),IFERROR(_xludf.xlookup(IFERROR(_xludf.xlookup(LEFT(K20,FIND("　",K20&amp;"　")-1),廃棄物マスタ!$A$2:$A$145,廃棄物マスタ!$B$2:$B$145),""),換算比重マスタ!$A$2:$A$17,換算比重マスタ!$B$2:$B$17),""),IFERROR(_xludf.xlookup(IFERROR(_xludf.xlookup(LEFT(K20,FIND("　",K20&amp;"　")-1),廃棄物マスタ!$A$2:$A$145,廃棄物マスタ!$B$2:$B$145),""),換算比重マスタ!$A$2:$A$17,換算比重マスタ!$D$2:$D$17),1)),IF(V20="L",(U20/1000)*IF(AND(ISNUMBER(IFERROR(_xludf.xlookup(IFERROR(_xludf.xlookup(LEFT(K20,FIND("　",K20&amp;"　")-1),廃棄物マスタ!$A$2:$A$145,廃棄物マスタ!$B$2:$B$145),""),換算比重マスタ!$A$2:$A$17,換算比重マスタ!$B$2:$B$17),"")),IFERROR(_xludf.xlookup(IFERROR(_xludf.xlookup(LEFT(K20,FIND("　",K20&amp;"　")-1),廃棄物マスタ!$A$2:$A$145,廃棄物マスタ!$B$2:$B$145),""),換算比重マスタ!$A$2:$A$17,換算比重マスタ!$B$2:$B$17),"")&lt;&gt;""),IFERROR(_xludf.xlookup(IFERROR(_xludf.xlookup(LEFT(K20,FIND("　",K20&amp;"　")-1),廃棄物マスタ!$A$2:$A$145,廃棄物マスタ!$B$2:$B$145),""),換算比重マスタ!$A$2:$A$17,換算比重マスタ!$B$2:$B$17),""),IFERROR(_xludf.xlookup(IFERROR(_xludf.xlookup(LEFT(K20,FIND("　",K20&amp;"　")-1),廃棄物マスタ!$A$2:$A$145,廃棄物マスタ!$B$2:$B$145),""),換算比重マスタ!$A$2:$A$17,換算比重マスタ!$D$2:$D$17),1)),"換算不可")))))</f>
        <v/>
      </c>
      <c r="AO20" s="22" t="str">
        <f t="shared" si="5"/>
        <v/>
      </c>
      <c r="AP20"/>
      <c r="AQ20" s="25" t="s">
        <v>103</v>
      </c>
      <c r="AR20" s="24" t="str">
        <f t="shared" si="6"/>
        <v/>
      </c>
      <c r="AS20" s="24"/>
      <c r="AT20" s="24" t="str">
        <f t="shared" si="7"/>
        <v/>
      </c>
      <c r="AU20" s="181"/>
    </row>
    <row r="21" spans="2:47" ht="26.25" customHeight="1">
      <c r="B21" s="304" t="s">
        <v>104</v>
      </c>
      <c r="C21" s="305"/>
      <c r="D21" s="307"/>
      <c r="E21" s="130" t="s">
        <v>105</v>
      </c>
      <c r="F21" s="131"/>
      <c r="G21" s="124"/>
      <c r="H21" s="132"/>
      <c r="I21" s="118"/>
      <c r="J21" s="225"/>
      <c r="K21" s="119"/>
      <c r="L21" s="120"/>
      <c r="M21" s="121"/>
      <c r="N21" s="225"/>
      <c r="O21" s="236"/>
      <c r="P21" s="122"/>
      <c r="Q21" s="225"/>
      <c r="R21" s="123"/>
      <c r="S21" s="124"/>
      <c r="T21" s="125"/>
      <c r="U21" s="126"/>
      <c r="V21" s="225"/>
      <c r="W21" s="226"/>
      <c r="AC21" s="18" t="str">
        <f>IFERROR(_xlfn.XLOOKUP(LEFT(G21,FIND("　",G21&amp;"　")-1),廃棄物マスタ!$A$2:$A$145,廃棄物マスタ!$B$2:$B$145),"")</f>
        <v/>
      </c>
      <c r="AD21" s="19" t="str">
        <f>IF(I21="","",IF(J21="t",I21,IF(J21="kg",I21/1000,IF(J21="m3",I21*IF(AND(ISNUMBER(IFERROR(_xludf.xlookup(IFERROR(_xludf.xlookup(LEFT(G21,FIND("　",G21&amp;"　")-1),廃棄物マスタ!$A$2:$A$145,廃棄物マスタ!$B$2:$B$145),""),換算比重マスタ!$A$2:$A$17,換算比重マスタ!$B$2:$B$17),"")),IFERROR(_xludf.xlookup(IFERROR(_xludf.xlookup(LEFT(G21,FIND("　",G21&amp;"　")-1),廃棄物マスタ!$A$2:$A$145,廃棄物マスタ!$B$2:$B$145),""),換算比重マスタ!$A$2:$A$17,換算比重マスタ!$B$2:$B$17),"")&lt;&gt;""),IFERROR(_xludf.xlookup(IFERROR(_xludf.xlookup(LEFT(G21,FIND("　",G21&amp;"　")-1),廃棄物マスタ!$A$2:$A$145,廃棄物マスタ!$B$2:$B$145),""),換算比重マスタ!$A$2:$A$17,換算比重マスタ!$B$2:$B$17),""),IFERROR(_xludf.xlookup(IFERROR(_xludf.xlookup(LEFT(G21,FIND("　",G21&amp;"　")-1),廃棄物マスタ!$A$2:$A$145,廃棄物マスタ!$B$2:$B$145),""),換算比重マスタ!$A$2:$A$17,換算比重マスタ!$D$2:$D$17),1)),IF(J21="L",(I21/1000)*IF(AND(ISNUMBER(IFERROR(_xludf.xlookup(IFERROR(_xludf.xlookup(LEFT(G21,FIND("　",G21&amp;"　")-1),廃棄物マスタ!$A$2:$A$145,廃棄物マスタ!$B$2:$B$145),""),換算比重マスタ!$A$2:$A$17,換算比重マスタ!$B$2:$B$17),"")),IFERROR(_xludf.xlookup(IFERROR(_xludf.xlookup(LEFT(G21,FIND("　",G21&amp;"　")-1),廃棄物マスタ!$A$2:$A$145,廃棄物マスタ!$B$2:$B$145),""),換算比重マスタ!$A$2:$A$17,換算比重マスタ!$B$2:$B$17),"")&lt;&gt;""),IFERROR(_xludf.xlookup(IFERROR(_xludf.xlookup(LEFT(G21,FIND("　",G21&amp;"　")-1),廃棄物マスタ!$A$2:$A$145,廃棄物マスタ!$B$2:$B$145),""),換算比重マスタ!$A$2:$A$17,換算比重マスタ!$B$2:$B$17),""),IFERROR(_xludf.xlookup(IFERROR(_xludf.xlookup(LEFT(G21,FIND("　",G21&amp;"　")-1),廃棄物マスタ!$A$2:$A$145,廃棄物マスタ!$B$2:$B$145),""),換算比重マスタ!$A$2:$A$17,換算比重マスタ!$D$2:$D$17),1)),"換算不可")))))</f>
        <v/>
      </c>
      <c r="AE21" s="20" t="str">
        <f t="shared" si="0"/>
        <v/>
      </c>
      <c r="AF21" s="18" t="str">
        <f>IFERROR(_xlfn.XLOOKUP(LEFT(K21,FIND("　",K21&amp;"　")-1),廃棄物マスタ!$A$2:$A$145,廃棄物マスタ!$B$2:$B$145),"")</f>
        <v/>
      </c>
      <c r="AG21" s="21" t="str">
        <f>IF(M21="","",IF(N21="t",M21,IF(N21="kg",M21/1000,IF(N21="m3",M21*IF(AND(ISNUMBER(IFERROR(_xludf.xlookup(IFERROR(_xludf.xlookup(LEFT(K21,FIND("　",K21&amp;"　")-1),廃棄物マスタ!$A$2:$A$145,廃棄物マスタ!$B$2:$B$145),""),換算比重マスタ!$A$2:$A$17,換算比重マスタ!$B$2:$B$17),"")),IFERROR(_xludf.xlookup(IFERROR(_xludf.xlookup(LEFT(K21,FIND("　",K21&amp;"　")-1),廃棄物マスタ!$A$2:$A$145,廃棄物マスタ!$B$2:$B$145),""),換算比重マスタ!$A$2:$A$17,換算比重マスタ!$B$2:$B$17),"")&lt;&gt;""),IFERROR(_xludf.xlookup(IFERROR(_xludf.xlookup(LEFT(K21,FIND("　",K21&amp;"　")-1),廃棄物マスタ!$A$2:$A$145,廃棄物マスタ!$B$2:$B$145),""),換算比重マスタ!$A$2:$A$17,換算比重マスタ!$B$2:$B$17),""),IFERROR(_xludf.xlookup(IFERROR(_xludf.xlookup(LEFT(K21,FIND("　",K21&amp;"　")-1),廃棄物マスタ!$A$2:$A$145,廃棄物マスタ!$B$2:$B$145),""),換算比重マスタ!$A$2:$A$17,換算比重マスタ!$D$2:$D$17),1)),IF(N21="L",(M21/1000)*IF(AND(ISNUMBER(IFERROR(_xludf.xlookup(IFERROR(_xludf.xlookup(LEFT(K21,FIND("　",K21&amp;"　")-1),廃棄物マスタ!$A$2:$A$145,廃棄物マスタ!$B$2:$B$145),""),換算比重マスタ!$A$2:$A$17,換算比重マスタ!$B$2:$B$17),"")),IFERROR(_xludf.xlookup(IFERROR(_xludf.xlookup(LEFT(K21,FIND("　",K21&amp;"　")-1),廃棄物マスタ!$A$2:$A$145,廃棄物マスタ!$B$2:$B$145),""),換算比重マスタ!$A$2:$A$17,換算比重マスタ!$B$2:$B$17),"")&lt;&gt;""),IFERROR(_xludf.xlookup(IFERROR(_xludf.xlookup(LEFT(K21,FIND("　",K21&amp;"　")-1),廃棄物マスタ!$A$2:$A$145,廃棄物マスタ!$B$2:$B$145),""),換算比重マスタ!$A$2:$A$17,換算比重マスタ!$B$2:$B$17),""),IFERROR(_xludf.xlookup(IFERROR(_xludf.xlookup(LEFT(K21,FIND("　",K21&amp;"　")-1),廃棄物マスタ!$A$2:$A$145,廃棄物マスタ!$B$2:$B$145),""),換算比重マスタ!$A$2:$A$17,換算比重マスタ!$D$2:$D$17),1)),"換算不可")))))</f>
        <v/>
      </c>
      <c r="AH21" s="22" t="str">
        <f t="shared" si="1"/>
        <v/>
      </c>
      <c r="AI21" s="23" t="str">
        <f t="shared" si="8"/>
        <v/>
      </c>
      <c r="AJ21" s="21" t="str">
        <f>IF(P21="","",IF(Q21="t",P21,IF(Q21="kg",P21/1000,IF(Q21="m3",P21*IF(AND(ISNUMBER(IFERROR(_xludf.xlookup(IFERROR(_xludf.xlookup(LEFT(K21,FIND("　",K21&amp;"　")-1),廃棄物マスタ!$A$2:$A$145,廃棄物マスタ!$B$2:$B$145),""),換算比重マスタ!$A$2:$A$17,換算比重マスタ!$B$2:$B$17),"")),IFERROR(_xludf.xlookup(IFERROR(_xludf.xlookup(LEFT(K21,FIND("　",K21&amp;"　")-1),廃棄物マスタ!$A$2:$A$145,廃棄物マスタ!$B$2:$B$145),""),換算比重マスタ!$A$2:$A$17,換算比重マスタ!$B$2:$B$17),"")&lt;&gt;""),IFERROR(_xludf.xlookup(IFERROR(_xludf.xlookup(LEFT(K21,FIND("　",K21&amp;"　")-1),廃棄物マスタ!$A$2:$A$145,廃棄物マスタ!$B$2:$B$145),""),換算比重マスタ!$A$2:$A$17,換算比重マスタ!$B$2:$B$17),""),IFERROR(_xludf.xlookup(IFERROR(_xludf.xlookup(LEFT(K21,FIND("　",K21&amp;"　")-1),廃棄物マスタ!$A$2:$A$145,廃棄物マスタ!$B$2:$B$145),""),換算比重マスタ!$A$2:$A$17,換算比重マスタ!$D$2:$D$17),1)),IF(Q21="L",(P21/1000)*IF(AND(ISNUMBER(IFERROR(_xludf.xlookup(IFERROR(_xludf.xlookup(LEFT(K21,FIND("　",K21&amp;"　")-1),廃棄物マスタ!$A$2:$A$145,廃棄物マスタ!$B$2:$B$145),""),換算比重マスタ!$A$2:$A$17,換算比重マスタ!$B$2:$B$17),"")),IFERROR(_xludf.xlookup(IFERROR(_xludf.xlookup(LEFT(K21,FIND("　",K21&amp;"　")-1),廃棄物マスタ!$A$2:$A$145,廃棄物マスタ!$B$2:$B$145),""),換算比重マスタ!$A$2:$A$17,換算比重マスタ!$B$2:$B$17),"")&lt;&gt;""),IFERROR(_xludf.xlookup(IFERROR(_xludf.xlookup(LEFT(K21,FIND("　",K21&amp;"　")-1),廃棄物マスタ!$A$2:$A$145,廃棄物マスタ!$B$2:$B$145),""),換算比重マスタ!$A$2:$A$17,換算比重マスタ!$B$2:$B$17),""),IFERROR(_xludf.xlookup(IFERROR(_xludf.xlookup(LEFT(K21,FIND("　",K21&amp;"　")-1),廃棄物マスタ!$A$2:$A$145,廃棄物マスタ!$B$2:$B$145),""),換算比重マスタ!$A$2:$A$17,換算比重マスタ!$D$2:$D$17),1)),"換算不可")))))</f>
        <v/>
      </c>
      <c r="AK21" s="22" t="str">
        <f t="shared" si="2"/>
        <v/>
      </c>
      <c r="AL21" s="23" t="str">
        <f t="shared" si="3"/>
        <v/>
      </c>
      <c r="AM21" s="23" t="str">
        <f t="shared" si="4"/>
        <v/>
      </c>
      <c r="AN21" s="21" t="str">
        <f>IF(U21="","",IF(V21="t",U21,IF(V21="kg",U21/1000,IF(V21="m3",U21*IF(AND(ISNUMBER(IFERROR(_xludf.xlookup(IFERROR(_xludf.xlookup(LEFT(K21,FIND("　",K21&amp;"　")-1),廃棄物マスタ!$A$2:$A$145,廃棄物マスタ!$B$2:$B$145),""),換算比重マスタ!$A$2:$A$17,換算比重マスタ!$B$2:$B$17),"")),IFERROR(_xludf.xlookup(IFERROR(_xludf.xlookup(LEFT(K21,FIND("　",K21&amp;"　")-1),廃棄物マスタ!$A$2:$A$145,廃棄物マスタ!$B$2:$B$145),""),換算比重マスタ!$A$2:$A$17,換算比重マスタ!$B$2:$B$17),"")&lt;&gt;""),IFERROR(_xludf.xlookup(IFERROR(_xludf.xlookup(LEFT(K21,FIND("　",K21&amp;"　")-1),廃棄物マスタ!$A$2:$A$145,廃棄物マスタ!$B$2:$B$145),""),換算比重マスタ!$A$2:$A$17,換算比重マスタ!$B$2:$B$17),""),IFERROR(_xludf.xlookup(IFERROR(_xludf.xlookup(LEFT(K21,FIND("　",K21&amp;"　")-1),廃棄物マスタ!$A$2:$A$145,廃棄物マスタ!$B$2:$B$145),""),換算比重マスタ!$A$2:$A$17,換算比重マスタ!$D$2:$D$17),1)),IF(V21="L",(U21/1000)*IF(AND(ISNUMBER(IFERROR(_xludf.xlookup(IFERROR(_xludf.xlookup(LEFT(K21,FIND("　",K21&amp;"　")-1),廃棄物マスタ!$A$2:$A$145,廃棄物マスタ!$B$2:$B$145),""),換算比重マスタ!$A$2:$A$17,換算比重マスタ!$B$2:$B$17),"")),IFERROR(_xludf.xlookup(IFERROR(_xludf.xlookup(LEFT(K21,FIND("　",K21&amp;"　")-1),廃棄物マスタ!$A$2:$A$145,廃棄物マスタ!$B$2:$B$145),""),換算比重マスタ!$A$2:$A$17,換算比重マスタ!$B$2:$B$17),"")&lt;&gt;""),IFERROR(_xludf.xlookup(IFERROR(_xludf.xlookup(LEFT(K21,FIND("　",K21&amp;"　")-1),廃棄物マスタ!$A$2:$A$145,廃棄物マスタ!$B$2:$B$145),""),換算比重マスタ!$A$2:$A$17,換算比重マスタ!$B$2:$B$17),""),IFERROR(_xludf.xlookup(IFERROR(_xludf.xlookup(LEFT(K21,FIND("　",K21&amp;"　")-1),廃棄物マスタ!$A$2:$A$145,廃棄物マスタ!$B$2:$B$145),""),換算比重マスタ!$A$2:$A$17,換算比重マスタ!$D$2:$D$17),1)),"換算不可")))))</f>
        <v/>
      </c>
      <c r="AO21" s="22" t="str">
        <f t="shared" si="5"/>
        <v/>
      </c>
      <c r="AP21"/>
      <c r="AQ21" s="25" t="s">
        <v>106</v>
      </c>
      <c r="AR21" s="24" t="str">
        <f t="shared" si="6"/>
        <v/>
      </c>
      <c r="AS21" s="24"/>
      <c r="AT21" s="24" t="str">
        <f t="shared" si="7"/>
        <v/>
      </c>
      <c r="AU21" s="181"/>
    </row>
    <row r="22" spans="2:47" ht="26.25" customHeight="1">
      <c r="B22" s="304"/>
      <c r="C22" s="304"/>
      <c r="D22" s="307"/>
      <c r="E22" s="82" t="s">
        <v>107</v>
      </c>
      <c r="F22" s="94"/>
      <c r="G22" s="100"/>
      <c r="H22" s="103"/>
      <c r="I22" s="72"/>
      <c r="J22" s="223"/>
      <c r="K22" s="95"/>
      <c r="L22" s="96"/>
      <c r="M22" s="97"/>
      <c r="N22" s="223"/>
      <c r="O22" s="234"/>
      <c r="P22" s="98"/>
      <c r="Q22" s="223"/>
      <c r="R22" s="99"/>
      <c r="S22" s="100"/>
      <c r="T22" s="101"/>
      <c r="U22" s="102"/>
      <c r="V22" s="223"/>
      <c r="W22" s="226"/>
      <c r="AC22" s="18" t="str">
        <f>IFERROR(_xlfn.XLOOKUP(LEFT(G22,FIND("　",G22&amp;"　")-1),廃棄物マスタ!$A$2:$A$145,廃棄物マスタ!$B$2:$B$145),"")</f>
        <v/>
      </c>
      <c r="AD22" s="19" t="str">
        <f>IF(I22="","",IF(J22="t",I22,IF(J22="kg",I22/1000,IF(J22="m3",I22*IF(AND(ISNUMBER(IFERROR(_xludf.xlookup(IFERROR(_xludf.xlookup(LEFT(G22,FIND("　",G22&amp;"　")-1),廃棄物マスタ!$A$2:$A$145,廃棄物マスタ!$B$2:$B$145),""),換算比重マスタ!$A$2:$A$17,換算比重マスタ!$B$2:$B$17),"")),IFERROR(_xludf.xlookup(IFERROR(_xludf.xlookup(LEFT(G22,FIND("　",G22&amp;"　")-1),廃棄物マスタ!$A$2:$A$145,廃棄物マスタ!$B$2:$B$145),""),換算比重マスタ!$A$2:$A$17,換算比重マスタ!$B$2:$B$17),"")&lt;&gt;""),IFERROR(_xludf.xlookup(IFERROR(_xludf.xlookup(LEFT(G22,FIND("　",G22&amp;"　")-1),廃棄物マスタ!$A$2:$A$145,廃棄物マスタ!$B$2:$B$145),""),換算比重マスタ!$A$2:$A$17,換算比重マスタ!$B$2:$B$17),""),IFERROR(_xludf.xlookup(IFERROR(_xludf.xlookup(LEFT(G22,FIND("　",G22&amp;"　")-1),廃棄物マスタ!$A$2:$A$145,廃棄物マスタ!$B$2:$B$145),""),換算比重マスタ!$A$2:$A$17,換算比重マスタ!$D$2:$D$17),1)),IF(J22="L",(I22/1000)*IF(AND(ISNUMBER(IFERROR(_xludf.xlookup(IFERROR(_xludf.xlookup(LEFT(G22,FIND("　",G22&amp;"　")-1),廃棄物マスタ!$A$2:$A$145,廃棄物マスタ!$B$2:$B$145),""),換算比重マスタ!$A$2:$A$17,換算比重マスタ!$B$2:$B$17),"")),IFERROR(_xludf.xlookup(IFERROR(_xludf.xlookup(LEFT(G22,FIND("　",G22&amp;"　")-1),廃棄物マスタ!$A$2:$A$145,廃棄物マスタ!$B$2:$B$145),""),換算比重マスタ!$A$2:$A$17,換算比重マスタ!$B$2:$B$17),"")&lt;&gt;""),IFERROR(_xludf.xlookup(IFERROR(_xludf.xlookup(LEFT(G22,FIND("　",G22&amp;"　")-1),廃棄物マスタ!$A$2:$A$145,廃棄物マスタ!$B$2:$B$145),""),換算比重マスタ!$A$2:$A$17,換算比重マスタ!$B$2:$B$17),""),IFERROR(_xludf.xlookup(IFERROR(_xludf.xlookup(LEFT(G22,FIND("　",G22&amp;"　")-1),廃棄物マスタ!$A$2:$A$145,廃棄物マスタ!$B$2:$B$145),""),換算比重マスタ!$A$2:$A$17,換算比重マスタ!$D$2:$D$17),1)),"換算不可")))))</f>
        <v/>
      </c>
      <c r="AE22" s="20" t="str">
        <f t="shared" si="0"/>
        <v/>
      </c>
      <c r="AF22" s="18" t="str">
        <f>IFERROR(_xlfn.XLOOKUP(LEFT(K22,FIND("　",K22&amp;"　")-1),廃棄物マスタ!$A$2:$A$145,廃棄物マスタ!$B$2:$B$145),"")</f>
        <v/>
      </c>
      <c r="AG22" s="21" t="str">
        <f>IF(M22="","",IF(N22="t",M22,IF(N22="kg",M22/1000,IF(N22="m3",M22*IF(AND(ISNUMBER(IFERROR(_xludf.xlookup(IFERROR(_xludf.xlookup(LEFT(K22,FIND("　",K22&amp;"　")-1),廃棄物マスタ!$A$2:$A$145,廃棄物マスタ!$B$2:$B$145),""),換算比重マスタ!$A$2:$A$17,換算比重マスタ!$B$2:$B$17),"")),IFERROR(_xludf.xlookup(IFERROR(_xludf.xlookup(LEFT(K22,FIND("　",K22&amp;"　")-1),廃棄物マスタ!$A$2:$A$145,廃棄物マスタ!$B$2:$B$145),""),換算比重マスタ!$A$2:$A$17,換算比重マスタ!$B$2:$B$17),"")&lt;&gt;""),IFERROR(_xludf.xlookup(IFERROR(_xludf.xlookup(LEFT(K22,FIND("　",K22&amp;"　")-1),廃棄物マスタ!$A$2:$A$145,廃棄物マスタ!$B$2:$B$145),""),換算比重マスタ!$A$2:$A$17,換算比重マスタ!$B$2:$B$17),""),IFERROR(_xludf.xlookup(IFERROR(_xludf.xlookup(LEFT(K22,FIND("　",K22&amp;"　")-1),廃棄物マスタ!$A$2:$A$145,廃棄物マスタ!$B$2:$B$145),""),換算比重マスタ!$A$2:$A$17,換算比重マスタ!$D$2:$D$17),1)),IF(N22="L",(M22/1000)*IF(AND(ISNUMBER(IFERROR(_xludf.xlookup(IFERROR(_xludf.xlookup(LEFT(K22,FIND("　",K22&amp;"　")-1),廃棄物マスタ!$A$2:$A$145,廃棄物マスタ!$B$2:$B$145),""),換算比重マスタ!$A$2:$A$17,換算比重マスタ!$B$2:$B$17),"")),IFERROR(_xludf.xlookup(IFERROR(_xludf.xlookup(LEFT(K22,FIND("　",K22&amp;"　")-1),廃棄物マスタ!$A$2:$A$145,廃棄物マスタ!$B$2:$B$145),""),換算比重マスタ!$A$2:$A$17,換算比重マスタ!$B$2:$B$17),"")&lt;&gt;""),IFERROR(_xludf.xlookup(IFERROR(_xludf.xlookup(LEFT(K22,FIND("　",K22&amp;"　")-1),廃棄物マスタ!$A$2:$A$145,廃棄物マスタ!$B$2:$B$145),""),換算比重マスタ!$A$2:$A$17,換算比重マスタ!$B$2:$B$17),""),IFERROR(_xludf.xlookup(IFERROR(_xludf.xlookup(LEFT(K22,FIND("　",K22&amp;"　")-1),廃棄物マスタ!$A$2:$A$145,廃棄物マスタ!$B$2:$B$145),""),換算比重マスタ!$A$2:$A$17,換算比重マスタ!$D$2:$D$17),1)),"換算不可")))))</f>
        <v/>
      </c>
      <c r="AH22" s="22" t="str">
        <f t="shared" si="1"/>
        <v/>
      </c>
      <c r="AI22" s="23" t="str">
        <f t="shared" si="8"/>
        <v/>
      </c>
      <c r="AJ22" s="21" t="str">
        <f>IF(P22="","",IF(Q22="t",P22,IF(Q22="kg",P22/1000,IF(Q22="m3",P22*IF(AND(ISNUMBER(IFERROR(_xludf.xlookup(IFERROR(_xludf.xlookup(LEFT(K22,FIND("　",K22&amp;"　")-1),廃棄物マスタ!$A$2:$A$145,廃棄物マスタ!$B$2:$B$145),""),換算比重マスタ!$A$2:$A$17,換算比重マスタ!$B$2:$B$17),"")),IFERROR(_xludf.xlookup(IFERROR(_xludf.xlookup(LEFT(K22,FIND("　",K22&amp;"　")-1),廃棄物マスタ!$A$2:$A$145,廃棄物マスタ!$B$2:$B$145),""),換算比重マスタ!$A$2:$A$17,換算比重マスタ!$B$2:$B$17),"")&lt;&gt;""),IFERROR(_xludf.xlookup(IFERROR(_xludf.xlookup(LEFT(K22,FIND("　",K22&amp;"　")-1),廃棄物マスタ!$A$2:$A$145,廃棄物マスタ!$B$2:$B$145),""),換算比重マスタ!$A$2:$A$17,換算比重マスタ!$B$2:$B$17),""),IFERROR(_xludf.xlookup(IFERROR(_xludf.xlookup(LEFT(K22,FIND("　",K22&amp;"　")-1),廃棄物マスタ!$A$2:$A$145,廃棄物マスタ!$B$2:$B$145),""),換算比重マスタ!$A$2:$A$17,換算比重マスタ!$D$2:$D$17),1)),IF(Q22="L",(P22/1000)*IF(AND(ISNUMBER(IFERROR(_xludf.xlookup(IFERROR(_xludf.xlookup(LEFT(K22,FIND("　",K22&amp;"　")-1),廃棄物マスタ!$A$2:$A$145,廃棄物マスタ!$B$2:$B$145),""),換算比重マスタ!$A$2:$A$17,換算比重マスタ!$B$2:$B$17),"")),IFERROR(_xludf.xlookup(IFERROR(_xludf.xlookup(LEFT(K22,FIND("　",K22&amp;"　")-1),廃棄物マスタ!$A$2:$A$145,廃棄物マスタ!$B$2:$B$145),""),換算比重マスタ!$A$2:$A$17,換算比重マスタ!$B$2:$B$17),"")&lt;&gt;""),IFERROR(_xludf.xlookup(IFERROR(_xludf.xlookup(LEFT(K22,FIND("　",K22&amp;"　")-1),廃棄物マスタ!$A$2:$A$145,廃棄物マスタ!$B$2:$B$145),""),換算比重マスタ!$A$2:$A$17,換算比重マスタ!$B$2:$B$17),""),IFERROR(_xludf.xlookup(IFERROR(_xludf.xlookup(LEFT(K22,FIND("　",K22&amp;"　")-1),廃棄物マスタ!$A$2:$A$145,廃棄物マスタ!$B$2:$B$145),""),換算比重マスタ!$A$2:$A$17,換算比重マスタ!$D$2:$D$17),1)),"換算不可")))))</f>
        <v/>
      </c>
      <c r="AK22" s="22" t="str">
        <f t="shared" si="2"/>
        <v/>
      </c>
      <c r="AL22" s="23" t="str">
        <f t="shared" si="3"/>
        <v/>
      </c>
      <c r="AM22" s="23" t="str">
        <f t="shared" si="4"/>
        <v/>
      </c>
      <c r="AN22" s="21" t="str">
        <f>IF(U22="","",IF(V22="t",U22,IF(V22="kg",U22/1000,IF(V22="m3",U22*IF(AND(ISNUMBER(IFERROR(_xludf.xlookup(IFERROR(_xludf.xlookup(LEFT(K22,FIND("　",K22&amp;"　")-1),廃棄物マスタ!$A$2:$A$145,廃棄物マスタ!$B$2:$B$145),""),換算比重マスタ!$A$2:$A$17,換算比重マスタ!$B$2:$B$17),"")),IFERROR(_xludf.xlookup(IFERROR(_xludf.xlookup(LEFT(K22,FIND("　",K22&amp;"　")-1),廃棄物マスタ!$A$2:$A$145,廃棄物マスタ!$B$2:$B$145),""),換算比重マスタ!$A$2:$A$17,換算比重マスタ!$B$2:$B$17),"")&lt;&gt;""),IFERROR(_xludf.xlookup(IFERROR(_xludf.xlookup(LEFT(K22,FIND("　",K22&amp;"　")-1),廃棄物マスタ!$A$2:$A$145,廃棄物マスタ!$B$2:$B$145),""),換算比重マスタ!$A$2:$A$17,換算比重マスタ!$B$2:$B$17),""),IFERROR(_xludf.xlookup(IFERROR(_xludf.xlookup(LEFT(K22,FIND("　",K22&amp;"　")-1),廃棄物マスタ!$A$2:$A$145,廃棄物マスタ!$B$2:$B$145),""),換算比重マスタ!$A$2:$A$17,換算比重マスタ!$D$2:$D$17),1)),IF(V22="L",(U22/1000)*IF(AND(ISNUMBER(IFERROR(_xludf.xlookup(IFERROR(_xludf.xlookup(LEFT(K22,FIND("　",K22&amp;"　")-1),廃棄物マスタ!$A$2:$A$145,廃棄物マスタ!$B$2:$B$145),""),換算比重マスタ!$A$2:$A$17,換算比重マスタ!$B$2:$B$17),"")),IFERROR(_xludf.xlookup(IFERROR(_xludf.xlookup(LEFT(K22,FIND("　",K22&amp;"　")-1),廃棄物マスタ!$A$2:$A$145,廃棄物マスタ!$B$2:$B$145),""),換算比重マスタ!$A$2:$A$17,換算比重マスタ!$B$2:$B$17),"")&lt;&gt;""),IFERROR(_xludf.xlookup(IFERROR(_xludf.xlookup(LEFT(K22,FIND("　",K22&amp;"　")-1),廃棄物マスタ!$A$2:$A$145,廃棄物マスタ!$B$2:$B$145),""),換算比重マスタ!$A$2:$A$17,換算比重マスタ!$B$2:$B$17),""),IFERROR(_xludf.xlookup(IFERROR(_xludf.xlookup(LEFT(K22,FIND("　",K22&amp;"　")-1),廃棄物マスタ!$A$2:$A$145,廃棄物マスタ!$B$2:$B$145),""),換算比重マスタ!$A$2:$A$17,換算比重マスタ!$D$2:$D$17),1)),"換算不可")))))</f>
        <v/>
      </c>
      <c r="AO22" s="22" t="str">
        <f t="shared" si="5"/>
        <v/>
      </c>
      <c r="AP22"/>
      <c r="AQ22" s="25" t="s">
        <v>108</v>
      </c>
      <c r="AR22" s="24" t="str">
        <f t="shared" si="6"/>
        <v/>
      </c>
      <c r="AS22" s="24"/>
      <c r="AT22" s="24" t="str">
        <f t="shared" si="7"/>
        <v/>
      </c>
      <c r="AU22" s="181"/>
    </row>
    <row r="23" spans="2:47" ht="26.25" customHeight="1">
      <c r="B23" s="304"/>
      <c r="C23" s="304"/>
      <c r="D23" s="307"/>
      <c r="E23" s="93" t="s">
        <v>109</v>
      </c>
      <c r="F23" s="94"/>
      <c r="G23" s="100"/>
      <c r="H23" s="103"/>
      <c r="I23" s="72"/>
      <c r="J23" s="223"/>
      <c r="K23" s="95"/>
      <c r="L23" s="96"/>
      <c r="M23" s="97"/>
      <c r="N23" s="223"/>
      <c r="O23" s="234"/>
      <c r="P23" s="98"/>
      <c r="Q23" s="223"/>
      <c r="R23" s="99"/>
      <c r="S23" s="100"/>
      <c r="T23" s="101"/>
      <c r="U23" s="102"/>
      <c r="V23" s="223"/>
      <c r="W23" s="226"/>
      <c r="AC23" s="18" t="str">
        <f>IFERROR(_xlfn.XLOOKUP(LEFT(G23,FIND("　",G23&amp;"　")-1),廃棄物マスタ!$A$2:$A$145,廃棄物マスタ!$B$2:$B$145),"")</f>
        <v/>
      </c>
      <c r="AD23" s="19" t="str">
        <f>IF(I23="","",IF(J23="t",I23,IF(J23="kg",I23/1000,IF(J23="m3",I23*IF(AND(ISNUMBER(IFERROR(_xludf.xlookup(IFERROR(_xludf.xlookup(LEFT(G23,FIND("　",G23&amp;"　")-1),廃棄物マスタ!$A$2:$A$145,廃棄物マスタ!$B$2:$B$145),""),換算比重マスタ!$A$2:$A$17,換算比重マスタ!$B$2:$B$17),"")),IFERROR(_xludf.xlookup(IFERROR(_xludf.xlookup(LEFT(G23,FIND("　",G23&amp;"　")-1),廃棄物マスタ!$A$2:$A$145,廃棄物マスタ!$B$2:$B$145),""),換算比重マスタ!$A$2:$A$17,換算比重マスタ!$B$2:$B$17),"")&lt;&gt;""),IFERROR(_xludf.xlookup(IFERROR(_xludf.xlookup(LEFT(G23,FIND("　",G23&amp;"　")-1),廃棄物マスタ!$A$2:$A$145,廃棄物マスタ!$B$2:$B$145),""),換算比重マスタ!$A$2:$A$17,換算比重マスタ!$B$2:$B$17),""),IFERROR(_xludf.xlookup(IFERROR(_xludf.xlookup(LEFT(G23,FIND("　",G23&amp;"　")-1),廃棄物マスタ!$A$2:$A$145,廃棄物マスタ!$B$2:$B$145),""),換算比重マスタ!$A$2:$A$17,換算比重マスタ!$D$2:$D$17),1)),IF(J23="L",(I23/1000)*IF(AND(ISNUMBER(IFERROR(_xludf.xlookup(IFERROR(_xludf.xlookup(LEFT(G23,FIND("　",G23&amp;"　")-1),廃棄物マスタ!$A$2:$A$145,廃棄物マスタ!$B$2:$B$145),""),換算比重マスタ!$A$2:$A$17,換算比重マスタ!$B$2:$B$17),"")),IFERROR(_xludf.xlookup(IFERROR(_xludf.xlookup(LEFT(G23,FIND("　",G23&amp;"　")-1),廃棄物マスタ!$A$2:$A$145,廃棄物マスタ!$B$2:$B$145),""),換算比重マスタ!$A$2:$A$17,換算比重マスタ!$B$2:$B$17),"")&lt;&gt;""),IFERROR(_xludf.xlookup(IFERROR(_xludf.xlookup(LEFT(G23,FIND("　",G23&amp;"　")-1),廃棄物マスタ!$A$2:$A$145,廃棄物マスタ!$B$2:$B$145),""),換算比重マスタ!$A$2:$A$17,換算比重マスタ!$B$2:$B$17),""),IFERROR(_xludf.xlookup(IFERROR(_xludf.xlookup(LEFT(G23,FIND("　",G23&amp;"　")-1),廃棄物マスタ!$A$2:$A$145,廃棄物マスタ!$B$2:$B$145),""),換算比重マスタ!$A$2:$A$17,換算比重マスタ!$D$2:$D$17),1)),"換算不可")))))</f>
        <v/>
      </c>
      <c r="AE23" s="20" t="str">
        <f t="shared" si="0"/>
        <v/>
      </c>
      <c r="AF23" s="18" t="str">
        <f>IFERROR(_xlfn.XLOOKUP(LEFT(K23,FIND("　",K23&amp;"　")-1),廃棄物マスタ!$A$2:$A$145,廃棄物マスタ!$B$2:$B$145),"")</f>
        <v/>
      </c>
      <c r="AG23" s="21" t="str">
        <f>IF(M23="","",IF(N23="t",M23,IF(N23="kg",M23/1000,IF(N23="m3",M23*IF(AND(ISNUMBER(IFERROR(_xludf.xlookup(IFERROR(_xludf.xlookup(LEFT(K23,FIND("　",K23&amp;"　")-1),廃棄物マスタ!$A$2:$A$145,廃棄物マスタ!$B$2:$B$145),""),換算比重マスタ!$A$2:$A$17,換算比重マスタ!$B$2:$B$17),"")),IFERROR(_xludf.xlookup(IFERROR(_xludf.xlookup(LEFT(K23,FIND("　",K23&amp;"　")-1),廃棄物マスタ!$A$2:$A$145,廃棄物マスタ!$B$2:$B$145),""),換算比重マスタ!$A$2:$A$17,換算比重マスタ!$B$2:$B$17),"")&lt;&gt;""),IFERROR(_xludf.xlookup(IFERROR(_xludf.xlookup(LEFT(K23,FIND("　",K23&amp;"　")-1),廃棄物マスタ!$A$2:$A$145,廃棄物マスタ!$B$2:$B$145),""),換算比重マスタ!$A$2:$A$17,換算比重マスタ!$B$2:$B$17),""),IFERROR(_xludf.xlookup(IFERROR(_xludf.xlookup(LEFT(K23,FIND("　",K23&amp;"　")-1),廃棄物マスタ!$A$2:$A$145,廃棄物マスタ!$B$2:$B$145),""),換算比重マスタ!$A$2:$A$17,換算比重マスタ!$D$2:$D$17),1)),IF(N23="L",(M23/1000)*IF(AND(ISNUMBER(IFERROR(_xludf.xlookup(IFERROR(_xludf.xlookup(LEFT(K23,FIND("　",K23&amp;"　")-1),廃棄物マスタ!$A$2:$A$145,廃棄物マスタ!$B$2:$B$145),""),換算比重マスタ!$A$2:$A$17,換算比重マスタ!$B$2:$B$17),"")),IFERROR(_xludf.xlookup(IFERROR(_xludf.xlookup(LEFT(K23,FIND("　",K23&amp;"　")-1),廃棄物マスタ!$A$2:$A$145,廃棄物マスタ!$B$2:$B$145),""),換算比重マスタ!$A$2:$A$17,換算比重マスタ!$B$2:$B$17),"")&lt;&gt;""),IFERROR(_xludf.xlookup(IFERROR(_xludf.xlookup(LEFT(K23,FIND("　",K23&amp;"　")-1),廃棄物マスタ!$A$2:$A$145,廃棄物マスタ!$B$2:$B$145),""),換算比重マスタ!$A$2:$A$17,換算比重マスタ!$B$2:$B$17),""),IFERROR(_xludf.xlookup(IFERROR(_xludf.xlookup(LEFT(K23,FIND("　",K23&amp;"　")-1),廃棄物マスタ!$A$2:$A$145,廃棄物マスタ!$B$2:$B$145),""),換算比重マスタ!$A$2:$A$17,換算比重マスタ!$D$2:$D$17),1)),"換算不可")))))</f>
        <v/>
      </c>
      <c r="AH23" s="22" t="str">
        <f t="shared" si="1"/>
        <v/>
      </c>
      <c r="AI23" s="23" t="str">
        <f t="shared" si="8"/>
        <v/>
      </c>
      <c r="AJ23" s="21" t="str">
        <f>IF(P23="","",IF(Q23="t",P23,IF(Q23="kg",P23/1000,IF(Q23="m3",P23*IF(AND(ISNUMBER(IFERROR(_xludf.xlookup(IFERROR(_xludf.xlookup(LEFT(K23,FIND("　",K23&amp;"　")-1),廃棄物マスタ!$A$2:$A$145,廃棄物マスタ!$B$2:$B$145),""),換算比重マスタ!$A$2:$A$17,換算比重マスタ!$B$2:$B$17),"")),IFERROR(_xludf.xlookup(IFERROR(_xludf.xlookup(LEFT(K23,FIND("　",K23&amp;"　")-1),廃棄物マスタ!$A$2:$A$145,廃棄物マスタ!$B$2:$B$145),""),換算比重マスタ!$A$2:$A$17,換算比重マスタ!$B$2:$B$17),"")&lt;&gt;""),IFERROR(_xludf.xlookup(IFERROR(_xludf.xlookup(LEFT(K23,FIND("　",K23&amp;"　")-1),廃棄物マスタ!$A$2:$A$145,廃棄物マスタ!$B$2:$B$145),""),換算比重マスタ!$A$2:$A$17,換算比重マスタ!$B$2:$B$17),""),IFERROR(_xludf.xlookup(IFERROR(_xludf.xlookup(LEFT(K23,FIND("　",K23&amp;"　")-1),廃棄物マスタ!$A$2:$A$145,廃棄物マスタ!$B$2:$B$145),""),換算比重マスタ!$A$2:$A$17,換算比重マスタ!$D$2:$D$17),1)),IF(Q23="L",(P23/1000)*IF(AND(ISNUMBER(IFERROR(_xludf.xlookup(IFERROR(_xludf.xlookup(LEFT(K23,FIND("　",K23&amp;"　")-1),廃棄物マスタ!$A$2:$A$145,廃棄物マスタ!$B$2:$B$145),""),換算比重マスタ!$A$2:$A$17,換算比重マスタ!$B$2:$B$17),"")),IFERROR(_xludf.xlookup(IFERROR(_xludf.xlookup(LEFT(K23,FIND("　",K23&amp;"　")-1),廃棄物マスタ!$A$2:$A$145,廃棄物マスタ!$B$2:$B$145),""),換算比重マスタ!$A$2:$A$17,換算比重マスタ!$B$2:$B$17),"")&lt;&gt;""),IFERROR(_xludf.xlookup(IFERROR(_xludf.xlookup(LEFT(K23,FIND("　",K23&amp;"　")-1),廃棄物マスタ!$A$2:$A$145,廃棄物マスタ!$B$2:$B$145),""),換算比重マスタ!$A$2:$A$17,換算比重マスタ!$B$2:$B$17),""),IFERROR(_xludf.xlookup(IFERROR(_xludf.xlookup(LEFT(K23,FIND("　",K23&amp;"　")-1),廃棄物マスタ!$A$2:$A$145,廃棄物マスタ!$B$2:$B$145),""),換算比重マスタ!$A$2:$A$17,換算比重マスタ!$D$2:$D$17),1)),"換算不可")))))</f>
        <v/>
      </c>
      <c r="AK23" s="22" t="str">
        <f t="shared" si="2"/>
        <v/>
      </c>
      <c r="AL23" s="23" t="str">
        <f t="shared" si="3"/>
        <v/>
      </c>
      <c r="AM23" s="23" t="str">
        <f t="shared" si="4"/>
        <v/>
      </c>
      <c r="AN23" s="21" t="str">
        <f>IF(U23="","",IF(V23="t",U23,IF(V23="kg",U23/1000,IF(V23="m3",U23*IF(AND(ISNUMBER(IFERROR(_xludf.xlookup(IFERROR(_xludf.xlookup(LEFT(K23,FIND("　",K23&amp;"　")-1),廃棄物マスタ!$A$2:$A$145,廃棄物マスタ!$B$2:$B$145),""),換算比重マスタ!$A$2:$A$17,換算比重マスタ!$B$2:$B$17),"")),IFERROR(_xludf.xlookup(IFERROR(_xludf.xlookup(LEFT(K23,FIND("　",K23&amp;"　")-1),廃棄物マスタ!$A$2:$A$145,廃棄物マスタ!$B$2:$B$145),""),換算比重マスタ!$A$2:$A$17,換算比重マスタ!$B$2:$B$17),"")&lt;&gt;""),IFERROR(_xludf.xlookup(IFERROR(_xludf.xlookup(LEFT(K23,FIND("　",K23&amp;"　")-1),廃棄物マスタ!$A$2:$A$145,廃棄物マスタ!$B$2:$B$145),""),換算比重マスタ!$A$2:$A$17,換算比重マスタ!$B$2:$B$17),""),IFERROR(_xludf.xlookup(IFERROR(_xludf.xlookup(LEFT(K23,FIND("　",K23&amp;"　")-1),廃棄物マスタ!$A$2:$A$145,廃棄物マスタ!$B$2:$B$145),""),換算比重マスタ!$A$2:$A$17,換算比重マスタ!$D$2:$D$17),1)),IF(V23="L",(U23/1000)*IF(AND(ISNUMBER(IFERROR(_xludf.xlookup(IFERROR(_xludf.xlookup(LEFT(K23,FIND("　",K23&amp;"　")-1),廃棄物マスタ!$A$2:$A$145,廃棄物マスタ!$B$2:$B$145),""),換算比重マスタ!$A$2:$A$17,換算比重マスタ!$B$2:$B$17),"")),IFERROR(_xludf.xlookup(IFERROR(_xludf.xlookup(LEFT(K23,FIND("　",K23&amp;"　")-1),廃棄物マスタ!$A$2:$A$145,廃棄物マスタ!$B$2:$B$145),""),換算比重マスタ!$A$2:$A$17,換算比重マスタ!$B$2:$B$17),"")&lt;&gt;""),IFERROR(_xludf.xlookup(IFERROR(_xludf.xlookup(LEFT(K23,FIND("　",K23&amp;"　")-1),廃棄物マスタ!$A$2:$A$145,廃棄物マスタ!$B$2:$B$145),""),換算比重マスタ!$A$2:$A$17,換算比重マスタ!$B$2:$B$17),""),IFERROR(_xludf.xlookup(IFERROR(_xludf.xlookup(LEFT(K23,FIND("　",K23&amp;"　")-1),廃棄物マスタ!$A$2:$A$145,廃棄物マスタ!$B$2:$B$145),""),換算比重マスタ!$A$2:$A$17,換算比重マスタ!$D$2:$D$17),1)),"換算不可")))))</f>
        <v/>
      </c>
      <c r="AO23" s="22" t="str">
        <f t="shared" si="5"/>
        <v/>
      </c>
      <c r="AP23"/>
      <c r="AQ23" s="25" t="s">
        <v>110</v>
      </c>
      <c r="AR23" s="24" t="str">
        <f t="shared" si="6"/>
        <v/>
      </c>
      <c r="AS23" s="24"/>
      <c r="AT23" s="24" t="str">
        <f t="shared" si="7"/>
        <v/>
      </c>
      <c r="AU23" s="181"/>
    </row>
    <row r="24" spans="2:47" ht="26.25" customHeight="1">
      <c r="B24" s="304"/>
      <c r="C24" s="304"/>
      <c r="D24" s="307"/>
      <c r="E24" s="82" t="s">
        <v>111</v>
      </c>
      <c r="F24" s="94"/>
      <c r="G24" s="100"/>
      <c r="H24" s="103"/>
      <c r="I24" s="72"/>
      <c r="J24" s="223"/>
      <c r="K24" s="95"/>
      <c r="L24" s="96"/>
      <c r="M24" s="97"/>
      <c r="N24" s="223"/>
      <c r="O24" s="234"/>
      <c r="P24" s="98"/>
      <c r="Q24" s="223"/>
      <c r="R24" s="99"/>
      <c r="S24" s="100"/>
      <c r="T24" s="101"/>
      <c r="U24" s="102"/>
      <c r="V24" s="223"/>
      <c r="W24" s="226"/>
      <c r="AC24" s="18" t="str">
        <f>IFERROR(_xlfn.XLOOKUP(LEFT(G24,FIND("　",G24&amp;"　")-1),廃棄物マスタ!$A$2:$A$145,廃棄物マスタ!$B$2:$B$145),"")</f>
        <v/>
      </c>
      <c r="AD24" s="19" t="str">
        <f>IF(I24="","",IF(J24="t",I24,IF(J24="kg",I24/1000,IF(J24="m3",I24*IF(AND(ISNUMBER(IFERROR(_xludf.xlookup(IFERROR(_xludf.xlookup(LEFT(G24,FIND("　",G24&amp;"　")-1),廃棄物マスタ!$A$2:$A$145,廃棄物マスタ!$B$2:$B$145),""),換算比重マスタ!$A$2:$A$17,換算比重マスタ!$B$2:$B$17),"")),IFERROR(_xludf.xlookup(IFERROR(_xludf.xlookup(LEFT(G24,FIND("　",G24&amp;"　")-1),廃棄物マスタ!$A$2:$A$145,廃棄物マスタ!$B$2:$B$145),""),換算比重マスタ!$A$2:$A$17,換算比重マスタ!$B$2:$B$17),"")&lt;&gt;""),IFERROR(_xludf.xlookup(IFERROR(_xludf.xlookup(LEFT(G24,FIND("　",G24&amp;"　")-1),廃棄物マスタ!$A$2:$A$145,廃棄物マスタ!$B$2:$B$145),""),換算比重マスタ!$A$2:$A$17,換算比重マスタ!$B$2:$B$17),""),IFERROR(_xludf.xlookup(IFERROR(_xludf.xlookup(LEFT(G24,FIND("　",G24&amp;"　")-1),廃棄物マスタ!$A$2:$A$145,廃棄物マスタ!$B$2:$B$145),""),換算比重マスタ!$A$2:$A$17,換算比重マスタ!$D$2:$D$17),1)),IF(J24="L",(I24/1000)*IF(AND(ISNUMBER(IFERROR(_xludf.xlookup(IFERROR(_xludf.xlookup(LEFT(G24,FIND("　",G24&amp;"　")-1),廃棄物マスタ!$A$2:$A$145,廃棄物マスタ!$B$2:$B$145),""),換算比重マスタ!$A$2:$A$17,換算比重マスタ!$B$2:$B$17),"")),IFERROR(_xludf.xlookup(IFERROR(_xludf.xlookup(LEFT(G24,FIND("　",G24&amp;"　")-1),廃棄物マスタ!$A$2:$A$145,廃棄物マスタ!$B$2:$B$145),""),換算比重マスタ!$A$2:$A$17,換算比重マスタ!$B$2:$B$17),"")&lt;&gt;""),IFERROR(_xludf.xlookup(IFERROR(_xludf.xlookup(LEFT(G24,FIND("　",G24&amp;"　")-1),廃棄物マスタ!$A$2:$A$145,廃棄物マスタ!$B$2:$B$145),""),換算比重マスタ!$A$2:$A$17,換算比重マスタ!$B$2:$B$17),""),IFERROR(_xludf.xlookup(IFERROR(_xludf.xlookup(LEFT(G24,FIND("　",G24&amp;"　")-1),廃棄物マスタ!$A$2:$A$145,廃棄物マスタ!$B$2:$B$145),""),換算比重マスタ!$A$2:$A$17,換算比重マスタ!$D$2:$D$17),1)),"換算不可")))))</f>
        <v/>
      </c>
      <c r="AE24" s="20" t="str">
        <f t="shared" si="0"/>
        <v/>
      </c>
      <c r="AF24" s="18" t="str">
        <f>IFERROR(_xlfn.XLOOKUP(LEFT(K24,FIND("　",K24&amp;"　")-1),廃棄物マスタ!$A$2:$A$145,廃棄物マスタ!$B$2:$B$145),"")</f>
        <v/>
      </c>
      <c r="AG24" s="21" t="str">
        <f>IF(M24="","",IF(N24="t",M24,IF(N24="kg",M24/1000,IF(N24="m3",M24*IF(AND(ISNUMBER(IFERROR(_xludf.xlookup(IFERROR(_xludf.xlookup(LEFT(K24,FIND("　",K24&amp;"　")-1),廃棄物マスタ!$A$2:$A$145,廃棄物マスタ!$B$2:$B$145),""),換算比重マスタ!$A$2:$A$17,換算比重マスタ!$B$2:$B$17),"")),IFERROR(_xludf.xlookup(IFERROR(_xludf.xlookup(LEFT(K24,FIND("　",K24&amp;"　")-1),廃棄物マスタ!$A$2:$A$145,廃棄物マスタ!$B$2:$B$145),""),換算比重マスタ!$A$2:$A$17,換算比重マスタ!$B$2:$B$17),"")&lt;&gt;""),IFERROR(_xludf.xlookup(IFERROR(_xludf.xlookup(LEFT(K24,FIND("　",K24&amp;"　")-1),廃棄物マスタ!$A$2:$A$145,廃棄物マスタ!$B$2:$B$145),""),換算比重マスタ!$A$2:$A$17,換算比重マスタ!$B$2:$B$17),""),IFERROR(_xludf.xlookup(IFERROR(_xludf.xlookup(LEFT(K24,FIND("　",K24&amp;"　")-1),廃棄物マスタ!$A$2:$A$145,廃棄物マスタ!$B$2:$B$145),""),換算比重マスタ!$A$2:$A$17,換算比重マスタ!$D$2:$D$17),1)),IF(N24="L",(M24/1000)*IF(AND(ISNUMBER(IFERROR(_xludf.xlookup(IFERROR(_xludf.xlookup(LEFT(K24,FIND("　",K24&amp;"　")-1),廃棄物マスタ!$A$2:$A$145,廃棄物マスタ!$B$2:$B$145),""),換算比重マスタ!$A$2:$A$17,換算比重マスタ!$B$2:$B$17),"")),IFERROR(_xludf.xlookup(IFERROR(_xludf.xlookup(LEFT(K24,FIND("　",K24&amp;"　")-1),廃棄物マスタ!$A$2:$A$145,廃棄物マスタ!$B$2:$B$145),""),換算比重マスタ!$A$2:$A$17,換算比重マスタ!$B$2:$B$17),"")&lt;&gt;""),IFERROR(_xludf.xlookup(IFERROR(_xludf.xlookup(LEFT(K24,FIND("　",K24&amp;"　")-1),廃棄物マスタ!$A$2:$A$145,廃棄物マスタ!$B$2:$B$145),""),換算比重マスタ!$A$2:$A$17,換算比重マスタ!$B$2:$B$17),""),IFERROR(_xludf.xlookup(IFERROR(_xludf.xlookup(LEFT(K24,FIND("　",K24&amp;"　")-1),廃棄物マスタ!$A$2:$A$145,廃棄物マスタ!$B$2:$B$145),""),換算比重マスタ!$A$2:$A$17,換算比重マスタ!$D$2:$D$17),1)),"換算不可")))))</f>
        <v/>
      </c>
      <c r="AH24" s="22" t="str">
        <f t="shared" si="1"/>
        <v/>
      </c>
      <c r="AI24" s="23" t="str">
        <f t="shared" si="8"/>
        <v/>
      </c>
      <c r="AJ24" s="21" t="str">
        <f>IF(P24="","",IF(Q24="t",P24,IF(Q24="kg",P24/1000,IF(Q24="m3",P24*IF(AND(ISNUMBER(IFERROR(_xludf.xlookup(IFERROR(_xludf.xlookup(LEFT(K24,FIND("　",K24&amp;"　")-1),廃棄物マスタ!$A$2:$A$145,廃棄物マスタ!$B$2:$B$145),""),換算比重マスタ!$A$2:$A$17,換算比重マスタ!$B$2:$B$17),"")),IFERROR(_xludf.xlookup(IFERROR(_xludf.xlookup(LEFT(K24,FIND("　",K24&amp;"　")-1),廃棄物マスタ!$A$2:$A$145,廃棄物マスタ!$B$2:$B$145),""),換算比重マスタ!$A$2:$A$17,換算比重マスタ!$B$2:$B$17),"")&lt;&gt;""),IFERROR(_xludf.xlookup(IFERROR(_xludf.xlookup(LEFT(K24,FIND("　",K24&amp;"　")-1),廃棄物マスタ!$A$2:$A$145,廃棄物マスタ!$B$2:$B$145),""),換算比重マスタ!$A$2:$A$17,換算比重マスタ!$B$2:$B$17),""),IFERROR(_xludf.xlookup(IFERROR(_xludf.xlookup(LEFT(K24,FIND("　",K24&amp;"　")-1),廃棄物マスタ!$A$2:$A$145,廃棄物マスタ!$B$2:$B$145),""),換算比重マスタ!$A$2:$A$17,換算比重マスタ!$D$2:$D$17),1)),IF(Q24="L",(P24/1000)*IF(AND(ISNUMBER(IFERROR(_xludf.xlookup(IFERROR(_xludf.xlookup(LEFT(K24,FIND("　",K24&amp;"　")-1),廃棄物マスタ!$A$2:$A$145,廃棄物マスタ!$B$2:$B$145),""),換算比重マスタ!$A$2:$A$17,換算比重マスタ!$B$2:$B$17),"")),IFERROR(_xludf.xlookup(IFERROR(_xludf.xlookup(LEFT(K24,FIND("　",K24&amp;"　")-1),廃棄物マスタ!$A$2:$A$145,廃棄物マスタ!$B$2:$B$145),""),換算比重マスタ!$A$2:$A$17,換算比重マスタ!$B$2:$B$17),"")&lt;&gt;""),IFERROR(_xludf.xlookup(IFERROR(_xludf.xlookup(LEFT(K24,FIND("　",K24&amp;"　")-1),廃棄物マスタ!$A$2:$A$145,廃棄物マスタ!$B$2:$B$145),""),換算比重マスタ!$A$2:$A$17,換算比重マスタ!$B$2:$B$17),""),IFERROR(_xludf.xlookup(IFERROR(_xludf.xlookup(LEFT(K24,FIND("　",K24&amp;"　")-1),廃棄物マスタ!$A$2:$A$145,廃棄物マスタ!$B$2:$B$145),""),換算比重マスタ!$A$2:$A$17,換算比重マスタ!$D$2:$D$17),1)),"換算不可")))))</f>
        <v/>
      </c>
      <c r="AK24" s="22" t="str">
        <f t="shared" si="2"/>
        <v/>
      </c>
      <c r="AL24" s="23" t="str">
        <f t="shared" si="3"/>
        <v/>
      </c>
      <c r="AM24" s="23" t="str">
        <f t="shared" si="4"/>
        <v/>
      </c>
      <c r="AN24" s="21" t="str">
        <f>IF(U24="","",IF(V24="t",U24,IF(V24="kg",U24/1000,IF(V24="m3",U24*IF(AND(ISNUMBER(IFERROR(_xludf.xlookup(IFERROR(_xludf.xlookup(LEFT(K24,FIND("　",K24&amp;"　")-1),廃棄物マスタ!$A$2:$A$145,廃棄物マスタ!$B$2:$B$145),""),換算比重マスタ!$A$2:$A$17,換算比重マスタ!$B$2:$B$17),"")),IFERROR(_xludf.xlookup(IFERROR(_xludf.xlookup(LEFT(K24,FIND("　",K24&amp;"　")-1),廃棄物マスタ!$A$2:$A$145,廃棄物マスタ!$B$2:$B$145),""),換算比重マスタ!$A$2:$A$17,換算比重マスタ!$B$2:$B$17),"")&lt;&gt;""),IFERROR(_xludf.xlookup(IFERROR(_xludf.xlookup(LEFT(K24,FIND("　",K24&amp;"　")-1),廃棄物マスタ!$A$2:$A$145,廃棄物マスタ!$B$2:$B$145),""),換算比重マスタ!$A$2:$A$17,換算比重マスタ!$B$2:$B$17),""),IFERROR(_xludf.xlookup(IFERROR(_xludf.xlookup(LEFT(K24,FIND("　",K24&amp;"　")-1),廃棄物マスタ!$A$2:$A$145,廃棄物マスタ!$B$2:$B$145),""),換算比重マスタ!$A$2:$A$17,換算比重マスタ!$D$2:$D$17),1)),IF(V24="L",(U24/1000)*IF(AND(ISNUMBER(IFERROR(_xludf.xlookup(IFERROR(_xludf.xlookup(LEFT(K24,FIND("　",K24&amp;"　")-1),廃棄物マスタ!$A$2:$A$145,廃棄物マスタ!$B$2:$B$145),""),換算比重マスタ!$A$2:$A$17,換算比重マスタ!$B$2:$B$17),"")),IFERROR(_xludf.xlookup(IFERROR(_xludf.xlookup(LEFT(K24,FIND("　",K24&amp;"　")-1),廃棄物マスタ!$A$2:$A$145,廃棄物マスタ!$B$2:$B$145),""),換算比重マスタ!$A$2:$A$17,換算比重マスタ!$B$2:$B$17),"")&lt;&gt;""),IFERROR(_xludf.xlookup(IFERROR(_xludf.xlookup(LEFT(K24,FIND("　",K24&amp;"　")-1),廃棄物マスタ!$A$2:$A$145,廃棄物マスタ!$B$2:$B$145),""),換算比重マスタ!$A$2:$A$17,換算比重マスタ!$B$2:$B$17),""),IFERROR(_xludf.xlookup(IFERROR(_xludf.xlookup(LEFT(K24,FIND("　",K24&amp;"　")-1),廃棄物マスタ!$A$2:$A$145,廃棄物マスタ!$B$2:$B$145),""),換算比重マスタ!$A$2:$A$17,換算比重マスタ!$D$2:$D$17),1)),"換算不可")))))</f>
        <v/>
      </c>
      <c r="AO24" s="22" t="str">
        <f t="shared" si="5"/>
        <v/>
      </c>
      <c r="AP24"/>
      <c r="AQ24" s="25" t="s">
        <v>112</v>
      </c>
      <c r="AR24" s="24" t="str">
        <f t="shared" si="6"/>
        <v/>
      </c>
      <c r="AS24" s="24"/>
      <c r="AT24" s="24" t="str">
        <f t="shared" si="7"/>
        <v/>
      </c>
      <c r="AU24" s="181"/>
    </row>
    <row r="25" spans="2:47" ht="26.25" customHeight="1">
      <c r="B25" s="304"/>
      <c r="C25" s="304"/>
      <c r="D25" s="307"/>
      <c r="E25" s="104" t="s">
        <v>113</v>
      </c>
      <c r="F25" s="105"/>
      <c r="G25" s="106"/>
      <c r="H25" s="107"/>
      <c r="I25" s="108"/>
      <c r="J25" s="224"/>
      <c r="K25" s="109"/>
      <c r="L25" s="110"/>
      <c r="M25" s="111"/>
      <c r="N25" s="224"/>
      <c r="O25" s="235"/>
      <c r="P25" s="112"/>
      <c r="Q25" s="224"/>
      <c r="R25" s="113"/>
      <c r="S25" s="106"/>
      <c r="T25" s="114"/>
      <c r="U25" s="115"/>
      <c r="V25" s="224"/>
      <c r="W25" s="226"/>
      <c r="AC25" s="18" t="str">
        <f>IFERROR(_xlfn.XLOOKUP(LEFT(G25,FIND("　",G25&amp;"　")-1),廃棄物マスタ!$A$2:$A$145,廃棄物マスタ!$B$2:$B$145),"")</f>
        <v/>
      </c>
      <c r="AD25" s="19" t="str">
        <f>IF(I25="","",IF(J25="t",I25,IF(J25="kg",I25/1000,IF(J25="m3",I25*IF(AND(ISNUMBER(IFERROR(_xludf.xlookup(IFERROR(_xludf.xlookup(LEFT(G25,FIND("　",G25&amp;"　")-1),廃棄物マスタ!$A$2:$A$145,廃棄物マスタ!$B$2:$B$145),""),換算比重マスタ!$A$2:$A$17,換算比重マスタ!$B$2:$B$17),"")),IFERROR(_xludf.xlookup(IFERROR(_xludf.xlookup(LEFT(G25,FIND("　",G25&amp;"　")-1),廃棄物マスタ!$A$2:$A$145,廃棄物マスタ!$B$2:$B$145),""),換算比重マスタ!$A$2:$A$17,換算比重マスタ!$B$2:$B$17),"")&lt;&gt;""),IFERROR(_xludf.xlookup(IFERROR(_xludf.xlookup(LEFT(G25,FIND("　",G25&amp;"　")-1),廃棄物マスタ!$A$2:$A$145,廃棄物マスタ!$B$2:$B$145),""),換算比重マスタ!$A$2:$A$17,換算比重マスタ!$B$2:$B$17),""),IFERROR(_xludf.xlookup(IFERROR(_xludf.xlookup(LEFT(G25,FIND("　",G25&amp;"　")-1),廃棄物マスタ!$A$2:$A$145,廃棄物マスタ!$B$2:$B$145),""),換算比重マスタ!$A$2:$A$17,換算比重マスタ!$D$2:$D$17),1)),IF(J25="L",(I25/1000)*IF(AND(ISNUMBER(IFERROR(_xludf.xlookup(IFERROR(_xludf.xlookup(LEFT(G25,FIND("　",G25&amp;"　")-1),廃棄物マスタ!$A$2:$A$145,廃棄物マスタ!$B$2:$B$145),""),換算比重マスタ!$A$2:$A$17,換算比重マスタ!$B$2:$B$17),"")),IFERROR(_xludf.xlookup(IFERROR(_xludf.xlookup(LEFT(G25,FIND("　",G25&amp;"　")-1),廃棄物マスタ!$A$2:$A$145,廃棄物マスタ!$B$2:$B$145),""),換算比重マスタ!$A$2:$A$17,換算比重マスタ!$B$2:$B$17),"")&lt;&gt;""),IFERROR(_xludf.xlookup(IFERROR(_xludf.xlookup(LEFT(G25,FIND("　",G25&amp;"　")-1),廃棄物マスタ!$A$2:$A$145,廃棄物マスタ!$B$2:$B$145),""),換算比重マスタ!$A$2:$A$17,換算比重マスタ!$B$2:$B$17),""),IFERROR(_xludf.xlookup(IFERROR(_xludf.xlookup(LEFT(G25,FIND("　",G25&amp;"　")-1),廃棄物マスタ!$A$2:$A$145,廃棄物マスタ!$B$2:$B$145),""),換算比重マスタ!$A$2:$A$17,換算比重マスタ!$D$2:$D$17),1)),"換算不可")))))</f>
        <v/>
      </c>
      <c r="AE25" s="20" t="str">
        <f t="shared" si="0"/>
        <v/>
      </c>
      <c r="AF25" s="18" t="str">
        <f>IFERROR(_xlfn.XLOOKUP(LEFT(K25,FIND("　",K25&amp;"　")-1),廃棄物マスタ!$A$2:$A$145,廃棄物マスタ!$B$2:$B$145),"")</f>
        <v/>
      </c>
      <c r="AG25" s="21" t="str">
        <f>IF(M25="","",IF(N25="t",M25,IF(N25="kg",M25/1000,IF(N25="m3",M25*IF(AND(ISNUMBER(IFERROR(_xludf.xlookup(IFERROR(_xludf.xlookup(LEFT(K25,FIND("　",K25&amp;"　")-1),廃棄物マスタ!$A$2:$A$145,廃棄物マスタ!$B$2:$B$145),""),換算比重マスタ!$A$2:$A$17,換算比重マスタ!$B$2:$B$17),"")),IFERROR(_xludf.xlookup(IFERROR(_xludf.xlookup(LEFT(K25,FIND("　",K25&amp;"　")-1),廃棄物マスタ!$A$2:$A$145,廃棄物マスタ!$B$2:$B$145),""),換算比重マスタ!$A$2:$A$17,換算比重マスタ!$B$2:$B$17),"")&lt;&gt;""),IFERROR(_xludf.xlookup(IFERROR(_xludf.xlookup(LEFT(K25,FIND("　",K25&amp;"　")-1),廃棄物マスタ!$A$2:$A$145,廃棄物マスタ!$B$2:$B$145),""),換算比重マスタ!$A$2:$A$17,換算比重マスタ!$B$2:$B$17),""),IFERROR(_xludf.xlookup(IFERROR(_xludf.xlookup(LEFT(K25,FIND("　",K25&amp;"　")-1),廃棄物マスタ!$A$2:$A$145,廃棄物マスタ!$B$2:$B$145),""),換算比重マスタ!$A$2:$A$17,換算比重マスタ!$D$2:$D$17),1)),IF(N25="L",(M25/1000)*IF(AND(ISNUMBER(IFERROR(_xludf.xlookup(IFERROR(_xludf.xlookup(LEFT(K25,FIND("　",K25&amp;"　")-1),廃棄物マスタ!$A$2:$A$145,廃棄物マスタ!$B$2:$B$145),""),換算比重マスタ!$A$2:$A$17,換算比重マスタ!$B$2:$B$17),"")),IFERROR(_xludf.xlookup(IFERROR(_xludf.xlookup(LEFT(K25,FIND("　",K25&amp;"　")-1),廃棄物マスタ!$A$2:$A$145,廃棄物マスタ!$B$2:$B$145),""),換算比重マスタ!$A$2:$A$17,換算比重マスタ!$B$2:$B$17),"")&lt;&gt;""),IFERROR(_xludf.xlookup(IFERROR(_xludf.xlookup(LEFT(K25,FIND("　",K25&amp;"　")-1),廃棄物マスタ!$A$2:$A$145,廃棄物マスタ!$B$2:$B$145),""),換算比重マスタ!$A$2:$A$17,換算比重マスタ!$B$2:$B$17),""),IFERROR(_xludf.xlookup(IFERROR(_xludf.xlookup(LEFT(K25,FIND("　",K25&amp;"　")-1),廃棄物マスタ!$A$2:$A$145,廃棄物マスタ!$B$2:$B$145),""),換算比重マスタ!$A$2:$A$17,換算比重マスタ!$D$2:$D$17),1)),"換算不可")))))</f>
        <v/>
      </c>
      <c r="AH25" s="22" t="str">
        <f t="shared" si="1"/>
        <v/>
      </c>
      <c r="AI25" s="23" t="str">
        <f t="shared" si="8"/>
        <v/>
      </c>
      <c r="AJ25" s="21" t="str">
        <f>IF(P25="","",IF(Q25="t",P25,IF(Q25="kg",P25/1000,IF(Q25="m3",P25*IF(AND(ISNUMBER(IFERROR(_xludf.xlookup(IFERROR(_xludf.xlookup(LEFT(K25,FIND("　",K25&amp;"　")-1),廃棄物マスタ!$A$2:$A$145,廃棄物マスタ!$B$2:$B$145),""),換算比重マスタ!$A$2:$A$17,換算比重マスタ!$B$2:$B$17),"")),IFERROR(_xludf.xlookup(IFERROR(_xludf.xlookup(LEFT(K25,FIND("　",K25&amp;"　")-1),廃棄物マスタ!$A$2:$A$145,廃棄物マスタ!$B$2:$B$145),""),換算比重マスタ!$A$2:$A$17,換算比重マスタ!$B$2:$B$17),"")&lt;&gt;""),IFERROR(_xludf.xlookup(IFERROR(_xludf.xlookup(LEFT(K25,FIND("　",K25&amp;"　")-1),廃棄物マスタ!$A$2:$A$145,廃棄物マスタ!$B$2:$B$145),""),換算比重マスタ!$A$2:$A$17,換算比重マスタ!$B$2:$B$17),""),IFERROR(_xludf.xlookup(IFERROR(_xludf.xlookup(LEFT(K25,FIND("　",K25&amp;"　")-1),廃棄物マスタ!$A$2:$A$145,廃棄物マスタ!$B$2:$B$145),""),換算比重マスタ!$A$2:$A$17,換算比重マスタ!$D$2:$D$17),1)),IF(Q25="L",(P25/1000)*IF(AND(ISNUMBER(IFERROR(_xludf.xlookup(IFERROR(_xludf.xlookup(LEFT(K25,FIND("　",K25&amp;"　")-1),廃棄物マスタ!$A$2:$A$145,廃棄物マスタ!$B$2:$B$145),""),換算比重マスタ!$A$2:$A$17,換算比重マスタ!$B$2:$B$17),"")),IFERROR(_xludf.xlookup(IFERROR(_xludf.xlookup(LEFT(K25,FIND("　",K25&amp;"　")-1),廃棄物マスタ!$A$2:$A$145,廃棄物マスタ!$B$2:$B$145),""),換算比重マスタ!$A$2:$A$17,換算比重マスタ!$B$2:$B$17),"")&lt;&gt;""),IFERROR(_xludf.xlookup(IFERROR(_xludf.xlookup(LEFT(K25,FIND("　",K25&amp;"　")-1),廃棄物マスタ!$A$2:$A$145,廃棄物マスタ!$B$2:$B$145),""),換算比重マスタ!$A$2:$A$17,換算比重マスタ!$B$2:$B$17),""),IFERROR(_xludf.xlookup(IFERROR(_xludf.xlookup(LEFT(K25,FIND("　",K25&amp;"　")-1),廃棄物マスタ!$A$2:$A$145,廃棄物マスタ!$B$2:$B$145),""),換算比重マスタ!$A$2:$A$17,換算比重マスタ!$D$2:$D$17),1)),"換算不可")))))</f>
        <v/>
      </c>
      <c r="AK25" s="22" t="str">
        <f t="shared" si="2"/>
        <v/>
      </c>
      <c r="AL25" s="23" t="str">
        <f t="shared" si="3"/>
        <v/>
      </c>
      <c r="AM25" s="23" t="str">
        <f t="shared" si="4"/>
        <v/>
      </c>
      <c r="AN25" s="21" t="str">
        <f>IF(U25="","",IF(V25="t",U25,IF(V25="kg",U25/1000,IF(V25="m3",U25*IF(AND(ISNUMBER(IFERROR(_xludf.xlookup(IFERROR(_xludf.xlookup(LEFT(K25,FIND("　",K25&amp;"　")-1),廃棄物マスタ!$A$2:$A$145,廃棄物マスタ!$B$2:$B$145),""),換算比重マスタ!$A$2:$A$17,換算比重マスタ!$B$2:$B$17),"")),IFERROR(_xludf.xlookup(IFERROR(_xludf.xlookup(LEFT(K25,FIND("　",K25&amp;"　")-1),廃棄物マスタ!$A$2:$A$145,廃棄物マスタ!$B$2:$B$145),""),換算比重マスタ!$A$2:$A$17,換算比重マスタ!$B$2:$B$17),"")&lt;&gt;""),IFERROR(_xludf.xlookup(IFERROR(_xludf.xlookup(LEFT(K25,FIND("　",K25&amp;"　")-1),廃棄物マスタ!$A$2:$A$145,廃棄物マスタ!$B$2:$B$145),""),換算比重マスタ!$A$2:$A$17,換算比重マスタ!$B$2:$B$17),""),IFERROR(_xludf.xlookup(IFERROR(_xludf.xlookup(LEFT(K25,FIND("　",K25&amp;"　")-1),廃棄物マスタ!$A$2:$A$145,廃棄物マスタ!$B$2:$B$145),""),換算比重マスタ!$A$2:$A$17,換算比重マスタ!$D$2:$D$17),1)),IF(V25="L",(U25/1000)*IF(AND(ISNUMBER(IFERROR(_xludf.xlookup(IFERROR(_xludf.xlookup(LEFT(K25,FIND("　",K25&amp;"　")-1),廃棄物マスタ!$A$2:$A$145,廃棄物マスタ!$B$2:$B$145),""),換算比重マスタ!$A$2:$A$17,換算比重マスタ!$B$2:$B$17),"")),IFERROR(_xludf.xlookup(IFERROR(_xludf.xlookup(LEFT(K25,FIND("　",K25&amp;"　")-1),廃棄物マスタ!$A$2:$A$145,廃棄物マスタ!$B$2:$B$145),""),換算比重マスタ!$A$2:$A$17,換算比重マスタ!$B$2:$B$17),"")&lt;&gt;""),IFERROR(_xludf.xlookup(IFERROR(_xludf.xlookup(LEFT(K25,FIND("　",K25&amp;"　")-1),廃棄物マスタ!$A$2:$A$145,廃棄物マスタ!$B$2:$B$145),""),換算比重マスタ!$A$2:$A$17,換算比重マスタ!$B$2:$B$17),""),IFERROR(_xludf.xlookup(IFERROR(_xludf.xlookup(LEFT(K25,FIND("　",K25&amp;"　")-1),廃棄物マスタ!$A$2:$A$145,廃棄物マスタ!$B$2:$B$145),""),換算比重マスタ!$A$2:$A$17,換算比重マスタ!$D$2:$D$17),1)),"換算不可")))))</f>
        <v/>
      </c>
      <c r="AO25" s="22" t="str">
        <f t="shared" si="5"/>
        <v/>
      </c>
      <c r="AP25"/>
      <c r="AQ25" s="25" t="s">
        <v>114</v>
      </c>
      <c r="AR25" s="24" t="str">
        <f t="shared" si="6"/>
        <v/>
      </c>
      <c r="AS25" s="24"/>
      <c r="AT25" s="24" t="str">
        <f t="shared" si="7"/>
        <v/>
      </c>
      <c r="AU25" s="181"/>
    </row>
    <row r="26" spans="2:47" ht="26.25" customHeight="1">
      <c r="B26" s="298" t="s">
        <v>115</v>
      </c>
      <c r="C26" s="299"/>
      <c r="D26" s="300"/>
      <c r="E26" s="130" t="s">
        <v>116</v>
      </c>
      <c r="F26" s="131"/>
      <c r="G26" s="124"/>
      <c r="H26" s="133"/>
      <c r="I26" s="118"/>
      <c r="J26" s="225"/>
      <c r="K26" s="119"/>
      <c r="L26" s="120"/>
      <c r="M26" s="121"/>
      <c r="N26" s="225"/>
      <c r="O26" s="236"/>
      <c r="P26" s="122"/>
      <c r="Q26" s="225"/>
      <c r="R26" s="123"/>
      <c r="S26" s="124"/>
      <c r="T26" s="125"/>
      <c r="U26" s="126"/>
      <c r="V26" s="225"/>
      <c r="W26" s="226"/>
      <c r="AC26" s="18" t="str">
        <f>IFERROR(_xlfn.XLOOKUP(LEFT(G26,FIND("　",G26&amp;"　")-1),廃棄物マスタ!$A$2:$A$145,廃棄物マスタ!$B$2:$B$145),"")</f>
        <v/>
      </c>
      <c r="AD26" s="19" t="str">
        <f>IF(I26="","",IF(J26="t",I26,IF(J26="kg",I26/1000,IF(J26="m3",I26*IF(AND(ISNUMBER(IFERROR(_xludf.xlookup(IFERROR(_xludf.xlookup(LEFT(G26,FIND("　",G26&amp;"　")-1),廃棄物マスタ!$A$2:$A$145,廃棄物マスタ!$B$2:$B$145),""),換算比重マスタ!$A$2:$A$17,換算比重マスタ!$B$2:$B$17),"")),IFERROR(_xludf.xlookup(IFERROR(_xludf.xlookup(LEFT(G26,FIND("　",G26&amp;"　")-1),廃棄物マスタ!$A$2:$A$145,廃棄物マスタ!$B$2:$B$145),""),換算比重マスタ!$A$2:$A$17,換算比重マスタ!$B$2:$B$17),"")&lt;&gt;""),IFERROR(_xludf.xlookup(IFERROR(_xludf.xlookup(LEFT(G26,FIND("　",G26&amp;"　")-1),廃棄物マスタ!$A$2:$A$145,廃棄物マスタ!$B$2:$B$145),""),換算比重マスタ!$A$2:$A$17,換算比重マスタ!$B$2:$B$17),""),IFERROR(_xludf.xlookup(IFERROR(_xludf.xlookup(LEFT(G26,FIND("　",G26&amp;"　")-1),廃棄物マスタ!$A$2:$A$145,廃棄物マスタ!$B$2:$B$145),""),換算比重マスタ!$A$2:$A$17,換算比重マスタ!$D$2:$D$17),1)),IF(J26="L",(I26/1000)*IF(AND(ISNUMBER(IFERROR(_xludf.xlookup(IFERROR(_xludf.xlookup(LEFT(G26,FIND("　",G26&amp;"　")-1),廃棄物マスタ!$A$2:$A$145,廃棄物マスタ!$B$2:$B$145),""),換算比重マスタ!$A$2:$A$17,換算比重マスタ!$B$2:$B$17),"")),IFERROR(_xludf.xlookup(IFERROR(_xludf.xlookup(LEFT(G26,FIND("　",G26&amp;"　")-1),廃棄物マスタ!$A$2:$A$145,廃棄物マスタ!$B$2:$B$145),""),換算比重マスタ!$A$2:$A$17,換算比重マスタ!$B$2:$B$17),"")&lt;&gt;""),IFERROR(_xludf.xlookup(IFERROR(_xludf.xlookup(LEFT(G26,FIND("　",G26&amp;"　")-1),廃棄物マスタ!$A$2:$A$145,廃棄物マスタ!$B$2:$B$145),""),換算比重マスタ!$A$2:$A$17,換算比重マスタ!$B$2:$B$17),""),IFERROR(_xludf.xlookup(IFERROR(_xludf.xlookup(LEFT(G26,FIND("　",G26&amp;"　")-1),廃棄物マスタ!$A$2:$A$145,廃棄物マスタ!$B$2:$B$145),""),換算比重マスタ!$A$2:$A$17,換算比重マスタ!$D$2:$D$17),1)),"換算不可")))))</f>
        <v/>
      </c>
      <c r="AE26" s="20" t="str">
        <f t="shared" si="0"/>
        <v/>
      </c>
      <c r="AF26" s="18" t="str">
        <f>IFERROR(_xlfn.XLOOKUP(LEFT(K26,FIND("　",K26&amp;"　")-1),廃棄物マスタ!$A$2:$A$145,廃棄物マスタ!$B$2:$B$145),"")</f>
        <v/>
      </c>
      <c r="AG26" s="21" t="str">
        <f>IF(M26="","",IF(N26="t",M26,IF(N26="kg",M26/1000,IF(N26="m3",M26*IF(AND(ISNUMBER(IFERROR(_xludf.xlookup(IFERROR(_xludf.xlookup(LEFT(K26,FIND("　",K26&amp;"　")-1),廃棄物マスタ!$A$2:$A$145,廃棄物マスタ!$B$2:$B$145),""),換算比重マスタ!$A$2:$A$17,換算比重マスタ!$B$2:$B$17),"")),IFERROR(_xludf.xlookup(IFERROR(_xludf.xlookup(LEFT(K26,FIND("　",K26&amp;"　")-1),廃棄物マスタ!$A$2:$A$145,廃棄物マスタ!$B$2:$B$145),""),換算比重マスタ!$A$2:$A$17,換算比重マスタ!$B$2:$B$17),"")&lt;&gt;""),IFERROR(_xludf.xlookup(IFERROR(_xludf.xlookup(LEFT(K26,FIND("　",K26&amp;"　")-1),廃棄物マスタ!$A$2:$A$145,廃棄物マスタ!$B$2:$B$145),""),換算比重マスタ!$A$2:$A$17,換算比重マスタ!$B$2:$B$17),""),IFERROR(_xludf.xlookup(IFERROR(_xludf.xlookup(LEFT(K26,FIND("　",K26&amp;"　")-1),廃棄物マスタ!$A$2:$A$145,廃棄物マスタ!$B$2:$B$145),""),換算比重マスタ!$A$2:$A$17,換算比重マスタ!$D$2:$D$17),1)),IF(N26="L",(M26/1000)*IF(AND(ISNUMBER(IFERROR(_xludf.xlookup(IFERROR(_xludf.xlookup(LEFT(K26,FIND("　",K26&amp;"　")-1),廃棄物マスタ!$A$2:$A$145,廃棄物マスタ!$B$2:$B$145),""),換算比重マスタ!$A$2:$A$17,換算比重マスタ!$B$2:$B$17),"")),IFERROR(_xludf.xlookup(IFERROR(_xludf.xlookup(LEFT(K26,FIND("　",K26&amp;"　")-1),廃棄物マスタ!$A$2:$A$145,廃棄物マスタ!$B$2:$B$145),""),換算比重マスタ!$A$2:$A$17,換算比重マスタ!$B$2:$B$17),"")&lt;&gt;""),IFERROR(_xludf.xlookup(IFERROR(_xludf.xlookup(LEFT(K26,FIND("　",K26&amp;"　")-1),廃棄物マスタ!$A$2:$A$145,廃棄物マスタ!$B$2:$B$145),""),換算比重マスタ!$A$2:$A$17,換算比重マスタ!$B$2:$B$17),""),IFERROR(_xludf.xlookup(IFERROR(_xludf.xlookup(LEFT(K26,FIND("　",K26&amp;"　")-1),廃棄物マスタ!$A$2:$A$145,廃棄物マスタ!$B$2:$B$145),""),換算比重マスタ!$A$2:$A$17,換算比重マスタ!$D$2:$D$17),1)),"換算不可")))))</f>
        <v/>
      </c>
      <c r="AH26" s="22" t="str">
        <f t="shared" si="1"/>
        <v/>
      </c>
      <c r="AI26" s="23" t="str">
        <f t="shared" si="8"/>
        <v/>
      </c>
      <c r="AJ26" s="21" t="str">
        <f>IF(P26="","",IF(Q26="t",P26,IF(Q26="kg",P26/1000,IF(Q26="m3",P26*IF(AND(ISNUMBER(IFERROR(_xludf.xlookup(IFERROR(_xludf.xlookup(LEFT(K26,FIND("　",K26&amp;"　")-1),廃棄物マスタ!$A$2:$A$145,廃棄物マスタ!$B$2:$B$145),""),換算比重マスタ!$A$2:$A$17,換算比重マスタ!$B$2:$B$17),"")),IFERROR(_xludf.xlookup(IFERROR(_xludf.xlookup(LEFT(K26,FIND("　",K26&amp;"　")-1),廃棄物マスタ!$A$2:$A$145,廃棄物マスタ!$B$2:$B$145),""),換算比重マスタ!$A$2:$A$17,換算比重マスタ!$B$2:$B$17),"")&lt;&gt;""),IFERROR(_xludf.xlookup(IFERROR(_xludf.xlookup(LEFT(K26,FIND("　",K26&amp;"　")-1),廃棄物マスタ!$A$2:$A$145,廃棄物マスタ!$B$2:$B$145),""),換算比重マスタ!$A$2:$A$17,換算比重マスタ!$B$2:$B$17),""),IFERROR(_xludf.xlookup(IFERROR(_xludf.xlookup(LEFT(K26,FIND("　",K26&amp;"　")-1),廃棄物マスタ!$A$2:$A$145,廃棄物マスタ!$B$2:$B$145),""),換算比重マスタ!$A$2:$A$17,換算比重マスタ!$D$2:$D$17),1)),IF(Q26="L",(P26/1000)*IF(AND(ISNUMBER(IFERROR(_xludf.xlookup(IFERROR(_xludf.xlookup(LEFT(K26,FIND("　",K26&amp;"　")-1),廃棄物マスタ!$A$2:$A$145,廃棄物マスタ!$B$2:$B$145),""),換算比重マスタ!$A$2:$A$17,換算比重マスタ!$B$2:$B$17),"")),IFERROR(_xludf.xlookup(IFERROR(_xludf.xlookup(LEFT(K26,FIND("　",K26&amp;"　")-1),廃棄物マスタ!$A$2:$A$145,廃棄物マスタ!$B$2:$B$145),""),換算比重マスタ!$A$2:$A$17,換算比重マスタ!$B$2:$B$17),"")&lt;&gt;""),IFERROR(_xludf.xlookup(IFERROR(_xludf.xlookup(LEFT(K26,FIND("　",K26&amp;"　")-1),廃棄物マスタ!$A$2:$A$145,廃棄物マスタ!$B$2:$B$145),""),換算比重マスタ!$A$2:$A$17,換算比重マスタ!$B$2:$B$17),""),IFERROR(_xludf.xlookup(IFERROR(_xludf.xlookup(LEFT(K26,FIND("　",K26&amp;"　")-1),廃棄物マスタ!$A$2:$A$145,廃棄物マスタ!$B$2:$B$145),""),換算比重マスタ!$A$2:$A$17,換算比重マスタ!$D$2:$D$17),1)),"換算不可")))))</f>
        <v/>
      </c>
      <c r="AK26" s="22" t="str">
        <f t="shared" si="2"/>
        <v/>
      </c>
      <c r="AL26" s="23" t="str">
        <f t="shared" si="3"/>
        <v/>
      </c>
      <c r="AM26" s="23" t="str">
        <f t="shared" si="4"/>
        <v/>
      </c>
      <c r="AN26" s="21" t="str">
        <f>IF(U26="","",IF(V26="t",U26,IF(V26="kg",U26/1000,IF(V26="m3",U26*IF(AND(ISNUMBER(IFERROR(_xludf.xlookup(IFERROR(_xludf.xlookup(LEFT(K26,FIND("　",K26&amp;"　")-1),廃棄物マスタ!$A$2:$A$145,廃棄物マスタ!$B$2:$B$145),""),換算比重マスタ!$A$2:$A$17,換算比重マスタ!$B$2:$B$17),"")),IFERROR(_xludf.xlookup(IFERROR(_xludf.xlookup(LEFT(K26,FIND("　",K26&amp;"　")-1),廃棄物マスタ!$A$2:$A$145,廃棄物マスタ!$B$2:$B$145),""),換算比重マスタ!$A$2:$A$17,換算比重マスタ!$B$2:$B$17),"")&lt;&gt;""),IFERROR(_xludf.xlookup(IFERROR(_xludf.xlookup(LEFT(K26,FIND("　",K26&amp;"　")-1),廃棄物マスタ!$A$2:$A$145,廃棄物マスタ!$B$2:$B$145),""),換算比重マスタ!$A$2:$A$17,換算比重マスタ!$B$2:$B$17),""),IFERROR(_xludf.xlookup(IFERROR(_xludf.xlookup(LEFT(K26,FIND("　",K26&amp;"　")-1),廃棄物マスタ!$A$2:$A$145,廃棄物マスタ!$B$2:$B$145),""),換算比重マスタ!$A$2:$A$17,換算比重マスタ!$D$2:$D$17),1)),IF(V26="L",(U26/1000)*IF(AND(ISNUMBER(IFERROR(_xludf.xlookup(IFERROR(_xludf.xlookup(LEFT(K26,FIND("　",K26&amp;"　")-1),廃棄物マスタ!$A$2:$A$145,廃棄物マスタ!$B$2:$B$145),""),換算比重マスタ!$A$2:$A$17,換算比重マスタ!$B$2:$B$17),"")),IFERROR(_xludf.xlookup(IFERROR(_xludf.xlookup(LEFT(K26,FIND("　",K26&amp;"　")-1),廃棄物マスタ!$A$2:$A$145,廃棄物マスタ!$B$2:$B$145),""),換算比重マスタ!$A$2:$A$17,換算比重マスタ!$B$2:$B$17),"")&lt;&gt;""),IFERROR(_xludf.xlookup(IFERROR(_xludf.xlookup(LEFT(K26,FIND("　",K26&amp;"　")-1),廃棄物マスタ!$A$2:$A$145,廃棄物マスタ!$B$2:$B$145),""),換算比重マスタ!$A$2:$A$17,換算比重マスタ!$B$2:$B$17),""),IFERROR(_xludf.xlookup(IFERROR(_xludf.xlookup(LEFT(K26,FIND("　",K26&amp;"　")-1),廃棄物マスタ!$A$2:$A$145,廃棄物マスタ!$B$2:$B$145),""),換算比重マスタ!$A$2:$A$17,換算比重マスタ!$D$2:$D$17),1)),"換算不可")))))</f>
        <v/>
      </c>
      <c r="AO26" s="22" t="str">
        <f t="shared" si="5"/>
        <v/>
      </c>
      <c r="AP26"/>
      <c r="AQ26" s="25" t="s">
        <v>117</v>
      </c>
      <c r="AR26" s="24" t="str">
        <f t="shared" si="6"/>
        <v/>
      </c>
      <c r="AS26" s="24"/>
      <c r="AT26" s="24" t="str">
        <f t="shared" si="7"/>
        <v/>
      </c>
      <c r="AU26" s="181"/>
    </row>
    <row r="27" spans="2:47" ht="26.25" customHeight="1">
      <c r="B27" s="298"/>
      <c r="C27" s="298"/>
      <c r="D27" s="300"/>
      <c r="E27" s="93" t="s">
        <v>118</v>
      </c>
      <c r="F27" s="94"/>
      <c r="G27" s="100"/>
      <c r="H27" s="103"/>
      <c r="I27" s="72"/>
      <c r="J27" s="223"/>
      <c r="K27" s="95"/>
      <c r="L27" s="96"/>
      <c r="M27" s="97"/>
      <c r="N27" s="223"/>
      <c r="O27" s="234"/>
      <c r="P27" s="98"/>
      <c r="Q27" s="223"/>
      <c r="R27" s="99"/>
      <c r="S27" s="100"/>
      <c r="T27" s="101"/>
      <c r="U27" s="102"/>
      <c r="V27" s="223"/>
      <c r="W27" s="226"/>
      <c r="AC27" s="18" t="str">
        <f>IFERROR(_xlfn.XLOOKUP(LEFT(G27,FIND("　",G27&amp;"　")-1),廃棄物マスタ!$A$2:$A$145,廃棄物マスタ!$B$2:$B$145),"")</f>
        <v/>
      </c>
      <c r="AD27" s="19" t="str">
        <f>IF(I27="","",IF(J27="t",I27,IF(J27="kg",I27/1000,IF(J27="m3",I27*IF(AND(ISNUMBER(IFERROR(_xludf.xlookup(IFERROR(_xludf.xlookup(LEFT(G27,FIND("　",G27&amp;"　")-1),廃棄物マスタ!$A$2:$A$145,廃棄物マスタ!$B$2:$B$145),""),換算比重マスタ!$A$2:$A$17,換算比重マスタ!$B$2:$B$17),"")),IFERROR(_xludf.xlookup(IFERROR(_xludf.xlookup(LEFT(G27,FIND("　",G27&amp;"　")-1),廃棄物マスタ!$A$2:$A$145,廃棄物マスタ!$B$2:$B$145),""),換算比重マスタ!$A$2:$A$17,換算比重マスタ!$B$2:$B$17),"")&lt;&gt;""),IFERROR(_xludf.xlookup(IFERROR(_xludf.xlookup(LEFT(G27,FIND("　",G27&amp;"　")-1),廃棄物マスタ!$A$2:$A$145,廃棄物マスタ!$B$2:$B$145),""),換算比重マスタ!$A$2:$A$17,換算比重マスタ!$B$2:$B$17),""),IFERROR(_xludf.xlookup(IFERROR(_xludf.xlookup(LEFT(G27,FIND("　",G27&amp;"　")-1),廃棄物マスタ!$A$2:$A$145,廃棄物マスタ!$B$2:$B$145),""),換算比重マスタ!$A$2:$A$17,換算比重マスタ!$D$2:$D$17),1)),IF(J27="L",(I27/1000)*IF(AND(ISNUMBER(IFERROR(_xludf.xlookup(IFERROR(_xludf.xlookup(LEFT(G27,FIND("　",G27&amp;"　")-1),廃棄物マスタ!$A$2:$A$145,廃棄物マスタ!$B$2:$B$145),""),換算比重マスタ!$A$2:$A$17,換算比重マスタ!$B$2:$B$17),"")),IFERROR(_xludf.xlookup(IFERROR(_xludf.xlookup(LEFT(G27,FIND("　",G27&amp;"　")-1),廃棄物マスタ!$A$2:$A$145,廃棄物マスタ!$B$2:$B$145),""),換算比重マスタ!$A$2:$A$17,換算比重マスタ!$B$2:$B$17),"")&lt;&gt;""),IFERROR(_xludf.xlookup(IFERROR(_xludf.xlookup(LEFT(G27,FIND("　",G27&amp;"　")-1),廃棄物マスタ!$A$2:$A$145,廃棄物マスタ!$B$2:$B$145),""),換算比重マスタ!$A$2:$A$17,換算比重マスタ!$B$2:$B$17),""),IFERROR(_xludf.xlookup(IFERROR(_xludf.xlookup(LEFT(G27,FIND("　",G27&amp;"　")-1),廃棄物マスタ!$A$2:$A$145,廃棄物マスタ!$B$2:$B$145),""),換算比重マスタ!$A$2:$A$17,換算比重マスタ!$D$2:$D$17),1)),"換算不可")))))</f>
        <v/>
      </c>
      <c r="AE27" s="20" t="str">
        <f t="shared" si="0"/>
        <v/>
      </c>
      <c r="AF27" s="18" t="str">
        <f>IFERROR(_xlfn.XLOOKUP(LEFT(K27,FIND("　",K27&amp;"　")-1),廃棄物マスタ!$A$2:$A$145,廃棄物マスタ!$B$2:$B$145),"")</f>
        <v/>
      </c>
      <c r="AG27" s="21" t="str">
        <f>IF(M27="","",IF(N27="t",M27,IF(N27="kg",M27/1000,IF(N27="m3",M27*IF(AND(ISNUMBER(IFERROR(_xludf.xlookup(IFERROR(_xludf.xlookup(LEFT(K27,FIND("　",K27&amp;"　")-1),廃棄物マスタ!$A$2:$A$145,廃棄物マスタ!$B$2:$B$145),""),換算比重マスタ!$A$2:$A$17,換算比重マスタ!$B$2:$B$17),"")),IFERROR(_xludf.xlookup(IFERROR(_xludf.xlookup(LEFT(K27,FIND("　",K27&amp;"　")-1),廃棄物マスタ!$A$2:$A$145,廃棄物マスタ!$B$2:$B$145),""),換算比重マスタ!$A$2:$A$17,換算比重マスタ!$B$2:$B$17),"")&lt;&gt;""),IFERROR(_xludf.xlookup(IFERROR(_xludf.xlookup(LEFT(K27,FIND("　",K27&amp;"　")-1),廃棄物マスタ!$A$2:$A$145,廃棄物マスタ!$B$2:$B$145),""),換算比重マスタ!$A$2:$A$17,換算比重マスタ!$B$2:$B$17),""),IFERROR(_xludf.xlookup(IFERROR(_xludf.xlookup(LEFT(K27,FIND("　",K27&amp;"　")-1),廃棄物マスタ!$A$2:$A$145,廃棄物マスタ!$B$2:$B$145),""),換算比重マスタ!$A$2:$A$17,換算比重マスタ!$D$2:$D$17),1)),IF(N27="L",(M27/1000)*IF(AND(ISNUMBER(IFERROR(_xludf.xlookup(IFERROR(_xludf.xlookup(LEFT(K27,FIND("　",K27&amp;"　")-1),廃棄物マスタ!$A$2:$A$145,廃棄物マスタ!$B$2:$B$145),""),換算比重マスタ!$A$2:$A$17,換算比重マスタ!$B$2:$B$17),"")),IFERROR(_xludf.xlookup(IFERROR(_xludf.xlookup(LEFT(K27,FIND("　",K27&amp;"　")-1),廃棄物マスタ!$A$2:$A$145,廃棄物マスタ!$B$2:$B$145),""),換算比重マスタ!$A$2:$A$17,換算比重マスタ!$B$2:$B$17),"")&lt;&gt;""),IFERROR(_xludf.xlookup(IFERROR(_xludf.xlookup(LEFT(K27,FIND("　",K27&amp;"　")-1),廃棄物マスタ!$A$2:$A$145,廃棄物マスタ!$B$2:$B$145),""),換算比重マスタ!$A$2:$A$17,換算比重マスタ!$B$2:$B$17),""),IFERROR(_xludf.xlookup(IFERROR(_xludf.xlookup(LEFT(K27,FIND("　",K27&amp;"　")-1),廃棄物マスタ!$A$2:$A$145,廃棄物マスタ!$B$2:$B$145),""),換算比重マスタ!$A$2:$A$17,換算比重マスタ!$D$2:$D$17),1)),"換算不可")))))</f>
        <v/>
      </c>
      <c r="AH27" s="22" t="str">
        <f t="shared" si="1"/>
        <v/>
      </c>
      <c r="AI27" s="23" t="str">
        <f t="shared" si="8"/>
        <v/>
      </c>
      <c r="AJ27" s="21" t="str">
        <f>IF(P27="","",IF(Q27="t",P27,IF(Q27="kg",P27/1000,IF(Q27="m3",P27*IF(AND(ISNUMBER(IFERROR(_xludf.xlookup(IFERROR(_xludf.xlookup(LEFT(K27,FIND("　",K27&amp;"　")-1),廃棄物マスタ!$A$2:$A$145,廃棄物マスタ!$B$2:$B$145),""),換算比重マスタ!$A$2:$A$17,換算比重マスタ!$B$2:$B$17),"")),IFERROR(_xludf.xlookup(IFERROR(_xludf.xlookup(LEFT(K27,FIND("　",K27&amp;"　")-1),廃棄物マスタ!$A$2:$A$145,廃棄物マスタ!$B$2:$B$145),""),換算比重マスタ!$A$2:$A$17,換算比重マスタ!$B$2:$B$17),"")&lt;&gt;""),IFERROR(_xludf.xlookup(IFERROR(_xludf.xlookup(LEFT(K27,FIND("　",K27&amp;"　")-1),廃棄物マスタ!$A$2:$A$145,廃棄物マスタ!$B$2:$B$145),""),換算比重マスタ!$A$2:$A$17,換算比重マスタ!$B$2:$B$17),""),IFERROR(_xludf.xlookup(IFERROR(_xludf.xlookup(LEFT(K27,FIND("　",K27&amp;"　")-1),廃棄物マスタ!$A$2:$A$145,廃棄物マスタ!$B$2:$B$145),""),換算比重マスタ!$A$2:$A$17,換算比重マスタ!$D$2:$D$17),1)),IF(Q27="L",(P27/1000)*IF(AND(ISNUMBER(IFERROR(_xludf.xlookup(IFERROR(_xludf.xlookup(LEFT(K27,FIND("　",K27&amp;"　")-1),廃棄物マスタ!$A$2:$A$145,廃棄物マスタ!$B$2:$B$145),""),換算比重マスタ!$A$2:$A$17,換算比重マスタ!$B$2:$B$17),"")),IFERROR(_xludf.xlookup(IFERROR(_xludf.xlookup(LEFT(K27,FIND("　",K27&amp;"　")-1),廃棄物マスタ!$A$2:$A$145,廃棄物マスタ!$B$2:$B$145),""),換算比重マスタ!$A$2:$A$17,換算比重マスタ!$B$2:$B$17),"")&lt;&gt;""),IFERROR(_xludf.xlookup(IFERROR(_xludf.xlookup(LEFT(K27,FIND("　",K27&amp;"　")-1),廃棄物マスタ!$A$2:$A$145,廃棄物マスタ!$B$2:$B$145),""),換算比重マスタ!$A$2:$A$17,換算比重マスタ!$B$2:$B$17),""),IFERROR(_xludf.xlookup(IFERROR(_xludf.xlookup(LEFT(K27,FIND("　",K27&amp;"　")-1),廃棄物マスタ!$A$2:$A$145,廃棄物マスタ!$B$2:$B$145),""),換算比重マスタ!$A$2:$A$17,換算比重マスタ!$D$2:$D$17),1)),"換算不可")))))</f>
        <v/>
      </c>
      <c r="AK27" s="22" t="str">
        <f t="shared" si="2"/>
        <v/>
      </c>
      <c r="AL27" s="23" t="str">
        <f t="shared" si="3"/>
        <v/>
      </c>
      <c r="AM27" s="23" t="str">
        <f t="shared" si="4"/>
        <v/>
      </c>
      <c r="AN27" s="21" t="str">
        <f>IF(U27="","",IF(V27="t",U27,IF(V27="kg",U27/1000,IF(V27="m3",U27*IF(AND(ISNUMBER(IFERROR(_xludf.xlookup(IFERROR(_xludf.xlookup(LEFT(K27,FIND("　",K27&amp;"　")-1),廃棄物マスタ!$A$2:$A$145,廃棄物マスタ!$B$2:$B$145),""),換算比重マスタ!$A$2:$A$17,換算比重マスタ!$B$2:$B$17),"")),IFERROR(_xludf.xlookup(IFERROR(_xludf.xlookup(LEFT(K27,FIND("　",K27&amp;"　")-1),廃棄物マスタ!$A$2:$A$145,廃棄物マスタ!$B$2:$B$145),""),換算比重マスタ!$A$2:$A$17,換算比重マスタ!$B$2:$B$17),"")&lt;&gt;""),IFERROR(_xludf.xlookup(IFERROR(_xludf.xlookup(LEFT(K27,FIND("　",K27&amp;"　")-1),廃棄物マスタ!$A$2:$A$145,廃棄物マスタ!$B$2:$B$145),""),換算比重マスタ!$A$2:$A$17,換算比重マスタ!$B$2:$B$17),""),IFERROR(_xludf.xlookup(IFERROR(_xludf.xlookup(LEFT(K27,FIND("　",K27&amp;"　")-1),廃棄物マスタ!$A$2:$A$145,廃棄物マスタ!$B$2:$B$145),""),換算比重マスタ!$A$2:$A$17,換算比重マスタ!$D$2:$D$17),1)),IF(V27="L",(U27/1000)*IF(AND(ISNUMBER(IFERROR(_xludf.xlookup(IFERROR(_xludf.xlookup(LEFT(K27,FIND("　",K27&amp;"　")-1),廃棄物マスタ!$A$2:$A$145,廃棄物マスタ!$B$2:$B$145),""),換算比重マスタ!$A$2:$A$17,換算比重マスタ!$B$2:$B$17),"")),IFERROR(_xludf.xlookup(IFERROR(_xludf.xlookup(LEFT(K27,FIND("　",K27&amp;"　")-1),廃棄物マスタ!$A$2:$A$145,廃棄物マスタ!$B$2:$B$145),""),換算比重マスタ!$A$2:$A$17,換算比重マスタ!$B$2:$B$17),"")&lt;&gt;""),IFERROR(_xludf.xlookup(IFERROR(_xludf.xlookup(LEFT(K27,FIND("　",K27&amp;"　")-1),廃棄物マスタ!$A$2:$A$145,廃棄物マスタ!$B$2:$B$145),""),換算比重マスタ!$A$2:$A$17,換算比重マスタ!$B$2:$B$17),""),IFERROR(_xludf.xlookup(IFERROR(_xludf.xlookup(LEFT(K27,FIND("　",K27&amp;"　")-1),廃棄物マスタ!$A$2:$A$145,廃棄物マスタ!$B$2:$B$145),""),換算比重マスタ!$A$2:$A$17,換算比重マスタ!$D$2:$D$17),1)),"換算不可")))))</f>
        <v/>
      </c>
      <c r="AO27" s="22" t="str">
        <f t="shared" si="5"/>
        <v/>
      </c>
      <c r="AP27"/>
      <c r="AQ27" s="25" t="s">
        <v>119</v>
      </c>
      <c r="AR27" s="24" t="str">
        <f t="shared" si="6"/>
        <v/>
      </c>
      <c r="AS27" s="24"/>
      <c r="AT27" s="24" t="str">
        <f t="shared" si="7"/>
        <v/>
      </c>
      <c r="AU27" s="181"/>
    </row>
    <row r="28" spans="2:47" ht="26.25" customHeight="1">
      <c r="B28" s="298"/>
      <c r="C28" s="298"/>
      <c r="D28" s="300"/>
      <c r="E28" s="93" t="s">
        <v>120</v>
      </c>
      <c r="F28" s="94"/>
      <c r="G28" s="100"/>
      <c r="H28" s="103"/>
      <c r="I28" s="72"/>
      <c r="J28" s="223"/>
      <c r="K28" s="95"/>
      <c r="L28" s="96"/>
      <c r="M28" s="97"/>
      <c r="N28" s="223"/>
      <c r="O28" s="234"/>
      <c r="P28" s="98"/>
      <c r="Q28" s="223"/>
      <c r="R28" s="99"/>
      <c r="S28" s="100"/>
      <c r="T28" s="101"/>
      <c r="U28" s="102"/>
      <c r="V28" s="223"/>
      <c r="W28" s="226"/>
      <c r="AC28" s="18" t="str">
        <f>IFERROR(_xlfn.XLOOKUP(LEFT(G28,FIND("　",G28&amp;"　")-1),廃棄物マスタ!$A$2:$A$145,廃棄物マスタ!$B$2:$B$145),"")</f>
        <v/>
      </c>
      <c r="AD28" s="19" t="str">
        <f>IF(I28="","",IF(J28="t",I28,IF(J28="kg",I28/1000,IF(J28="m3",I28*IF(AND(ISNUMBER(IFERROR(_xludf.xlookup(IFERROR(_xludf.xlookup(LEFT(G28,FIND("　",G28&amp;"　")-1),廃棄物マスタ!$A$2:$A$145,廃棄物マスタ!$B$2:$B$145),""),換算比重マスタ!$A$2:$A$17,換算比重マスタ!$B$2:$B$17),"")),IFERROR(_xludf.xlookup(IFERROR(_xludf.xlookup(LEFT(G28,FIND("　",G28&amp;"　")-1),廃棄物マスタ!$A$2:$A$145,廃棄物マスタ!$B$2:$B$145),""),換算比重マスタ!$A$2:$A$17,換算比重マスタ!$B$2:$B$17),"")&lt;&gt;""),IFERROR(_xludf.xlookup(IFERROR(_xludf.xlookup(LEFT(G28,FIND("　",G28&amp;"　")-1),廃棄物マスタ!$A$2:$A$145,廃棄物マスタ!$B$2:$B$145),""),換算比重マスタ!$A$2:$A$17,換算比重マスタ!$B$2:$B$17),""),IFERROR(_xludf.xlookup(IFERROR(_xludf.xlookup(LEFT(G28,FIND("　",G28&amp;"　")-1),廃棄物マスタ!$A$2:$A$145,廃棄物マスタ!$B$2:$B$145),""),換算比重マスタ!$A$2:$A$17,換算比重マスタ!$D$2:$D$17),1)),IF(J28="L",(I28/1000)*IF(AND(ISNUMBER(IFERROR(_xludf.xlookup(IFERROR(_xludf.xlookup(LEFT(G28,FIND("　",G28&amp;"　")-1),廃棄物マスタ!$A$2:$A$145,廃棄物マスタ!$B$2:$B$145),""),換算比重マスタ!$A$2:$A$17,換算比重マスタ!$B$2:$B$17),"")),IFERROR(_xludf.xlookup(IFERROR(_xludf.xlookup(LEFT(G28,FIND("　",G28&amp;"　")-1),廃棄物マスタ!$A$2:$A$145,廃棄物マスタ!$B$2:$B$145),""),換算比重マスタ!$A$2:$A$17,換算比重マスタ!$B$2:$B$17),"")&lt;&gt;""),IFERROR(_xludf.xlookup(IFERROR(_xludf.xlookup(LEFT(G28,FIND("　",G28&amp;"　")-1),廃棄物マスタ!$A$2:$A$145,廃棄物マスタ!$B$2:$B$145),""),換算比重マスタ!$A$2:$A$17,換算比重マスタ!$B$2:$B$17),""),IFERROR(_xludf.xlookup(IFERROR(_xludf.xlookup(LEFT(G28,FIND("　",G28&amp;"　")-1),廃棄物マスタ!$A$2:$A$145,廃棄物マスタ!$B$2:$B$145),""),換算比重マスタ!$A$2:$A$17,換算比重マスタ!$D$2:$D$17),1)),"換算不可")))))</f>
        <v/>
      </c>
      <c r="AE28" s="20" t="str">
        <f t="shared" si="0"/>
        <v/>
      </c>
      <c r="AF28" s="18" t="str">
        <f>IFERROR(_xlfn.XLOOKUP(LEFT(K28,FIND("　",K28&amp;"　")-1),廃棄物マスタ!$A$2:$A$145,廃棄物マスタ!$B$2:$B$145),"")</f>
        <v/>
      </c>
      <c r="AG28" s="21" t="str">
        <f>IF(M28="","",IF(N28="t",M28,IF(N28="kg",M28/1000,IF(N28="m3",M28*IF(AND(ISNUMBER(IFERROR(_xludf.xlookup(IFERROR(_xludf.xlookup(LEFT(K28,FIND("　",K28&amp;"　")-1),廃棄物マスタ!$A$2:$A$145,廃棄物マスタ!$B$2:$B$145),""),換算比重マスタ!$A$2:$A$17,換算比重マスタ!$B$2:$B$17),"")),IFERROR(_xludf.xlookup(IFERROR(_xludf.xlookup(LEFT(K28,FIND("　",K28&amp;"　")-1),廃棄物マスタ!$A$2:$A$145,廃棄物マスタ!$B$2:$B$145),""),換算比重マスタ!$A$2:$A$17,換算比重マスタ!$B$2:$B$17),"")&lt;&gt;""),IFERROR(_xludf.xlookup(IFERROR(_xludf.xlookup(LEFT(K28,FIND("　",K28&amp;"　")-1),廃棄物マスタ!$A$2:$A$145,廃棄物マスタ!$B$2:$B$145),""),換算比重マスタ!$A$2:$A$17,換算比重マスタ!$B$2:$B$17),""),IFERROR(_xludf.xlookup(IFERROR(_xludf.xlookup(LEFT(K28,FIND("　",K28&amp;"　")-1),廃棄物マスタ!$A$2:$A$145,廃棄物マスタ!$B$2:$B$145),""),換算比重マスタ!$A$2:$A$17,換算比重マスタ!$D$2:$D$17),1)),IF(N28="L",(M28/1000)*IF(AND(ISNUMBER(IFERROR(_xludf.xlookup(IFERROR(_xludf.xlookup(LEFT(K28,FIND("　",K28&amp;"　")-1),廃棄物マスタ!$A$2:$A$145,廃棄物マスタ!$B$2:$B$145),""),換算比重マスタ!$A$2:$A$17,換算比重マスタ!$B$2:$B$17),"")),IFERROR(_xludf.xlookup(IFERROR(_xludf.xlookup(LEFT(K28,FIND("　",K28&amp;"　")-1),廃棄物マスタ!$A$2:$A$145,廃棄物マスタ!$B$2:$B$145),""),換算比重マスタ!$A$2:$A$17,換算比重マスタ!$B$2:$B$17),"")&lt;&gt;""),IFERROR(_xludf.xlookup(IFERROR(_xludf.xlookup(LEFT(K28,FIND("　",K28&amp;"　")-1),廃棄物マスタ!$A$2:$A$145,廃棄物マスタ!$B$2:$B$145),""),換算比重マスタ!$A$2:$A$17,換算比重マスタ!$B$2:$B$17),""),IFERROR(_xludf.xlookup(IFERROR(_xludf.xlookup(LEFT(K28,FIND("　",K28&amp;"　")-1),廃棄物マスタ!$A$2:$A$145,廃棄物マスタ!$B$2:$B$145),""),換算比重マスタ!$A$2:$A$17,換算比重マスタ!$D$2:$D$17),1)),"換算不可")))))</f>
        <v/>
      </c>
      <c r="AH28" s="22" t="str">
        <f t="shared" si="1"/>
        <v/>
      </c>
      <c r="AI28" s="23" t="str">
        <f t="shared" si="8"/>
        <v/>
      </c>
      <c r="AJ28" s="21" t="str">
        <f>IF(P28="","",IF(Q28="t",P28,IF(Q28="kg",P28/1000,IF(Q28="m3",P28*IF(AND(ISNUMBER(IFERROR(_xludf.xlookup(IFERROR(_xludf.xlookup(LEFT(K28,FIND("　",K28&amp;"　")-1),廃棄物マスタ!$A$2:$A$145,廃棄物マスタ!$B$2:$B$145),""),換算比重マスタ!$A$2:$A$17,換算比重マスタ!$B$2:$B$17),"")),IFERROR(_xludf.xlookup(IFERROR(_xludf.xlookup(LEFT(K28,FIND("　",K28&amp;"　")-1),廃棄物マスタ!$A$2:$A$145,廃棄物マスタ!$B$2:$B$145),""),換算比重マスタ!$A$2:$A$17,換算比重マスタ!$B$2:$B$17),"")&lt;&gt;""),IFERROR(_xludf.xlookup(IFERROR(_xludf.xlookup(LEFT(K28,FIND("　",K28&amp;"　")-1),廃棄物マスタ!$A$2:$A$145,廃棄物マスタ!$B$2:$B$145),""),換算比重マスタ!$A$2:$A$17,換算比重マスタ!$B$2:$B$17),""),IFERROR(_xludf.xlookup(IFERROR(_xludf.xlookup(LEFT(K28,FIND("　",K28&amp;"　")-1),廃棄物マスタ!$A$2:$A$145,廃棄物マスタ!$B$2:$B$145),""),換算比重マスタ!$A$2:$A$17,換算比重マスタ!$D$2:$D$17),1)),IF(Q28="L",(P28/1000)*IF(AND(ISNUMBER(IFERROR(_xludf.xlookup(IFERROR(_xludf.xlookup(LEFT(K28,FIND("　",K28&amp;"　")-1),廃棄物マスタ!$A$2:$A$145,廃棄物マスタ!$B$2:$B$145),""),換算比重マスタ!$A$2:$A$17,換算比重マスタ!$B$2:$B$17),"")),IFERROR(_xludf.xlookup(IFERROR(_xludf.xlookup(LEFT(K28,FIND("　",K28&amp;"　")-1),廃棄物マスタ!$A$2:$A$145,廃棄物マスタ!$B$2:$B$145),""),換算比重マスタ!$A$2:$A$17,換算比重マスタ!$B$2:$B$17),"")&lt;&gt;""),IFERROR(_xludf.xlookup(IFERROR(_xludf.xlookup(LEFT(K28,FIND("　",K28&amp;"　")-1),廃棄物マスタ!$A$2:$A$145,廃棄物マスタ!$B$2:$B$145),""),換算比重マスタ!$A$2:$A$17,換算比重マスタ!$B$2:$B$17),""),IFERROR(_xludf.xlookup(IFERROR(_xludf.xlookup(LEFT(K28,FIND("　",K28&amp;"　")-1),廃棄物マスタ!$A$2:$A$145,廃棄物マスタ!$B$2:$B$145),""),換算比重マスタ!$A$2:$A$17,換算比重マスタ!$D$2:$D$17),1)),"換算不可")))))</f>
        <v/>
      </c>
      <c r="AK28" s="22" t="str">
        <f t="shared" si="2"/>
        <v/>
      </c>
      <c r="AL28" s="23" t="str">
        <f t="shared" si="3"/>
        <v/>
      </c>
      <c r="AM28" s="23" t="str">
        <f t="shared" si="4"/>
        <v/>
      </c>
      <c r="AN28" s="21" t="str">
        <f>IF(U28="","",IF(V28="t",U28,IF(V28="kg",U28/1000,IF(V28="m3",U28*IF(AND(ISNUMBER(IFERROR(_xludf.xlookup(IFERROR(_xludf.xlookup(LEFT(K28,FIND("　",K28&amp;"　")-1),廃棄物マスタ!$A$2:$A$145,廃棄物マスタ!$B$2:$B$145),""),換算比重マスタ!$A$2:$A$17,換算比重マスタ!$B$2:$B$17),"")),IFERROR(_xludf.xlookup(IFERROR(_xludf.xlookup(LEFT(K28,FIND("　",K28&amp;"　")-1),廃棄物マスタ!$A$2:$A$145,廃棄物マスタ!$B$2:$B$145),""),換算比重マスタ!$A$2:$A$17,換算比重マスタ!$B$2:$B$17),"")&lt;&gt;""),IFERROR(_xludf.xlookup(IFERROR(_xludf.xlookup(LEFT(K28,FIND("　",K28&amp;"　")-1),廃棄物マスタ!$A$2:$A$145,廃棄物マスタ!$B$2:$B$145),""),換算比重マスタ!$A$2:$A$17,換算比重マスタ!$B$2:$B$17),""),IFERROR(_xludf.xlookup(IFERROR(_xludf.xlookup(LEFT(K28,FIND("　",K28&amp;"　")-1),廃棄物マスタ!$A$2:$A$145,廃棄物マスタ!$B$2:$B$145),""),換算比重マスタ!$A$2:$A$17,換算比重マスタ!$D$2:$D$17),1)),IF(V28="L",(U28/1000)*IF(AND(ISNUMBER(IFERROR(_xludf.xlookup(IFERROR(_xludf.xlookup(LEFT(K28,FIND("　",K28&amp;"　")-1),廃棄物マスタ!$A$2:$A$145,廃棄物マスタ!$B$2:$B$145),""),換算比重マスタ!$A$2:$A$17,換算比重マスタ!$B$2:$B$17),"")),IFERROR(_xludf.xlookup(IFERROR(_xludf.xlookup(LEFT(K28,FIND("　",K28&amp;"　")-1),廃棄物マスタ!$A$2:$A$145,廃棄物マスタ!$B$2:$B$145),""),換算比重マスタ!$A$2:$A$17,換算比重マスタ!$B$2:$B$17),"")&lt;&gt;""),IFERROR(_xludf.xlookup(IFERROR(_xludf.xlookup(LEFT(K28,FIND("　",K28&amp;"　")-1),廃棄物マスタ!$A$2:$A$145,廃棄物マスタ!$B$2:$B$145),""),換算比重マスタ!$A$2:$A$17,換算比重マスタ!$B$2:$B$17),""),IFERROR(_xludf.xlookup(IFERROR(_xludf.xlookup(LEFT(K28,FIND("　",K28&amp;"　")-1),廃棄物マスタ!$A$2:$A$145,廃棄物マスタ!$B$2:$B$145),""),換算比重マスタ!$A$2:$A$17,換算比重マスタ!$D$2:$D$17),1)),"換算不可")))))</f>
        <v/>
      </c>
      <c r="AO28" s="22" t="str">
        <f t="shared" si="5"/>
        <v/>
      </c>
      <c r="AP28"/>
      <c r="AQ28" s="25" t="s">
        <v>121</v>
      </c>
      <c r="AR28" s="24" t="str">
        <f t="shared" si="6"/>
        <v/>
      </c>
      <c r="AS28" s="24"/>
      <c r="AT28" s="24" t="str">
        <f t="shared" si="7"/>
        <v/>
      </c>
      <c r="AU28" s="181"/>
    </row>
    <row r="29" spans="2:47" ht="26.25" customHeight="1">
      <c r="B29" s="298"/>
      <c r="C29" s="298"/>
      <c r="D29" s="300"/>
      <c r="E29" s="93" t="s">
        <v>122</v>
      </c>
      <c r="F29" s="94"/>
      <c r="G29" s="100"/>
      <c r="H29" s="103"/>
      <c r="I29" s="72"/>
      <c r="J29" s="223"/>
      <c r="K29" s="95"/>
      <c r="L29" s="96"/>
      <c r="M29" s="97"/>
      <c r="N29" s="223"/>
      <c r="O29" s="234"/>
      <c r="P29" s="98"/>
      <c r="Q29" s="223"/>
      <c r="R29" s="99"/>
      <c r="S29" s="100"/>
      <c r="T29" s="101"/>
      <c r="U29" s="102"/>
      <c r="V29" s="223"/>
      <c r="W29" s="226"/>
      <c r="AC29" s="18" t="str">
        <f>IFERROR(_xlfn.XLOOKUP(LEFT(G29,FIND("　",G29&amp;"　")-1),廃棄物マスタ!$A$2:$A$145,廃棄物マスタ!$B$2:$B$145),"")</f>
        <v/>
      </c>
      <c r="AD29" s="19" t="str">
        <f>IF(I29="","",IF(J29="t",I29,IF(J29="kg",I29/1000,IF(J29="m3",I29*IF(AND(ISNUMBER(IFERROR(_xludf.xlookup(IFERROR(_xludf.xlookup(LEFT(G29,FIND("　",G29&amp;"　")-1),廃棄物マスタ!$A$2:$A$145,廃棄物マスタ!$B$2:$B$145),""),換算比重マスタ!$A$2:$A$17,換算比重マスタ!$B$2:$B$17),"")),IFERROR(_xludf.xlookup(IFERROR(_xludf.xlookup(LEFT(G29,FIND("　",G29&amp;"　")-1),廃棄物マスタ!$A$2:$A$145,廃棄物マスタ!$B$2:$B$145),""),換算比重マスタ!$A$2:$A$17,換算比重マスタ!$B$2:$B$17),"")&lt;&gt;""),IFERROR(_xludf.xlookup(IFERROR(_xludf.xlookup(LEFT(G29,FIND("　",G29&amp;"　")-1),廃棄物マスタ!$A$2:$A$145,廃棄物マスタ!$B$2:$B$145),""),換算比重マスタ!$A$2:$A$17,換算比重マスタ!$B$2:$B$17),""),IFERROR(_xludf.xlookup(IFERROR(_xludf.xlookup(LEFT(G29,FIND("　",G29&amp;"　")-1),廃棄物マスタ!$A$2:$A$145,廃棄物マスタ!$B$2:$B$145),""),換算比重マスタ!$A$2:$A$17,換算比重マスタ!$D$2:$D$17),1)),IF(J29="L",(I29/1000)*IF(AND(ISNUMBER(IFERROR(_xludf.xlookup(IFERROR(_xludf.xlookup(LEFT(G29,FIND("　",G29&amp;"　")-1),廃棄物マスタ!$A$2:$A$145,廃棄物マスタ!$B$2:$B$145),""),換算比重マスタ!$A$2:$A$17,換算比重マスタ!$B$2:$B$17),"")),IFERROR(_xludf.xlookup(IFERROR(_xludf.xlookup(LEFT(G29,FIND("　",G29&amp;"　")-1),廃棄物マスタ!$A$2:$A$145,廃棄物マスタ!$B$2:$B$145),""),換算比重マスタ!$A$2:$A$17,換算比重マスタ!$B$2:$B$17),"")&lt;&gt;""),IFERROR(_xludf.xlookup(IFERROR(_xludf.xlookup(LEFT(G29,FIND("　",G29&amp;"　")-1),廃棄物マスタ!$A$2:$A$145,廃棄物マスタ!$B$2:$B$145),""),換算比重マスタ!$A$2:$A$17,換算比重マスタ!$B$2:$B$17),""),IFERROR(_xludf.xlookup(IFERROR(_xludf.xlookup(LEFT(G29,FIND("　",G29&amp;"　")-1),廃棄物マスタ!$A$2:$A$145,廃棄物マスタ!$B$2:$B$145),""),換算比重マスタ!$A$2:$A$17,換算比重マスタ!$D$2:$D$17),1)),"換算不可")))))</f>
        <v/>
      </c>
      <c r="AE29" s="20" t="str">
        <f t="shared" si="0"/>
        <v/>
      </c>
      <c r="AF29" s="18" t="str">
        <f>IFERROR(_xlfn.XLOOKUP(LEFT(K29,FIND("　",K29&amp;"　")-1),廃棄物マスタ!$A$2:$A$145,廃棄物マスタ!$B$2:$B$145),"")</f>
        <v/>
      </c>
      <c r="AG29" s="21" t="str">
        <f>IF(M29="","",IF(N29="t",M29,IF(N29="kg",M29/1000,IF(N29="m3",M29*IF(AND(ISNUMBER(IFERROR(_xludf.xlookup(IFERROR(_xludf.xlookup(LEFT(K29,FIND("　",K29&amp;"　")-1),廃棄物マスタ!$A$2:$A$145,廃棄物マスタ!$B$2:$B$145),""),換算比重マスタ!$A$2:$A$17,換算比重マスタ!$B$2:$B$17),"")),IFERROR(_xludf.xlookup(IFERROR(_xludf.xlookup(LEFT(K29,FIND("　",K29&amp;"　")-1),廃棄物マスタ!$A$2:$A$145,廃棄物マスタ!$B$2:$B$145),""),換算比重マスタ!$A$2:$A$17,換算比重マスタ!$B$2:$B$17),"")&lt;&gt;""),IFERROR(_xludf.xlookup(IFERROR(_xludf.xlookup(LEFT(K29,FIND("　",K29&amp;"　")-1),廃棄物マスタ!$A$2:$A$145,廃棄物マスタ!$B$2:$B$145),""),換算比重マスタ!$A$2:$A$17,換算比重マスタ!$B$2:$B$17),""),IFERROR(_xludf.xlookup(IFERROR(_xludf.xlookup(LEFT(K29,FIND("　",K29&amp;"　")-1),廃棄物マスタ!$A$2:$A$145,廃棄物マスタ!$B$2:$B$145),""),換算比重マスタ!$A$2:$A$17,換算比重マスタ!$D$2:$D$17),1)),IF(N29="L",(M29/1000)*IF(AND(ISNUMBER(IFERROR(_xludf.xlookup(IFERROR(_xludf.xlookup(LEFT(K29,FIND("　",K29&amp;"　")-1),廃棄物マスタ!$A$2:$A$145,廃棄物マスタ!$B$2:$B$145),""),換算比重マスタ!$A$2:$A$17,換算比重マスタ!$B$2:$B$17),"")),IFERROR(_xludf.xlookup(IFERROR(_xludf.xlookup(LEFT(K29,FIND("　",K29&amp;"　")-1),廃棄物マスタ!$A$2:$A$145,廃棄物マスタ!$B$2:$B$145),""),換算比重マスタ!$A$2:$A$17,換算比重マスタ!$B$2:$B$17),"")&lt;&gt;""),IFERROR(_xludf.xlookup(IFERROR(_xludf.xlookup(LEFT(K29,FIND("　",K29&amp;"　")-1),廃棄物マスタ!$A$2:$A$145,廃棄物マスタ!$B$2:$B$145),""),換算比重マスタ!$A$2:$A$17,換算比重マスタ!$B$2:$B$17),""),IFERROR(_xludf.xlookup(IFERROR(_xludf.xlookup(LEFT(K29,FIND("　",K29&amp;"　")-1),廃棄物マスタ!$A$2:$A$145,廃棄物マスタ!$B$2:$B$145),""),換算比重マスタ!$A$2:$A$17,換算比重マスタ!$D$2:$D$17),1)),"換算不可")))))</f>
        <v/>
      </c>
      <c r="AH29" s="22" t="str">
        <f t="shared" si="1"/>
        <v/>
      </c>
      <c r="AI29" s="23" t="str">
        <f t="shared" si="8"/>
        <v/>
      </c>
      <c r="AJ29" s="21" t="str">
        <f>IF(P29="","",IF(Q29="t",P29,IF(Q29="kg",P29/1000,IF(Q29="m3",P29*IF(AND(ISNUMBER(IFERROR(_xludf.xlookup(IFERROR(_xludf.xlookup(LEFT(K29,FIND("　",K29&amp;"　")-1),廃棄物マスタ!$A$2:$A$145,廃棄物マスタ!$B$2:$B$145),""),換算比重マスタ!$A$2:$A$17,換算比重マスタ!$B$2:$B$17),"")),IFERROR(_xludf.xlookup(IFERROR(_xludf.xlookup(LEFT(K29,FIND("　",K29&amp;"　")-1),廃棄物マスタ!$A$2:$A$145,廃棄物マスタ!$B$2:$B$145),""),換算比重マスタ!$A$2:$A$17,換算比重マスタ!$B$2:$B$17),"")&lt;&gt;""),IFERROR(_xludf.xlookup(IFERROR(_xludf.xlookup(LEFT(K29,FIND("　",K29&amp;"　")-1),廃棄物マスタ!$A$2:$A$145,廃棄物マスタ!$B$2:$B$145),""),換算比重マスタ!$A$2:$A$17,換算比重マスタ!$B$2:$B$17),""),IFERROR(_xludf.xlookup(IFERROR(_xludf.xlookup(LEFT(K29,FIND("　",K29&amp;"　")-1),廃棄物マスタ!$A$2:$A$145,廃棄物マスタ!$B$2:$B$145),""),換算比重マスタ!$A$2:$A$17,換算比重マスタ!$D$2:$D$17),1)),IF(Q29="L",(P29/1000)*IF(AND(ISNUMBER(IFERROR(_xludf.xlookup(IFERROR(_xludf.xlookup(LEFT(K29,FIND("　",K29&amp;"　")-1),廃棄物マスタ!$A$2:$A$145,廃棄物マスタ!$B$2:$B$145),""),換算比重マスタ!$A$2:$A$17,換算比重マスタ!$B$2:$B$17),"")),IFERROR(_xludf.xlookup(IFERROR(_xludf.xlookup(LEFT(K29,FIND("　",K29&amp;"　")-1),廃棄物マスタ!$A$2:$A$145,廃棄物マスタ!$B$2:$B$145),""),換算比重マスタ!$A$2:$A$17,換算比重マスタ!$B$2:$B$17),"")&lt;&gt;""),IFERROR(_xludf.xlookup(IFERROR(_xludf.xlookup(LEFT(K29,FIND("　",K29&amp;"　")-1),廃棄物マスタ!$A$2:$A$145,廃棄物マスタ!$B$2:$B$145),""),換算比重マスタ!$A$2:$A$17,換算比重マスタ!$B$2:$B$17),""),IFERROR(_xludf.xlookup(IFERROR(_xludf.xlookup(LEFT(K29,FIND("　",K29&amp;"　")-1),廃棄物マスタ!$A$2:$A$145,廃棄物マスタ!$B$2:$B$145),""),換算比重マスタ!$A$2:$A$17,換算比重マスタ!$D$2:$D$17),1)),"換算不可")))))</f>
        <v/>
      </c>
      <c r="AK29" s="22" t="str">
        <f t="shared" si="2"/>
        <v/>
      </c>
      <c r="AL29" s="23" t="str">
        <f t="shared" si="3"/>
        <v/>
      </c>
      <c r="AM29" s="23" t="str">
        <f t="shared" si="4"/>
        <v/>
      </c>
      <c r="AN29" s="21" t="str">
        <f>IF(U29="","",IF(V29="t",U29,IF(V29="kg",U29/1000,IF(V29="m3",U29*IF(AND(ISNUMBER(IFERROR(_xludf.xlookup(IFERROR(_xludf.xlookup(LEFT(K29,FIND("　",K29&amp;"　")-1),廃棄物マスタ!$A$2:$A$145,廃棄物マスタ!$B$2:$B$145),""),換算比重マスタ!$A$2:$A$17,換算比重マスタ!$B$2:$B$17),"")),IFERROR(_xludf.xlookup(IFERROR(_xludf.xlookup(LEFT(K29,FIND("　",K29&amp;"　")-1),廃棄物マスタ!$A$2:$A$145,廃棄物マスタ!$B$2:$B$145),""),換算比重マスタ!$A$2:$A$17,換算比重マスタ!$B$2:$B$17),"")&lt;&gt;""),IFERROR(_xludf.xlookup(IFERROR(_xludf.xlookup(LEFT(K29,FIND("　",K29&amp;"　")-1),廃棄物マスタ!$A$2:$A$145,廃棄物マスタ!$B$2:$B$145),""),換算比重マスタ!$A$2:$A$17,換算比重マスタ!$B$2:$B$17),""),IFERROR(_xludf.xlookup(IFERROR(_xludf.xlookup(LEFT(K29,FIND("　",K29&amp;"　")-1),廃棄物マスタ!$A$2:$A$145,廃棄物マスタ!$B$2:$B$145),""),換算比重マスタ!$A$2:$A$17,換算比重マスタ!$D$2:$D$17),1)),IF(V29="L",(U29/1000)*IF(AND(ISNUMBER(IFERROR(_xludf.xlookup(IFERROR(_xludf.xlookup(LEFT(K29,FIND("　",K29&amp;"　")-1),廃棄物マスタ!$A$2:$A$145,廃棄物マスタ!$B$2:$B$145),""),換算比重マスタ!$A$2:$A$17,換算比重マスタ!$B$2:$B$17),"")),IFERROR(_xludf.xlookup(IFERROR(_xludf.xlookup(LEFT(K29,FIND("　",K29&amp;"　")-1),廃棄物マスタ!$A$2:$A$145,廃棄物マスタ!$B$2:$B$145),""),換算比重マスタ!$A$2:$A$17,換算比重マスタ!$B$2:$B$17),"")&lt;&gt;""),IFERROR(_xludf.xlookup(IFERROR(_xludf.xlookup(LEFT(K29,FIND("　",K29&amp;"　")-1),廃棄物マスタ!$A$2:$A$145,廃棄物マスタ!$B$2:$B$145),""),換算比重マスタ!$A$2:$A$17,換算比重マスタ!$B$2:$B$17),""),IFERROR(_xludf.xlookup(IFERROR(_xludf.xlookup(LEFT(K29,FIND("　",K29&amp;"　")-1),廃棄物マスタ!$A$2:$A$145,廃棄物マスタ!$B$2:$B$145),""),換算比重マスタ!$A$2:$A$17,換算比重マスタ!$D$2:$D$17),1)),"換算不可")))))</f>
        <v/>
      </c>
      <c r="AO29" s="22" t="str">
        <f t="shared" si="5"/>
        <v/>
      </c>
      <c r="AP29"/>
      <c r="AQ29" s="25" t="s">
        <v>123</v>
      </c>
      <c r="AR29" s="24" t="str">
        <f t="shared" si="6"/>
        <v/>
      </c>
      <c r="AS29" s="24"/>
      <c r="AT29" s="24" t="str">
        <f t="shared" si="7"/>
        <v/>
      </c>
      <c r="AU29" s="181"/>
    </row>
    <row r="30" spans="2:47" ht="26.25" customHeight="1">
      <c r="B30" s="298"/>
      <c r="C30" s="298"/>
      <c r="D30" s="300"/>
      <c r="E30" s="104" t="s">
        <v>124</v>
      </c>
      <c r="F30" s="105"/>
      <c r="G30" s="106"/>
      <c r="H30" s="107"/>
      <c r="I30" s="108"/>
      <c r="J30" s="224"/>
      <c r="K30" s="109"/>
      <c r="L30" s="110"/>
      <c r="M30" s="111"/>
      <c r="N30" s="224"/>
      <c r="O30" s="235"/>
      <c r="P30" s="112"/>
      <c r="Q30" s="224"/>
      <c r="R30" s="113"/>
      <c r="S30" s="106"/>
      <c r="T30" s="114"/>
      <c r="U30" s="115"/>
      <c r="V30" s="224"/>
      <c r="W30" s="226"/>
      <c r="AC30" s="18" t="str">
        <f>IFERROR(_xlfn.XLOOKUP(LEFT(G30,FIND("　",G30&amp;"　")-1),廃棄物マスタ!$A$2:$A$145,廃棄物マスタ!$B$2:$B$145),"")</f>
        <v/>
      </c>
      <c r="AD30" s="19" t="str">
        <f>IF(I30="","",IF(J30="t",I30,IF(J30="kg",I30/1000,IF(J30="m3",I30*IF(AND(ISNUMBER(IFERROR(_xludf.xlookup(IFERROR(_xludf.xlookup(LEFT(G30,FIND("　",G30&amp;"　")-1),廃棄物マスタ!$A$2:$A$145,廃棄物マスタ!$B$2:$B$145),""),換算比重マスタ!$A$2:$A$17,換算比重マスタ!$B$2:$B$17),"")),IFERROR(_xludf.xlookup(IFERROR(_xludf.xlookup(LEFT(G30,FIND("　",G30&amp;"　")-1),廃棄物マスタ!$A$2:$A$145,廃棄物マスタ!$B$2:$B$145),""),換算比重マスタ!$A$2:$A$17,換算比重マスタ!$B$2:$B$17),"")&lt;&gt;""),IFERROR(_xludf.xlookup(IFERROR(_xludf.xlookup(LEFT(G30,FIND("　",G30&amp;"　")-1),廃棄物マスタ!$A$2:$A$145,廃棄物マスタ!$B$2:$B$145),""),換算比重マスタ!$A$2:$A$17,換算比重マスタ!$B$2:$B$17),""),IFERROR(_xludf.xlookup(IFERROR(_xludf.xlookup(LEFT(G30,FIND("　",G30&amp;"　")-1),廃棄物マスタ!$A$2:$A$145,廃棄物マスタ!$B$2:$B$145),""),換算比重マスタ!$A$2:$A$17,換算比重マスタ!$D$2:$D$17),1)),IF(J30="L",(I30/1000)*IF(AND(ISNUMBER(IFERROR(_xludf.xlookup(IFERROR(_xludf.xlookup(LEFT(G30,FIND("　",G30&amp;"　")-1),廃棄物マスタ!$A$2:$A$145,廃棄物マスタ!$B$2:$B$145),""),換算比重マスタ!$A$2:$A$17,換算比重マスタ!$B$2:$B$17),"")),IFERROR(_xludf.xlookup(IFERROR(_xludf.xlookup(LEFT(G30,FIND("　",G30&amp;"　")-1),廃棄物マスタ!$A$2:$A$145,廃棄物マスタ!$B$2:$B$145),""),換算比重マスタ!$A$2:$A$17,換算比重マスタ!$B$2:$B$17),"")&lt;&gt;""),IFERROR(_xludf.xlookup(IFERROR(_xludf.xlookup(LEFT(G30,FIND("　",G30&amp;"　")-1),廃棄物マスタ!$A$2:$A$145,廃棄物マスタ!$B$2:$B$145),""),換算比重マスタ!$A$2:$A$17,換算比重マスタ!$B$2:$B$17),""),IFERROR(_xludf.xlookup(IFERROR(_xludf.xlookup(LEFT(G30,FIND("　",G30&amp;"　")-1),廃棄物マスタ!$A$2:$A$145,廃棄物マスタ!$B$2:$B$145),""),換算比重マスタ!$A$2:$A$17,換算比重マスタ!$D$2:$D$17),1)),"換算不可")))))</f>
        <v/>
      </c>
      <c r="AE30" s="20" t="str">
        <f t="shared" si="0"/>
        <v/>
      </c>
      <c r="AF30" s="18" t="str">
        <f>IFERROR(_xlfn.XLOOKUP(LEFT(K30,FIND("　",K30&amp;"　")-1),廃棄物マスタ!$A$2:$A$145,廃棄物マスタ!$B$2:$B$145),"")</f>
        <v/>
      </c>
      <c r="AG30" s="21" t="str">
        <f>IF(M30="","",IF(N30="t",M30,IF(N30="kg",M30/1000,IF(N30="m3",M30*IF(AND(ISNUMBER(IFERROR(_xludf.xlookup(IFERROR(_xludf.xlookup(LEFT(K30,FIND("　",K30&amp;"　")-1),廃棄物マスタ!$A$2:$A$145,廃棄物マスタ!$B$2:$B$145),""),換算比重マスタ!$A$2:$A$17,換算比重マスタ!$B$2:$B$17),"")),IFERROR(_xludf.xlookup(IFERROR(_xludf.xlookup(LEFT(K30,FIND("　",K30&amp;"　")-1),廃棄物マスタ!$A$2:$A$145,廃棄物マスタ!$B$2:$B$145),""),換算比重マスタ!$A$2:$A$17,換算比重マスタ!$B$2:$B$17),"")&lt;&gt;""),IFERROR(_xludf.xlookup(IFERROR(_xludf.xlookup(LEFT(K30,FIND("　",K30&amp;"　")-1),廃棄物マスタ!$A$2:$A$145,廃棄物マスタ!$B$2:$B$145),""),換算比重マスタ!$A$2:$A$17,換算比重マスタ!$B$2:$B$17),""),IFERROR(_xludf.xlookup(IFERROR(_xludf.xlookup(LEFT(K30,FIND("　",K30&amp;"　")-1),廃棄物マスタ!$A$2:$A$145,廃棄物マスタ!$B$2:$B$145),""),換算比重マスタ!$A$2:$A$17,換算比重マスタ!$D$2:$D$17),1)),IF(N30="L",(M30/1000)*IF(AND(ISNUMBER(IFERROR(_xludf.xlookup(IFERROR(_xludf.xlookup(LEFT(K30,FIND("　",K30&amp;"　")-1),廃棄物マスタ!$A$2:$A$145,廃棄物マスタ!$B$2:$B$145),""),換算比重マスタ!$A$2:$A$17,換算比重マスタ!$B$2:$B$17),"")),IFERROR(_xludf.xlookup(IFERROR(_xludf.xlookup(LEFT(K30,FIND("　",K30&amp;"　")-1),廃棄物マスタ!$A$2:$A$145,廃棄物マスタ!$B$2:$B$145),""),換算比重マスタ!$A$2:$A$17,換算比重マスタ!$B$2:$B$17),"")&lt;&gt;""),IFERROR(_xludf.xlookup(IFERROR(_xludf.xlookup(LEFT(K30,FIND("　",K30&amp;"　")-1),廃棄物マスタ!$A$2:$A$145,廃棄物マスタ!$B$2:$B$145),""),換算比重マスタ!$A$2:$A$17,換算比重マスタ!$B$2:$B$17),""),IFERROR(_xludf.xlookup(IFERROR(_xludf.xlookup(LEFT(K30,FIND("　",K30&amp;"　")-1),廃棄物マスタ!$A$2:$A$145,廃棄物マスタ!$B$2:$B$145),""),換算比重マスタ!$A$2:$A$17,換算比重マスタ!$D$2:$D$17),1)),"換算不可")))))</f>
        <v/>
      </c>
      <c r="AH30" s="22" t="str">
        <f t="shared" si="1"/>
        <v/>
      </c>
      <c r="AI30" s="23" t="str">
        <f t="shared" si="8"/>
        <v/>
      </c>
      <c r="AJ30" s="21" t="str">
        <f>IF(P30="","",IF(Q30="t",P30,IF(Q30="kg",P30/1000,IF(Q30="m3",P30*IF(AND(ISNUMBER(IFERROR(_xludf.xlookup(IFERROR(_xludf.xlookup(LEFT(K30,FIND("　",K30&amp;"　")-1),廃棄物マスタ!$A$2:$A$145,廃棄物マスタ!$B$2:$B$145),""),換算比重マスタ!$A$2:$A$17,換算比重マスタ!$B$2:$B$17),"")),IFERROR(_xludf.xlookup(IFERROR(_xludf.xlookup(LEFT(K30,FIND("　",K30&amp;"　")-1),廃棄物マスタ!$A$2:$A$145,廃棄物マスタ!$B$2:$B$145),""),換算比重マスタ!$A$2:$A$17,換算比重マスタ!$B$2:$B$17),"")&lt;&gt;""),IFERROR(_xludf.xlookup(IFERROR(_xludf.xlookup(LEFT(K30,FIND("　",K30&amp;"　")-1),廃棄物マスタ!$A$2:$A$145,廃棄物マスタ!$B$2:$B$145),""),換算比重マスタ!$A$2:$A$17,換算比重マスタ!$B$2:$B$17),""),IFERROR(_xludf.xlookup(IFERROR(_xludf.xlookup(LEFT(K30,FIND("　",K30&amp;"　")-1),廃棄物マスタ!$A$2:$A$145,廃棄物マスタ!$B$2:$B$145),""),換算比重マスタ!$A$2:$A$17,換算比重マスタ!$D$2:$D$17),1)),IF(Q30="L",(P30/1000)*IF(AND(ISNUMBER(IFERROR(_xludf.xlookup(IFERROR(_xludf.xlookup(LEFT(K30,FIND("　",K30&amp;"　")-1),廃棄物マスタ!$A$2:$A$145,廃棄物マスタ!$B$2:$B$145),""),換算比重マスタ!$A$2:$A$17,換算比重マスタ!$B$2:$B$17),"")),IFERROR(_xludf.xlookup(IFERROR(_xludf.xlookup(LEFT(K30,FIND("　",K30&amp;"　")-1),廃棄物マスタ!$A$2:$A$145,廃棄物マスタ!$B$2:$B$145),""),換算比重マスタ!$A$2:$A$17,換算比重マスタ!$B$2:$B$17),"")&lt;&gt;""),IFERROR(_xludf.xlookup(IFERROR(_xludf.xlookup(LEFT(K30,FIND("　",K30&amp;"　")-1),廃棄物マスタ!$A$2:$A$145,廃棄物マスタ!$B$2:$B$145),""),換算比重マスタ!$A$2:$A$17,換算比重マスタ!$B$2:$B$17),""),IFERROR(_xludf.xlookup(IFERROR(_xludf.xlookup(LEFT(K30,FIND("　",K30&amp;"　")-1),廃棄物マスタ!$A$2:$A$145,廃棄物マスタ!$B$2:$B$145),""),換算比重マスタ!$A$2:$A$17,換算比重マスタ!$D$2:$D$17),1)),"換算不可")))))</f>
        <v/>
      </c>
      <c r="AK30" s="22" t="str">
        <f t="shared" si="2"/>
        <v/>
      </c>
      <c r="AL30" s="23" t="str">
        <f t="shared" si="3"/>
        <v/>
      </c>
      <c r="AM30" s="23" t="str">
        <f t="shared" si="4"/>
        <v/>
      </c>
      <c r="AN30" s="21" t="str">
        <f>IF(U30="","",IF(V30="t",U30,IF(V30="kg",U30/1000,IF(V30="m3",U30*IF(AND(ISNUMBER(IFERROR(_xludf.xlookup(IFERROR(_xludf.xlookup(LEFT(K30,FIND("　",K30&amp;"　")-1),廃棄物マスタ!$A$2:$A$145,廃棄物マスタ!$B$2:$B$145),""),換算比重マスタ!$A$2:$A$17,換算比重マスタ!$B$2:$B$17),"")),IFERROR(_xludf.xlookup(IFERROR(_xludf.xlookup(LEFT(K30,FIND("　",K30&amp;"　")-1),廃棄物マスタ!$A$2:$A$145,廃棄物マスタ!$B$2:$B$145),""),換算比重マスタ!$A$2:$A$17,換算比重マスタ!$B$2:$B$17),"")&lt;&gt;""),IFERROR(_xludf.xlookup(IFERROR(_xludf.xlookup(LEFT(K30,FIND("　",K30&amp;"　")-1),廃棄物マスタ!$A$2:$A$145,廃棄物マスタ!$B$2:$B$145),""),換算比重マスタ!$A$2:$A$17,換算比重マスタ!$B$2:$B$17),""),IFERROR(_xludf.xlookup(IFERROR(_xludf.xlookup(LEFT(K30,FIND("　",K30&amp;"　")-1),廃棄物マスタ!$A$2:$A$145,廃棄物マスタ!$B$2:$B$145),""),換算比重マスタ!$A$2:$A$17,換算比重マスタ!$D$2:$D$17),1)),IF(V30="L",(U30/1000)*IF(AND(ISNUMBER(IFERROR(_xludf.xlookup(IFERROR(_xludf.xlookup(LEFT(K30,FIND("　",K30&amp;"　")-1),廃棄物マスタ!$A$2:$A$145,廃棄物マスタ!$B$2:$B$145),""),換算比重マスタ!$A$2:$A$17,換算比重マスタ!$B$2:$B$17),"")),IFERROR(_xludf.xlookup(IFERROR(_xludf.xlookup(LEFT(K30,FIND("　",K30&amp;"　")-1),廃棄物マスタ!$A$2:$A$145,廃棄物マスタ!$B$2:$B$145),""),換算比重マスタ!$A$2:$A$17,換算比重マスタ!$B$2:$B$17),"")&lt;&gt;""),IFERROR(_xludf.xlookup(IFERROR(_xludf.xlookup(LEFT(K30,FIND("　",K30&amp;"　")-1),廃棄物マスタ!$A$2:$A$145,廃棄物マスタ!$B$2:$B$145),""),換算比重マスタ!$A$2:$A$17,換算比重マスタ!$B$2:$B$17),""),IFERROR(_xludf.xlookup(IFERROR(_xludf.xlookup(LEFT(K30,FIND("　",K30&amp;"　")-1),廃棄物マスタ!$A$2:$A$145,廃棄物マスタ!$B$2:$B$145),""),換算比重マスタ!$A$2:$A$17,換算比重マスタ!$D$2:$D$17),1)),"換算不可")))))</f>
        <v/>
      </c>
      <c r="AO30" s="22" t="str">
        <f t="shared" si="5"/>
        <v/>
      </c>
      <c r="AP30"/>
      <c r="AQ30" s="25" t="s">
        <v>125</v>
      </c>
      <c r="AR30" s="24" t="str">
        <f t="shared" si="6"/>
        <v/>
      </c>
      <c r="AS30" s="24"/>
      <c r="AT30" s="24" t="str">
        <f t="shared" si="7"/>
        <v/>
      </c>
      <c r="AU30" s="181"/>
    </row>
    <row r="31" spans="2:47" ht="26.25" customHeight="1">
      <c r="B31" s="301" t="s">
        <v>126</v>
      </c>
      <c r="C31" s="302"/>
      <c r="D31" s="303"/>
      <c r="E31" s="130" t="s">
        <v>127</v>
      </c>
      <c r="F31" s="131"/>
      <c r="G31" s="124"/>
      <c r="H31" s="132"/>
      <c r="I31" s="118"/>
      <c r="J31" s="225"/>
      <c r="K31" s="119"/>
      <c r="L31" s="120"/>
      <c r="M31" s="121"/>
      <c r="N31" s="225"/>
      <c r="O31" s="236"/>
      <c r="P31" s="122"/>
      <c r="Q31" s="225"/>
      <c r="R31" s="123"/>
      <c r="S31" s="124"/>
      <c r="T31" s="125"/>
      <c r="U31" s="126"/>
      <c r="V31" s="225"/>
      <c r="W31" s="226"/>
      <c r="AC31" s="18" t="str">
        <f>IFERROR(_xlfn.XLOOKUP(LEFT(G31,FIND("　",G31&amp;"　")-1),廃棄物マスタ!$A$2:$A$145,廃棄物マスタ!$B$2:$B$145),"")</f>
        <v/>
      </c>
      <c r="AD31" s="19" t="str">
        <f>IF(I31="","",IF(J31="t",I31,IF(J31="kg",I31/1000,IF(J31="m3",I31*IF(AND(ISNUMBER(IFERROR(_xludf.xlookup(IFERROR(_xludf.xlookup(LEFT(G31,FIND("　",G31&amp;"　")-1),廃棄物マスタ!$A$2:$A$145,廃棄物マスタ!$B$2:$B$145),""),換算比重マスタ!$A$2:$A$17,換算比重マスタ!$B$2:$B$17),"")),IFERROR(_xludf.xlookup(IFERROR(_xludf.xlookup(LEFT(G31,FIND("　",G31&amp;"　")-1),廃棄物マスタ!$A$2:$A$145,廃棄物マスタ!$B$2:$B$145),""),換算比重マスタ!$A$2:$A$17,換算比重マスタ!$B$2:$B$17),"")&lt;&gt;""),IFERROR(_xludf.xlookup(IFERROR(_xludf.xlookup(LEFT(G31,FIND("　",G31&amp;"　")-1),廃棄物マスタ!$A$2:$A$145,廃棄物マスタ!$B$2:$B$145),""),換算比重マスタ!$A$2:$A$17,換算比重マスタ!$B$2:$B$17),""),IFERROR(_xludf.xlookup(IFERROR(_xludf.xlookup(LEFT(G31,FIND("　",G31&amp;"　")-1),廃棄物マスタ!$A$2:$A$145,廃棄物マスタ!$B$2:$B$145),""),換算比重マスタ!$A$2:$A$17,換算比重マスタ!$D$2:$D$17),1)),IF(J31="L",(I31/1000)*IF(AND(ISNUMBER(IFERROR(_xludf.xlookup(IFERROR(_xludf.xlookup(LEFT(G31,FIND("　",G31&amp;"　")-1),廃棄物マスタ!$A$2:$A$145,廃棄物マスタ!$B$2:$B$145),""),換算比重マスタ!$A$2:$A$17,換算比重マスタ!$B$2:$B$17),"")),IFERROR(_xludf.xlookup(IFERROR(_xludf.xlookup(LEFT(G31,FIND("　",G31&amp;"　")-1),廃棄物マスタ!$A$2:$A$145,廃棄物マスタ!$B$2:$B$145),""),換算比重マスタ!$A$2:$A$17,換算比重マスタ!$B$2:$B$17),"")&lt;&gt;""),IFERROR(_xludf.xlookup(IFERROR(_xludf.xlookup(LEFT(G31,FIND("　",G31&amp;"　")-1),廃棄物マスタ!$A$2:$A$145,廃棄物マスタ!$B$2:$B$145),""),換算比重マスタ!$A$2:$A$17,換算比重マスタ!$B$2:$B$17),""),IFERROR(_xludf.xlookup(IFERROR(_xludf.xlookup(LEFT(G31,FIND("　",G31&amp;"　")-1),廃棄物マスタ!$A$2:$A$145,廃棄物マスタ!$B$2:$B$145),""),換算比重マスタ!$A$2:$A$17,換算比重マスタ!$D$2:$D$17),1)),"換算不可")))))</f>
        <v/>
      </c>
      <c r="AE31" s="20" t="str">
        <f t="shared" si="0"/>
        <v/>
      </c>
      <c r="AF31" s="18" t="str">
        <f>IFERROR(_xlfn.XLOOKUP(LEFT(K31,FIND("　",K31&amp;"　")-1),廃棄物マスタ!$A$2:$A$145,廃棄物マスタ!$B$2:$B$145),"")</f>
        <v/>
      </c>
      <c r="AG31" s="21" t="str">
        <f>IF(M31="","",IF(N31="t",M31,IF(N31="kg",M31/1000,IF(N31="m3",M31*IF(AND(ISNUMBER(IFERROR(_xludf.xlookup(IFERROR(_xludf.xlookup(LEFT(K31,FIND("　",K31&amp;"　")-1),廃棄物マスタ!$A$2:$A$145,廃棄物マスタ!$B$2:$B$145),""),換算比重マスタ!$A$2:$A$17,換算比重マスタ!$B$2:$B$17),"")),IFERROR(_xludf.xlookup(IFERROR(_xludf.xlookup(LEFT(K31,FIND("　",K31&amp;"　")-1),廃棄物マスタ!$A$2:$A$145,廃棄物マスタ!$B$2:$B$145),""),換算比重マスタ!$A$2:$A$17,換算比重マスタ!$B$2:$B$17),"")&lt;&gt;""),IFERROR(_xludf.xlookup(IFERROR(_xludf.xlookup(LEFT(K31,FIND("　",K31&amp;"　")-1),廃棄物マスタ!$A$2:$A$145,廃棄物マスタ!$B$2:$B$145),""),換算比重マスタ!$A$2:$A$17,換算比重マスタ!$B$2:$B$17),""),IFERROR(_xludf.xlookup(IFERROR(_xludf.xlookup(LEFT(K31,FIND("　",K31&amp;"　")-1),廃棄物マスタ!$A$2:$A$145,廃棄物マスタ!$B$2:$B$145),""),換算比重マスタ!$A$2:$A$17,換算比重マスタ!$D$2:$D$17),1)),IF(N31="L",(M31/1000)*IF(AND(ISNUMBER(IFERROR(_xludf.xlookup(IFERROR(_xludf.xlookup(LEFT(K31,FIND("　",K31&amp;"　")-1),廃棄物マスタ!$A$2:$A$145,廃棄物マスタ!$B$2:$B$145),""),換算比重マスタ!$A$2:$A$17,換算比重マスタ!$B$2:$B$17),"")),IFERROR(_xludf.xlookup(IFERROR(_xludf.xlookup(LEFT(K31,FIND("　",K31&amp;"　")-1),廃棄物マスタ!$A$2:$A$145,廃棄物マスタ!$B$2:$B$145),""),換算比重マスタ!$A$2:$A$17,換算比重マスタ!$B$2:$B$17),"")&lt;&gt;""),IFERROR(_xludf.xlookup(IFERROR(_xludf.xlookup(LEFT(K31,FIND("　",K31&amp;"　")-1),廃棄物マスタ!$A$2:$A$145,廃棄物マスタ!$B$2:$B$145),""),換算比重マスタ!$A$2:$A$17,換算比重マスタ!$B$2:$B$17),""),IFERROR(_xludf.xlookup(IFERROR(_xludf.xlookup(LEFT(K31,FIND("　",K31&amp;"　")-1),廃棄物マスタ!$A$2:$A$145,廃棄物マスタ!$B$2:$B$145),""),換算比重マスタ!$A$2:$A$17,換算比重マスタ!$D$2:$D$17),1)),"換算不可")))))</f>
        <v/>
      </c>
      <c r="AH31" s="22" t="str">
        <f t="shared" si="1"/>
        <v/>
      </c>
      <c r="AI31" s="23" t="str">
        <f t="shared" si="8"/>
        <v/>
      </c>
      <c r="AJ31" s="21" t="str">
        <f>IF(P31="","",IF(Q31="t",P31,IF(Q31="kg",P31/1000,IF(Q31="m3",P31*IF(AND(ISNUMBER(IFERROR(_xludf.xlookup(IFERROR(_xludf.xlookup(LEFT(K31,FIND("　",K31&amp;"　")-1),廃棄物マスタ!$A$2:$A$145,廃棄物マスタ!$B$2:$B$145),""),換算比重マスタ!$A$2:$A$17,換算比重マスタ!$B$2:$B$17),"")),IFERROR(_xludf.xlookup(IFERROR(_xludf.xlookup(LEFT(K31,FIND("　",K31&amp;"　")-1),廃棄物マスタ!$A$2:$A$145,廃棄物マスタ!$B$2:$B$145),""),換算比重マスタ!$A$2:$A$17,換算比重マスタ!$B$2:$B$17),"")&lt;&gt;""),IFERROR(_xludf.xlookup(IFERROR(_xludf.xlookup(LEFT(K31,FIND("　",K31&amp;"　")-1),廃棄物マスタ!$A$2:$A$145,廃棄物マスタ!$B$2:$B$145),""),換算比重マスタ!$A$2:$A$17,換算比重マスタ!$B$2:$B$17),""),IFERROR(_xludf.xlookup(IFERROR(_xludf.xlookup(LEFT(K31,FIND("　",K31&amp;"　")-1),廃棄物マスタ!$A$2:$A$145,廃棄物マスタ!$B$2:$B$145),""),換算比重マスタ!$A$2:$A$17,換算比重マスタ!$D$2:$D$17),1)),IF(Q31="L",(P31/1000)*IF(AND(ISNUMBER(IFERROR(_xludf.xlookup(IFERROR(_xludf.xlookup(LEFT(K31,FIND("　",K31&amp;"　")-1),廃棄物マスタ!$A$2:$A$145,廃棄物マスタ!$B$2:$B$145),""),換算比重マスタ!$A$2:$A$17,換算比重マスタ!$B$2:$B$17),"")),IFERROR(_xludf.xlookup(IFERROR(_xludf.xlookup(LEFT(K31,FIND("　",K31&amp;"　")-1),廃棄物マスタ!$A$2:$A$145,廃棄物マスタ!$B$2:$B$145),""),換算比重マスタ!$A$2:$A$17,換算比重マスタ!$B$2:$B$17),"")&lt;&gt;""),IFERROR(_xludf.xlookup(IFERROR(_xludf.xlookup(LEFT(K31,FIND("　",K31&amp;"　")-1),廃棄物マスタ!$A$2:$A$145,廃棄物マスタ!$B$2:$B$145),""),換算比重マスタ!$A$2:$A$17,換算比重マスタ!$B$2:$B$17),""),IFERROR(_xludf.xlookup(IFERROR(_xludf.xlookup(LEFT(K31,FIND("　",K31&amp;"　")-1),廃棄物マスタ!$A$2:$A$145,廃棄物マスタ!$B$2:$B$145),""),換算比重マスタ!$A$2:$A$17,換算比重マスタ!$D$2:$D$17),1)),"換算不可")))))</f>
        <v/>
      </c>
      <c r="AK31" s="22" t="str">
        <f t="shared" si="2"/>
        <v/>
      </c>
      <c r="AL31" s="23" t="str">
        <f t="shared" si="3"/>
        <v/>
      </c>
      <c r="AM31" s="23" t="str">
        <f t="shared" si="4"/>
        <v/>
      </c>
      <c r="AN31" s="21" t="str">
        <f>IF(U31="","",IF(V31="t",U31,IF(V31="kg",U31/1000,IF(V31="m3",U31*IF(AND(ISNUMBER(IFERROR(_xludf.xlookup(IFERROR(_xludf.xlookup(LEFT(K31,FIND("　",K31&amp;"　")-1),廃棄物マスタ!$A$2:$A$145,廃棄物マスタ!$B$2:$B$145),""),換算比重マスタ!$A$2:$A$17,換算比重マスタ!$B$2:$B$17),"")),IFERROR(_xludf.xlookup(IFERROR(_xludf.xlookup(LEFT(K31,FIND("　",K31&amp;"　")-1),廃棄物マスタ!$A$2:$A$145,廃棄物マスタ!$B$2:$B$145),""),換算比重マスタ!$A$2:$A$17,換算比重マスタ!$B$2:$B$17),"")&lt;&gt;""),IFERROR(_xludf.xlookup(IFERROR(_xludf.xlookup(LEFT(K31,FIND("　",K31&amp;"　")-1),廃棄物マスタ!$A$2:$A$145,廃棄物マスタ!$B$2:$B$145),""),換算比重マスタ!$A$2:$A$17,換算比重マスタ!$B$2:$B$17),""),IFERROR(_xludf.xlookup(IFERROR(_xludf.xlookup(LEFT(K31,FIND("　",K31&amp;"　")-1),廃棄物マスタ!$A$2:$A$145,廃棄物マスタ!$B$2:$B$145),""),換算比重マスタ!$A$2:$A$17,換算比重マスタ!$D$2:$D$17),1)),IF(V31="L",(U31/1000)*IF(AND(ISNUMBER(IFERROR(_xludf.xlookup(IFERROR(_xludf.xlookup(LEFT(K31,FIND("　",K31&amp;"　")-1),廃棄物マスタ!$A$2:$A$145,廃棄物マスタ!$B$2:$B$145),""),換算比重マスタ!$A$2:$A$17,換算比重マスタ!$B$2:$B$17),"")),IFERROR(_xludf.xlookup(IFERROR(_xludf.xlookup(LEFT(K31,FIND("　",K31&amp;"　")-1),廃棄物マスタ!$A$2:$A$145,廃棄物マスタ!$B$2:$B$145),""),換算比重マスタ!$A$2:$A$17,換算比重マスタ!$B$2:$B$17),"")&lt;&gt;""),IFERROR(_xludf.xlookup(IFERROR(_xludf.xlookup(LEFT(K31,FIND("　",K31&amp;"　")-1),廃棄物マスタ!$A$2:$A$145,廃棄物マスタ!$B$2:$B$145),""),換算比重マスタ!$A$2:$A$17,換算比重マスタ!$B$2:$B$17),""),IFERROR(_xludf.xlookup(IFERROR(_xludf.xlookup(LEFT(K31,FIND("　",K31&amp;"　")-1),廃棄物マスタ!$A$2:$A$145,廃棄物マスタ!$B$2:$B$145),""),換算比重マスタ!$A$2:$A$17,換算比重マスタ!$D$2:$D$17),1)),"換算不可")))))</f>
        <v/>
      </c>
      <c r="AO31" s="22" t="str">
        <f t="shared" si="5"/>
        <v/>
      </c>
      <c r="AP31"/>
      <c r="AQ31" s="25" t="s">
        <v>128</v>
      </c>
      <c r="AR31" s="24" t="str">
        <f t="shared" si="6"/>
        <v/>
      </c>
      <c r="AS31" s="24"/>
      <c r="AT31" s="24" t="str">
        <f t="shared" si="7"/>
        <v/>
      </c>
      <c r="AU31" s="181"/>
    </row>
    <row r="32" spans="2:47" ht="26.25" customHeight="1">
      <c r="B32" s="301"/>
      <c r="C32" s="301"/>
      <c r="D32" s="303"/>
      <c r="E32" s="93" t="s">
        <v>129</v>
      </c>
      <c r="F32" s="94"/>
      <c r="G32" s="100"/>
      <c r="H32" s="103"/>
      <c r="I32" s="72"/>
      <c r="J32" s="223"/>
      <c r="K32" s="95"/>
      <c r="L32" s="96"/>
      <c r="M32" s="97"/>
      <c r="N32" s="223"/>
      <c r="O32" s="234"/>
      <c r="P32" s="98"/>
      <c r="Q32" s="223"/>
      <c r="R32" s="99"/>
      <c r="S32" s="100"/>
      <c r="T32" s="101"/>
      <c r="U32" s="102"/>
      <c r="V32" s="223"/>
      <c r="W32" s="226"/>
      <c r="AC32" s="18" t="str">
        <f>IFERROR(_xlfn.XLOOKUP(LEFT(G32,FIND("　",G32&amp;"　")-1),廃棄物マスタ!$A$2:$A$145,廃棄物マスタ!$B$2:$B$145),"")</f>
        <v/>
      </c>
      <c r="AD32" s="19" t="str">
        <f>IF(I32="","",IF(J32="t",I32,IF(J32="kg",I32/1000,IF(J32="m3",I32*IF(AND(ISNUMBER(IFERROR(_xludf.xlookup(IFERROR(_xludf.xlookup(LEFT(G32,FIND("　",G32&amp;"　")-1),廃棄物マスタ!$A$2:$A$145,廃棄物マスタ!$B$2:$B$145),""),換算比重マスタ!$A$2:$A$17,換算比重マスタ!$B$2:$B$17),"")),IFERROR(_xludf.xlookup(IFERROR(_xludf.xlookup(LEFT(G32,FIND("　",G32&amp;"　")-1),廃棄物マスタ!$A$2:$A$145,廃棄物マスタ!$B$2:$B$145),""),換算比重マスタ!$A$2:$A$17,換算比重マスタ!$B$2:$B$17),"")&lt;&gt;""),IFERROR(_xludf.xlookup(IFERROR(_xludf.xlookup(LEFT(G32,FIND("　",G32&amp;"　")-1),廃棄物マスタ!$A$2:$A$145,廃棄物マスタ!$B$2:$B$145),""),換算比重マスタ!$A$2:$A$17,換算比重マスタ!$B$2:$B$17),""),IFERROR(_xludf.xlookup(IFERROR(_xludf.xlookup(LEFT(G32,FIND("　",G32&amp;"　")-1),廃棄物マスタ!$A$2:$A$145,廃棄物マスタ!$B$2:$B$145),""),換算比重マスタ!$A$2:$A$17,換算比重マスタ!$D$2:$D$17),1)),IF(J32="L",(I32/1000)*IF(AND(ISNUMBER(IFERROR(_xludf.xlookup(IFERROR(_xludf.xlookup(LEFT(G32,FIND("　",G32&amp;"　")-1),廃棄物マスタ!$A$2:$A$145,廃棄物マスタ!$B$2:$B$145),""),換算比重マスタ!$A$2:$A$17,換算比重マスタ!$B$2:$B$17),"")),IFERROR(_xludf.xlookup(IFERROR(_xludf.xlookup(LEFT(G32,FIND("　",G32&amp;"　")-1),廃棄物マスタ!$A$2:$A$145,廃棄物マスタ!$B$2:$B$145),""),換算比重マスタ!$A$2:$A$17,換算比重マスタ!$B$2:$B$17),"")&lt;&gt;""),IFERROR(_xludf.xlookup(IFERROR(_xludf.xlookup(LEFT(G32,FIND("　",G32&amp;"　")-1),廃棄物マスタ!$A$2:$A$145,廃棄物マスタ!$B$2:$B$145),""),換算比重マスタ!$A$2:$A$17,換算比重マスタ!$B$2:$B$17),""),IFERROR(_xludf.xlookup(IFERROR(_xludf.xlookup(LEFT(G32,FIND("　",G32&amp;"　")-1),廃棄物マスタ!$A$2:$A$145,廃棄物マスタ!$B$2:$B$145),""),換算比重マスタ!$A$2:$A$17,換算比重マスタ!$D$2:$D$17),1)),"換算不可")))))</f>
        <v/>
      </c>
      <c r="AE32" s="20" t="str">
        <f t="shared" si="0"/>
        <v/>
      </c>
      <c r="AF32" s="18" t="str">
        <f>IFERROR(_xlfn.XLOOKUP(LEFT(K32,FIND("　",K32&amp;"　")-1),廃棄物マスタ!$A$2:$A$145,廃棄物マスタ!$B$2:$B$145),"")</f>
        <v/>
      </c>
      <c r="AG32" s="21" t="str">
        <f>IF(M32="","",IF(N32="t",M32,IF(N32="kg",M32/1000,IF(N32="m3",M32*IF(AND(ISNUMBER(IFERROR(_xludf.xlookup(IFERROR(_xludf.xlookup(LEFT(K32,FIND("　",K32&amp;"　")-1),廃棄物マスタ!$A$2:$A$145,廃棄物マスタ!$B$2:$B$145),""),換算比重マスタ!$A$2:$A$17,換算比重マスタ!$B$2:$B$17),"")),IFERROR(_xludf.xlookup(IFERROR(_xludf.xlookup(LEFT(K32,FIND("　",K32&amp;"　")-1),廃棄物マスタ!$A$2:$A$145,廃棄物マスタ!$B$2:$B$145),""),換算比重マスタ!$A$2:$A$17,換算比重マスタ!$B$2:$B$17),"")&lt;&gt;""),IFERROR(_xludf.xlookup(IFERROR(_xludf.xlookup(LEFT(K32,FIND("　",K32&amp;"　")-1),廃棄物マスタ!$A$2:$A$145,廃棄物マスタ!$B$2:$B$145),""),換算比重マスタ!$A$2:$A$17,換算比重マスタ!$B$2:$B$17),""),IFERROR(_xludf.xlookup(IFERROR(_xludf.xlookup(LEFT(K32,FIND("　",K32&amp;"　")-1),廃棄物マスタ!$A$2:$A$145,廃棄物マスタ!$B$2:$B$145),""),換算比重マスタ!$A$2:$A$17,換算比重マスタ!$D$2:$D$17),1)),IF(N32="L",(M32/1000)*IF(AND(ISNUMBER(IFERROR(_xludf.xlookup(IFERROR(_xludf.xlookup(LEFT(K32,FIND("　",K32&amp;"　")-1),廃棄物マスタ!$A$2:$A$145,廃棄物マスタ!$B$2:$B$145),""),換算比重マスタ!$A$2:$A$17,換算比重マスタ!$B$2:$B$17),"")),IFERROR(_xludf.xlookup(IFERROR(_xludf.xlookup(LEFT(K32,FIND("　",K32&amp;"　")-1),廃棄物マスタ!$A$2:$A$145,廃棄物マスタ!$B$2:$B$145),""),換算比重マスタ!$A$2:$A$17,換算比重マスタ!$B$2:$B$17),"")&lt;&gt;""),IFERROR(_xludf.xlookup(IFERROR(_xludf.xlookup(LEFT(K32,FIND("　",K32&amp;"　")-1),廃棄物マスタ!$A$2:$A$145,廃棄物マスタ!$B$2:$B$145),""),換算比重マスタ!$A$2:$A$17,換算比重マスタ!$B$2:$B$17),""),IFERROR(_xludf.xlookup(IFERROR(_xludf.xlookup(LEFT(K32,FIND("　",K32&amp;"　")-1),廃棄物マスタ!$A$2:$A$145,廃棄物マスタ!$B$2:$B$145),""),換算比重マスタ!$A$2:$A$17,換算比重マスタ!$D$2:$D$17),1)),"換算不可")))))</f>
        <v/>
      </c>
      <c r="AH32" s="22" t="str">
        <f t="shared" si="1"/>
        <v/>
      </c>
      <c r="AI32" s="23" t="str">
        <f t="shared" si="8"/>
        <v/>
      </c>
      <c r="AJ32" s="21" t="str">
        <f>IF(P32="","",IF(Q32="t",P32,IF(Q32="kg",P32/1000,IF(Q32="m3",P32*IF(AND(ISNUMBER(IFERROR(_xludf.xlookup(IFERROR(_xludf.xlookup(LEFT(K32,FIND("　",K32&amp;"　")-1),廃棄物マスタ!$A$2:$A$145,廃棄物マスタ!$B$2:$B$145),""),換算比重マスタ!$A$2:$A$17,換算比重マスタ!$B$2:$B$17),"")),IFERROR(_xludf.xlookup(IFERROR(_xludf.xlookup(LEFT(K32,FIND("　",K32&amp;"　")-1),廃棄物マスタ!$A$2:$A$145,廃棄物マスタ!$B$2:$B$145),""),換算比重マスタ!$A$2:$A$17,換算比重マスタ!$B$2:$B$17),"")&lt;&gt;""),IFERROR(_xludf.xlookup(IFERROR(_xludf.xlookup(LEFT(K32,FIND("　",K32&amp;"　")-1),廃棄物マスタ!$A$2:$A$145,廃棄物マスタ!$B$2:$B$145),""),換算比重マスタ!$A$2:$A$17,換算比重マスタ!$B$2:$B$17),""),IFERROR(_xludf.xlookup(IFERROR(_xludf.xlookup(LEFT(K32,FIND("　",K32&amp;"　")-1),廃棄物マスタ!$A$2:$A$145,廃棄物マスタ!$B$2:$B$145),""),換算比重マスタ!$A$2:$A$17,換算比重マスタ!$D$2:$D$17),1)),IF(Q32="L",(P32/1000)*IF(AND(ISNUMBER(IFERROR(_xludf.xlookup(IFERROR(_xludf.xlookup(LEFT(K32,FIND("　",K32&amp;"　")-1),廃棄物マスタ!$A$2:$A$145,廃棄物マスタ!$B$2:$B$145),""),換算比重マスタ!$A$2:$A$17,換算比重マスタ!$B$2:$B$17),"")),IFERROR(_xludf.xlookup(IFERROR(_xludf.xlookup(LEFT(K32,FIND("　",K32&amp;"　")-1),廃棄物マスタ!$A$2:$A$145,廃棄物マスタ!$B$2:$B$145),""),換算比重マスタ!$A$2:$A$17,換算比重マスタ!$B$2:$B$17),"")&lt;&gt;""),IFERROR(_xludf.xlookup(IFERROR(_xludf.xlookup(LEFT(K32,FIND("　",K32&amp;"　")-1),廃棄物マスタ!$A$2:$A$145,廃棄物マスタ!$B$2:$B$145),""),換算比重マスタ!$A$2:$A$17,換算比重マスタ!$B$2:$B$17),""),IFERROR(_xludf.xlookup(IFERROR(_xludf.xlookup(LEFT(K32,FIND("　",K32&amp;"　")-1),廃棄物マスタ!$A$2:$A$145,廃棄物マスタ!$B$2:$B$145),""),換算比重マスタ!$A$2:$A$17,換算比重マスタ!$D$2:$D$17),1)),"換算不可")))))</f>
        <v/>
      </c>
      <c r="AK32" s="22" t="str">
        <f t="shared" si="2"/>
        <v/>
      </c>
      <c r="AL32" s="23" t="str">
        <f t="shared" si="3"/>
        <v/>
      </c>
      <c r="AM32" s="23" t="str">
        <f t="shared" si="4"/>
        <v/>
      </c>
      <c r="AN32" s="21" t="str">
        <f>IF(U32="","",IF(V32="t",U32,IF(V32="kg",U32/1000,IF(V32="m3",U32*IF(AND(ISNUMBER(IFERROR(_xludf.xlookup(IFERROR(_xludf.xlookup(LEFT(K32,FIND("　",K32&amp;"　")-1),廃棄物マスタ!$A$2:$A$145,廃棄物マスタ!$B$2:$B$145),""),換算比重マスタ!$A$2:$A$17,換算比重マスタ!$B$2:$B$17),"")),IFERROR(_xludf.xlookup(IFERROR(_xludf.xlookup(LEFT(K32,FIND("　",K32&amp;"　")-1),廃棄物マスタ!$A$2:$A$145,廃棄物マスタ!$B$2:$B$145),""),換算比重マスタ!$A$2:$A$17,換算比重マスタ!$B$2:$B$17),"")&lt;&gt;""),IFERROR(_xludf.xlookup(IFERROR(_xludf.xlookup(LEFT(K32,FIND("　",K32&amp;"　")-1),廃棄物マスタ!$A$2:$A$145,廃棄物マスタ!$B$2:$B$145),""),換算比重マスタ!$A$2:$A$17,換算比重マスタ!$B$2:$B$17),""),IFERROR(_xludf.xlookup(IFERROR(_xludf.xlookup(LEFT(K32,FIND("　",K32&amp;"　")-1),廃棄物マスタ!$A$2:$A$145,廃棄物マスタ!$B$2:$B$145),""),換算比重マスタ!$A$2:$A$17,換算比重マスタ!$D$2:$D$17),1)),IF(V32="L",(U32/1000)*IF(AND(ISNUMBER(IFERROR(_xludf.xlookup(IFERROR(_xludf.xlookup(LEFT(K32,FIND("　",K32&amp;"　")-1),廃棄物マスタ!$A$2:$A$145,廃棄物マスタ!$B$2:$B$145),""),換算比重マスタ!$A$2:$A$17,換算比重マスタ!$B$2:$B$17),"")),IFERROR(_xludf.xlookup(IFERROR(_xludf.xlookup(LEFT(K32,FIND("　",K32&amp;"　")-1),廃棄物マスタ!$A$2:$A$145,廃棄物マスタ!$B$2:$B$145),""),換算比重マスタ!$A$2:$A$17,換算比重マスタ!$B$2:$B$17),"")&lt;&gt;""),IFERROR(_xludf.xlookup(IFERROR(_xludf.xlookup(LEFT(K32,FIND("　",K32&amp;"　")-1),廃棄物マスタ!$A$2:$A$145,廃棄物マスタ!$B$2:$B$145),""),換算比重マスタ!$A$2:$A$17,換算比重マスタ!$B$2:$B$17),""),IFERROR(_xludf.xlookup(IFERROR(_xludf.xlookup(LEFT(K32,FIND("　",K32&amp;"　")-1),廃棄物マスタ!$A$2:$A$145,廃棄物マスタ!$B$2:$B$145),""),換算比重マスタ!$A$2:$A$17,換算比重マスタ!$D$2:$D$17),1)),"換算不可")))))</f>
        <v/>
      </c>
      <c r="AO32" s="22" t="str">
        <f t="shared" si="5"/>
        <v/>
      </c>
      <c r="AP32"/>
      <c r="AQ32" s="25" t="s">
        <v>130</v>
      </c>
      <c r="AR32" s="24" t="str">
        <f t="shared" si="6"/>
        <v/>
      </c>
      <c r="AS32" s="24"/>
      <c r="AT32" s="24" t="str">
        <f t="shared" si="7"/>
        <v/>
      </c>
      <c r="AU32" s="181"/>
    </row>
    <row r="33" spans="2:47" ht="26.25" customHeight="1">
      <c r="B33" s="301"/>
      <c r="C33" s="301"/>
      <c r="D33" s="303"/>
      <c r="E33" s="93" t="s">
        <v>131</v>
      </c>
      <c r="F33" s="94"/>
      <c r="G33" s="100"/>
      <c r="H33" s="103"/>
      <c r="I33" s="72"/>
      <c r="J33" s="223"/>
      <c r="K33" s="95"/>
      <c r="L33" s="96"/>
      <c r="M33" s="97"/>
      <c r="N33" s="223"/>
      <c r="O33" s="234"/>
      <c r="P33" s="98"/>
      <c r="Q33" s="223"/>
      <c r="R33" s="99"/>
      <c r="S33" s="100"/>
      <c r="T33" s="101"/>
      <c r="U33" s="102"/>
      <c r="V33" s="223"/>
      <c r="W33" s="226"/>
      <c r="AC33" s="18" t="str">
        <f>IFERROR(_xlfn.XLOOKUP(LEFT(G33,FIND("　",G33&amp;"　")-1),廃棄物マスタ!$A$2:$A$145,廃棄物マスタ!$B$2:$B$145),"")</f>
        <v/>
      </c>
      <c r="AD33" s="19" t="str">
        <f>IF(I33="","",IF(J33="t",I33,IF(J33="kg",I33/1000,IF(J33="m3",I33*IF(AND(ISNUMBER(IFERROR(_xludf.xlookup(IFERROR(_xludf.xlookup(LEFT(G33,FIND("　",G33&amp;"　")-1),廃棄物マスタ!$A$2:$A$145,廃棄物マスタ!$B$2:$B$145),""),換算比重マスタ!$A$2:$A$17,換算比重マスタ!$B$2:$B$17),"")),IFERROR(_xludf.xlookup(IFERROR(_xludf.xlookup(LEFT(G33,FIND("　",G33&amp;"　")-1),廃棄物マスタ!$A$2:$A$145,廃棄物マスタ!$B$2:$B$145),""),換算比重マスタ!$A$2:$A$17,換算比重マスタ!$B$2:$B$17),"")&lt;&gt;""),IFERROR(_xludf.xlookup(IFERROR(_xludf.xlookup(LEFT(G33,FIND("　",G33&amp;"　")-1),廃棄物マスタ!$A$2:$A$145,廃棄物マスタ!$B$2:$B$145),""),換算比重マスタ!$A$2:$A$17,換算比重マスタ!$B$2:$B$17),""),IFERROR(_xludf.xlookup(IFERROR(_xludf.xlookup(LEFT(G33,FIND("　",G33&amp;"　")-1),廃棄物マスタ!$A$2:$A$145,廃棄物マスタ!$B$2:$B$145),""),換算比重マスタ!$A$2:$A$17,換算比重マスタ!$D$2:$D$17),1)),IF(J33="L",(I33/1000)*IF(AND(ISNUMBER(IFERROR(_xludf.xlookup(IFERROR(_xludf.xlookup(LEFT(G33,FIND("　",G33&amp;"　")-1),廃棄物マスタ!$A$2:$A$145,廃棄物マスタ!$B$2:$B$145),""),換算比重マスタ!$A$2:$A$17,換算比重マスタ!$B$2:$B$17),"")),IFERROR(_xludf.xlookup(IFERROR(_xludf.xlookup(LEFT(G33,FIND("　",G33&amp;"　")-1),廃棄物マスタ!$A$2:$A$145,廃棄物マスタ!$B$2:$B$145),""),換算比重マスタ!$A$2:$A$17,換算比重マスタ!$B$2:$B$17),"")&lt;&gt;""),IFERROR(_xludf.xlookup(IFERROR(_xludf.xlookup(LEFT(G33,FIND("　",G33&amp;"　")-1),廃棄物マスタ!$A$2:$A$145,廃棄物マスタ!$B$2:$B$145),""),換算比重マスタ!$A$2:$A$17,換算比重マスタ!$B$2:$B$17),""),IFERROR(_xludf.xlookup(IFERROR(_xludf.xlookup(LEFT(G33,FIND("　",G33&amp;"　")-1),廃棄物マスタ!$A$2:$A$145,廃棄物マスタ!$B$2:$B$145),""),換算比重マスタ!$A$2:$A$17,換算比重マスタ!$D$2:$D$17),1)),"換算不可")))))</f>
        <v/>
      </c>
      <c r="AE33" s="20" t="str">
        <f t="shared" si="0"/>
        <v/>
      </c>
      <c r="AF33" s="18" t="str">
        <f>IFERROR(_xlfn.XLOOKUP(LEFT(K33,FIND("　",K33&amp;"　")-1),廃棄物マスタ!$A$2:$A$145,廃棄物マスタ!$B$2:$B$145),"")</f>
        <v/>
      </c>
      <c r="AG33" s="21" t="str">
        <f>IF(M33="","",IF(N33="t",M33,IF(N33="kg",M33/1000,IF(N33="m3",M33*IF(AND(ISNUMBER(IFERROR(_xludf.xlookup(IFERROR(_xludf.xlookup(LEFT(K33,FIND("　",K33&amp;"　")-1),廃棄物マスタ!$A$2:$A$145,廃棄物マスタ!$B$2:$B$145),""),換算比重マスタ!$A$2:$A$17,換算比重マスタ!$B$2:$B$17),"")),IFERROR(_xludf.xlookup(IFERROR(_xludf.xlookup(LEFT(K33,FIND("　",K33&amp;"　")-1),廃棄物マスタ!$A$2:$A$145,廃棄物マスタ!$B$2:$B$145),""),換算比重マスタ!$A$2:$A$17,換算比重マスタ!$B$2:$B$17),"")&lt;&gt;""),IFERROR(_xludf.xlookup(IFERROR(_xludf.xlookup(LEFT(K33,FIND("　",K33&amp;"　")-1),廃棄物マスタ!$A$2:$A$145,廃棄物マスタ!$B$2:$B$145),""),換算比重マスタ!$A$2:$A$17,換算比重マスタ!$B$2:$B$17),""),IFERROR(_xludf.xlookup(IFERROR(_xludf.xlookup(LEFT(K33,FIND("　",K33&amp;"　")-1),廃棄物マスタ!$A$2:$A$145,廃棄物マスタ!$B$2:$B$145),""),換算比重マスタ!$A$2:$A$17,換算比重マスタ!$D$2:$D$17),1)),IF(N33="L",(M33/1000)*IF(AND(ISNUMBER(IFERROR(_xludf.xlookup(IFERROR(_xludf.xlookup(LEFT(K33,FIND("　",K33&amp;"　")-1),廃棄物マスタ!$A$2:$A$145,廃棄物マスタ!$B$2:$B$145),""),換算比重マスタ!$A$2:$A$17,換算比重マスタ!$B$2:$B$17),"")),IFERROR(_xludf.xlookup(IFERROR(_xludf.xlookup(LEFT(K33,FIND("　",K33&amp;"　")-1),廃棄物マスタ!$A$2:$A$145,廃棄物マスタ!$B$2:$B$145),""),換算比重マスタ!$A$2:$A$17,換算比重マスタ!$B$2:$B$17),"")&lt;&gt;""),IFERROR(_xludf.xlookup(IFERROR(_xludf.xlookup(LEFT(K33,FIND("　",K33&amp;"　")-1),廃棄物マスタ!$A$2:$A$145,廃棄物マスタ!$B$2:$B$145),""),換算比重マスタ!$A$2:$A$17,換算比重マスタ!$B$2:$B$17),""),IFERROR(_xludf.xlookup(IFERROR(_xludf.xlookup(LEFT(K33,FIND("　",K33&amp;"　")-1),廃棄物マスタ!$A$2:$A$145,廃棄物マスタ!$B$2:$B$145),""),換算比重マスタ!$A$2:$A$17,換算比重マスタ!$D$2:$D$17),1)),"換算不可")))))</f>
        <v/>
      </c>
      <c r="AH33" s="22" t="str">
        <f t="shared" si="1"/>
        <v/>
      </c>
      <c r="AI33" s="23" t="str">
        <f t="shared" si="8"/>
        <v/>
      </c>
      <c r="AJ33" s="21" t="str">
        <f>IF(P33="","",IF(Q33="t",P33,IF(Q33="kg",P33/1000,IF(Q33="m3",P33*IF(AND(ISNUMBER(IFERROR(_xludf.xlookup(IFERROR(_xludf.xlookup(LEFT(K33,FIND("　",K33&amp;"　")-1),廃棄物マスタ!$A$2:$A$145,廃棄物マスタ!$B$2:$B$145),""),換算比重マスタ!$A$2:$A$17,換算比重マスタ!$B$2:$B$17),"")),IFERROR(_xludf.xlookup(IFERROR(_xludf.xlookup(LEFT(K33,FIND("　",K33&amp;"　")-1),廃棄物マスタ!$A$2:$A$145,廃棄物マスタ!$B$2:$B$145),""),換算比重マスタ!$A$2:$A$17,換算比重マスタ!$B$2:$B$17),"")&lt;&gt;""),IFERROR(_xludf.xlookup(IFERROR(_xludf.xlookup(LEFT(K33,FIND("　",K33&amp;"　")-1),廃棄物マスタ!$A$2:$A$145,廃棄物マスタ!$B$2:$B$145),""),換算比重マスタ!$A$2:$A$17,換算比重マスタ!$B$2:$B$17),""),IFERROR(_xludf.xlookup(IFERROR(_xludf.xlookup(LEFT(K33,FIND("　",K33&amp;"　")-1),廃棄物マスタ!$A$2:$A$145,廃棄物マスタ!$B$2:$B$145),""),換算比重マスタ!$A$2:$A$17,換算比重マスタ!$D$2:$D$17),1)),IF(Q33="L",(P33/1000)*IF(AND(ISNUMBER(IFERROR(_xludf.xlookup(IFERROR(_xludf.xlookup(LEFT(K33,FIND("　",K33&amp;"　")-1),廃棄物マスタ!$A$2:$A$145,廃棄物マスタ!$B$2:$B$145),""),換算比重マスタ!$A$2:$A$17,換算比重マスタ!$B$2:$B$17),"")),IFERROR(_xludf.xlookup(IFERROR(_xludf.xlookup(LEFT(K33,FIND("　",K33&amp;"　")-1),廃棄物マスタ!$A$2:$A$145,廃棄物マスタ!$B$2:$B$145),""),換算比重マスタ!$A$2:$A$17,換算比重マスタ!$B$2:$B$17),"")&lt;&gt;""),IFERROR(_xludf.xlookup(IFERROR(_xludf.xlookup(LEFT(K33,FIND("　",K33&amp;"　")-1),廃棄物マスタ!$A$2:$A$145,廃棄物マスタ!$B$2:$B$145),""),換算比重マスタ!$A$2:$A$17,換算比重マスタ!$B$2:$B$17),""),IFERROR(_xludf.xlookup(IFERROR(_xludf.xlookup(LEFT(K33,FIND("　",K33&amp;"　")-1),廃棄物マスタ!$A$2:$A$145,廃棄物マスタ!$B$2:$B$145),""),換算比重マスタ!$A$2:$A$17,換算比重マスタ!$D$2:$D$17),1)),"換算不可")))))</f>
        <v/>
      </c>
      <c r="AK33" s="22" t="str">
        <f t="shared" si="2"/>
        <v/>
      </c>
      <c r="AL33" s="23" t="str">
        <f t="shared" si="3"/>
        <v/>
      </c>
      <c r="AM33" s="23" t="str">
        <f t="shared" si="4"/>
        <v/>
      </c>
      <c r="AN33" s="21" t="str">
        <f>IF(U33="","",IF(V33="t",U33,IF(V33="kg",U33/1000,IF(V33="m3",U33*IF(AND(ISNUMBER(IFERROR(_xludf.xlookup(IFERROR(_xludf.xlookup(LEFT(K33,FIND("　",K33&amp;"　")-1),廃棄物マスタ!$A$2:$A$145,廃棄物マスタ!$B$2:$B$145),""),換算比重マスタ!$A$2:$A$17,換算比重マスタ!$B$2:$B$17),"")),IFERROR(_xludf.xlookup(IFERROR(_xludf.xlookup(LEFT(K33,FIND("　",K33&amp;"　")-1),廃棄物マスタ!$A$2:$A$145,廃棄物マスタ!$B$2:$B$145),""),換算比重マスタ!$A$2:$A$17,換算比重マスタ!$B$2:$B$17),"")&lt;&gt;""),IFERROR(_xludf.xlookup(IFERROR(_xludf.xlookup(LEFT(K33,FIND("　",K33&amp;"　")-1),廃棄物マスタ!$A$2:$A$145,廃棄物マスタ!$B$2:$B$145),""),換算比重マスタ!$A$2:$A$17,換算比重マスタ!$B$2:$B$17),""),IFERROR(_xludf.xlookup(IFERROR(_xludf.xlookup(LEFT(K33,FIND("　",K33&amp;"　")-1),廃棄物マスタ!$A$2:$A$145,廃棄物マスタ!$B$2:$B$145),""),換算比重マスタ!$A$2:$A$17,換算比重マスタ!$D$2:$D$17),1)),IF(V33="L",(U33/1000)*IF(AND(ISNUMBER(IFERROR(_xludf.xlookup(IFERROR(_xludf.xlookup(LEFT(K33,FIND("　",K33&amp;"　")-1),廃棄物マスタ!$A$2:$A$145,廃棄物マスタ!$B$2:$B$145),""),換算比重マスタ!$A$2:$A$17,換算比重マスタ!$B$2:$B$17),"")),IFERROR(_xludf.xlookup(IFERROR(_xludf.xlookup(LEFT(K33,FIND("　",K33&amp;"　")-1),廃棄物マスタ!$A$2:$A$145,廃棄物マスタ!$B$2:$B$145),""),換算比重マスタ!$A$2:$A$17,換算比重マスタ!$B$2:$B$17),"")&lt;&gt;""),IFERROR(_xludf.xlookup(IFERROR(_xludf.xlookup(LEFT(K33,FIND("　",K33&amp;"　")-1),廃棄物マスタ!$A$2:$A$145,廃棄物マスタ!$B$2:$B$145),""),換算比重マスタ!$A$2:$A$17,換算比重マスタ!$B$2:$B$17),""),IFERROR(_xludf.xlookup(IFERROR(_xludf.xlookup(LEFT(K33,FIND("　",K33&amp;"　")-1),廃棄物マスタ!$A$2:$A$145,廃棄物マスタ!$B$2:$B$145),""),換算比重マスタ!$A$2:$A$17,換算比重マスタ!$D$2:$D$17),1)),"換算不可")))))</f>
        <v/>
      </c>
      <c r="AO33" s="22" t="str">
        <f t="shared" si="5"/>
        <v/>
      </c>
      <c r="AP33"/>
      <c r="AQ33" s="25" t="s">
        <v>552</v>
      </c>
      <c r="AR33" s="24" t="str">
        <f t="shared" si="6"/>
        <v/>
      </c>
      <c r="AS33" s="24"/>
      <c r="AT33" s="24" t="str">
        <f t="shared" si="7"/>
        <v/>
      </c>
      <c r="AU33" s="181"/>
    </row>
    <row r="34" spans="2:47" ht="26.25" customHeight="1">
      <c r="B34" s="301"/>
      <c r="C34" s="301"/>
      <c r="D34" s="303"/>
      <c r="E34" s="93" t="s">
        <v>132</v>
      </c>
      <c r="F34" s="94"/>
      <c r="G34" s="100"/>
      <c r="H34" s="103"/>
      <c r="I34" s="72"/>
      <c r="J34" s="223"/>
      <c r="K34" s="95"/>
      <c r="L34" s="96"/>
      <c r="M34" s="97"/>
      <c r="N34" s="223"/>
      <c r="O34" s="234"/>
      <c r="P34" s="98"/>
      <c r="Q34" s="223"/>
      <c r="R34" s="99"/>
      <c r="S34" s="100"/>
      <c r="T34" s="101"/>
      <c r="U34" s="102"/>
      <c r="V34" s="223"/>
      <c r="W34" s="226"/>
      <c r="AC34" s="18" t="str">
        <f>IFERROR(_xlfn.XLOOKUP(LEFT(G34,FIND("　",G34&amp;"　")-1),廃棄物マスタ!$A$2:$A$145,廃棄物マスタ!$B$2:$B$145),"")</f>
        <v/>
      </c>
      <c r="AD34" s="19" t="str">
        <f>IF(I34="","",IF(J34="t",I34,IF(J34="kg",I34/1000,IF(J34="m3",I34*IF(AND(ISNUMBER(IFERROR(_xludf.xlookup(IFERROR(_xludf.xlookup(LEFT(G34,FIND("　",G34&amp;"　")-1),廃棄物マスタ!$A$2:$A$145,廃棄物マスタ!$B$2:$B$145),""),換算比重マスタ!$A$2:$A$17,換算比重マスタ!$B$2:$B$17),"")),IFERROR(_xludf.xlookup(IFERROR(_xludf.xlookup(LEFT(G34,FIND("　",G34&amp;"　")-1),廃棄物マスタ!$A$2:$A$145,廃棄物マスタ!$B$2:$B$145),""),換算比重マスタ!$A$2:$A$17,換算比重マスタ!$B$2:$B$17),"")&lt;&gt;""),IFERROR(_xludf.xlookup(IFERROR(_xludf.xlookup(LEFT(G34,FIND("　",G34&amp;"　")-1),廃棄物マスタ!$A$2:$A$145,廃棄物マスタ!$B$2:$B$145),""),換算比重マスタ!$A$2:$A$17,換算比重マスタ!$B$2:$B$17),""),IFERROR(_xludf.xlookup(IFERROR(_xludf.xlookup(LEFT(G34,FIND("　",G34&amp;"　")-1),廃棄物マスタ!$A$2:$A$145,廃棄物マスタ!$B$2:$B$145),""),換算比重マスタ!$A$2:$A$17,換算比重マスタ!$D$2:$D$17),1)),IF(J34="L",(I34/1000)*IF(AND(ISNUMBER(IFERROR(_xludf.xlookup(IFERROR(_xludf.xlookup(LEFT(G34,FIND("　",G34&amp;"　")-1),廃棄物マスタ!$A$2:$A$145,廃棄物マスタ!$B$2:$B$145),""),換算比重マスタ!$A$2:$A$17,換算比重マスタ!$B$2:$B$17),"")),IFERROR(_xludf.xlookup(IFERROR(_xludf.xlookup(LEFT(G34,FIND("　",G34&amp;"　")-1),廃棄物マスタ!$A$2:$A$145,廃棄物マスタ!$B$2:$B$145),""),換算比重マスタ!$A$2:$A$17,換算比重マスタ!$B$2:$B$17),"")&lt;&gt;""),IFERROR(_xludf.xlookup(IFERROR(_xludf.xlookup(LEFT(G34,FIND("　",G34&amp;"　")-1),廃棄物マスタ!$A$2:$A$145,廃棄物マスタ!$B$2:$B$145),""),換算比重マスタ!$A$2:$A$17,換算比重マスタ!$B$2:$B$17),""),IFERROR(_xludf.xlookup(IFERROR(_xludf.xlookup(LEFT(G34,FIND("　",G34&amp;"　")-1),廃棄物マスタ!$A$2:$A$145,廃棄物マスタ!$B$2:$B$145),""),換算比重マスタ!$A$2:$A$17,換算比重マスタ!$D$2:$D$17),1)),"換算不可")))))</f>
        <v/>
      </c>
      <c r="AE34" s="20" t="str">
        <f t="shared" si="0"/>
        <v/>
      </c>
      <c r="AF34" s="18" t="str">
        <f>IFERROR(_xlfn.XLOOKUP(LEFT(K34,FIND("　",K34&amp;"　")-1),廃棄物マスタ!$A$2:$A$145,廃棄物マスタ!$B$2:$B$145),"")</f>
        <v/>
      </c>
      <c r="AG34" s="21" t="str">
        <f>IF(M34="","",IF(N34="t",M34,IF(N34="kg",M34/1000,IF(N34="m3",M34*IF(AND(ISNUMBER(IFERROR(_xludf.xlookup(IFERROR(_xludf.xlookup(LEFT(K34,FIND("　",K34&amp;"　")-1),廃棄物マスタ!$A$2:$A$145,廃棄物マスタ!$B$2:$B$145),""),換算比重マスタ!$A$2:$A$17,換算比重マスタ!$B$2:$B$17),"")),IFERROR(_xludf.xlookup(IFERROR(_xludf.xlookup(LEFT(K34,FIND("　",K34&amp;"　")-1),廃棄物マスタ!$A$2:$A$145,廃棄物マスタ!$B$2:$B$145),""),換算比重マスタ!$A$2:$A$17,換算比重マスタ!$B$2:$B$17),"")&lt;&gt;""),IFERROR(_xludf.xlookup(IFERROR(_xludf.xlookup(LEFT(K34,FIND("　",K34&amp;"　")-1),廃棄物マスタ!$A$2:$A$145,廃棄物マスタ!$B$2:$B$145),""),換算比重マスタ!$A$2:$A$17,換算比重マスタ!$B$2:$B$17),""),IFERROR(_xludf.xlookup(IFERROR(_xludf.xlookup(LEFT(K34,FIND("　",K34&amp;"　")-1),廃棄物マスタ!$A$2:$A$145,廃棄物マスタ!$B$2:$B$145),""),換算比重マスタ!$A$2:$A$17,換算比重マスタ!$D$2:$D$17),1)),IF(N34="L",(M34/1000)*IF(AND(ISNUMBER(IFERROR(_xludf.xlookup(IFERROR(_xludf.xlookup(LEFT(K34,FIND("　",K34&amp;"　")-1),廃棄物マスタ!$A$2:$A$145,廃棄物マスタ!$B$2:$B$145),""),換算比重マスタ!$A$2:$A$17,換算比重マスタ!$B$2:$B$17),"")),IFERROR(_xludf.xlookup(IFERROR(_xludf.xlookup(LEFT(K34,FIND("　",K34&amp;"　")-1),廃棄物マスタ!$A$2:$A$145,廃棄物マスタ!$B$2:$B$145),""),換算比重マスタ!$A$2:$A$17,換算比重マスタ!$B$2:$B$17),"")&lt;&gt;""),IFERROR(_xludf.xlookup(IFERROR(_xludf.xlookup(LEFT(K34,FIND("　",K34&amp;"　")-1),廃棄物マスタ!$A$2:$A$145,廃棄物マスタ!$B$2:$B$145),""),換算比重マスタ!$A$2:$A$17,換算比重マスタ!$B$2:$B$17),""),IFERROR(_xludf.xlookup(IFERROR(_xludf.xlookup(LEFT(K34,FIND("　",K34&amp;"　")-1),廃棄物マスタ!$A$2:$A$145,廃棄物マスタ!$B$2:$B$145),""),換算比重マスタ!$A$2:$A$17,換算比重マスタ!$D$2:$D$17),1)),"換算不可")))))</f>
        <v/>
      </c>
      <c r="AH34" s="22" t="str">
        <f t="shared" si="1"/>
        <v/>
      </c>
      <c r="AI34" s="23" t="str">
        <f t="shared" si="8"/>
        <v/>
      </c>
      <c r="AJ34" s="21" t="str">
        <f>IF(P34="","",IF(Q34="t",P34,IF(Q34="kg",P34/1000,IF(Q34="m3",P34*IF(AND(ISNUMBER(IFERROR(_xludf.xlookup(IFERROR(_xludf.xlookup(LEFT(K34,FIND("　",K34&amp;"　")-1),廃棄物マスタ!$A$2:$A$145,廃棄物マスタ!$B$2:$B$145),""),換算比重マスタ!$A$2:$A$17,換算比重マスタ!$B$2:$B$17),"")),IFERROR(_xludf.xlookup(IFERROR(_xludf.xlookup(LEFT(K34,FIND("　",K34&amp;"　")-1),廃棄物マスタ!$A$2:$A$145,廃棄物マスタ!$B$2:$B$145),""),換算比重マスタ!$A$2:$A$17,換算比重マスタ!$B$2:$B$17),"")&lt;&gt;""),IFERROR(_xludf.xlookup(IFERROR(_xludf.xlookup(LEFT(K34,FIND("　",K34&amp;"　")-1),廃棄物マスタ!$A$2:$A$145,廃棄物マスタ!$B$2:$B$145),""),換算比重マスタ!$A$2:$A$17,換算比重マスタ!$B$2:$B$17),""),IFERROR(_xludf.xlookup(IFERROR(_xludf.xlookup(LEFT(K34,FIND("　",K34&amp;"　")-1),廃棄物マスタ!$A$2:$A$145,廃棄物マスタ!$B$2:$B$145),""),換算比重マスタ!$A$2:$A$17,換算比重マスタ!$D$2:$D$17),1)),IF(Q34="L",(P34/1000)*IF(AND(ISNUMBER(IFERROR(_xludf.xlookup(IFERROR(_xludf.xlookup(LEFT(K34,FIND("　",K34&amp;"　")-1),廃棄物マスタ!$A$2:$A$145,廃棄物マスタ!$B$2:$B$145),""),換算比重マスタ!$A$2:$A$17,換算比重マスタ!$B$2:$B$17),"")),IFERROR(_xludf.xlookup(IFERROR(_xludf.xlookup(LEFT(K34,FIND("　",K34&amp;"　")-1),廃棄物マスタ!$A$2:$A$145,廃棄物マスタ!$B$2:$B$145),""),換算比重マスタ!$A$2:$A$17,換算比重マスタ!$B$2:$B$17),"")&lt;&gt;""),IFERROR(_xludf.xlookup(IFERROR(_xludf.xlookup(LEFT(K34,FIND("　",K34&amp;"　")-1),廃棄物マスタ!$A$2:$A$145,廃棄物マスタ!$B$2:$B$145),""),換算比重マスタ!$A$2:$A$17,換算比重マスタ!$B$2:$B$17),""),IFERROR(_xludf.xlookup(IFERROR(_xludf.xlookup(LEFT(K34,FIND("　",K34&amp;"　")-1),廃棄物マスタ!$A$2:$A$145,廃棄物マスタ!$B$2:$B$145),""),換算比重マスタ!$A$2:$A$17,換算比重マスタ!$D$2:$D$17),1)),"換算不可")))))</f>
        <v/>
      </c>
      <c r="AK34" s="22" t="str">
        <f t="shared" si="2"/>
        <v/>
      </c>
      <c r="AL34" s="23" t="str">
        <f t="shared" si="3"/>
        <v/>
      </c>
      <c r="AM34" s="23" t="str">
        <f t="shared" si="4"/>
        <v/>
      </c>
      <c r="AN34" s="21" t="str">
        <f>IF(U34="","",IF(V34="t",U34,IF(V34="kg",U34/1000,IF(V34="m3",U34*IF(AND(ISNUMBER(IFERROR(_xludf.xlookup(IFERROR(_xludf.xlookup(LEFT(K34,FIND("　",K34&amp;"　")-1),廃棄物マスタ!$A$2:$A$145,廃棄物マスタ!$B$2:$B$145),""),換算比重マスタ!$A$2:$A$17,換算比重マスタ!$B$2:$B$17),"")),IFERROR(_xludf.xlookup(IFERROR(_xludf.xlookup(LEFT(K34,FIND("　",K34&amp;"　")-1),廃棄物マスタ!$A$2:$A$145,廃棄物マスタ!$B$2:$B$145),""),換算比重マスタ!$A$2:$A$17,換算比重マスタ!$B$2:$B$17),"")&lt;&gt;""),IFERROR(_xludf.xlookup(IFERROR(_xludf.xlookup(LEFT(K34,FIND("　",K34&amp;"　")-1),廃棄物マスタ!$A$2:$A$145,廃棄物マスタ!$B$2:$B$145),""),換算比重マスタ!$A$2:$A$17,換算比重マスタ!$B$2:$B$17),""),IFERROR(_xludf.xlookup(IFERROR(_xludf.xlookup(LEFT(K34,FIND("　",K34&amp;"　")-1),廃棄物マスタ!$A$2:$A$145,廃棄物マスタ!$B$2:$B$145),""),換算比重マスタ!$A$2:$A$17,換算比重マスタ!$D$2:$D$17),1)),IF(V34="L",(U34/1000)*IF(AND(ISNUMBER(IFERROR(_xludf.xlookup(IFERROR(_xludf.xlookup(LEFT(K34,FIND("　",K34&amp;"　")-1),廃棄物マスタ!$A$2:$A$145,廃棄物マスタ!$B$2:$B$145),""),換算比重マスタ!$A$2:$A$17,換算比重マスタ!$B$2:$B$17),"")),IFERROR(_xludf.xlookup(IFERROR(_xludf.xlookup(LEFT(K34,FIND("　",K34&amp;"　")-1),廃棄物マスタ!$A$2:$A$145,廃棄物マスタ!$B$2:$B$145),""),換算比重マスタ!$A$2:$A$17,換算比重マスタ!$B$2:$B$17),"")&lt;&gt;""),IFERROR(_xludf.xlookup(IFERROR(_xludf.xlookup(LEFT(K34,FIND("　",K34&amp;"　")-1),廃棄物マスタ!$A$2:$A$145,廃棄物マスタ!$B$2:$B$145),""),換算比重マスタ!$A$2:$A$17,換算比重マスタ!$B$2:$B$17),""),IFERROR(_xludf.xlookup(IFERROR(_xludf.xlookup(LEFT(K34,FIND("　",K34&amp;"　")-1),廃棄物マスタ!$A$2:$A$145,廃棄物マスタ!$B$2:$B$145),""),換算比重マスタ!$A$2:$A$17,換算比重マスタ!$D$2:$D$17),1)),"換算不可")))))</f>
        <v/>
      </c>
      <c r="AO34" s="22" t="str">
        <f t="shared" si="5"/>
        <v/>
      </c>
      <c r="AP34"/>
      <c r="AQ34" s="25" t="s">
        <v>133</v>
      </c>
      <c r="AR34" s="24" t="str">
        <f t="shared" si="6"/>
        <v/>
      </c>
      <c r="AS34" s="24"/>
      <c r="AT34" s="24" t="str">
        <f t="shared" si="7"/>
        <v/>
      </c>
      <c r="AU34" s="181"/>
    </row>
    <row r="35" spans="2:47" ht="26.25" customHeight="1">
      <c r="B35" s="301"/>
      <c r="C35" s="301"/>
      <c r="D35" s="303"/>
      <c r="E35" s="93" t="s">
        <v>134</v>
      </c>
      <c r="F35" s="94"/>
      <c r="G35" s="100"/>
      <c r="H35" s="103"/>
      <c r="I35" s="72"/>
      <c r="J35" s="223"/>
      <c r="K35" s="95"/>
      <c r="L35" s="96"/>
      <c r="M35" s="97"/>
      <c r="N35" s="223"/>
      <c r="O35" s="234"/>
      <c r="P35" s="98"/>
      <c r="Q35" s="223"/>
      <c r="R35" s="99"/>
      <c r="S35" s="100"/>
      <c r="T35" s="101"/>
      <c r="U35" s="102"/>
      <c r="V35" s="223"/>
      <c r="W35" s="226"/>
      <c r="AC35" s="18" t="str">
        <f>IFERROR(_xlfn.XLOOKUP(LEFT(G35,FIND("　",G35&amp;"　")-1),廃棄物マスタ!$A$2:$A$145,廃棄物マスタ!$B$2:$B$145),"")</f>
        <v/>
      </c>
      <c r="AD35" s="19" t="str">
        <f>IF(I35="","",IF(J35="t",I35,IF(J35="kg",I35/1000,IF(J35="m3",I35*IF(AND(ISNUMBER(IFERROR(_xludf.xlookup(IFERROR(_xludf.xlookup(LEFT(G35,FIND("　",G35&amp;"　")-1),廃棄物マスタ!$A$2:$A$145,廃棄物マスタ!$B$2:$B$145),""),換算比重マスタ!$A$2:$A$17,換算比重マスタ!$B$2:$B$17),"")),IFERROR(_xludf.xlookup(IFERROR(_xludf.xlookup(LEFT(G35,FIND("　",G35&amp;"　")-1),廃棄物マスタ!$A$2:$A$145,廃棄物マスタ!$B$2:$B$145),""),換算比重マスタ!$A$2:$A$17,換算比重マスタ!$B$2:$B$17),"")&lt;&gt;""),IFERROR(_xludf.xlookup(IFERROR(_xludf.xlookup(LEFT(G35,FIND("　",G35&amp;"　")-1),廃棄物マスタ!$A$2:$A$145,廃棄物マスタ!$B$2:$B$145),""),換算比重マスタ!$A$2:$A$17,換算比重マスタ!$B$2:$B$17),""),IFERROR(_xludf.xlookup(IFERROR(_xludf.xlookup(LEFT(G35,FIND("　",G35&amp;"　")-1),廃棄物マスタ!$A$2:$A$145,廃棄物マスタ!$B$2:$B$145),""),換算比重マスタ!$A$2:$A$17,換算比重マスタ!$D$2:$D$17),1)),IF(J35="L",(I35/1000)*IF(AND(ISNUMBER(IFERROR(_xludf.xlookup(IFERROR(_xludf.xlookup(LEFT(G35,FIND("　",G35&amp;"　")-1),廃棄物マスタ!$A$2:$A$145,廃棄物マスタ!$B$2:$B$145),""),換算比重マスタ!$A$2:$A$17,換算比重マスタ!$B$2:$B$17),"")),IFERROR(_xludf.xlookup(IFERROR(_xludf.xlookup(LEFT(G35,FIND("　",G35&amp;"　")-1),廃棄物マスタ!$A$2:$A$145,廃棄物マスタ!$B$2:$B$145),""),換算比重マスタ!$A$2:$A$17,換算比重マスタ!$B$2:$B$17),"")&lt;&gt;""),IFERROR(_xludf.xlookup(IFERROR(_xludf.xlookup(LEFT(G35,FIND("　",G35&amp;"　")-1),廃棄物マスタ!$A$2:$A$145,廃棄物マスタ!$B$2:$B$145),""),換算比重マスタ!$A$2:$A$17,換算比重マスタ!$B$2:$B$17),""),IFERROR(_xludf.xlookup(IFERROR(_xludf.xlookup(LEFT(G35,FIND("　",G35&amp;"　")-1),廃棄物マスタ!$A$2:$A$145,廃棄物マスタ!$B$2:$B$145),""),換算比重マスタ!$A$2:$A$17,換算比重マスタ!$D$2:$D$17),1)),"換算不可")))))</f>
        <v/>
      </c>
      <c r="AE35" s="20" t="str">
        <f t="shared" si="0"/>
        <v/>
      </c>
      <c r="AF35" s="18" t="str">
        <f>IFERROR(_xlfn.XLOOKUP(LEFT(K35,FIND("　",K35&amp;"　")-1),廃棄物マスタ!$A$2:$A$145,廃棄物マスタ!$B$2:$B$145),"")</f>
        <v/>
      </c>
      <c r="AG35" s="21" t="str">
        <f>IF(M35="","",IF(N35="t",M35,IF(N35="kg",M35/1000,IF(N35="m3",M35*IF(AND(ISNUMBER(IFERROR(_xludf.xlookup(IFERROR(_xludf.xlookup(LEFT(K35,FIND("　",K35&amp;"　")-1),廃棄物マスタ!$A$2:$A$145,廃棄物マスタ!$B$2:$B$145),""),換算比重マスタ!$A$2:$A$17,換算比重マスタ!$B$2:$B$17),"")),IFERROR(_xludf.xlookup(IFERROR(_xludf.xlookup(LEFT(K35,FIND("　",K35&amp;"　")-1),廃棄物マスタ!$A$2:$A$145,廃棄物マスタ!$B$2:$B$145),""),換算比重マスタ!$A$2:$A$17,換算比重マスタ!$B$2:$B$17),"")&lt;&gt;""),IFERROR(_xludf.xlookup(IFERROR(_xludf.xlookup(LEFT(K35,FIND("　",K35&amp;"　")-1),廃棄物マスタ!$A$2:$A$145,廃棄物マスタ!$B$2:$B$145),""),換算比重マスタ!$A$2:$A$17,換算比重マスタ!$B$2:$B$17),""),IFERROR(_xludf.xlookup(IFERROR(_xludf.xlookup(LEFT(K35,FIND("　",K35&amp;"　")-1),廃棄物マスタ!$A$2:$A$145,廃棄物マスタ!$B$2:$B$145),""),換算比重マスタ!$A$2:$A$17,換算比重マスタ!$D$2:$D$17),1)),IF(N35="L",(M35/1000)*IF(AND(ISNUMBER(IFERROR(_xludf.xlookup(IFERROR(_xludf.xlookup(LEFT(K35,FIND("　",K35&amp;"　")-1),廃棄物マスタ!$A$2:$A$145,廃棄物マスタ!$B$2:$B$145),""),換算比重マスタ!$A$2:$A$17,換算比重マスタ!$B$2:$B$17),"")),IFERROR(_xludf.xlookup(IFERROR(_xludf.xlookup(LEFT(K35,FIND("　",K35&amp;"　")-1),廃棄物マスタ!$A$2:$A$145,廃棄物マスタ!$B$2:$B$145),""),換算比重マスタ!$A$2:$A$17,換算比重マスタ!$B$2:$B$17),"")&lt;&gt;""),IFERROR(_xludf.xlookup(IFERROR(_xludf.xlookup(LEFT(K35,FIND("　",K35&amp;"　")-1),廃棄物マスタ!$A$2:$A$145,廃棄物マスタ!$B$2:$B$145),""),換算比重マスタ!$A$2:$A$17,換算比重マスタ!$B$2:$B$17),""),IFERROR(_xludf.xlookup(IFERROR(_xludf.xlookup(LEFT(K35,FIND("　",K35&amp;"　")-1),廃棄物マスタ!$A$2:$A$145,廃棄物マスタ!$B$2:$B$145),""),換算比重マスタ!$A$2:$A$17,換算比重マスタ!$D$2:$D$17),1)),"換算不可")))))</f>
        <v/>
      </c>
      <c r="AH35" s="22" t="str">
        <f t="shared" si="1"/>
        <v/>
      </c>
      <c r="AI35" s="23" t="str">
        <f t="shared" si="8"/>
        <v/>
      </c>
      <c r="AJ35" s="21" t="str">
        <f>IF(P35="","",IF(Q35="t",P35,IF(Q35="kg",P35/1000,IF(Q35="m3",P35*IF(AND(ISNUMBER(IFERROR(_xludf.xlookup(IFERROR(_xludf.xlookup(LEFT(K35,FIND("　",K35&amp;"　")-1),廃棄物マスタ!$A$2:$A$145,廃棄物マスタ!$B$2:$B$145),""),換算比重マスタ!$A$2:$A$17,換算比重マスタ!$B$2:$B$17),"")),IFERROR(_xludf.xlookup(IFERROR(_xludf.xlookup(LEFT(K35,FIND("　",K35&amp;"　")-1),廃棄物マスタ!$A$2:$A$145,廃棄物マスタ!$B$2:$B$145),""),換算比重マスタ!$A$2:$A$17,換算比重マスタ!$B$2:$B$17),"")&lt;&gt;""),IFERROR(_xludf.xlookup(IFERROR(_xludf.xlookup(LEFT(K35,FIND("　",K35&amp;"　")-1),廃棄物マスタ!$A$2:$A$145,廃棄物マスタ!$B$2:$B$145),""),換算比重マスタ!$A$2:$A$17,換算比重マスタ!$B$2:$B$17),""),IFERROR(_xludf.xlookup(IFERROR(_xludf.xlookup(LEFT(K35,FIND("　",K35&amp;"　")-1),廃棄物マスタ!$A$2:$A$145,廃棄物マスタ!$B$2:$B$145),""),換算比重マスタ!$A$2:$A$17,換算比重マスタ!$D$2:$D$17),1)),IF(Q35="L",(P35/1000)*IF(AND(ISNUMBER(IFERROR(_xludf.xlookup(IFERROR(_xludf.xlookup(LEFT(K35,FIND("　",K35&amp;"　")-1),廃棄物マスタ!$A$2:$A$145,廃棄物マスタ!$B$2:$B$145),""),換算比重マスタ!$A$2:$A$17,換算比重マスタ!$B$2:$B$17),"")),IFERROR(_xludf.xlookup(IFERROR(_xludf.xlookup(LEFT(K35,FIND("　",K35&amp;"　")-1),廃棄物マスタ!$A$2:$A$145,廃棄物マスタ!$B$2:$B$145),""),換算比重マスタ!$A$2:$A$17,換算比重マスタ!$B$2:$B$17),"")&lt;&gt;""),IFERROR(_xludf.xlookup(IFERROR(_xludf.xlookup(LEFT(K35,FIND("　",K35&amp;"　")-1),廃棄物マスタ!$A$2:$A$145,廃棄物マスタ!$B$2:$B$145),""),換算比重マスタ!$A$2:$A$17,換算比重マスタ!$B$2:$B$17),""),IFERROR(_xludf.xlookup(IFERROR(_xludf.xlookup(LEFT(K35,FIND("　",K35&amp;"　")-1),廃棄物マスタ!$A$2:$A$145,廃棄物マスタ!$B$2:$B$145),""),換算比重マスタ!$A$2:$A$17,換算比重マスタ!$D$2:$D$17),1)),"換算不可")))))</f>
        <v/>
      </c>
      <c r="AK35" s="22" t="str">
        <f t="shared" si="2"/>
        <v/>
      </c>
      <c r="AL35" s="23" t="str">
        <f t="shared" si="3"/>
        <v/>
      </c>
      <c r="AM35" s="23" t="str">
        <f t="shared" si="4"/>
        <v/>
      </c>
      <c r="AN35" s="21" t="str">
        <f>IF(U35="","",IF(V35="t",U35,IF(V35="kg",U35/1000,IF(V35="m3",U35*IF(AND(ISNUMBER(IFERROR(_xludf.xlookup(IFERROR(_xludf.xlookup(LEFT(K35,FIND("　",K35&amp;"　")-1),廃棄物マスタ!$A$2:$A$145,廃棄物マスタ!$B$2:$B$145),""),換算比重マスタ!$A$2:$A$17,換算比重マスタ!$B$2:$B$17),"")),IFERROR(_xludf.xlookup(IFERROR(_xludf.xlookup(LEFT(K35,FIND("　",K35&amp;"　")-1),廃棄物マスタ!$A$2:$A$145,廃棄物マスタ!$B$2:$B$145),""),換算比重マスタ!$A$2:$A$17,換算比重マスタ!$B$2:$B$17),"")&lt;&gt;""),IFERROR(_xludf.xlookup(IFERROR(_xludf.xlookup(LEFT(K35,FIND("　",K35&amp;"　")-1),廃棄物マスタ!$A$2:$A$145,廃棄物マスタ!$B$2:$B$145),""),換算比重マスタ!$A$2:$A$17,換算比重マスタ!$B$2:$B$17),""),IFERROR(_xludf.xlookup(IFERROR(_xludf.xlookup(LEFT(K35,FIND("　",K35&amp;"　")-1),廃棄物マスタ!$A$2:$A$145,廃棄物マスタ!$B$2:$B$145),""),換算比重マスタ!$A$2:$A$17,換算比重マスタ!$D$2:$D$17),1)),IF(V35="L",(U35/1000)*IF(AND(ISNUMBER(IFERROR(_xludf.xlookup(IFERROR(_xludf.xlookup(LEFT(K35,FIND("　",K35&amp;"　")-1),廃棄物マスタ!$A$2:$A$145,廃棄物マスタ!$B$2:$B$145),""),換算比重マスタ!$A$2:$A$17,換算比重マスタ!$B$2:$B$17),"")),IFERROR(_xludf.xlookup(IFERROR(_xludf.xlookup(LEFT(K35,FIND("　",K35&amp;"　")-1),廃棄物マスタ!$A$2:$A$145,廃棄物マスタ!$B$2:$B$145),""),換算比重マスタ!$A$2:$A$17,換算比重マスタ!$B$2:$B$17),"")&lt;&gt;""),IFERROR(_xludf.xlookup(IFERROR(_xludf.xlookup(LEFT(K35,FIND("　",K35&amp;"　")-1),廃棄物マスタ!$A$2:$A$145,廃棄物マスタ!$B$2:$B$145),""),換算比重マスタ!$A$2:$A$17,換算比重マスタ!$B$2:$B$17),""),IFERROR(_xludf.xlookup(IFERROR(_xludf.xlookup(LEFT(K35,FIND("　",K35&amp;"　")-1),廃棄物マスタ!$A$2:$A$145,廃棄物マスタ!$B$2:$B$145),""),換算比重マスタ!$A$2:$A$17,換算比重マスタ!$D$2:$D$17),1)),"換算不可")))))</f>
        <v/>
      </c>
      <c r="AO35" s="22" t="str">
        <f t="shared" si="5"/>
        <v/>
      </c>
      <c r="AP35"/>
      <c r="AQ35" s="25" t="s">
        <v>135</v>
      </c>
      <c r="AR35" s="24" t="str">
        <f t="shared" si="6"/>
        <v/>
      </c>
      <c r="AS35" s="24"/>
      <c r="AT35" s="24" t="str">
        <f t="shared" si="7"/>
        <v/>
      </c>
      <c r="AU35" s="181"/>
    </row>
    <row r="36" spans="2:47" ht="15" customHeight="1">
      <c r="C36" s="296" t="s">
        <v>553</v>
      </c>
      <c r="D36" s="296"/>
      <c r="E36" s="296"/>
      <c r="F36" s="296"/>
      <c r="G36" s="296"/>
      <c r="H36" s="296"/>
      <c r="I36" s="296"/>
      <c r="J36" s="296"/>
      <c r="K36" s="296"/>
      <c r="L36" s="296"/>
      <c r="M36" s="296"/>
      <c r="N36" s="296"/>
      <c r="O36" s="296"/>
      <c r="P36" s="296"/>
      <c r="Q36" s="296"/>
      <c r="R36" s="296"/>
      <c r="S36" s="296"/>
      <c r="T36" s="296"/>
      <c r="U36" s="296"/>
      <c r="V36" s="296"/>
      <c r="AC36"/>
      <c r="AD36"/>
      <c r="AE36"/>
      <c r="AF36"/>
      <c r="AG36"/>
      <c r="AH36"/>
      <c r="AI36"/>
      <c r="AJ36"/>
      <c r="AK36"/>
      <c r="AL36"/>
      <c r="AM36"/>
      <c r="AN36"/>
      <c r="AO36"/>
      <c r="AP36" s="184"/>
      <c r="AQ36" s="25" t="s">
        <v>136</v>
      </c>
      <c r="AR36" s="24" t="str">
        <f t="shared" si="6"/>
        <v/>
      </c>
      <c r="AS36" s="24"/>
      <c r="AT36" s="24" t="str">
        <f t="shared" si="7"/>
        <v/>
      </c>
      <c r="AU36" s="185"/>
    </row>
    <row r="37" spans="2:47" s="136" customFormat="1" ht="15" customHeight="1">
      <c r="C37" s="297" t="s">
        <v>554</v>
      </c>
      <c r="D37" s="297"/>
      <c r="E37" s="297"/>
      <c r="F37" s="297"/>
      <c r="G37" s="297"/>
      <c r="H37" s="297"/>
      <c r="I37" s="297"/>
      <c r="J37" s="297"/>
      <c r="K37" s="297"/>
      <c r="L37" s="297"/>
      <c r="M37" s="297"/>
      <c r="N37" s="297"/>
      <c r="O37" s="297"/>
      <c r="P37" s="297"/>
      <c r="Q37" s="297"/>
      <c r="R37" s="297"/>
      <c r="S37" s="297"/>
      <c r="T37" s="297"/>
      <c r="U37" s="297"/>
      <c r="V37" s="297"/>
      <c r="AC37"/>
      <c r="AD37"/>
      <c r="AE37"/>
      <c r="AF37"/>
      <c r="AG37"/>
      <c r="AH37"/>
      <c r="AI37"/>
      <c r="AJ37"/>
      <c r="AK37"/>
      <c r="AL37"/>
      <c r="AM37"/>
      <c r="AN37"/>
      <c r="AO37"/>
      <c r="AP37"/>
      <c r="AQ37" s="25" t="s">
        <v>137</v>
      </c>
      <c r="AR37" s="24" t="str">
        <f t="shared" si="6"/>
        <v/>
      </c>
      <c r="AS37" s="24"/>
      <c r="AT37" s="24" t="str">
        <f t="shared" si="7"/>
        <v/>
      </c>
      <c r="AU37" s="185"/>
    </row>
    <row r="38" spans="2:47" ht="22">
      <c r="AC38"/>
      <c r="AD38"/>
      <c r="AE38"/>
      <c r="AF38"/>
      <c r="AG38"/>
      <c r="AH38"/>
      <c r="AI38"/>
      <c r="AJ38"/>
      <c r="AK38"/>
      <c r="AL38"/>
      <c r="AM38"/>
      <c r="AN38"/>
      <c r="AO38"/>
      <c r="AP38"/>
      <c r="AQ38" s="25" t="s">
        <v>138</v>
      </c>
      <c r="AR38" s="24" t="str">
        <f t="shared" si="6"/>
        <v/>
      </c>
      <c r="AS38" s="24"/>
      <c r="AT38" s="24" t="str">
        <f t="shared" si="7"/>
        <v/>
      </c>
      <c r="AU38" s="185"/>
    </row>
    <row r="39" spans="2:47" ht="33">
      <c r="AC39"/>
      <c r="AD39"/>
      <c r="AE39"/>
      <c r="AF39"/>
      <c r="AG39"/>
      <c r="AH39"/>
      <c r="AI39"/>
      <c r="AJ39"/>
      <c r="AK39"/>
      <c r="AL39"/>
      <c r="AM39"/>
      <c r="AN39"/>
      <c r="AO39"/>
      <c r="AP39"/>
      <c r="AQ39" s="25" t="s">
        <v>139</v>
      </c>
      <c r="AR39" s="24" t="str">
        <f t="shared" si="6"/>
        <v/>
      </c>
      <c r="AS39" s="24"/>
      <c r="AT39" s="24" t="str">
        <f t="shared" si="7"/>
        <v/>
      </c>
      <c r="AU39" s="185"/>
    </row>
    <row r="40" spans="2:47" ht="22">
      <c r="AC40"/>
      <c r="AD40"/>
      <c r="AE40"/>
      <c r="AF40"/>
      <c r="AG40"/>
      <c r="AH40"/>
      <c r="AI40"/>
      <c r="AJ40"/>
      <c r="AK40"/>
      <c r="AL40"/>
      <c r="AM40"/>
      <c r="AN40"/>
      <c r="AO40"/>
      <c r="AP40"/>
      <c r="AQ40" s="25" t="s">
        <v>140</v>
      </c>
      <c r="AR40" s="24" t="str">
        <f t="shared" si="6"/>
        <v/>
      </c>
      <c r="AS40" s="24"/>
      <c r="AT40" s="24" t="str">
        <f t="shared" si="7"/>
        <v/>
      </c>
      <c r="AU40" s="185"/>
    </row>
    <row r="41" spans="2:47">
      <c r="AC41"/>
      <c r="AD41"/>
      <c r="AE41"/>
      <c r="AF41"/>
      <c r="AG41"/>
      <c r="AH41"/>
      <c r="AI41"/>
      <c r="AJ41"/>
      <c r="AK41"/>
      <c r="AL41"/>
      <c r="AM41"/>
      <c r="AN41"/>
      <c r="AO41"/>
      <c r="AP41"/>
      <c r="AQ41" s="25" t="s">
        <v>141</v>
      </c>
      <c r="AR41" s="24" t="str">
        <f t="shared" si="6"/>
        <v/>
      </c>
      <c r="AS41" s="24"/>
      <c r="AT41" s="24" t="str">
        <f t="shared" si="7"/>
        <v/>
      </c>
      <c r="AU41" s="185"/>
    </row>
    <row r="42" spans="2:47" ht="22">
      <c r="AC42"/>
      <c r="AD42"/>
      <c r="AE42"/>
      <c r="AF42"/>
      <c r="AG42"/>
      <c r="AH42"/>
      <c r="AI42"/>
      <c r="AJ42"/>
      <c r="AK42"/>
      <c r="AL42"/>
      <c r="AM42"/>
      <c r="AN42"/>
      <c r="AO42"/>
      <c r="AP42"/>
      <c r="AQ42" s="25" t="s">
        <v>142</v>
      </c>
      <c r="AR42" s="24" t="str">
        <f t="shared" si="6"/>
        <v/>
      </c>
      <c r="AS42" s="24"/>
      <c r="AT42" s="24" t="str">
        <f t="shared" si="7"/>
        <v/>
      </c>
      <c r="AU42" s="185"/>
    </row>
    <row r="43" spans="2:47">
      <c r="AC43"/>
      <c r="AD43"/>
      <c r="AE43"/>
      <c r="AF43"/>
      <c r="AG43"/>
      <c r="AH43"/>
      <c r="AI43"/>
      <c r="AJ43"/>
      <c r="AK43"/>
      <c r="AL43"/>
      <c r="AM43"/>
      <c r="AN43"/>
      <c r="AO43"/>
      <c r="AP43"/>
      <c r="AQ43" s="25" t="s">
        <v>143</v>
      </c>
      <c r="AR43" s="24" t="str">
        <f t="shared" si="6"/>
        <v/>
      </c>
      <c r="AS43" s="24"/>
      <c r="AT43" s="24" t="str">
        <f t="shared" si="7"/>
        <v/>
      </c>
      <c r="AU43" s="185"/>
    </row>
    <row r="44" spans="2:47">
      <c r="AC44"/>
      <c r="AD44"/>
      <c r="AE44"/>
      <c r="AF44"/>
      <c r="AG44"/>
      <c r="AH44"/>
      <c r="AI44"/>
      <c r="AJ44"/>
      <c r="AK44"/>
      <c r="AL44"/>
      <c r="AM44"/>
      <c r="AN44"/>
      <c r="AO44"/>
      <c r="AP44"/>
      <c r="AQ44" s="25" t="s">
        <v>144</v>
      </c>
      <c r="AR44" s="24" t="str">
        <f t="shared" si="6"/>
        <v/>
      </c>
      <c r="AS44" s="24"/>
      <c r="AT44" s="24" t="str">
        <f t="shared" si="7"/>
        <v/>
      </c>
      <c r="AU44" s="185"/>
    </row>
    <row r="45" spans="2:47">
      <c r="AC45"/>
      <c r="AD45"/>
      <c r="AE45"/>
      <c r="AF45"/>
      <c r="AG45"/>
      <c r="AH45"/>
      <c r="AI45"/>
      <c r="AJ45"/>
      <c r="AK45"/>
      <c r="AL45"/>
      <c r="AM45"/>
      <c r="AN45"/>
      <c r="AO45"/>
      <c r="AP45"/>
      <c r="AQ45" s="25" t="s">
        <v>145</v>
      </c>
      <c r="AR45" s="24" t="str">
        <f t="shared" si="6"/>
        <v/>
      </c>
      <c r="AS45" s="24"/>
      <c r="AT45" s="24" t="str">
        <f t="shared" si="7"/>
        <v/>
      </c>
      <c r="AU45" s="185"/>
    </row>
    <row r="46" spans="2:47" ht="22">
      <c r="AC46"/>
      <c r="AD46"/>
      <c r="AE46"/>
      <c r="AF46"/>
      <c r="AG46"/>
      <c r="AH46"/>
      <c r="AI46"/>
      <c r="AJ46"/>
      <c r="AK46"/>
      <c r="AL46"/>
      <c r="AM46"/>
      <c r="AN46"/>
      <c r="AO46"/>
      <c r="AP46"/>
      <c r="AQ46" s="25" t="s">
        <v>442</v>
      </c>
      <c r="AR46" s="24" t="str">
        <f t="shared" si="6"/>
        <v/>
      </c>
      <c r="AS46" s="24"/>
      <c r="AT46" s="24" t="str">
        <f t="shared" si="7"/>
        <v/>
      </c>
      <c r="AU46" s="185"/>
    </row>
    <row r="47" spans="2:47" ht="22">
      <c r="AC47"/>
      <c r="AD47"/>
      <c r="AE47"/>
      <c r="AF47"/>
      <c r="AG47"/>
      <c r="AH47"/>
      <c r="AI47"/>
      <c r="AJ47"/>
      <c r="AK47"/>
      <c r="AL47"/>
      <c r="AM47"/>
      <c r="AN47"/>
      <c r="AO47"/>
      <c r="AP47"/>
      <c r="AQ47" s="25" t="s">
        <v>146</v>
      </c>
      <c r="AR47" s="24" t="str">
        <f t="shared" si="6"/>
        <v/>
      </c>
      <c r="AS47" s="24"/>
      <c r="AT47" s="24" t="str">
        <f t="shared" si="7"/>
        <v/>
      </c>
      <c r="AU47" s="185"/>
    </row>
    <row r="48" spans="2:47">
      <c r="AC48"/>
      <c r="AD48"/>
      <c r="AE48"/>
      <c r="AF48"/>
      <c r="AG48"/>
      <c r="AH48"/>
      <c r="AI48"/>
      <c r="AJ48"/>
      <c r="AK48"/>
      <c r="AL48"/>
      <c r="AM48"/>
      <c r="AN48"/>
      <c r="AO48"/>
      <c r="AP48"/>
      <c r="AQ48" s="25" t="s">
        <v>147</v>
      </c>
      <c r="AR48" s="24" t="str">
        <f t="shared" si="6"/>
        <v/>
      </c>
      <c r="AS48" s="24"/>
      <c r="AT48" s="24" t="str">
        <f t="shared" si="7"/>
        <v/>
      </c>
      <c r="AU48" s="185"/>
    </row>
    <row r="49" spans="29:47">
      <c r="AC49"/>
      <c r="AD49"/>
      <c r="AE49"/>
      <c r="AF49"/>
      <c r="AG49"/>
      <c r="AH49"/>
      <c r="AI49"/>
      <c r="AJ49"/>
      <c r="AK49"/>
      <c r="AL49"/>
      <c r="AM49"/>
      <c r="AN49"/>
      <c r="AO49"/>
      <c r="AP49"/>
      <c r="AQ49" s="25" t="s">
        <v>148</v>
      </c>
      <c r="AR49" s="24" t="str">
        <f t="shared" si="6"/>
        <v/>
      </c>
      <c r="AS49" s="24"/>
      <c r="AT49" s="24" t="str">
        <f t="shared" si="7"/>
        <v/>
      </c>
      <c r="AU49" s="185"/>
    </row>
    <row r="50" spans="29:47">
      <c r="AC50"/>
      <c r="AD50"/>
      <c r="AE50"/>
      <c r="AF50"/>
      <c r="AG50"/>
      <c r="AH50"/>
      <c r="AI50"/>
      <c r="AJ50"/>
      <c r="AK50"/>
      <c r="AL50"/>
      <c r="AM50"/>
      <c r="AN50"/>
      <c r="AO50"/>
      <c r="AP50"/>
      <c r="AQ50" s="25" t="s">
        <v>149</v>
      </c>
      <c r="AR50" s="24" t="str">
        <f t="shared" si="6"/>
        <v/>
      </c>
      <c r="AS50" s="24"/>
      <c r="AT50" s="24" t="str">
        <f t="shared" si="7"/>
        <v/>
      </c>
      <c r="AU50" s="185"/>
    </row>
    <row r="51" spans="29:47" ht="22">
      <c r="AC51"/>
      <c r="AD51"/>
      <c r="AE51"/>
      <c r="AF51"/>
      <c r="AG51"/>
      <c r="AH51"/>
      <c r="AI51"/>
      <c r="AJ51"/>
      <c r="AK51"/>
      <c r="AL51"/>
      <c r="AM51"/>
      <c r="AN51"/>
      <c r="AO51"/>
      <c r="AP51"/>
      <c r="AQ51" s="25" t="s">
        <v>150</v>
      </c>
      <c r="AR51" s="24" t="str">
        <f t="shared" si="6"/>
        <v/>
      </c>
      <c r="AS51" s="24"/>
      <c r="AT51" s="24" t="str">
        <f t="shared" si="7"/>
        <v/>
      </c>
      <c r="AU51" s="185"/>
    </row>
    <row r="52" spans="29:47" ht="22">
      <c r="AC52"/>
      <c r="AD52"/>
      <c r="AE52"/>
      <c r="AF52"/>
      <c r="AG52"/>
      <c r="AH52"/>
      <c r="AI52"/>
      <c r="AJ52"/>
      <c r="AK52"/>
      <c r="AL52"/>
      <c r="AM52"/>
      <c r="AN52"/>
      <c r="AO52"/>
      <c r="AP52"/>
      <c r="AQ52" s="25" t="s">
        <v>151</v>
      </c>
      <c r="AR52" s="24" t="str">
        <f t="shared" si="6"/>
        <v/>
      </c>
      <c r="AS52" s="24"/>
      <c r="AT52" s="24" t="str">
        <f t="shared" si="7"/>
        <v/>
      </c>
      <c r="AU52" s="185"/>
    </row>
  </sheetData>
  <sheetProtection algorithmName="SHA-512" hashValue="U8MmuDtVSVM/aAl5G4vfNSRTej1pNUCCQfT+hi0Jgh3oaaihWN3/zR2KWNJcdtm2q7/+b4uQPkVELtobVYwFuQ==" saltValue="nZFi2HYiCA8dNWFr/BlLeA==" spinCount="100000" sheet="1" objects="1" scenarios="1" selectLockedCells="1"/>
  <mergeCells count="35">
    <mergeCell ref="B3:V3"/>
    <mergeCell ref="S5:V5"/>
    <mergeCell ref="B8:B10"/>
    <mergeCell ref="C8:D8"/>
    <mergeCell ref="E8:E10"/>
    <mergeCell ref="F8:F10"/>
    <mergeCell ref="G8:J8"/>
    <mergeCell ref="K8:N8"/>
    <mergeCell ref="O8:V8"/>
    <mergeCell ref="D9:D10"/>
    <mergeCell ref="G9:G10"/>
    <mergeCell ref="I9:I10"/>
    <mergeCell ref="J9:J10"/>
    <mergeCell ref="K9:K10"/>
    <mergeCell ref="M9:M10"/>
    <mergeCell ref="N9:N10"/>
    <mergeCell ref="O9:Q9"/>
    <mergeCell ref="R9:V9"/>
    <mergeCell ref="B11:B15"/>
    <mergeCell ref="C11:C15"/>
    <mergeCell ref="D11:D15"/>
    <mergeCell ref="B16:B20"/>
    <mergeCell ref="C16:C20"/>
    <mergeCell ref="D16:D20"/>
    <mergeCell ref="B21:B25"/>
    <mergeCell ref="C21:C25"/>
    <mergeCell ref="D21:D25"/>
    <mergeCell ref="C36:V36"/>
    <mergeCell ref="C37:V37"/>
    <mergeCell ref="B26:B30"/>
    <mergeCell ref="C26:C30"/>
    <mergeCell ref="D26:D30"/>
    <mergeCell ref="B31:B35"/>
    <mergeCell ref="C31:C35"/>
    <mergeCell ref="D31:D35"/>
  </mergeCells>
  <phoneticPr fontId="2"/>
  <conditionalFormatting sqref="B8:V35">
    <cfRule type="expression" dxfId="2" priority="2">
      <formula>$A$2="0:無し"</formula>
    </cfRule>
  </conditionalFormatting>
  <dataValidations count="3">
    <dataValidation type="list" errorStyle="information" allowBlank="1" showInputMessage="1" showErrorMessage="1" errorTitle="施設番号について" error="指定された施設番号以外が入力されています。ご確認ください。_x000a_※様式-事Bで施設番号B21～B27・B91～B93以外を追加された場合のみ_x000a_　 追加した施設番号をご入力ください。" sqref="D11:D35" xr:uid="{00000000-0002-0000-0200-000000000000}">
      <formula1>"B21,B22,B23,B24,B25,B26,B27,B91,B92,B93"</formula1>
      <formula2>0</formula2>
    </dataValidation>
    <dataValidation type="list" allowBlank="1" showInputMessage="1" showErrorMessage="1" errorTitle="入力エラー" error="リストから選択してください" promptTitle="廃棄物の種類" prompt="プルダウンからコード・種類・区分を選択してください" sqref="G11:G35 K11:K35" xr:uid="{00000000-0002-0000-0200-000001000000}">
      <formula1>廃棄物リスト</formula1>
      <formula2>0</formula2>
    </dataValidation>
    <dataValidation type="list" allowBlank="1" showErrorMessage="1" errorTitle="入力エラー" error="t / kg / m3 / L から選択してください" sqref="J11:J35 V11:V35 N11:N35 Q11:Q35" xr:uid="{00000000-0002-0000-0200-000002000000}">
      <formula1>"t,kg,m3,L"</formula1>
      <formula2>0</formula2>
    </dataValidation>
  </dataValidations>
  <pageMargins left="0.55138888888888904" right="0.39374999999999999" top="0.35416666666666702" bottom="0.27569444444444402" header="0.511811023622047" footer="0.511811023622047"/>
  <pageSetup paperSize="9" scale="66" orientation="landscape" horizontalDpi="300" verticalDpi="300" r:id="rId1"/>
  <rowBreaks count="1" manualBreakCount="1">
    <brk id="3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32"/>
  <sheetViews>
    <sheetView view="pageBreakPreview" zoomScale="40" zoomScaleNormal="90" zoomScaleSheetLayoutView="40" workbookViewId="0">
      <selection activeCell="Z51" sqref="Z51"/>
    </sheetView>
  </sheetViews>
  <sheetFormatPr defaultColWidth="9" defaultRowHeight="13"/>
  <cols>
    <col min="1" max="1" width="1.6328125" style="136" customWidth="1"/>
    <col min="2" max="2" width="3.6328125" style="136" customWidth="1"/>
    <col min="3" max="3" width="23.1796875" style="136" customWidth="1"/>
    <col min="4" max="4" width="5" style="136" hidden="1" customWidth="1"/>
    <col min="5" max="6" width="8.453125" style="136" customWidth="1"/>
    <col min="7" max="7" width="6.1796875" style="136" hidden="1" customWidth="1"/>
    <col min="8" max="9" width="8" style="136" customWidth="1"/>
    <col min="10" max="10" width="8.453125" style="136" customWidth="1"/>
    <col min="11" max="11" width="7.81640625" style="136" customWidth="1"/>
    <col min="12" max="12" width="8.08984375" style="136" customWidth="1"/>
    <col min="13" max="14" width="8" style="136" customWidth="1"/>
    <col min="15" max="15" width="8.453125" style="136" customWidth="1"/>
    <col min="16" max="16" width="9.1796875" style="136" customWidth="1"/>
    <col min="17" max="17" width="8.453125" style="136" customWidth="1"/>
    <col min="18" max="18" width="4.90625" style="136" hidden="1" customWidth="1"/>
    <col min="19" max="19" width="6" style="136" hidden="1" customWidth="1"/>
    <col min="20" max="20" width="8.453125" style="136" customWidth="1"/>
    <col min="21" max="21" width="8" style="136" customWidth="1"/>
    <col min="22" max="23" width="7.90625" style="136" customWidth="1"/>
    <col min="24" max="25" width="7.6328125" style="136" customWidth="1"/>
    <col min="26" max="26" width="9" style="136"/>
    <col min="27" max="27" width="15.36328125" style="136" customWidth="1"/>
    <col min="28" max="37" width="15.6328125" style="136" customWidth="1"/>
    <col min="38" max="16384" width="9" style="136"/>
  </cols>
  <sheetData>
    <row r="1" spans="1:37">
      <c r="A1" s="1" t="s">
        <v>0</v>
      </c>
    </row>
    <row r="2" spans="1:37">
      <c r="A2" s="67" t="str">
        <f>'様式-事A'!F38</f>
        <v>1:有り　　0:無し</v>
      </c>
      <c r="B2" s="68" t="s">
        <v>584</v>
      </c>
      <c r="Z2" s="136" t="str">
        <f>B2&amp;"(2)"</f>
        <v>様式-事Ｆ(2)</v>
      </c>
    </row>
    <row r="3" spans="1:37" ht="16.5" customHeight="1">
      <c r="B3" s="331" t="s">
        <v>760</v>
      </c>
      <c r="C3" s="331"/>
      <c r="D3" s="331"/>
      <c r="E3" s="331"/>
      <c r="F3" s="331"/>
      <c r="G3" s="331"/>
      <c r="H3" s="331"/>
      <c r="I3" s="331"/>
      <c r="J3" s="331"/>
      <c r="K3" s="331"/>
      <c r="L3" s="331"/>
      <c r="M3" s="331"/>
      <c r="N3" s="331"/>
      <c r="O3" s="331"/>
      <c r="P3" s="331"/>
      <c r="Q3" s="331"/>
      <c r="R3" s="331"/>
      <c r="S3" s="331"/>
      <c r="T3" s="331"/>
      <c r="U3" s="331"/>
      <c r="V3" s="331"/>
      <c r="W3" s="331"/>
      <c r="X3" s="331"/>
      <c r="Y3" s="331"/>
      <c r="Z3" s="331" t="s">
        <v>761</v>
      </c>
      <c r="AA3" s="331"/>
      <c r="AB3" s="331"/>
      <c r="AC3" s="331"/>
      <c r="AD3" s="331"/>
      <c r="AE3" s="331"/>
      <c r="AF3" s="331"/>
      <c r="AG3" s="331"/>
      <c r="AH3" s="331"/>
      <c r="AI3" s="331"/>
      <c r="AJ3" s="331"/>
      <c r="AK3" s="331"/>
    </row>
    <row r="4" spans="1:37" ht="3" customHeight="1">
      <c r="B4" s="26"/>
      <c r="C4" s="27"/>
      <c r="D4" s="27"/>
      <c r="E4" s="27"/>
      <c r="F4" s="27"/>
      <c r="G4" s="27"/>
      <c r="H4" s="27"/>
      <c r="I4" s="27"/>
      <c r="J4" s="27"/>
      <c r="K4" s="27"/>
      <c r="L4" s="27"/>
      <c r="M4" s="27"/>
      <c r="N4" s="27"/>
      <c r="O4" s="27"/>
      <c r="P4" s="27"/>
      <c r="Q4" s="27"/>
      <c r="R4" s="27"/>
      <c r="S4" s="27"/>
      <c r="T4" s="27"/>
      <c r="U4" s="27"/>
      <c r="V4" s="27"/>
      <c r="W4" s="27"/>
      <c r="X4" s="27"/>
      <c r="Y4" s="27"/>
      <c r="Z4" s="26"/>
      <c r="AA4" s="137"/>
      <c r="AB4" s="137"/>
      <c r="AC4" s="137"/>
      <c r="AD4" s="137"/>
      <c r="AE4" s="137"/>
      <c r="AF4" s="137"/>
      <c r="AG4" s="137"/>
      <c r="AH4" s="137"/>
      <c r="AI4" s="137"/>
      <c r="AJ4" s="137"/>
      <c r="AK4" s="137"/>
    </row>
    <row r="5" spans="1:37">
      <c r="B5" s="332" t="s">
        <v>152</v>
      </c>
      <c r="C5" s="332"/>
      <c r="P5" s="294" t="str">
        <f>"事業所の名称"&amp;"　　"&amp;'様式-事A'!E15</f>
        <v>事業所の名称　　</v>
      </c>
      <c r="Q5" s="294"/>
      <c r="R5" s="294"/>
      <c r="S5" s="294"/>
      <c r="T5" s="294"/>
      <c r="U5" s="294"/>
      <c r="V5" s="294"/>
      <c r="W5" s="294"/>
      <c r="X5" s="294"/>
      <c r="Y5" s="294"/>
    </row>
    <row r="6" spans="1:37" ht="7.5" customHeight="1">
      <c r="B6" s="332"/>
      <c r="C6" s="332"/>
      <c r="D6" s="138"/>
      <c r="E6" s="138"/>
      <c r="F6" s="138"/>
      <c r="G6" s="138"/>
      <c r="H6" s="138"/>
      <c r="I6" s="138"/>
      <c r="J6" s="138"/>
      <c r="K6" s="138"/>
      <c r="L6" s="138"/>
      <c r="M6" s="138"/>
      <c r="N6" s="138"/>
      <c r="O6" s="138"/>
      <c r="P6" s="138"/>
      <c r="Q6" s="138"/>
      <c r="R6" s="138"/>
      <c r="S6" s="138"/>
      <c r="T6" s="138"/>
      <c r="U6" s="138"/>
      <c r="V6" s="138"/>
      <c r="W6" s="138"/>
      <c r="X6" s="138"/>
      <c r="Y6" s="138"/>
    </row>
    <row r="7" spans="1:37" ht="16.5" customHeight="1">
      <c r="B7" s="333" t="s">
        <v>34</v>
      </c>
      <c r="C7" s="186"/>
      <c r="D7" s="187"/>
      <c r="E7" s="187"/>
      <c r="F7" s="188"/>
      <c r="G7" s="289" t="s">
        <v>153</v>
      </c>
      <c r="H7" s="289"/>
      <c r="I7" s="289"/>
      <c r="J7" s="289"/>
      <c r="K7" s="289"/>
      <c r="L7" s="289"/>
      <c r="M7" s="289"/>
      <c r="N7" s="289"/>
      <c r="O7" s="289" t="s">
        <v>154</v>
      </c>
      <c r="P7" s="289"/>
      <c r="Q7" s="289"/>
      <c r="R7" s="289"/>
      <c r="S7" s="289"/>
      <c r="T7" s="289"/>
      <c r="U7" s="289"/>
      <c r="V7" s="289"/>
      <c r="W7" s="289"/>
      <c r="X7" s="289"/>
      <c r="Y7" s="289"/>
      <c r="Z7" s="325" t="s">
        <v>155</v>
      </c>
      <c r="AA7" s="329" t="s">
        <v>156</v>
      </c>
      <c r="AB7" s="325" t="s">
        <v>157</v>
      </c>
      <c r="AC7" s="325"/>
      <c r="AD7" s="325"/>
      <c r="AE7" s="325"/>
      <c r="AF7" s="325"/>
      <c r="AG7" s="325"/>
      <c r="AH7" s="325"/>
      <c r="AI7" s="325"/>
      <c r="AJ7" s="325"/>
      <c r="AK7" s="325"/>
    </row>
    <row r="8" spans="1:37" ht="15" customHeight="1">
      <c r="B8" s="333"/>
      <c r="C8" s="334" t="s">
        <v>585</v>
      </c>
      <c r="D8" s="190"/>
      <c r="E8" s="329" t="s">
        <v>158</v>
      </c>
      <c r="F8" s="329" t="s">
        <v>159</v>
      </c>
      <c r="G8" s="329" t="s">
        <v>33</v>
      </c>
      <c r="H8" s="329" t="s">
        <v>160</v>
      </c>
      <c r="I8" s="329" t="s">
        <v>161</v>
      </c>
      <c r="J8" s="329" t="s">
        <v>162</v>
      </c>
      <c r="K8" s="329" t="s">
        <v>163</v>
      </c>
      <c r="L8" s="330" t="s">
        <v>164</v>
      </c>
      <c r="M8" s="191"/>
      <c r="N8" s="192"/>
      <c r="O8" s="329" t="s">
        <v>165</v>
      </c>
      <c r="P8" s="192"/>
      <c r="Q8" s="330" t="s">
        <v>166</v>
      </c>
      <c r="R8" s="193"/>
      <c r="S8" s="193"/>
      <c r="T8" s="194"/>
      <c r="U8" s="194"/>
      <c r="V8" s="194"/>
      <c r="W8" s="187"/>
      <c r="X8" s="187"/>
      <c r="Y8" s="188"/>
      <c r="Z8" s="325"/>
      <c r="AA8" s="325"/>
      <c r="AB8" s="325" t="s">
        <v>153</v>
      </c>
      <c r="AC8" s="325"/>
      <c r="AD8" s="325"/>
      <c r="AE8" s="325"/>
      <c r="AF8" s="325"/>
      <c r="AG8" s="325" t="s">
        <v>154</v>
      </c>
      <c r="AH8" s="325"/>
      <c r="AI8" s="325"/>
      <c r="AJ8" s="325"/>
      <c r="AK8" s="325"/>
    </row>
    <row r="9" spans="1:37" ht="14.25" customHeight="1">
      <c r="B9" s="333"/>
      <c r="C9" s="334"/>
      <c r="D9" s="195"/>
      <c r="E9" s="329"/>
      <c r="F9" s="329"/>
      <c r="G9" s="329"/>
      <c r="H9" s="329"/>
      <c r="I9" s="329"/>
      <c r="J9" s="329"/>
      <c r="K9" s="329"/>
      <c r="L9" s="330"/>
      <c r="M9" s="326" t="s">
        <v>167</v>
      </c>
      <c r="N9" s="326"/>
      <c r="O9" s="329"/>
      <c r="P9" s="196"/>
      <c r="Q9" s="330"/>
      <c r="R9" s="327"/>
      <c r="S9" s="328" t="s">
        <v>33</v>
      </c>
      <c r="T9" s="329" t="s">
        <v>586</v>
      </c>
      <c r="U9" s="329" t="s">
        <v>162</v>
      </c>
      <c r="V9" s="329" t="s">
        <v>163</v>
      </c>
      <c r="W9" s="328" t="s">
        <v>164</v>
      </c>
      <c r="X9" s="292" t="s">
        <v>167</v>
      </c>
      <c r="Y9" s="292"/>
      <c r="Z9" s="325"/>
      <c r="AA9" s="325"/>
      <c r="AB9" s="325" t="s">
        <v>168</v>
      </c>
      <c r="AC9" s="325"/>
      <c r="AD9" s="328" t="s">
        <v>169</v>
      </c>
      <c r="AE9" s="328"/>
      <c r="AF9" s="328"/>
      <c r="AG9" s="325" t="s">
        <v>170</v>
      </c>
      <c r="AH9" s="325"/>
      <c r="AI9" s="328" t="s">
        <v>169</v>
      </c>
      <c r="AJ9" s="328"/>
      <c r="AK9" s="328"/>
    </row>
    <row r="10" spans="1:37" ht="63.75" customHeight="1">
      <c r="B10" s="333"/>
      <c r="C10" s="334"/>
      <c r="D10" s="28"/>
      <c r="E10" s="329"/>
      <c r="F10" s="329"/>
      <c r="G10" s="329"/>
      <c r="H10" s="329"/>
      <c r="I10" s="329"/>
      <c r="J10" s="329"/>
      <c r="K10" s="329"/>
      <c r="L10" s="330"/>
      <c r="M10" s="76" t="s">
        <v>171</v>
      </c>
      <c r="N10" s="76" t="s">
        <v>172</v>
      </c>
      <c r="O10" s="329"/>
      <c r="P10" s="198" t="s">
        <v>173</v>
      </c>
      <c r="Q10" s="330"/>
      <c r="R10" s="327"/>
      <c r="S10" s="328"/>
      <c r="T10" s="329"/>
      <c r="U10" s="329"/>
      <c r="V10" s="329"/>
      <c r="W10" s="328"/>
      <c r="X10" s="76" t="s">
        <v>171</v>
      </c>
      <c r="Y10" s="76" t="s">
        <v>172</v>
      </c>
      <c r="Z10" s="325"/>
      <c r="AA10" s="199"/>
      <c r="AB10" s="197" t="s">
        <v>87</v>
      </c>
      <c r="AC10" s="197" t="s">
        <v>587</v>
      </c>
      <c r="AD10" s="197" t="s">
        <v>87</v>
      </c>
      <c r="AE10" s="197" t="s">
        <v>587</v>
      </c>
      <c r="AF10" s="197" t="s">
        <v>174</v>
      </c>
      <c r="AG10" s="197" t="s">
        <v>87</v>
      </c>
      <c r="AH10" s="197" t="s">
        <v>587</v>
      </c>
      <c r="AI10" s="197" t="s">
        <v>87</v>
      </c>
      <c r="AJ10" s="197" t="s">
        <v>587</v>
      </c>
      <c r="AK10" s="197" t="s">
        <v>174</v>
      </c>
    </row>
    <row r="11" spans="1:37" ht="25.5" customHeight="1">
      <c r="B11" s="333"/>
      <c r="C11" s="200"/>
      <c r="D11" s="77" t="s">
        <v>543</v>
      </c>
      <c r="E11" s="201"/>
      <c r="F11" s="8" t="s">
        <v>175</v>
      </c>
      <c r="G11" s="8" t="s">
        <v>176</v>
      </c>
      <c r="H11" s="8" t="s">
        <v>177</v>
      </c>
      <c r="I11" s="8" t="s">
        <v>178</v>
      </c>
      <c r="J11" s="8" t="s">
        <v>179</v>
      </c>
      <c r="K11" s="8" t="s">
        <v>180</v>
      </c>
      <c r="L11" s="8" t="s">
        <v>181</v>
      </c>
      <c r="M11" s="8" t="s">
        <v>182</v>
      </c>
      <c r="N11" s="8" t="s">
        <v>183</v>
      </c>
      <c r="O11" s="8" t="s">
        <v>184</v>
      </c>
      <c r="P11" s="8"/>
      <c r="Q11" s="8" t="s">
        <v>185</v>
      </c>
      <c r="R11" s="77" t="s">
        <v>543</v>
      </c>
      <c r="S11" s="8" t="s">
        <v>186</v>
      </c>
      <c r="T11" s="8" t="s">
        <v>187</v>
      </c>
      <c r="U11" s="8" t="s">
        <v>188</v>
      </c>
      <c r="V11" s="8" t="s">
        <v>189</v>
      </c>
      <c r="W11" s="8" t="s">
        <v>190</v>
      </c>
      <c r="X11" s="8" t="s">
        <v>191</v>
      </c>
      <c r="Y11" s="8" t="s">
        <v>192</v>
      </c>
      <c r="Z11" s="325"/>
      <c r="AA11" s="202" t="s">
        <v>193</v>
      </c>
      <c r="AB11" s="8" t="s">
        <v>180</v>
      </c>
      <c r="AC11" s="8" t="s">
        <v>180</v>
      </c>
      <c r="AD11" s="8" t="s">
        <v>181</v>
      </c>
      <c r="AE11" s="8" t="s">
        <v>181</v>
      </c>
      <c r="AF11" s="8" t="s">
        <v>181</v>
      </c>
      <c r="AG11" s="8" t="s">
        <v>189</v>
      </c>
      <c r="AH11" s="8" t="s">
        <v>189</v>
      </c>
      <c r="AI11" s="8" t="s">
        <v>190</v>
      </c>
      <c r="AJ11" s="8" t="s">
        <v>190</v>
      </c>
      <c r="AK11" s="8" t="s">
        <v>190</v>
      </c>
    </row>
    <row r="12" spans="1:37" s="156" customFormat="1" ht="26.25" customHeight="1">
      <c r="B12" s="203" t="s">
        <v>35</v>
      </c>
      <c r="C12" s="204"/>
      <c r="D12" s="149"/>
      <c r="E12" s="72"/>
      <c r="F12" s="72"/>
      <c r="G12" s="72"/>
      <c r="H12" s="72"/>
      <c r="I12" s="72"/>
      <c r="J12" s="72"/>
      <c r="K12" s="72"/>
      <c r="L12" s="72"/>
      <c r="M12" s="72"/>
      <c r="N12" s="72"/>
      <c r="O12" s="72"/>
      <c r="P12" s="29"/>
      <c r="Q12" s="72"/>
      <c r="R12" s="78"/>
      <c r="S12" s="72"/>
      <c r="T12" s="72"/>
      <c r="U12" s="72"/>
      <c r="V12" s="72"/>
      <c r="W12" s="72"/>
      <c r="X12" s="72"/>
      <c r="Y12" s="72"/>
      <c r="Z12" s="165"/>
      <c r="AA12" s="205"/>
      <c r="AB12" s="205"/>
      <c r="AC12" s="205"/>
      <c r="AD12" s="205"/>
      <c r="AE12" s="205"/>
      <c r="AF12" s="205"/>
      <c r="AG12" s="180"/>
      <c r="AH12" s="205"/>
      <c r="AI12" s="205"/>
      <c r="AJ12" s="205"/>
      <c r="AK12" s="205"/>
    </row>
    <row r="13" spans="1:37" s="156" customFormat="1" ht="26.25" customHeight="1">
      <c r="B13" s="203" t="s">
        <v>38</v>
      </c>
      <c r="C13" s="204"/>
      <c r="D13" s="149"/>
      <c r="E13" s="72"/>
      <c r="F13" s="72"/>
      <c r="G13" s="72"/>
      <c r="H13" s="72"/>
      <c r="I13" s="72"/>
      <c r="J13" s="72"/>
      <c r="K13" s="72"/>
      <c r="L13" s="72"/>
      <c r="M13" s="72"/>
      <c r="N13" s="72"/>
      <c r="O13" s="72"/>
      <c r="P13" s="29"/>
      <c r="Q13" s="72"/>
      <c r="R13" s="78"/>
      <c r="S13" s="78"/>
      <c r="T13" s="72"/>
      <c r="U13" s="72"/>
      <c r="V13" s="72"/>
      <c r="W13" s="72"/>
      <c r="X13" s="72"/>
      <c r="Y13" s="72"/>
      <c r="Z13" s="165"/>
      <c r="AA13" s="205"/>
      <c r="AB13" s="180"/>
      <c r="AC13" s="205"/>
      <c r="AD13" s="180"/>
      <c r="AE13" s="205"/>
      <c r="AF13" s="180"/>
      <c r="AG13" s="180"/>
      <c r="AH13" s="205"/>
      <c r="AI13" s="180"/>
      <c r="AJ13" s="205"/>
      <c r="AK13" s="180"/>
    </row>
    <row r="14" spans="1:37" s="156" customFormat="1" ht="26.25" customHeight="1">
      <c r="B14" s="203" t="s">
        <v>40</v>
      </c>
      <c r="C14" s="204"/>
      <c r="D14" s="149"/>
      <c r="E14" s="72"/>
      <c r="F14" s="72"/>
      <c r="G14" s="141"/>
      <c r="H14" s="141"/>
      <c r="I14" s="141"/>
      <c r="J14" s="141"/>
      <c r="K14" s="141"/>
      <c r="L14" s="72"/>
      <c r="M14" s="72"/>
      <c r="N14" s="72"/>
      <c r="O14" s="141"/>
      <c r="P14" s="30"/>
      <c r="Q14" s="141"/>
      <c r="R14" s="149"/>
      <c r="S14" s="149"/>
      <c r="T14" s="141"/>
      <c r="U14" s="141"/>
      <c r="V14" s="141"/>
      <c r="W14" s="141"/>
      <c r="X14" s="141"/>
      <c r="Y14" s="141"/>
      <c r="Z14" s="165"/>
      <c r="AA14" s="205"/>
      <c r="AB14" s="205"/>
      <c r="AC14" s="205"/>
      <c r="AD14" s="180"/>
      <c r="AE14" s="205"/>
      <c r="AF14" s="180"/>
      <c r="AG14" s="180"/>
      <c r="AH14" s="205"/>
      <c r="AI14" s="205"/>
      <c r="AJ14" s="205"/>
      <c r="AK14" s="205"/>
    </row>
    <row r="15" spans="1:37" s="156" customFormat="1" ht="26.25" customHeight="1">
      <c r="B15" s="203" t="s">
        <v>42</v>
      </c>
      <c r="C15" s="204"/>
      <c r="D15" s="149"/>
      <c r="E15" s="141"/>
      <c r="F15" s="141"/>
      <c r="G15" s="141"/>
      <c r="H15" s="141"/>
      <c r="I15" s="141"/>
      <c r="J15" s="141"/>
      <c r="K15" s="141"/>
      <c r="L15" s="141"/>
      <c r="M15" s="141"/>
      <c r="N15" s="141"/>
      <c r="O15" s="141"/>
      <c r="P15" s="30"/>
      <c r="Q15" s="141"/>
      <c r="R15" s="149"/>
      <c r="S15" s="141"/>
      <c r="T15" s="141"/>
      <c r="U15" s="141"/>
      <c r="V15" s="141"/>
      <c r="W15" s="141"/>
      <c r="X15" s="141"/>
      <c r="Y15" s="141"/>
      <c r="Z15" s="165"/>
      <c r="AA15" s="205"/>
      <c r="AB15" s="205"/>
      <c r="AC15" s="205"/>
      <c r="AD15" s="180"/>
      <c r="AE15" s="180"/>
      <c r="AF15" s="180"/>
      <c r="AG15" s="205"/>
      <c r="AH15" s="205"/>
      <c r="AI15" s="205"/>
      <c r="AJ15" s="205"/>
      <c r="AK15" s="205"/>
    </row>
    <row r="16" spans="1:37" s="156" customFormat="1" ht="26.25" customHeight="1">
      <c r="B16" s="203" t="s">
        <v>37</v>
      </c>
      <c r="C16" s="204"/>
      <c r="D16" s="149"/>
      <c r="E16" s="72"/>
      <c r="F16" s="72"/>
      <c r="G16" s="72"/>
      <c r="H16" s="72"/>
      <c r="I16" s="72"/>
      <c r="J16" s="72"/>
      <c r="K16" s="72"/>
      <c r="L16" s="72"/>
      <c r="M16" s="72"/>
      <c r="N16" s="72"/>
      <c r="O16" s="72"/>
      <c r="P16" s="29"/>
      <c r="Q16" s="72"/>
      <c r="R16" s="78"/>
      <c r="S16" s="72"/>
      <c r="T16" s="72"/>
      <c r="U16" s="72"/>
      <c r="V16" s="72"/>
      <c r="W16" s="72"/>
      <c r="X16" s="72"/>
      <c r="Y16" s="72"/>
      <c r="Z16" s="165"/>
      <c r="AA16" s="205"/>
      <c r="AB16" s="180"/>
      <c r="AC16" s="205"/>
      <c r="AD16" s="180"/>
      <c r="AE16" s="205"/>
      <c r="AF16" s="180"/>
      <c r="AG16" s="205"/>
      <c r="AH16" s="205"/>
      <c r="AI16" s="205"/>
      <c r="AJ16" s="205"/>
      <c r="AK16" s="205"/>
    </row>
    <row r="17" spans="2:37" s="156" customFormat="1" ht="26.25" customHeight="1">
      <c r="B17" s="203" t="s">
        <v>39</v>
      </c>
      <c r="C17" s="206"/>
      <c r="D17" s="149"/>
      <c r="E17" s="141"/>
      <c r="F17" s="141"/>
      <c r="G17" s="141"/>
      <c r="H17" s="141"/>
      <c r="I17" s="141"/>
      <c r="J17" s="141"/>
      <c r="K17" s="141"/>
      <c r="L17" s="141"/>
      <c r="M17" s="141"/>
      <c r="N17" s="141"/>
      <c r="O17" s="141"/>
      <c r="P17" s="30"/>
      <c r="Q17" s="141"/>
      <c r="R17" s="149"/>
      <c r="S17" s="141"/>
      <c r="T17" s="141"/>
      <c r="U17" s="141"/>
      <c r="V17" s="141"/>
      <c r="W17" s="141"/>
      <c r="X17" s="141"/>
      <c r="Y17" s="141"/>
      <c r="Z17" s="165"/>
      <c r="AA17" s="205"/>
      <c r="AB17" s="205"/>
      <c r="AC17" s="205"/>
      <c r="AD17" s="205"/>
      <c r="AE17" s="205"/>
      <c r="AF17" s="205"/>
      <c r="AG17" s="205"/>
      <c r="AH17" s="205"/>
      <c r="AI17" s="205"/>
      <c r="AJ17" s="205"/>
      <c r="AK17" s="205"/>
    </row>
    <row r="18" spans="2:37" s="156" customFormat="1" ht="26.25" customHeight="1">
      <c r="B18" s="203" t="s">
        <v>41</v>
      </c>
      <c r="C18" s="206"/>
      <c r="D18" s="149"/>
      <c r="E18" s="141"/>
      <c r="F18" s="141"/>
      <c r="G18" s="141"/>
      <c r="H18" s="141"/>
      <c r="I18" s="141"/>
      <c r="J18" s="141"/>
      <c r="K18" s="141"/>
      <c r="L18" s="141"/>
      <c r="M18" s="141"/>
      <c r="N18" s="141"/>
      <c r="O18" s="141"/>
      <c r="P18" s="30"/>
      <c r="Q18" s="141"/>
      <c r="R18" s="149"/>
      <c r="S18" s="141"/>
      <c r="T18" s="141"/>
      <c r="U18" s="141"/>
      <c r="V18" s="141"/>
      <c r="W18" s="141"/>
      <c r="X18" s="141"/>
      <c r="Y18" s="141"/>
      <c r="Z18" s="165"/>
      <c r="AA18" s="205"/>
      <c r="AB18" s="205"/>
      <c r="AC18" s="205"/>
      <c r="AD18" s="180"/>
      <c r="AE18" s="180"/>
      <c r="AF18" s="180"/>
      <c r="AG18" s="205"/>
      <c r="AH18" s="205"/>
      <c r="AI18" s="205"/>
      <c r="AJ18" s="205"/>
      <c r="AK18" s="205"/>
    </row>
    <row r="19" spans="2:37" s="156" customFormat="1" ht="26.25" customHeight="1">
      <c r="B19" s="203" t="s">
        <v>43</v>
      </c>
      <c r="C19" s="206"/>
      <c r="D19" s="149"/>
      <c r="E19" s="141"/>
      <c r="F19" s="141"/>
      <c r="G19" s="141"/>
      <c r="H19" s="141"/>
      <c r="I19" s="141"/>
      <c r="J19" s="141"/>
      <c r="K19" s="141"/>
      <c r="L19" s="141"/>
      <c r="M19" s="141"/>
      <c r="N19" s="141"/>
      <c r="O19" s="141"/>
      <c r="P19" s="30"/>
      <c r="Q19" s="141"/>
      <c r="R19" s="149"/>
      <c r="S19" s="141"/>
      <c r="T19" s="141"/>
      <c r="U19" s="141"/>
      <c r="V19" s="141"/>
      <c r="W19" s="141"/>
      <c r="X19" s="141"/>
      <c r="Y19" s="141"/>
      <c r="Z19" s="165"/>
      <c r="AA19" s="205"/>
      <c r="AB19" s="205"/>
      <c r="AC19" s="205"/>
      <c r="AD19" s="205"/>
      <c r="AE19" s="205"/>
      <c r="AF19" s="205"/>
      <c r="AG19" s="205"/>
      <c r="AH19" s="205"/>
      <c r="AI19" s="205"/>
      <c r="AJ19" s="205"/>
      <c r="AK19" s="205"/>
    </row>
    <row r="20" spans="2:37" s="156" customFormat="1" ht="26.25" customHeight="1">
      <c r="B20" s="203" t="s">
        <v>100</v>
      </c>
      <c r="C20" s="204"/>
      <c r="D20" s="149"/>
      <c r="E20" s="72"/>
      <c r="F20" s="72"/>
      <c r="G20" s="141"/>
      <c r="H20" s="141"/>
      <c r="I20" s="141"/>
      <c r="J20" s="141"/>
      <c r="K20" s="141"/>
      <c r="L20" s="72"/>
      <c r="M20" s="72"/>
      <c r="N20" s="72"/>
      <c r="O20" s="141"/>
      <c r="P20" s="30"/>
      <c r="Q20" s="141"/>
      <c r="R20" s="149"/>
      <c r="S20" s="141"/>
      <c r="T20" s="141"/>
      <c r="U20" s="141"/>
      <c r="V20" s="141"/>
      <c r="W20" s="141"/>
      <c r="X20" s="141"/>
      <c r="Y20" s="141"/>
      <c r="Z20" s="165"/>
      <c r="AA20" s="205"/>
      <c r="AB20" s="205"/>
      <c r="AC20" s="205"/>
      <c r="AD20" s="180"/>
      <c r="AE20" s="205"/>
      <c r="AF20" s="180"/>
      <c r="AG20" s="205"/>
      <c r="AH20" s="205"/>
      <c r="AI20" s="205"/>
      <c r="AJ20" s="205"/>
      <c r="AK20" s="205"/>
    </row>
    <row r="21" spans="2:37" s="156" customFormat="1" ht="26.25" customHeight="1">
      <c r="B21" s="203" t="s">
        <v>102</v>
      </c>
      <c r="C21" s="204"/>
      <c r="D21" s="149"/>
      <c r="E21" s="72"/>
      <c r="F21" s="72"/>
      <c r="G21" s="72"/>
      <c r="H21" s="72"/>
      <c r="I21" s="141"/>
      <c r="J21" s="141"/>
      <c r="K21" s="141"/>
      <c r="L21" s="141"/>
      <c r="M21" s="141"/>
      <c r="N21" s="141"/>
      <c r="O21" s="141"/>
      <c r="P21" s="30"/>
      <c r="Q21" s="141"/>
      <c r="R21" s="149"/>
      <c r="S21" s="141"/>
      <c r="T21" s="141"/>
      <c r="U21" s="141"/>
      <c r="V21" s="141"/>
      <c r="W21" s="141"/>
      <c r="X21" s="141"/>
      <c r="Y21" s="141"/>
      <c r="Z21" s="165"/>
      <c r="AA21" s="180"/>
      <c r="AB21" s="205"/>
      <c r="AC21" s="205"/>
      <c r="AD21" s="205"/>
      <c r="AE21" s="205"/>
      <c r="AF21" s="205"/>
      <c r="AG21" s="205"/>
      <c r="AH21" s="205"/>
      <c r="AI21" s="205"/>
      <c r="AJ21" s="205"/>
      <c r="AK21" s="205"/>
    </row>
    <row r="22" spans="2:37" s="156" customFormat="1" ht="26.25" customHeight="1">
      <c r="B22" s="203" t="s">
        <v>105</v>
      </c>
      <c r="C22" s="206"/>
      <c r="D22" s="149"/>
      <c r="E22" s="141"/>
      <c r="F22" s="141"/>
      <c r="G22" s="141"/>
      <c r="H22" s="141"/>
      <c r="I22" s="141"/>
      <c r="J22" s="141"/>
      <c r="K22" s="141"/>
      <c r="L22" s="141"/>
      <c r="M22" s="141"/>
      <c r="N22" s="141"/>
      <c r="O22" s="141"/>
      <c r="P22" s="30"/>
      <c r="Q22" s="141"/>
      <c r="R22" s="149"/>
      <c r="S22" s="141"/>
      <c r="T22" s="141"/>
      <c r="U22" s="141"/>
      <c r="V22" s="141"/>
      <c r="W22" s="141"/>
      <c r="X22" s="141"/>
      <c r="Y22" s="141"/>
      <c r="Z22" s="165"/>
      <c r="AA22" s="205"/>
      <c r="AB22" s="205"/>
      <c r="AC22" s="205"/>
      <c r="AD22" s="180"/>
      <c r="AE22" s="205"/>
      <c r="AF22" s="180"/>
      <c r="AG22" s="205"/>
      <c r="AH22" s="205"/>
      <c r="AI22" s="205"/>
      <c r="AJ22" s="205"/>
      <c r="AK22" s="205"/>
    </row>
    <row r="23" spans="2:37" s="156" customFormat="1" ht="26.25" customHeight="1">
      <c r="B23" s="203" t="s">
        <v>107</v>
      </c>
      <c r="C23" s="206"/>
      <c r="D23" s="149"/>
      <c r="E23" s="141"/>
      <c r="F23" s="141"/>
      <c r="G23" s="141"/>
      <c r="H23" s="141"/>
      <c r="I23" s="141"/>
      <c r="J23" s="141"/>
      <c r="K23" s="141"/>
      <c r="L23" s="141"/>
      <c r="M23" s="141"/>
      <c r="N23" s="141"/>
      <c r="O23" s="141"/>
      <c r="P23" s="30"/>
      <c r="Q23" s="141"/>
      <c r="R23" s="149"/>
      <c r="S23" s="141"/>
      <c r="T23" s="141"/>
      <c r="U23" s="141"/>
      <c r="V23" s="141"/>
      <c r="W23" s="141"/>
      <c r="X23" s="141"/>
      <c r="Y23" s="141"/>
      <c r="Z23" s="165"/>
      <c r="AA23" s="205"/>
      <c r="AB23" s="205"/>
      <c r="AC23" s="205"/>
      <c r="AD23" s="180"/>
      <c r="AE23" s="205"/>
      <c r="AF23" s="180"/>
      <c r="AG23" s="205"/>
      <c r="AH23" s="205"/>
      <c r="AI23" s="205"/>
      <c r="AJ23" s="205"/>
      <c r="AK23" s="205"/>
    </row>
    <row r="24" spans="2:37" s="156" customFormat="1" ht="26.25" customHeight="1">
      <c r="B24" s="203" t="s">
        <v>109</v>
      </c>
      <c r="C24" s="206"/>
      <c r="D24" s="149"/>
      <c r="E24" s="141"/>
      <c r="F24" s="141"/>
      <c r="G24" s="141"/>
      <c r="H24" s="141"/>
      <c r="I24" s="141"/>
      <c r="J24" s="141"/>
      <c r="K24" s="141"/>
      <c r="L24" s="141"/>
      <c r="M24" s="141"/>
      <c r="N24" s="141"/>
      <c r="O24" s="141"/>
      <c r="P24" s="30"/>
      <c r="Q24" s="141"/>
      <c r="R24" s="149"/>
      <c r="S24" s="141"/>
      <c r="T24" s="141"/>
      <c r="U24" s="141"/>
      <c r="V24" s="141"/>
      <c r="W24" s="141"/>
      <c r="X24" s="141"/>
      <c r="Y24" s="141"/>
      <c r="Z24" s="165"/>
      <c r="AA24" s="205"/>
      <c r="AB24" s="205"/>
      <c r="AC24" s="205"/>
      <c r="AD24" s="205"/>
      <c r="AE24" s="205"/>
      <c r="AF24" s="205"/>
      <c r="AG24" s="205"/>
      <c r="AH24" s="205"/>
      <c r="AI24" s="205"/>
      <c r="AJ24" s="205"/>
      <c r="AK24" s="205"/>
    </row>
    <row r="25" spans="2:37" s="156" customFormat="1" ht="26.25" customHeight="1">
      <c r="B25" s="203" t="s">
        <v>111</v>
      </c>
      <c r="C25" s="206"/>
      <c r="D25" s="149"/>
      <c r="E25" s="141"/>
      <c r="F25" s="141"/>
      <c r="G25" s="141"/>
      <c r="H25" s="141"/>
      <c r="I25" s="141"/>
      <c r="J25" s="141"/>
      <c r="K25" s="141"/>
      <c r="L25" s="141"/>
      <c r="M25" s="141"/>
      <c r="N25" s="141"/>
      <c r="O25" s="141"/>
      <c r="P25" s="30"/>
      <c r="Q25" s="141"/>
      <c r="R25" s="149"/>
      <c r="S25" s="141"/>
      <c r="T25" s="141"/>
      <c r="U25" s="141"/>
      <c r="V25" s="141"/>
      <c r="W25" s="141"/>
      <c r="X25" s="141"/>
      <c r="Y25" s="141"/>
      <c r="Z25" s="165"/>
      <c r="AA25" s="205"/>
      <c r="AB25" s="205"/>
      <c r="AC25" s="205"/>
      <c r="AD25" s="205"/>
      <c r="AE25" s="205"/>
      <c r="AF25" s="205"/>
      <c r="AG25" s="205"/>
      <c r="AH25" s="205"/>
      <c r="AI25" s="205"/>
      <c r="AJ25" s="205"/>
      <c r="AK25" s="205"/>
    </row>
    <row r="26" spans="2:37" s="156" customFormat="1" ht="26.25" customHeight="1">
      <c r="B26" s="203" t="s">
        <v>113</v>
      </c>
      <c r="C26" s="206"/>
      <c r="D26" s="149"/>
      <c r="E26" s="141"/>
      <c r="F26" s="141"/>
      <c r="G26" s="141"/>
      <c r="H26" s="141"/>
      <c r="I26" s="141"/>
      <c r="J26" s="141"/>
      <c r="K26" s="141"/>
      <c r="L26" s="141"/>
      <c r="M26" s="141"/>
      <c r="N26" s="141"/>
      <c r="O26" s="141"/>
      <c r="P26" s="30"/>
      <c r="Q26" s="141"/>
      <c r="R26" s="149"/>
      <c r="S26" s="141"/>
      <c r="T26" s="141"/>
      <c r="U26" s="141"/>
      <c r="V26" s="141"/>
      <c r="W26" s="141"/>
      <c r="X26" s="141"/>
      <c r="Y26" s="141"/>
      <c r="Z26" s="165"/>
      <c r="AA26" s="205"/>
      <c r="AB26" s="205"/>
      <c r="AC26" s="205"/>
      <c r="AD26" s="205"/>
      <c r="AE26" s="205"/>
      <c r="AF26" s="205"/>
      <c r="AG26" s="205"/>
      <c r="AH26" s="205"/>
      <c r="AI26" s="205"/>
      <c r="AJ26" s="205"/>
      <c r="AK26" s="205"/>
    </row>
    <row r="27" spans="2:37" s="156" customFormat="1" ht="26.25" customHeight="1">
      <c r="B27" s="203" t="s">
        <v>116</v>
      </c>
      <c r="C27" s="206"/>
      <c r="D27" s="149"/>
      <c r="E27" s="141"/>
      <c r="F27" s="141"/>
      <c r="G27" s="141"/>
      <c r="H27" s="141"/>
      <c r="I27" s="141"/>
      <c r="J27" s="141"/>
      <c r="K27" s="141"/>
      <c r="L27" s="141"/>
      <c r="M27" s="141"/>
      <c r="N27" s="141"/>
      <c r="O27" s="141"/>
      <c r="P27" s="30"/>
      <c r="Q27" s="141"/>
      <c r="R27" s="149"/>
      <c r="S27" s="141"/>
      <c r="T27" s="141"/>
      <c r="U27" s="141"/>
      <c r="V27" s="141"/>
      <c r="W27" s="141"/>
      <c r="X27" s="141"/>
      <c r="Y27" s="141"/>
      <c r="Z27" s="165"/>
      <c r="AA27" s="205"/>
      <c r="AB27" s="205"/>
      <c r="AC27" s="205"/>
      <c r="AD27" s="205"/>
      <c r="AE27" s="205"/>
      <c r="AF27" s="205"/>
      <c r="AG27" s="205"/>
      <c r="AH27" s="205"/>
      <c r="AI27" s="205"/>
      <c r="AJ27" s="205"/>
      <c r="AK27" s="205"/>
    </row>
    <row r="28" spans="2:37" s="156" customFormat="1" ht="26.25" customHeight="1">
      <c r="B28" s="203" t="s">
        <v>118</v>
      </c>
      <c r="C28" s="206"/>
      <c r="D28" s="149"/>
      <c r="E28" s="141"/>
      <c r="F28" s="141"/>
      <c r="G28" s="141"/>
      <c r="H28" s="141"/>
      <c r="I28" s="141"/>
      <c r="J28" s="141"/>
      <c r="K28" s="141"/>
      <c r="L28" s="141"/>
      <c r="M28" s="141"/>
      <c r="N28" s="141"/>
      <c r="O28" s="141"/>
      <c r="P28" s="30"/>
      <c r="Q28" s="141"/>
      <c r="R28" s="149"/>
      <c r="S28" s="141"/>
      <c r="T28" s="141"/>
      <c r="U28" s="141"/>
      <c r="V28" s="141"/>
      <c r="W28" s="141"/>
      <c r="X28" s="141"/>
      <c r="Y28" s="141"/>
      <c r="Z28" s="165"/>
      <c r="AA28" s="205"/>
      <c r="AB28" s="205"/>
      <c r="AC28" s="205"/>
      <c r="AD28" s="205"/>
      <c r="AE28" s="205"/>
      <c r="AF28" s="205"/>
      <c r="AG28" s="205"/>
      <c r="AH28" s="205"/>
      <c r="AI28" s="205"/>
      <c r="AJ28" s="205"/>
      <c r="AK28" s="205"/>
    </row>
    <row r="29" spans="2:37" s="156" customFormat="1" ht="26.25" customHeight="1">
      <c r="B29" s="203" t="s">
        <v>120</v>
      </c>
      <c r="C29" s="206"/>
      <c r="D29" s="149"/>
      <c r="E29" s="141"/>
      <c r="F29" s="141"/>
      <c r="G29" s="141"/>
      <c r="H29" s="141"/>
      <c r="I29" s="141"/>
      <c r="J29" s="141"/>
      <c r="K29" s="141"/>
      <c r="L29" s="141"/>
      <c r="M29" s="141"/>
      <c r="N29" s="141"/>
      <c r="O29" s="141"/>
      <c r="P29" s="30"/>
      <c r="Q29" s="141"/>
      <c r="R29" s="149"/>
      <c r="S29" s="141"/>
      <c r="T29" s="141"/>
      <c r="U29" s="141"/>
      <c r="V29" s="141"/>
      <c r="W29" s="141"/>
      <c r="X29" s="141"/>
      <c r="Y29" s="141"/>
      <c r="Z29" s="165"/>
      <c r="AA29" s="205"/>
      <c r="AB29" s="205"/>
      <c r="AC29" s="205"/>
      <c r="AD29" s="205"/>
      <c r="AE29" s="205"/>
      <c r="AF29" s="205"/>
      <c r="AG29" s="205"/>
      <c r="AH29" s="205"/>
      <c r="AI29" s="205"/>
      <c r="AJ29" s="205"/>
      <c r="AK29" s="205"/>
    </row>
    <row r="30" spans="2:37" s="156" customFormat="1" ht="26.25" customHeight="1">
      <c r="B30" s="203" t="s">
        <v>122</v>
      </c>
      <c r="C30" s="206"/>
      <c r="D30" s="149"/>
      <c r="E30" s="141"/>
      <c r="F30" s="141"/>
      <c r="G30" s="141"/>
      <c r="H30" s="141"/>
      <c r="I30" s="141"/>
      <c r="J30" s="141"/>
      <c r="K30" s="141"/>
      <c r="L30" s="141"/>
      <c r="M30" s="141"/>
      <c r="N30" s="141"/>
      <c r="O30" s="141"/>
      <c r="P30" s="30"/>
      <c r="Q30" s="141"/>
      <c r="R30" s="149"/>
      <c r="S30" s="141"/>
      <c r="T30" s="141"/>
      <c r="U30" s="141"/>
      <c r="V30" s="141"/>
      <c r="W30" s="141"/>
      <c r="X30" s="141"/>
      <c r="Y30" s="141"/>
      <c r="Z30" s="165"/>
      <c r="AA30" s="205"/>
      <c r="AB30" s="205"/>
      <c r="AC30" s="205"/>
      <c r="AD30" s="205"/>
      <c r="AE30" s="205"/>
      <c r="AF30" s="205"/>
      <c r="AG30" s="205"/>
      <c r="AH30" s="205"/>
      <c r="AI30" s="205"/>
      <c r="AJ30" s="205"/>
      <c r="AK30" s="205"/>
    </row>
    <row r="31" spans="2:37" s="156" customFormat="1" ht="26.25" customHeight="1">
      <c r="B31" s="203" t="s">
        <v>124</v>
      </c>
      <c r="C31" s="206"/>
      <c r="D31" s="149"/>
      <c r="E31" s="141"/>
      <c r="F31" s="141"/>
      <c r="G31" s="141"/>
      <c r="H31" s="141"/>
      <c r="I31" s="141"/>
      <c r="J31" s="141"/>
      <c r="K31" s="141"/>
      <c r="L31" s="141"/>
      <c r="M31" s="141"/>
      <c r="N31" s="141"/>
      <c r="O31" s="141"/>
      <c r="P31" s="30"/>
      <c r="Q31" s="141"/>
      <c r="R31" s="149"/>
      <c r="S31" s="141"/>
      <c r="T31" s="141"/>
      <c r="U31" s="141"/>
      <c r="V31" s="141"/>
      <c r="W31" s="141"/>
      <c r="X31" s="141"/>
      <c r="Y31" s="141"/>
      <c r="Z31" s="165"/>
      <c r="AA31" s="205"/>
      <c r="AB31" s="205"/>
      <c r="AC31" s="205"/>
      <c r="AD31" s="205"/>
      <c r="AE31" s="205"/>
      <c r="AF31" s="205"/>
      <c r="AG31" s="205"/>
      <c r="AH31" s="205"/>
      <c r="AI31" s="205"/>
      <c r="AJ31" s="205"/>
      <c r="AK31" s="205"/>
    </row>
    <row r="32" spans="2:37" ht="26.25" customHeight="1">
      <c r="C32" s="324" t="s">
        <v>546</v>
      </c>
      <c r="D32" s="324"/>
      <c r="E32" s="324"/>
      <c r="F32" s="324"/>
      <c r="G32" s="324"/>
      <c r="H32" s="324"/>
      <c r="I32" s="324"/>
      <c r="J32" s="324"/>
      <c r="K32" s="324"/>
      <c r="L32" s="324"/>
      <c r="M32" s="324"/>
      <c r="N32" s="324"/>
      <c r="O32" s="324"/>
      <c r="P32" s="324"/>
      <c r="Q32" s="324"/>
      <c r="R32" s="324"/>
      <c r="S32" s="324"/>
      <c r="T32" s="324"/>
      <c r="U32" s="324"/>
      <c r="V32" s="324"/>
      <c r="W32" s="324"/>
      <c r="X32" s="324"/>
      <c r="Y32" s="324"/>
      <c r="Z32" s="31"/>
      <c r="AA32" s="324" t="s">
        <v>547</v>
      </c>
      <c r="AB32" s="324"/>
      <c r="AC32" s="324"/>
      <c r="AD32" s="324"/>
      <c r="AE32" s="324"/>
      <c r="AF32" s="324"/>
      <c r="AG32" s="324"/>
      <c r="AH32" s="324"/>
      <c r="AI32" s="324"/>
      <c r="AJ32" s="324"/>
      <c r="AK32" s="324"/>
    </row>
  </sheetData>
  <mergeCells count="37">
    <mergeCell ref="B3:Y3"/>
    <mergeCell ref="Z3:AK3"/>
    <mergeCell ref="B5:C6"/>
    <mergeCell ref="P5:Y5"/>
    <mergeCell ref="B7:B11"/>
    <mergeCell ref="G7:N7"/>
    <mergeCell ref="O7:Y7"/>
    <mergeCell ref="Z7:Z11"/>
    <mergeCell ref="AA7:AA9"/>
    <mergeCell ref="AB7:AK7"/>
    <mergeCell ref="C8:C10"/>
    <mergeCell ref="E8:E10"/>
    <mergeCell ref="F8:F10"/>
    <mergeCell ref="G8:G10"/>
    <mergeCell ref="H8:H10"/>
    <mergeCell ref="I8:I10"/>
    <mergeCell ref="J8:J10"/>
    <mergeCell ref="K8:K10"/>
    <mergeCell ref="L8:L10"/>
    <mergeCell ref="O8:O10"/>
    <mergeCell ref="Q8:Q10"/>
    <mergeCell ref="C32:Y32"/>
    <mergeCell ref="AA32:AK32"/>
    <mergeCell ref="AB8:AF8"/>
    <mergeCell ref="AG8:AK8"/>
    <mergeCell ref="M9:N9"/>
    <mergeCell ref="R9:R10"/>
    <mergeCell ref="S9:S10"/>
    <mergeCell ref="T9:T10"/>
    <mergeCell ref="U9:U10"/>
    <mergeCell ref="V9:V10"/>
    <mergeCell ref="W9:W10"/>
    <mergeCell ref="X9:Y9"/>
    <mergeCell ref="AB9:AC9"/>
    <mergeCell ref="AD9:AF9"/>
    <mergeCell ref="AG9:AH9"/>
    <mergeCell ref="AI9:AK9"/>
  </mergeCells>
  <phoneticPr fontId="2"/>
  <conditionalFormatting sqref="B7:AK32">
    <cfRule type="expression" dxfId="1" priority="2">
      <formula>$A$2="0:無し"</formula>
    </cfRule>
  </conditionalFormatting>
  <dataValidations count="1">
    <dataValidation type="list" allowBlank="1" showInputMessage="1" showErrorMessage="1" errorTitle="入力エラー" error="リストから選択してください" promptTitle="廃棄物の種類" prompt="プルダウンからコード・種類・区分を選択してください" sqref="C12:C26" xr:uid="{00000000-0002-0000-0300-000000000000}">
      <formula1>廃棄物リスト</formula1>
      <formula2>0</formula2>
    </dataValidation>
  </dataValidations>
  <pageMargins left="0.3" right="0.196527777777778" top="0.27569444444444402" bottom="0.15763888888888899" header="0.511811023622047" footer="0.511811023622047"/>
  <pageSetup paperSize="9" scale="77" orientation="landscape" horizontalDpi="300" verticalDpi="300" r:id="rId1"/>
  <colBreaks count="1" manualBreakCount="1">
    <brk id="25" max="31"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0"/>
  <sheetViews>
    <sheetView view="pageBreakPreview" topLeftCell="A9" zoomScale="60" zoomScaleNormal="100" workbookViewId="0">
      <selection activeCell="O15" sqref="O15"/>
    </sheetView>
  </sheetViews>
  <sheetFormatPr defaultColWidth="9" defaultRowHeight="13"/>
  <cols>
    <col min="1" max="1" width="1.6328125" style="136" customWidth="1"/>
    <col min="2" max="2" width="3.1796875" style="136" customWidth="1"/>
    <col min="3" max="3" width="29.453125" style="136" customWidth="1"/>
    <col min="4" max="4" width="5.453125" style="136" hidden="1" customWidth="1"/>
    <col min="5" max="5" width="15.1796875" style="136" customWidth="1"/>
    <col min="6" max="6" width="15.36328125" style="207" customWidth="1"/>
    <col min="7" max="7" width="29.81640625" style="136" customWidth="1"/>
    <col min="8" max="8" width="25.81640625" style="136" customWidth="1"/>
    <col min="9" max="9" width="29.81640625" style="136" customWidth="1"/>
    <col min="10" max="10" width="25.81640625" style="136" customWidth="1"/>
    <col min="11" max="16384" width="9" style="136"/>
  </cols>
  <sheetData>
    <row r="1" spans="1:10">
      <c r="A1" s="1" t="s">
        <v>0</v>
      </c>
    </row>
    <row r="2" spans="1:10">
      <c r="A2" s="67" t="str">
        <f>'様式-事A'!F38</f>
        <v>1:有り　　0:無し</v>
      </c>
      <c r="B2" s="68" t="s">
        <v>588</v>
      </c>
    </row>
    <row r="3" spans="1:10" ht="16.5" customHeight="1">
      <c r="B3" s="331" t="s">
        <v>762</v>
      </c>
      <c r="C3" s="331"/>
      <c r="D3" s="331"/>
      <c r="E3" s="331"/>
      <c r="F3" s="331"/>
      <c r="G3" s="331"/>
      <c r="H3" s="331"/>
      <c r="I3" s="331"/>
      <c r="J3" s="331"/>
    </row>
    <row r="4" spans="1:10" ht="18.75" customHeight="1">
      <c r="B4" s="208" t="s">
        <v>589</v>
      </c>
      <c r="C4" s="27"/>
      <c r="D4" s="27"/>
      <c r="E4" s="27"/>
      <c r="F4" s="32"/>
      <c r="G4" s="27"/>
      <c r="H4" s="27"/>
    </row>
    <row r="5" spans="1:10">
      <c r="H5" s="157" t="str">
        <f>"事業所の名称"&amp;"　　"&amp;'様式-事A'!E15</f>
        <v>事業所の名称　　</v>
      </c>
      <c r="I5" s="138"/>
      <c r="J5" s="138"/>
    </row>
    <row r="6" spans="1:10" ht="7.5" customHeight="1">
      <c r="B6" s="138"/>
      <c r="C6" s="138"/>
      <c r="D6" s="138"/>
      <c r="E6" s="138"/>
      <c r="F6" s="209"/>
      <c r="G6" s="138"/>
      <c r="H6" s="138"/>
    </row>
    <row r="7" spans="1:10" ht="33" customHeight="1">
      <c r="B7" s="210"/>
      <c r="C7" s="335" t="s">
        <v>542</v>
      </c>
      <c r="D7" s="69"/>
      <c r="E7" s="189" t="s">
        <v>194</v>
      </c>
      <c r="F7" s="325" t="s">
        <v>195</v>
      </c>
      <c r="G7" s="325"/>
      <c r="H7" s="325"/>
      <c r="I7" s="325" t="s">
        <v>196</v>
      </c>
      <c r="J7" s="325"/>
    </row>
    <row r="8" spans="1:10" ht="24.75" customHeight="1">
      <c r="B8" s="210"/>
      <c r="C8" s="335"/>
      <c r="D8" s="70" t="s">
        <v>543</v>
      </c>
      <c r="E8" s="211"/>
      <c r="F8" s="203" t="s">
        <v>197</v>
      </c>
      <c r="G8" s="159" t="s">
        <v>19</v>
      </c>
      <c r="H8" s="159" t="s">
        <v>590</v>
      </c>
      <c r="I8" s="162" t="s">
        <v>87</v>
      </c>
      <c r="J8" s="162" t="s">
        <v>580</v>
      </c>
    </row>
    <row r="9" spans="1:10" ht="27" customHeight="1">
      <c r="B9" s="212"/>
      <c r="C9" s="204"/>
      <c r="D9" s="213"/>
      <c r="E9" s="71"/>
      <c r="F9" s="214"/>
      <c r="G9" s="180"/>
      <c r="H9" s="180"/>
      <c r="I9" s="180"/>
      <c r="J9" s="205"/>
    </row>
    <row r="10" spans="1:10" ht="27" customHeight="1">
      <c r="B10" s="212"/>
      <c r="C10" s="204"/>
      <c r="D10" s="213"/>
      <c r="E10" s="71"/>
      <c r="F10" s="214"/>
      <c r="G10" s="180"/>
      <c r="H10" s="180"/>
      <c r="I10" s="180"/>
      <c r="J10" s="205"/>
    </row>
    <row r="11" spans="1:10" ht="27" customHeight="1">
      <c r="B11" s="212"/>
      <c r="C11" s="204"/>
      <c r="D11" s="149"/>
      <c r="E11" s="72"/>
      <c r="F11" s="73"/>
      <c r="G11" s="180"/>
      <c r="H11" s="205"/>
      <c r="I11" s="180"/>
      <c r="J11" s="180"/>
    </row>
    <row r="12" spans="1:10" ht="27" customHeight="1">
      <c r="B12" s="212"/>
      <c r="C12" s="204"/>
      <c r="D12" s="149"/>
      <c r="E12" s="72"/>
      <c r="F12" s="214"/>
      <c r="G12" s="180"/>
      <c r="H12" s="180"/>
      <c r="I12" s="180"/>
      <c r="J12" s="180"/>
    </row>
    <row r="13" spans="1:10" ht="27" customHeight="1">
      <c r="B13" s="212"/>
      <c r="C13" s="204"/>
      <c r="D13" s="149"/>
      <c r="E13" s="72"/>
      <c r="F13" s="74"/>
      <c r="G13" s="205"/>
      <c r="H13" s="205"/>
      <c r="I13" s="180"/>
      <c r="J13" s="180"/>
    </row>
    <row r="14" spans="1:10" ht="27" customHeight="1">
      <c r="B14" s="212"/>
      <c r="C14" s="204"/>
      <c r="D14" s="149"/>
      <c r="E14" s="72"/>
      <c r="F14" s="73"/>
      <c r="G14" s="75"/>
      <c r="H14" s="205"/>
      <c r="I14" s="205"/>
      <c r="J14" s="205"/>
    </row>
    <row r="15" spans="1:10" ht="27" customHeight="1">
      <c r="B15" s="212"/>
      <c r="C15" s="204"/>
      <c r="D15" s="149"/>
      <c r="E15" s="72"/>
      <c r="F15" s="73"/>
      <c r="G15" s="75"/>
      <c r="H15" s="75"/>
      <c r="I15" s="75"/>
      <c r="J15" s="75"/>
    </row>
    <row r="16" spans="1:10" ht="27" customHeight="1">
      <c r="B16" s="212"/>
      <c r="C16" s="204"/>
      <c r="D16" s="149"/>
      <c r="E16" s="141"/>
      <c r="F16" s="215"/>
      <c r="G16" s="205"/>
      <c r="H16" s="205"/>
      <c r="I16" s="205"/>
      <c r="J16" s="205"/>
    </row>
    <row r="17" spans="2:10" ht="27" customHeight="1">
      <c r="B17" s="212"/>
      <c r="C17" s="204"/>
      <c r="D17" s="149"/>
      <c r="E17" s="141"/>
      <c r="F17" s="215"/>
      <c r="G17" s="205"/>
      <c r="H17" s="205"/>
      <c r="I17" s="205"/>
      <c r="J17" s="205"/>
    </row>
    <row r="18" spans="2:10" ht="27" customHeight="1">
      <c r="B18" s="212"/>
      <c r="C18" s="204"/>
      <c r="D18" s="149"/>
      <c r="E18" s="141"/>
      <c r="F18" s="215"/>
      <c r="G18" s="205"/>
      <c r="H18" s="205"/>
      <c r="I18" s="205"/>
      <c r="J18" s="205"/>
    </row>
    <row r="19" spans="2:10" ht="27" customHeight="1">
      <c r="B19" s="212"/>
      <c r="C19" s="204"/>
      <c r="D19" s="149"/>
      <c r="E19" s="141"/>
      <c r="F19" s="215"/>
      <c r="G19" s="205"/>
      <c r="H19" s="205"/>
      <c r="I19" s="205"/>
      <c r="J19" s="205"/>
    </row>
    <row r="20" spans="2:10" ht="27" customHeight="1">
      <c r="B20" s="212"/>
      <c r="C20" s="204"/>
      <c r="D20" s="149"/>
      <c r="E20" s="141"/>
      <c r="F20" s="215"/>
      <c r="G20" s="205"/>
      <c r="H20" s="205"/>
      <c r="I20" s="205"/>
      <c r="J20" s="205"/>
    </row>
    <row r="21" spans="2:10" ht="27" customHeight="1">
      <c r="B21" s="212"/>
      <c r="C21" s="204"/>
      <c r="D21" s="149"/>
      <c r="E21" s="141"/>
      <c r="F21" s="215"/>
      <c r="G21" s="205"/>
      <c r="H21" s="205"/>
      <c r="I21" s="205"/>
      <c r="J21" s="205"/>
    </row>
    <row r="22" spans="2:10" ht="27" customHeight="1">
      <c r="B22" s="212"/>
      <c r="C22" s="204"/>
      <c r="D22" s="149"/>
      <c r="E22" s="141"/>
      <c r="F22" s="215"/>
      <c r="G22" s="205"/>
      <c r="H22" s="205"/>
      <c r="I22" s="205"/>
      <c r="J22" s="205"/>
    </row>
    <row r="23" spans="2:10" ht="27.75" customHeight="1">
      <c r="B23" s="212"/>
      <c r="C23" s="204"/>
      <c r="D23" s="149"/>
      <c r="E23" s="141"/>
      <c r="F23" s="215"/>
      <c r="G23" s="205"/>
      <c r="H23" s="205"/>
      <c r="I23" s="205"/>
      <c r="J23" s="205"/>
    </row>
    <row r="24" spans="2:10" ht="27.75" customHeight="1">
      <c r="B24" s="212"/>
      <c r="C24" s="204"/>
      <c r="D24" s="149"/>
      <c r="E24" s="141"/>
      <c r="F24" s="215"/>
      <c r="G24" s="205"/>
      <c r="H24" s="205"/>
      <c r="I24" s="205"/>
      <c r="J24" s="205"/>
    </row>
    <row r="25" spans="2:10" ht="27.75" customHeight="1">
      <c r="B25" s="212"/>
      <c r="C25" s="204"/>
      <c r="D25" s="149"/>
      <c r="E25" s="141"/>
      <c r="F25" s="215"/>
      <c r="G25" s="205"/>
      <c r="H25" s="205"/>
      <c r="I25" s="205"/>
      <c r="J25" s="205"/>
    </row>
    <row r="26" spans="2:10" ht="27.75" customHeight="1">
      <c r="B26" s="212"/>
      <c r="C26" s="204"/>
      <c r="D26" s="149"/>
      <c r="E26" s="141"/>
      <c r="F26" s="215"/>
      <c r="G26" s="205"/>
      <c r="H26" s="205"/>
      <c r="I26" s="205"/>
      <c r="J26" s="205"/>
    </row>
    <row r="27" spans="2:10" ht="27.75" customHeight="1">
      <c r="B27" s="212"/>
      <c r="C27" s="204"/>
      <c r="D27" s="149"/>
      <c r="E27" s="141"/>
      <c r="F27" s="215"/>
      <c r="G27" s="205"/>
      <c r="H27" s="205"/>
      <c r="I27" s="205"/>
      <c r="J27" s="205"/>
    </row>
    <row r="28" spans="2:10" ht="27.75" customHeight="1">
      <c r="B28" s="212"/>
      <c r="C28" s="204"/>
      <c r="D28" s="149"/>
      <c r="E28" s="141"/>
      <c r="F28" s="215"/>
      <c r="G28" s="205"/>
      <c r="H28" s="205"/>
      <c r="I28" s="205"/>
      <c r="J28" s="205"/>
    </row>
    <row r="29" spans="2:10">
      <c r="C29" s="336" t="s">
        <v>544</v>
      </c>
      <c r="D29" s="336"/>
      <c r="E29" s="336"/>
      <c r="F29" s="336"/>
      <c r="G29" s="336"/>
      <c r="H29" s="336"/>
      <c r="I29" s="336"/>
      <c r="J29" s="336"/>
    </row>
    <row r="30" spans="2:10">
      <c r="C30" s="297" t="s">
        <v>545</v>
      </c>
      <c r="D30" s="297"/>
      <c r="E30" s="297"/>
      <c r="F30" s="297"/>
      <c r="G30" s="297"/>
      <c r="H30" s="297"/>
      <c r="I30" s="297"/>
      <c r="J30" s="297"/>
    </row>
  </sheetData>
  <mergeCells count="6">
    <mergeCell ref="C30:J30"/>
    <mergeCell ref="B3:J3"/>
    <mergeCell ref="C7:C8"/>
    <mergeCell ref="F7:H7"/>
    <mergeCell ref="I7:J7"/>
    <mergeCell ref="C29:J29"/>
  </mergeCells>
  <phoneticPr fontId="2"/>
  <conditionalFormatting sqref="B1:AK50">
    <cfRule type="expression" dxfId="0" priority="1">
      <formula>$A$2="0:無し"</formula>
    </cfRule>
  </conditionalFormatting>
  <dataValidations count="1">
    <dataValidation type="list" allowBlank="1" showInputMessage="1" showErrorMessage="1" errorTitle="入力エラー" error="リストから選択してください" promptTitle="廃棄物の種類" prompt="プルダウンからコード・種類・区分を選択してください" sqref="C9:C28" xr:uid="{C28E4711-524A-4E90-832E-238D2563F22B}">
      <formula1>廃棄物リスト</formula1>
      <formula2>0</formula2>
    </dataValidation>
  </dataValidations>
  <pageMargins left="0.59027777777777801" right="0.39374999999999999" top="0.59027777777777801" bottom="0.39374999999999999" header="0.511811023622047" footer="0.511811023622047"/>
  <pageSetup paperSize="9" scale="73"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C1029"/>
  <sheetViews>
    <sheetView zoomScaleNormal="100" workbookViewId="0">
      <selection activeCell="J30" sqref="J30"/>
    </sheetView>
  </sheetViews>
  <sheetFormatPr defaultColWidth="8.90625" defaultRowHeight="12"/>
  <cols>
    <col min="1" max="1" width="8.90625" style="33"/>
    <col min="2" max="2" width="9.54296875" style="33" customWidth="1"/>
    <col min="3" max="19" width="8.90625" style="33"/>
    <col min="20" max="20" width="10.54296875" style="33" customWidth="1"/>
    <col min="21" max="16384" width="8.90625" style="33"/>
  </cols>
  <sheetData>
    <row r="1" spans="1:107" ht="12.5">
      <c r="A1" s="34" t="s">
        <v>198</v>
      </c>
      <c r="B1" s="35"/>
      <c r="C1" s="35"/>
      <c r="D1" s="35"/>
      <c r="E1" s="35"/>
      <c r="F1" s="35"/>
      <c r="G1" s="35"/>
      <c r="H1" s="35"/>
      <c r="I1" s="35"/>
      <c r="J1" s="35"/>
      <c r="K1" s="35"/>
      <c r="L1" s="35"/>
      <c r="M1" s="35"/>
      <c r="N1" s="35"/>
      <c r="O1" s="35"/>
      <c r="P1" s="35"/>
      <c r="Q1" s="35"/>
      <c r="R1" s="35"/>
      <c r="S1" s="35"/>
      <c r="T1" s="35"/>
      <c r="U1" s="35"/>
      <c r="V1" s="35"/>
      <c r="W1" s="35"/>
      <c r="X1" s="35"/>
      <c r="Y1" s="36"/>
    </row>
    <row r="2" spans="1:107" ht="12.5">
      <c r="A2" s="37" t="s">
        <v>7</v>
      </c>
      <c r="B2" s="35"/>
      <c r="C2" s="35"/>
      <c r="D2" s="35"/>
      <c r="E2" s="35"/>
      <c r="F2" s="35"/>
      <c r="G2" s="35"/>
      <c r="H2" s="35"/>
      <c r="I2" s="35"/>
      <c r="J2" s="36"/>
      <c r="K2" s="37" t="s">
        <v>17</v>
      </c>
      <c r="L2" s="35"/>
      <c r="M2" s="35"/>
      <c r="N2" s="35"/>
      <c r="O2" s="35"/>
      <c r="P2" s="35"/>
      <c r="Q2" s="35"/>
      <c r="R2" s="35"/>
      <c r="S2" s="35"/>
      <c r="T2" s="36"/>
      <c r="U2" s="38" t="s">
        <v>199</v>
      </c>
      <c r="V2" s="39" t="s">
        <v>200</v>
      </c>
      <c r="W2" s="37" t="s">
        <v>28</v>
      </c>
      <c r="X2" s="35"/>
      <c r="Y2" s="36"/>
    </row>
    <row r="3" spans="1:107" ht="12.5">
      <c r="A3" s="37" t="s">
        <v>8</v>
      </c>
      <c r="B3" s="35"/>
      <c r="C3" s="35"/>
      <c r="D3" s="35"/>
      <c r="E3" s="35"/>
      <c r="F3" s="36"/>
      <c r="G3" s="40" t="s">
        <v>201</v>
      </c>
      <c r="H3" s="36"/>
      <c r="I3" s="40" t="s">
        <v>202</v>
      </c>
      <c r="J3" s="36"/>
      <c r="K3" s="37" t="s">
        <v>18</v>
      </c>
      <c r="L3" s="35"/>
      <c r="M3" s="35"/>
      <c r="N3" s="35"/>
      <c r="O3" s="36"/>
      <c r="P3" s="37" t="s">
        <v>203</v>
      </c>
      <c r="Q3" s="36"/>
      <c r="R3" s="40" t="s">
        <v>204</v>
      </c>
      <c r="S3" s="36"/>
      <c r="T3" s="41" t="s">
        <v>205</v>
      </c>
      <c r="U3" s="42"/>
      <c r="V3" s="43"/>
      <c r="W3" s="37" t="s">
        <v>32</v>
      </c>
      <c r="X3" s="35"/>
      <c r="Y3" s="36"/>
    </row>
    <row r="4" spans="1:107" s="47" customFormat="1" ht="36" customHeight="1">
      <c r="A4" s="44" t="s">
        <v>9</v>
      </c>
      <c r="B4" s="44" t="s">
        <v>10</v>
      </c>
      <c r="C4" s="44" t="s">
        <v>11</v>
      </c>
      <c r="D4" s="44" t="s">
        <v>206</v>
      </c>
      <c r="E4" s="44" t="s">
        <v>12</v>
      </c>
      <c r="F4" s="44" t="s">
        <v>14</v>
      </c>
      <c r="G4" s="44" t="s">
        <v>207</v>
      </c>
      <c r="H4" s="44" t="s">
        <v>208</v>
      </c>
      <c r="I4" s="44" t="s">
        <v>207</v>
      </c>
      <c r="J4" s="44" t="s">
        <v>208</v>
      </c>
      <c r="K4" s="44" t="s">
        <v>200</v>
      </c>
      <c r="L4" s="44" t="s">
        <v>20</v>
      </c>
      <c r="M4" s="44" t="s">
        <v>21</v>
      </c>
      <c r="N4" s="44" t="s">
        <v>11</v>
      </c>
      <c r="O4" s="44" t="s">
        <v>209</v>
      </c>
      <c r="P4" s="44" t="s">
        <v>207</v>
      </c>
      <c r="Q4" s="44" t="s">
        <v>208</v>
      </c>
      <c r="R4" s="44" t="s">
        <v>210</v>
      </c>
      <c r="S4" s="44" t="s">
        <v>211</v>
      </c>
      <c r="T4" s="44" t="s">
        <v>212</v>
      </c>
      <c r="U4" s="45"/>
      <c r="V4" s="46"/>
      <c r="W4" s="44" t="s">
        <v>29</v>
      </c>
      <c r="X4" s="44" t="s">
        <v>30</v>
      </c>
      <c r="Y4" s="44" t="s">
        <v>31</v>
      </c>
    </row>
    <row r="5" spans="1:107">
      <c r="A5" s="33">
        <f>'様式-事A'!E15</f>
        <v>0</v>
      </c>
      <c r="B5" s="33">
        <f>'様式-事A'!E16</f>
        <v>0</v>
      </c>
      <c r="C5" s="33">
        <f>'様式-事A'!E17</f>
        <v>0</v>
      </c>
      <c r="D5" s="33">
        <f>'様式-事A'!G10</f>
        <v>0</v>
      </c>
      <c r="E5" s="33">
        <f>'様式-事A'!I17</f>
        <v>0</v>
      </c>
      <c r="F5" s="33">
        <f>'様式-事A'!E18</f>
        <v>0</v>
      </c>
      <c r="G5" s="33">
        <f>'様式-事A'!E21</f>
        <v>0</v>
      </c>
      <c r="H5" s="33">
        <f>'様式-事A'!H21</f>
        <v>0</v>
      </c>
      <c r="I5" s="33">
        <f>'様式-事A'!E23</f>
        <v>0</v>
      </c>
      <c r="J5" s="33">
        <f>'様式-事A'!H23</f>
        <v>0</v>
      </c>
      <c r="K5" s="33">
        <f>'様式-事A'!E26</f>
        <v>0</v>
      </c>
      <c r="L5" s="33">
        <f>'様式-事A'!E27</f>
        <v>0</v>
      </c>
      <c r="M5" s="33">
        <f>'様式-事A'!E28</f>
        <v>0</v>
      </c>
      <c r="N5" s="33">
        <f>'様式-事A'!E29</f>
        <v>0</v>
      </c>
      <c r="O5" s="48">
        <f>'様式-事A'!I29</f>
        <v>0</v>
      </c>
      <c r="P5" s="33" t="e">
        <f>'様式-事A'!#REF!</f>
        <v>#REF!</v>
      </c>
      <c r="Q5" s="33" t="e">
        <f>'様式-事A'!#REF!</f>
        <v>#REF!</v>
      </c>
      <c r="R5" s="33" t="str">
        <f>'様式-事A'!E31</f>
        <v>1:有り　　　0：無し</v>
      </c>
      <c r="S5" s="33" t="str">
        <f>'様式-事A'!H31</f>
        <v>1:有り　　　0：無し</v>
      </c>
      <c r="T5" s="33" t="str">
        <f>'様式-事A'!E33</f>
        <v>1:有り　　　0：無し</v>
      </c>
      <c r="U5" s="33">
        <f>'様式-事A'!E35</f>
        <v>0</v>
      </c>
      <c r="V5" s="33">
        <f>'様式-事A'!H35</f>
        <v>0</v>
      </c>
      <c r="W5" s="33" t="str">
        <f>'様式-事A'!D38</f>
        <v>0:無し</v>
      </c>
      <c r="X5" s="33" t="str">
        <f>'様式-事A'!E38</f>
        <v>0:無し</v>
      </c>
      <c r="Y5" s="33" t="str">
        <f>'様式-事A'!F38</f>
        <v>1:有り　　0:無し</v>
      </c>
    </row>
    <row r="9" spans="1:107" ht="12.5">
      <c r="A9" s="49" t="s">
        <v>213</v>
      </c>
    </row>
    <row r="10" spans="1:107" ht="12.5">
      <c r="A10" s="50" t="s">
        <v>214</v>
      </c>
      <c r="B10" s="51" t="s">
        <v>215</v>
      </c>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39"/>
      <c r="AY10" s="51" t="s">
        <v>216</v>
      </c>
      <c r="AZ10" s="52"/>
      <c r="BA10" s="52"/>
      <c r="BB10" s="52"/>
      <c r="BC10" s="52"/>
      <c r="BD10" s="52"/>
      <c r="BE10" s="52"/>
      <c r="BF10" s="52"/>
      <c r="BG10" s="52"/>
      <c r="BH10" s="52"/>
      <c r="BI10" s="52"/>
      <c r="BJ10" s="52"/>
      <c r="BK10" s="52"/>
      <c r="BL10" s="52"/>
      <c r="BM10" s="52"/>
      <c r="BN10" s="52"/>
      <c r="BO10" s="52"/>
      <c r="BP10" s="52"/>
      <c r="BQ10" s="52"/>
      <c r="BR10" s="52"/>
      <c r="BS10" s="52"/>
      <c r="BT10" s="52"/>
      <c r="BU10" s="52"/>
      <c r="BV10" s="52"/>
      <c r="BW10" s="52"/>
      <c r="BX10" s="52"/>
      <c r="BY10" s="52"/>
      <c r="BZ10" s="52"/>
      <c r="CA10" s="52"/>
      <c r="CB10" s="52"/>
      <c r="CC10" s="52"/>
      <c r="CD10" s="52"/>
      <c r="CE10" s="52"/>
      <c r="CF10" s="52"/>
      <c r="CG10" s="52"/>
      <c r="CH10" s="52"/>
      <c r="CI10" s="52"/>
      <c r="CJ10" s="52"/>
      <c r="CK10" s="52"/>
      <c r="CL10" s="52"/>
      <c r="CM10" s="52"/>
      <c r="CN10" s="52"/>
      <c r="CO10" s="52"/>
      <c r="CP10" s="52"/>
      <c r="CQ10" s="52"/>
      <c r="CR10" s="52"/>
      <c r="CS10" s="52"/>
      <c r="CT10" s="52"/>
      <c r="CU10" s="52"/>
      <c r="CV10" s="52"/>
      <c r="CW10" s="52"/>
      <c r="CX10" s="52"/>
      <c r="CY10" s="52"/>
      <c r="CZ10" s="52"/>
      <c r="DA10" s="52"/>
      <c r="DB10" s="52"/>
      <c r="DC10" s="39"/>
    </row>
    <row r="11" spans="1:107">
      <c r="A11" s="53"/>
      <c r="B11" s="40" t="s">
        <v>54</v>
      </c>
      <c r="C11" s="35"/>
      <c r="D11" s="35"/>
      <c r="E11" s="35"/>
      <c r="F11" s="35"/>
      <c r="G11" s="35"/>
      <c r="H11" s="36"/>
      <c r="I11" s="40" t="s">
        <v>55</v>
      </c>
      <c r="J11" s="35"/>
      <c r="K11" s="35"/>
      <c r="L11" s="35"/>
      <c r="M11" s="35"/>
      <c r="N11" s="35"/>
      <c r="O11" s="36"/>
      <c r="P11" s="40" t="s">
        <v>56</v>
      </c>
      <c r="Q11" s="35"/>
      <c r="R11" s="35"/>
      <c r="S11" s="35"/>
      <c r="T11" s="35"/>
      <c r="U11" s="35"/>
      <c r="V11" s="36"/>
      <c r="W11" s="40" t="s">
        <v>57</v>
      </c>
      <c r="X11" s="35"/>
      <c r="Y11" s="35"/>
      <c r="Z11" s="35"/>
      <c r="AA11" s="35"/>
      <c r="AB11" s="35"/>
      <c r="AC11" s="36"/>
      <c r="AD11" s="40" t="s">
        <v>58</v>
      </c>
      <c r="AE11" s="35"/>
      <c r="AF11" s="35"/>
      <c r="AG11" s="35"/>
      <c r="AH11" s="35"/>
      <c r="AI11" s="35"/>
      <c r="AJ11" s="36"/>
      <c r="AK11" s="40" t="s">
        <v>59</v>
      </c>
      <c r="AL11" s="35"/>
      <c r="AM11" s="35"/>
      <c r="AN11" s="35"/>
      <c r="AO11" s="35"/>
      <c r="AP11" s="35"/>
      <c r="AQ11" s="36"/>
      <c r="AR11" s="40" t="s">
        <v>60</v>
      </c>
      <c r="AS11" s="35"/>
      <c r="AT11" s="35"/>
      <c r="AU11" s="35"/>
      <c r="AV11" s="35"/>
      <c r="AW11" s="35"/>
      <c r="AX11" s="36"/>
      <c r="AY11" s="40" t="s">
        <v>62</v>
      </c>
      <c r="AZ11" s="35"/>
      <c r="BA11" s="35"/>
      <c r="BB11" s="35"/>
      <c r="BC11" s="35"/>
      <c r="BD11" s="35"/>
      <c r="BE11" s="35"/>
      <c r="BF11" s="35"/>
      <c r="BG11" s="35"/>
      <c r="BH11" s="35"/>
      <c r="BI11" s="35"/>
      <c r="BJ11" s="35"/>
      <c r="BK11" s="35"/>
      <c r="BL11" s="35"/>
      <c r="BM11" s="35"/>
      <c r="BN11" s="35"/>
      <c r="BO11" s="35"/>
      <c r="BP11" s="35"/>
      <c r="BQ11" s="36"/>
      <c r="BR11" s="40" t="s">
        <v>63</v>
      </c>
      <c r="BS11" s="35"/>
      <c r="BT11" s="35"/>
      <c r="BU11" s="35"/>
      <c r="BV11" s="35"/>
      <c r="BW11" s="35"/>
      <c r="BX11" s="35"/>
      <c r="BY11" s="35"/>
      <c r="BZ11" s="35"/>
      <c r="CA11" s="35"/>
      <c r="CB11" s="35"/>
      <c r="CC11" s="35"/>
      <c r="CD11" s="35"/>
      <c r="CE11" s="35"/>
      <c r="CF11" s="35"/>
      <c r="CG11" s="35"/>
      <c r="CH11" s="35"/>
      <c r="CI11" s="35"/>
      <c r="CJ11" s="36"/>
      <c r="CK11" s="40" t="s">
        <v>64</v>
      </c>
      <c r="CL11" s="35"/>
      <c r="CM11" s="35"/>
      <c r="CN11" s="35"/>
      <c r="CO11" s="35"/>
      <c r="CP11" s="35"/>
      <c r="CQ11" s="35"/>
      <c r="CR11" s="35"/>
      <c r="CS11" s="35"/>
      <c r="CT11" s="35"/>
      <c r="CU11" s="35"/>
      <c r="CV11" s="35"/>
      <c r="CW11" s="35"/>
      <c r="CX11" s="35"/>
      <c r="CY11" s="35"/>
      <c r="CZ11" s="35"/>
      <c r="DA11" s="35"/>
      <c r="DB11" s="35"/>
      <c r="DC11" s="36"/>
    </row>
    <row r="12" spans="1:107" ht="24" customHeight="1">
      <c r="A12" s="54"/>
      <c r="B12" s="44" t="s">
        <v>217</v>
      </c>
      <c r="C12" s="44" t="s">
        <v>218</v>
      </c>
      <c r="D12" s="44" t="s">
        <v>49</v>
      </c>
      <c r="E12" s="44" t="s">
        <v>219</v>
      </c>
      <c r="F12" s="44" t="s">
        <v>51</v>
      </c>
      <c r="G12" s="44" t="s">
        <v>52</v>
      </c>
      <c r="H12" s="44" t="s">
        <v>53</v>
      </c>
      <c r="I12" s="44" t="s">
        <v>217</v>
      </c>
      <c r="J12" s="44" t="s">
        <v>218</v>
      </c>
      <c r="K12" s="44" t="s">
        <v>49</v>
      </c>
      <c r="L12" s="44" t="s">
        <v>219</v>
      </c>
      <c r="M12" s="44" t="s">
        <v>51</v>
      </c>
      <c r="N12" s="44" t="s">
        <v>52</v>
      </c>
      <c r="O12" s="44" t="s">
        <v>53</v>
      </c>
      <c r="P12" s="44" t="s">
        <v>217</v>
      </c>
      <c r="Q12" s="44" t="s">
        <v>218</v>
      </c>
      <c r="R12" s="44" t="s">
        <v>49</v>
      </c>
      <c r="S12" s="44" t="s">
        <v>219</v>
      </c>
      <c r="T12" s="44" t="s">
        <v>51</v>
      </c>
      <c r="U12" s="44" t="s">
        <v>52</v>
      </c>
      <c r="V12" s="44" t="s">
        <v>53</v>
      </c>
      <c r="W12" s="44" t="s">
        <v>217</v>
      </c>
      <c r="X12" s="44" t="s">
        <v>218</v>
      </c>
      <c r="Y12" s="44" t="s">
        <v>49</v>
      </c>
      <c r="Z12" s="44" t="s">
        <v>219</v>
      </c>
      <c r="AA12" s="44" t="s">
        <v>51</v>
      </c>
      <c r="AB12" s="44" t="s">
        <v>52</v>
      </c>
      <c r="AC12" s="44" t="s">
        <v>53</v>
      </c>
      <c r="AD12" s="44" t="s">
        <v>217</v>
      </c>
      <c r="AE12" s="44" t="s">
        <v>218</v>
      </c>
      <c r="AF12" s="44" t="s">
        <v>49</v>
      </c>
      <c r="AG12" s="44" t="s">
        <v>219</v>
      </c>
      <c r="AH12" s="44" t="s">
        <v>51</v>
      </c>
      <c r="AI12" s="44" t="s">
        <v>52</v>
      </c>
      <c r="AJ12" s="44" t="s">
        <v>53</v>
      </c>
      <c r="AK12" s="44" t="s">
        <v>217</v>
      </c>
      <c r="AL12" s="44" t="s">
        <v>218</v>
      </c>
      <c r="AM12" s="44" t="s">
        <v>49</v>
      </c>
      <c r="AN12" s="44" t="s">
        <v>219</v>
      </c>
      <c r="AO12" s="44" t="s">
        <v>51</v>
      </c>
      <c r="AP12" s="44" t="s">
        <v>52</v>
      </c>
      <c r="AQ12" s="44" t="s">
        <v>53</v>
      </c>
      <c r="AR12" s="44" t="s">
        <v>217</v>
      </c>
      <c r="AS12" s="44" t="s">
        <v>218</v>
      </c>
      <c r="AT12" s="44" t="s">
        <v>49</v>
      </c>
      <c r="AU12" s="44" t="s">
        <v>219</v>
      </c>
      <c r="AV12" s="44" t="s">
        <v>51</v>
      </c>
      <c r="AW12" s="44" t="s">
        <v>52</v>
      </c>
      <c r="AX12" s="44" t="s">
        <v>53</v>
      </c>
      <c r="AY12" s="44" t="s">
        <v>220</v>
      </c>
      <c r="AZ12" s="44" t="s">
        <v>221</v>
      </c>
      <c r="BA12" s="44" t="s">
        <v>222</v>
      </c>
      <c r="BB12" s="44" t="s">
        <v>51</v>
      </c>
      <c r="BC12" s="44" t="s">
        <v>68</v>
      </c>
      <c r="BD12" s="44" t="s">
        <v>223</v>
      </c>
      <c r="BE12" s="44" t="s">
        <v>224</v>
      </c>
      <c r="BF12" s="44" t="s">
        <v>225</v>
      </c>
      <c r="BG12" s="55" t="s">
        <v>226</v>
      </c>
      <c r="BH12" s="56"/>
      <c r="BI12" s="56"/>
      <c r="BJ12" s="56"/>
      <c r="BK12" s="56"/>
      <c r="BL12" s="55" t="s">
        <v>227</v>
      </c>
      <c r="BM12" s="55" t="s">
        <v>228</v>
      </c>
      <c r="BN12" s="44" t="s">
        <v>229</v>
      </c>
      <c r="BO12" s="44" t="s">
        <v>230</v>
      </c>
      <c r="BP12" s="44" t="s">
        <v>52</v>
      </c>
      <c r="BQ12" s="44" t="s">
        <v>53</v>
      </c>
      <c r="BR12" s="44" t="s">
        <v>220</v>
      </c>
      <c r="BS12" s="44" t="s">
        <v>221</v>
      </c>
      <c r="BT12" s="44" t="s">
        <v>222</v>
      </c>
      <c r="BU12" s="44" t="s">
        <v>51</v>
      </c>
      <c r="BV12" s="44" t="s">
        <v>68</v>
      </c>
      <c r="BW12" s="44" t="s">
        <v>223</v>
      </c>
      <c r="BX12" s="44" t="s">
        <v>224</v>
      </c>
      <c r="BY12" s="44" t="s">
        <v>225</v>
      </c>
      <c r="BZ12" s="55" t="s">
        <v>226</v>
      </c>
      <c r="CA12" s="56"/>
      <c r="CB12" s="56"/>
      <c r="CC12" s="56"/>
      <c r="CD12" s="56"/>
      <c r="CE12" s="55" t="s">
        <v>227</v>
      </c>
      <c r="CF12" s="55" t="s">
        <v>228</v>
      </c>
      <c r="CG12" s="44" t="s">
        <v>229</v>
      </c>
      <c r="CH12" s="44" t="s">
        <v>230</v>
      </c>
      <c r="CI12" s="44" t="s">
        <v>52</v>
      </c>
      <c r="CJ12" s="44" t="s">
        <v>53</v>
      </c>
      <c r="CK12" s="44" t="s">
        <v>220</v>
      </c>
      <c r="CL12" s="44" t="s">
        <v>221</v>
      </c>
      <c r="CM12" s="44" t="s">
        <v>222</v>
      </c>
      <c r="CN12" s="44" t="s">
        <v>51</v>
      </c>
      <c r="CO12" s="44" t="s">
        <v>68</v>
      </c>
      <c r="CP12" s="44" t="s">
        <v>223</v>
      </c>
      <c r="CQ12" s="44" t="s">
        <v>224</v>
      </c>
      <c r="CR12" s="44" t="s">
        <v>225</v>
      </c>
      <c r="CS12" s="55" t="s">
        <v>226</v>
      </c>
      <c r="CT12" s="56"/>
      <c r="CU12" s="56"/>
      <c r="CV12" s="56"/>
      <c r="CW12" s="56"/>
      <c r="CX12" s="55" t="s">
        <v>227</v>
      </c>
      <c r="CY12" s="55" t="s">
        <v>228</v>
      </c>
      <c r="CZ12" s="44" t="s">
        <v>229</v>
      </c>
      <c r="DA12" s="44" t="s">
        <v>230</v>
      </c>
      <c r="DB12" s="44" t="s">
        <v>52</v>
      </c>
      <c r="DC12" s="44" t="s">
        <v>53</v>
      </c>
    </row>
    <row r="13" spans="1:107">
      <c r="A13" s="33">
        <f>'様式-事A'!G8</f>
        <v>0</v>
      </c>
      <c r="B13" s="33">
        <f>'様式-事B'!C17</f>
        <v>0</v>
      </c>
      <c r="C13" s="33">
        <f>'様式-事B'!D17</f>
        <v>0</v>
      </c>
      <c r="D13" s="57">
        <f>'様式-事B'!G17</f>
        <v>0</v>
      </c>
      <c r="E13" s="33">
        <f>'様式-事B'!J17</f>
        <v>0</v>
      </c>
      <c r="F13" s="33" t="str">
        <f>'様式-事B'!L17</f>
        <v>1:有り 0:無し</v>
      </c>
      <c r="G13" s="33">
        <f>'様式-事B'!O17</f>
        <v>0</v>
      </c>
      <c r="H13" s="33">
        <f>'様式-事B'!Q17</f>
        <v>0</v>
      </c>
      <c r="I13" s="33">
        <f>'様式-事B'!C18</f>
        <v>0</v>
      </c>
      <c r="J13" s="33">
        <f>'様式-事B'!D18</f>
        <v>0</v>
      </c>
      <c r="K13" s="57">
        <f>'様式-事B'!G18</f>
        <v>0</v>
      </c>
      <c r="L13" s="33">
        <f>'様式-事B'!J18</f>
        <v>0</v>
      </c>
      <c r="M13" s="33" t="str">
        <f>'様式-事B'!L18</f>
        <v>1:有り 0:無し</v>
      </c>
      <c r="N13" s="33">
        <f>'様式-事B'!O18</f>
        <v>0</v>
      </c>
      <c r="O13" s="33">
        <f>'様式-事B'!Q18</f>
        <v>0</v>
      </c>
      <c r="P13" s="33">
        <f>'様式-事B'!C19</f>
        <v>0</v>
      </c>
      <c r="Q13" s="33">
        <f>'様式-事B'!D19</f>
        <v>0</v>
      </c>
      <c r="R13" s="57">
        <f>'様式-事B'!G19</f>
        <v>0</v>
      </c>
      <c r="S13" s="33">
        <f>'様式-事B'!J19</f>
        <v>0</v>
      </c>
      <c r="T13" s="33" t="str">
        <f>'様式-事B'!L19</f>
        <v>1:有り 0:無し</v>
      </c>
      <c r="U13" s="33">
        <f>'様式-事B'!O20</f>
        <v>0</v>
      </c>
      <c r="V13" s="33">
        <f>'様式-事B'!Q20</f>
        <v>0</v>
      </c>
      <c r="W13" s="33">
        <f>'様式-事B'!C20</f>
        <v>0</v>
      </c>
      <c r="X13" s="33">
        <f>'様式-事B'!D20</f>
        <v>0</v>
      </c>
      <c r="Y13" s="57">
        <f>'様式-事B'!G20</f>
        <v>0</v>
      </c>
      <c r="Z13" s="33">
        <f>'様式-事B'!J20</f>
        <v>0</v>
      </c>
      <c r="AA13" s="33" t="str">
        <f>'様式-事B'!L20</f>
        <v>1:有り 0:無し</v>
      </c>
      <c r="AB13" s="33" t="e">
        <f>'様式-事B'!#REF!</f>
        <v>#REF!</v>
      </c>
      <c r="AC13" s="33" t="e">
        <f>'様式-事B'!#REF!</f>
        <v>#REF!</v>
      </c>
      <c r="AD13" s="33">
        <f>'様式-事B'!C21</f>
        <v>0</v>
      </c>
      <c r="AE13" s="33">
        <f>'様式-事B'!D21</f>
        <v>0</v>
      </c>
      <c r="AF13" s="57">
        <f>'様式-事B'!G21</f>
        <v>0</v>
      </c>
      <c r="AG13" s="33">
        <f>'様式-事B'!J21</f>
        <v>0</v>
      </c>
      <c r="AH13" s="33" t="str">
        <f>'様式-事B'!L21</f>
        <v>1:有り 0:無し</v>
      </c>
      <c r="AI13" s="33">
        <f>'様式-事B'!O21</f>
        <v>0</v>
      </c>
      <c r="AJ13" s="33">
        <f>'様式-事B'!Q21</f>
        <v>0</v>
      </c>
      <c r="AK13" s="33">
        <f>'様式-事B'!C22</f>
        <v>0</v>
      </c>
      <c r="AL13" s="33">
        <f>'様式-事B'!D22</f>
        <v>0</v>
      </c>
      <c r="AM13" s="57">
        <f>'様式-事B'!G22</f>
        <v>0</v>
      </c>
      <c r="AN13" s="33">
        <f>'様式-事B'!J22</f>
        <v>0</v>
      </c>
      <c r="AO13" s="33" t="str">
        <f>'様式-事B'!L22</f>
        <v>1:有り  0:無し</v>
      </c>
      <c r="AQ13" s="33">
        <f>'様式-事B'!Q23</f>
        <v>0</v>
      </c>
      <c r="AR13" s="33">
        <f>'様式-事B'!C23</f>
        <v>0</v>
      </c>
      <c r="AS13" s="33">
        <f>'様式-事B'!D23</f>
        <v>0</v>
      </c>
      <c r="AT13" s="57">
        <f>'様式-事B'!G23</f>
        <v>0</v>
      </c>
      <c r="AU13" s="33">
        <f>'様式-事B'!J23</f>
        <v>0</v>
      </c>
      <c r="AV13" s="33" t="str">
        <f>'様式-事B'!L23</f>
        <v>1:有り  0:無し</v>
      </c>
      <c r="AW13" s="33" t="e">
        <f>'様式-事B'!#REF!</f>
        <v>#REF!</v>
      </c>
      <c r="AX13" s="33" t="e">
        <f>'様式-事B'!#REF!</f>
        <v>#REF!</v>
      </c>
      <c r="AY13" s="33">
        <f>'様式-事B'!D28</f>
        <v>0</v>
      </c>
      <c r="AZ13" s="33">
        <f>'様式-事B'!D29</f>
        <v>0</v>
      </c>
      <c r="BA13" s="33" t="str">
        <f>'様式-事B'!D30</f>
        <v>1:管理型　　2:安定型 　3:遮断型</v>
      </c>
      <c r="BB13" s="33" t="str">
        <f>'様式-事B'!D31</f>
        <v>1:有り　　0:無し</v>
      </c>
      <c r="BC13" s="58" t="str">
        <f>'様式-事B'!D32</f>
        <v>年　　　月　　　日</v>
      </c>
      <c r="BD13" s="59">
        <f>'様式-事B'!D33</f>
        <v>0</v>
      </c>
      <c r="BE13" s="59">
        <f>'様式-事B'!D34</f>
        <v>0</v>
      </c>
      <c r="BF13" s="59">
        <f>'様式-事B'!D35</f>
        <v>0</v>
      </c>
      <c r="BG13" s="59">
        <f>'様式-事B'!D36</f>
        <v>0</v>
      </c>
      <c r="BL13" s="59">
        <f>'様式-事B'!D40</f>
        <v>0</v>
      </c>
      <c r="BM13" s="59">
        <f>'様式-事B'!D41</f>
        <v>0</v>
      </c>
      <c r="BN13" s="59">
        <f>'様式-事B'!D42</f>
        <v>0</v>
      </c>
      <c r="BO13" s="58" t="str">
        <f>'様式-事B'!D43</f>
        <v>年　　　月　　　日</v>
      </c>
      <c r="BP13" s="33">
        <f>'様式-事B'!D44</f>
        <v>0</v>
      </c>
      <c r="BQ13" s="33">
        <f>'様式-事B'!D45</f>
        <v>0</v>
      </c>
      <c r="BR13" s="33">
        <f>'様式-事B'!I28</f>
        <v>0</v>
      </c>
      <c r="BS13" s="33">
        <f>'様式-事B'!I29</f>
        <v>0</v>
      </c>
      <c r="BT13" s="33" t="str">
        <f>'様式-事B'!I30</f>
        <v>1:管理型   2:安定型   3:遮断型</v>
      </c>
      <c r="BU13" s="33" t="str">
        <f>'様式-事B'!I31</f>
        <v>1:有り　　0:無し</v>
      </c>
      <c r="BV13" s="58" t="str">
        <f>'様式-事B'!I32</f>
        <v>年　　　月　　　日</v>
      </c>
      <c r="BW13" s="59">
        <f>'様式-事B'!I33</f>
        <v>0</v>
      </c>
      <c r="BX13" s="59">
        <f>'様式-事B'!I34</f>
        <v>0</v>
      </c>
      <c r="BY13" s="59">
        <f>'様式-事B'!I35</f>
        <v>0</v>
      </c>
      <c r="BZ13" s="59">
        <f>'様式-事B'!I36</f>
        <v>0</v>
      </c>
      <c r="CE13" s="59">
        <f>'様式-事B'!I40</f>
        <v>0</v>
      </c>
      <c r="CF13" s="59">
        <f>'様式-事B'!I41</f>
        <v>0</v>
      </c>
      <c r="CG13" s="59">
        <f>'様式-事B'!I42</f>
        <v>0</v>
      </c>
      <c r="CH13" s="58" t="str">
        <f>'様式-事B'!I43</f>
        <v>年　　　月　　　日</v>
      </c>
      <c r="CI13" s="33">
        <f>'様式-事B'!I44</f>
        <v>0</v>
      </c>
      <c r="CJ13" s="33">
        <f>'様式-事B'!I45</f>
        <v>0</v>
      </c>
      <c r="CK13" s="33">
        <f>'様式-事B'!M28</f>
        <v>0</v>
      </c>
      <c r="CL13" s="33">
        <f>'様式-事B'!M29</f>
        <v>0</v>
      </c>
      <c r="CM13" s="33" t="str">
        <f>'様式-事B'!M30</f>
        <v>1:管理型   2:安定型    3:遮断型</v>
      </c>
      <c r="CN13" s="33" t="str">
        <f>'様式-事B'!M31</f>
        <v>1:有り　　0:無し</v>
      </c>
      <c r="CO13" s="58" t="str">
        <f>'様式-事B'!M32</f>
        <v>年　　　月　　　日</v>
      </c>
      <c r="CP13" s="59">
        <f>'様式-事B'!M33</f>
        <v>0</v>
      </c>
      <c r="CQ13" s="59">
        <f>'様式-事B'!M34</f>
        <v>0</v>
      </c>
      <c r="CR13" s="59">
        <f>'様式-事B'!M35</f>
        <v>0</v>
      </c>
      <c r="CS13" s="59">
        <f>'様式-事B'!M36</f>
        <v>0</v>
      </c>
      <c r="CX13" s="59">
        <f>'様式-事B'!M40</f>
        <v>0</v>
      </c>
      <c r="CY13" s="59">
        <f>'様式-事B'!M41</f>
        <v>0</v>
      </c>
      <c r="CZ13" s="59">
        <f>'様式-事B'!M42</f>
        <v>0</v>
      </c>
      <c r="DA13" s="58" t="str">
        <f>'様式-事B'!M43</f>
        <v>年　　　月　　　日</v>
      </c>
      <c r="DB13" s="33">
        <f>'様式-事B'!M44</f>
        <v>0</v>
      </c>
      <c r="DC13" s="33">
        <f>'様式-事B'!M45</f>
        <v>0</v>
      </c>
    </row>
    <row r="19" spans="1:4" ht="12.5">
      <c r="A19" s="49" t="s">
        <v>231</v>
      </c>
    </row>
    <row r="20" spans="1:4" ht="12.5">
      <c r="A20" s="33" t="s">
        <v>232</v>
      </c>
    </row>
    <row r="21" spans="1:4" s="60" customFormat="1" ht="12.5">
      <c r="A21" s="33" t="s">
        <v>233</v>
      </c>
      <c r="B21" s="60" t="s">
        <v>234</v>
      </c>
      <c r="C21" s="60" t="s">
        <v>10</v>
      </c>
      <c r="D21" s="60" t="s">
        <v>235</v>
      </c>
    </row>
    <row r="22" spans="1:4" s="60" customFormat="1" ht="12.5">
      <c r="A22" s="60">
        <v>1</v>
      </c>
      <c r="B22" s="61">
        <f>'様式-事B'!C9</f>
        <v>0</v>
      </c>
      <c r="C22" s="57">
        <f>'様式-事B'!D9</f>
        <v>0</v>
      </c>
      <c r="D22" s="57">
        <f>'様式-事B'!F9</f>
        <v>0</v>
      </c>
    </row>
    <row r="23" spans="1:4" s="60" customFormat="1" ht="12.5">
      <c r="A23" s="60">
        <v>2</v>
      </c>
      <c r="B23" s="61">
        <f>'様式-事B'!C10</f>
        <v>0</v>
      </c>
      <c r="C23" s="57">
        <f>'様式-事B'!D10</f>
        <v>0</v>
      </c>
      <c r="D23" s="57">
        <f>'様式-事B'!F10</f>
        <v>0</v>
      </c>
    </row>
    <row r="24" spans="1:4" s="60" customFormat="1" ht="12.5">
      <c r="A24" s="60">
        <v>3</v>
      </c>
      <c r="B24" s="61">
        <f>'様式-事B'!C11</f>
        <v>0</v>
      </c>
      <c r="C24" s="57">
        <f>'様式-事B'!D11</f>
        <v>0</v>
      </c>
      <c r="D24" s="57">
        <f>'様式-事B'!F11</f>
        <v>0</v>
      </c>
    </row>
    <row r="25" spans="1:4" s="60" customFormat="1" ht="12.5">
      <c r="A25" s="60">
        <v>4</v>
      </c>
      <c r="B25" s="61">
        <f>'様式-事B'!C12</f>
        <v>0</v>
      </c>
      <c r="C25" s="57">
        <f>'様式-事B'!D12</f>
        <v>0</v>
      </c>
      <c r="D25" s="57">
        <f>'様式-事B'!F12</f>
        <v>0</v>
      </c>
    </row>
    <row r="26" spans="1:4" s="60" customFormat="1" ht="12.5">
      <c r="A26" s="60">
        <v>5</v>
      </c>
      <c r="B26" s="61">
        <f>'様式-事B'!J9</f>
        <v>0</v>
      </c>
      <c r="C26" s="61">
        <f>'様式-事B'!M9</f>
        <v>0</v>
      </c>
      <c r="D26" s="61">
        <f>'様式-事B'!P9</f>
        <v>0</v>
      </c>
    </row>
    <row r="27" spans="1:4" s="60" customFormat="1" ht="12.5">
      <c r="A27" s="60">
        <v>6</v>
      </c>
      <c r="B27" s="61">
        <f>'様式-事B'!J10</f>
        <v>0</v>
      </c>
      <c r="C27" s="61">
        <f>'様式-事B'!M10</f>
        <v>0</v>
      </c>
      <c r="D27" s="61">
        <f>'様式-事B'!P10</f>
        <v>0</v>
      </c>
    </row>
    <row r="28" spans="1:4" s="60" customFormat="1" ht="12.5">
      <c r="A28" s="60">
        <v>7</v>
      </c>
      <c r="B28" s="61">
        <f>'様式-事B'!J11</f>
        <v>0</v>
      </c>
      <c r="C28" s="61">
        <f>'様式-事B'!M11</f>
        <v>0</v>
      </c>
      <c r="D28" s="61">
        <f>'様式-事B'!P11</f>
        <v>0</v>
      </c>
    </row>
    <row r="29" spans="1:4" s="60" customFormat="1" ht="12.5">
      <c r="A29" s="60">
        <v>8</v>
      </c>
      <c r="B29" s="61">
        <f>'様式-事B'!J12</f>
        <v>0</v>
      </c>
      <c r="C29" s="61">
        <f>'様式-事B'!M12</f>
        <v>0</v>
      </c>
      <c r="D29" s="61">
        <f>'様式-事B'!P12</f>
        <v>0</v>
      </c>
    </row>
    <row r="30" spans="1:4" s="60" customFormat="1" ht="12.5"/>
    <row r="31" spans="1:4" s="60" customFormat="1" ht="12.5"/>
    <row r="32" spans="1:4" s="60" customFormat="1" ht="12.5"/>
    <row r="33" s="60" customFormat="1" ht="12.5"/>
    <row r="34" s="60" customFormat="1" ht="12.5"/>
    <row r="35" s="60" customFormat="1" ht="12.5"/>
    <row r="36" s="60" customFormat="1" ht="12.5"/>
    <row r="37" s="60" customFormat="1" ht="12.5"/>
    <row r="38" s="60" customFormat="1" ht="12.5"/>
    <row r="39" s="60" customFormat="1" ht="12.5"/>
    <row r="40" s="60" customFormat="1" ht="12.5"/>
    <row r="41" s="60" customFormat="1" ht="12.5"/>
    <row r="42" s="60" customFormat="1" ht="12.5"/>
    <row r="43" s="60" customFormat="1" ht="12.5"/>
    <row r="44" s="60" customFormat="1" ht="12.5"/>
    <row r="45" s="60" customFormat="1" ht="12.5"/>
    <row r="46" s="60" customFormat="1" ht="12.5"/>
    <row r="47" s="60" customFormat="1" ht="12.5"/>
    <row r="48" s="60" customFormat="1" ht="12.5"/>
    <row r="49" s="60" customFormat="1" ht="12.5"/>
    <row r="50" s="60" customFormat="1" ht="12.5"/>
    <row r="51" s="60" customFormat="1" ht="12.5"/>
    <row r="52" s="60" customFormat="1" ht="12.5"/>
    <row r="53" s="60" customFormat="1" ht="12.5"/>
    <row r="54" s="60" customFormat="1" ht="12.5"/>
    <row r="55" s="60" customFormat="1" ht="12.5"/>
    <row r="56" s="60" customFormat="1" ht="12.5"/>
    <row r="57" s="60" customFormat="1" ht="12.5"/>
    <row r="58" s="60" customFormat="1" ht="12.5"/>
    <row r="59" s="60" customFormat="1" ht="12.5"/>
    <row r="60" s="60" customFormat="1" ht="12.5"/>
    <row r="61" s="60" customFormat="1" ht="12.5"/>
    <row r="62" s="60" customFormat="1" ht="12.5"/>
    <row r="63" s="60" customFormat="1" ht="12.5"/>
    <row r="64" s="60" customFormat="1" ht="12.5"/>
    <row r="65" s="60" customFormat="1" ht="12.5"/>
    <row r="66" s="60" customFormat="1" ht="12.5"/>
    <row r="67" s="60" customFormat="1" ht="12.5"/>
    <row r="68" s="60" customFormat="1" ht="12.5"/>
    <row r="69" s="60" customFormat="1" ht="12.5"/>
    <row r="70" s="60" customFormat="1" ht="12.5"/>
    <row r="71" s="60" customFormat="1" ht="12.5"/>
    <row r="72" s="60" customFormat="1" ht="12.5"/>
    <row r="73" s="60" customFormat="1" ht="12.5"/>
    <row r="74" s="60" customFormat="1" ht="12.5"/>
    <row r="75" s="60" customFormat="1" ht="12.5"/>
    <row r="76" s="60" customFormat="1" ht="12.5"/>
    <row r="77" s="60" customFormat="1" ht="12.5"/>
    <row r="78" s="60" customFormat="1" ht="12.5"/>
    <row r="79" s="60" customFormat="1" ht="12.5"/>
    <row r="80" s="60" customFormat="1" ht="12.5"/>
    <row r="81" s="60" customFormat="1" ht="12.5"/>
    <row r="82" s="60" customFormat="1" ht="12.5"/>
    <row r="83" s="60" customFormat="1" ht="12.5"/>
    <row r="84" s="60" customFormat="1" ht="12.5"/>
    <row r="85" s="60" customFormat="1" ht="12.5"/>
    <row r="86" s="60" customFormat="1" ht="12.5"/>
    <row r="87" s="60" customFormat="1" ht="12.5"/>
    <row r="88" s="60" customFormat="1" ht="12.5"/>
    <row r="89" s="60" customFormat="1" ht="12.5"/>
    <row r="90" s="60" customFormat="1" ht="12.5"/>
    <row r="91" s="60" customFormat="1" ht="12.5"/>
    <row r="92" s="60" customFormat="1" ht="12.5"/>
    <row r="93" s="60" customFormat="1" ht="12.5"/>
    <row r="94" s="60" customFormat="1" ht="12.5"/>
    <row r="95" s="60" customFormat="1" ht="12.5"/>
    <row r="96" s="60" customFormat="1" ht="12.5"/>
    <row r="97" s="60" customFormat="1" ht="12.5"/>
    <row r="98" s="60" customFormat="1" ht="12.5"/>
    <row r="99" s="60" customFormat="1" ht="12.5"/>
    <row r="100" s="60" customFormat="1" ht="12.5"/>
    <row r="101" s="60" customFormat="1" ht="12.5"/>
    <row r="102" s="60" customFormat="1" ht="12.5"/>
    <row r="103" s="60" customFormat="1" ht="12.5"/>
    <row r="104" s="60" customFormat="1" ht="12.5"/>
    <row r="105" s="60" customFormat="1" ht="12.5"/>
    <row r="106" s="60" customFormat="1" ht="12.5"/>
    <row r="107" s="60" customFormat="1" ht="12.5"/>
    <row r="108" s="60" customFormat="1" ht="12.5"/>
    <row r="109" s="60" customFormat="1" ht="12.5"/>
    <row r="110" s="60" customFormat="1" ht="12.5"/>
    <row r="111" s="60" customFormat="1" ht="12.5"/>
    <row r="112" s="60" customFormat="1" ht="12.5"/>
    <row r="113" s="60" customFormat="1" ht="12.5"/>
    <row r="114" s="60" customFormat="1" ht="12.5"/>
    <row r="115" s="60" customFormat="1" ht="12.5"/>
    <row r="116" s="60" customFormat="1" ht="12.5"/>
    <row r="117" s="60" customFormat="1" ht="12.5"/>
    <row r="118" s="60" customFormat="1" ht="12.5"/>
    <row r="119" s="60" customFormat="1" ht="12.5"/>
    <row r="120" s="60" customFormat="1" ht="12.5"/>
    <row r="121" s="60" customFormat="1" ht="12.5"/>
    <row r="122" s="60" customFormat="1" ht="12.5"/>
    <row r="123" s="60" customFormat="1" ht="12.5"/>
    <row r="124" s="60" customFormat="1" ht="12.5"/>
    <row r="125" s="60" customFormat="1" ht="12.5"/>
    <row r="126" s="60" customFormat="1" ht="12.5"/>
    <row r="127" s="60" customFormat="1" ht="12.5"/>
    <row r="128" s="60" customFormat="1" ht="12.5"/>
    <row r="129" s="60" customFormat="1" ht="12.5"/>
    <row r="130" s="60" customFormat="1" ht="12.5"/>
    <row r="131" s="60" customFormat="1" ht="12.5"/>
    <row r="132" s="60" customFormat="1" ht="12.5"/>
    <row r="133" s="60" customFormat="1" ht="12.5"/>
    <row r="134" s="60" customFormat="1" ht="12.5"/>
    <row r="135" s="60" customFormat="1" ht="12.5"/>
    <row r="136" s="60" customFormat="1" ht="12.5"/>
    <row r="137" s="60" customFormat="1" ht="12.5"/>
    <row r="138" s="60" customFormat="1" ht="12.5"/>
    <row r="139" s="60" customFormat="1" ht="12.5"/>
    <row r="140" s="60" customFormat="1" ht="12.5"/>
    <row r="141" s="60" customFormat="1" ht="12.5"/>
    <row r="142" s="60" customFormat="1" ht="12.5"/>
    <row r="143" s="60" customFormat="1" ht="12.5"/>
    <row r="144" s="60" customFormat="1" ht="12.5"/>
    <row r="145" s="60" customFormat="1" ht="12.5"/>
    <row r="146" s="60" customFormat="1" ht="12.5"/>
    <row r="147" s="60" customFormat="1" ht="12.5"/>
    <row r="148" s="60" customFormat="1" ht="12.5"/>
    <row r="149" s="60" customFormat="1" ht="12.5"/>
    <row r="150" s="60" customFormat="1" ht="12.5"/>
    <row r="151" s="60" customFormat="1" ht="12.5"/>
    <row r="152" s="60" customFormat="1" ht="12.5"/>
    <row r="153" s="60" customFormat="1" ht="12.5"/>
    <row r="154" s="60" customFormat="1" ht="12.5"/>
    <row r="155" s="60" customFormat="1" ht="12.5"/>
    <row r="156" s="60" customFormat="1" ht="12.5"/>
    <row r="157" s="60" customFormat="1" ht="12.5"/>
    <row r="158" s="60" customFormat="1" ht="12.5"/>
    <row r="159" s="60" customFormat="1" ht="12.5"/>
    <row r="160" s="60" customFormat="1" ht="12.5"/>
    <row r="161" s="60" customFormat="1" ht="12.5"/>
    <row r="162" s="60" customFormat="1" ht="12.5"/>
    <row r="163" s="60" customFormat="1" ht="12.5"/>
    <row r="164" s="60" customFormat="1" ht="12.5"/>
    <row r="165" s="60" customFormat="1" ht="12.5"/>
    <row r="166" s="60" customFormat="1" ht="12.5"/>
    <row r="167" s="60" customFormat="1" ht="12.5"/>
    <row r="168" s="60" customFormat="1" ht="12.5"/>
    <row r="169" s="60" customFormat="1" ht="12.5"/>
    <row r="170" s="60" customFormat="1" ht="12.5"/>
    <row r="171" s="60" customFormat="1" ht="12.5"/>
    <row r="172" s="60" customFormat="1" ht="12.5"/>
    <row r="173" s="60" customFormat="1" ht="12.5"/>
    <row r="174" s="60" customFormat="1" ht="12.5"/>
    <row r="175" s="60" customFormat="1" ht="12.5"/>
    <row r="176" s="60" customFormat="1" ht="12.5"/>
    <row r="177" s="60" customFormat="1" ht="12.5"/>
    <row r="178" s="60" customFormat="1" ht="12.5"/>
    <row r="179" s="60" customFormat="1" ht="12.5"/>
    <row r="180" s="60" customFormat="1" ht="12.5"/>
    <row r="181" s="60" customFormat="1" ht="12.5"/>
    <row r="182" s="60" customFormat="1" ht="12.5"/>
    <row r="183" s="60" customFormat="1" ht="12.5"/>
    <row r="184" s="60" customFormat="1" ht="12.5"/>
    <row r="185" s="60" customFormat="1" ht="12.5"/>
    <row r="186" s="60" customFormat="1" ht="12.5"/>
    <row r="187" s="60" customFormat="1" ht="12.5"/>
    <row r="188" s="60" customFormat="1" ht="12.5"/>
    <row r="189" s="60" customFormat="1" ht="12.5"/>
    <row r="190" s="60" customFormat="1" ht="12.5"/>
    <row r="191" s="60" customFormat="1" ht="12.5"/>
    <row r="192" s="60" customFormat="1" ht="12.5"/>
    <row r="193" s="60" customFormat="1" ht="12.5"/>
    <row r="194" s="60" customFormat="1" ht="12.5"/>
    <row r="195" s="60" customFormat="1" ht="12.5"/>
    <row r="196" s="60" customFormat="1" ht="12.5"/>
    <row r="197" s="60" customFormat="1" ht="12.5"/>
    <row r="198" s="60" customFormat="1" ht="12.5"/>
    <row r="199" s="60" customFormat="1" ht="12.5"/>
    <row r="200" s="60" customFormat="1" ht="12.5"/>
    <row r="201" s="60" customFormat="1" ht="12.5"/>
    <row r="202" s="60" customFormat="1" ht="12.5"/>
    <row r="203" s="60" customFormat="1" ht="12.5"/>
    <row r="204" s="60" customFormat="1" ht="12.5"/>
    <row r="205" s="60" customFormat="1" ht="12.5"/>
    <row r="206" s="60" customFormat="1" ht="12.5"/>
    <row r="207" s="60" customFormat="1" ht="12.5"/>
    <row r="208" s="60" customFormat="1" ht="12.5"/>
    <row r="209" s="60" customFormat="1" ht="12.5"/>
    <row r="210" s="60" customFormat="1" ht="12.5"/>
    <row r="211" s="60" customFormat="1" ht="12.5"/>
    <row r="212" s="60" customFormat="1" ht="12.5"/>
    <row r="213" s="60" customFormat="1" ht="12.5"/>
    <row r="214" s="60" customFormat="1" ht="12.5"/>
    <row r="215" s="60" customFormat="1" ht="12.5"/>
    <row r="216" s="60" customFormat="1" ht="12.5"/>
    <row r="217" s="60" customFormat="1" ht="12.5"/>
    <row r="218" s="60" customFormat="1" ht="12.5"/>
    <row r="219" s="60" customFormat="1" ht="12.5"/>
    <row r="220" s="60" customFormat="1" ht="12.5"/>
    <row r="221" s="60" customFormat="1" ht="12.5"/>
    <row r="222" s="60" customFormat="1" ht="12.5"/>
    <row r="223" s="60" customFormat="1" ht="12.5"/>
    <row r="224" s="60" customFormat="1" ht="12.5"/>
    <row r="225" s="60" customFormat="1" ht="12.5"/>
    <row r="226" s="60" customFormat="1" ht="12.5"/>
    <row r="227" s="60" customFormat="1" ht="12.5"/>
    <row r="228" s="60" customFormat="1" ht="12.5"/>
    <row r="229" s="60" customFormat="1" ht="12.5"/>
    <row r="230" s="60" customFormat="1" ht="12.5"/>
    <row r="231" s="60" customFormat="1" ht="12.5"/>
    <row r="232" s="60" customFormat="1" ht="12.5"/>
    <row r="233" s="60" customFormat="1" ht="12.5"/>
    <row r="234" s="60" customFormat="1" ht="12.5"/>
    <row r="235" s="60" customFormat="1" ht="12.5"/>
    <row r="236" s="60" customFormat="1" ht="12.5"/>
    <row r="237" s="60" customFormat="1" ht="12.5"/>
    <row r="238" s="60" customFormat="1" ht="12.5"/>
    <row r="239" s="60" customFormat="1" ht="12.5"/>
    <row r="240" s="60" customFormat="1" ht="12.5"/>
    <row r="241" s="60" customFormat="1" ht="12.5"/>
    <row r="242" s="60" customFormat="1" ht="12.5"/>
    <row r="243" s="60" customFormat="1" ht="12.5"/>
    <row r="244" s="60" customFormat="1" ht="12.5"/>
    <row r="245" s="60" customFormat="1" ht="12.5"/>
    <row r="246" s="60" customFormat="1" ht="12.5"/>
    <row r="247" s="60" customFormat="1" ht="12.5"/>
    <row r="248" s="60" customFormat="1" ht="12.5"/>
    <row r="249" s="60" customFormat="1" ht="12.5"/>
    <row r="250" s="60" customFormat="1" ht="12.5"/>
    <row r="251" s="60" customFormat="1" ht="12.5"/>
    <row r="252" s="60" customFormat="1" ht="12.5"/>
    <row r="253" s="60" customFormat="1" ht="12.5"/>
    <row r="254" s="60" customFormat="1" ht="12.5"/>
    <row r="255" s="60" customFormat="1" ht="12.5"/>
    <row r="256" s="60" customFormat="1" ht="12.5"/>
    <row r="257" s="60" customFormat="1" ht="12.5"/>
    <row r="258" s="60" customFormat="1" ht="12.5"/>
    <row r="259" s="60" customFormat="1" ht="12.5"/>
    <row r="260" s="60" customFormat="1" ht="12.5"/>
    <row r="261" s="60" customFormat="1" ht="12.5"/>
    <row r="262" s="60" customFormat="1" ht="12.5"/>
    <row r="263" s="60" customFormat="1" ht="12.5"/>
    <row r="264" s="60" customFormat="1" ht="12.5"/>
    <row r="265" s="60" customFormat="1" ht="12.5"/>
    <row r="266" s="60" customFormat="1" ht="12.5"/>
    <row r="267" s="60" customFormat="1" ht="12.5"/>
    <row r="268" s="60" customFormat="1" ht="12.5"/>
    <row r="269" s="60" customFormat="1" ht="12.5"/>
    <row r="270" s="60" customFormat="1" ht="12.5"/>
    <row r="271" s="60" customFormat="1" ht="12.5"/>
    <row r="272" s="60" customFormat="1" ht="12.5"/>
    <row r="273" s="60" customFormat="1" ht="12.5"/>
    <row r="274" s="60" customFormat="1" ht="12.5"/>
    <row r="275" s="60" customFormat="1" ht="12.5"/>
    <row r="276" s="60" customFormat="1" ht="12.5"/>
    <row r="277" s="60" customFormat="1" ht="12.5"/>
    <row r="278" s="60" customFormat="1" ht="12.5"/>
    <row r="279" s="60" customFormat="1" ht="12.5"/>
    <row r="280" s="60" customFormat="1" ht="12.5"/>
    <row r="281" s="60" customFormat="1" ht="12.5"/>
    <row r="282" s="60" customFormat="1" ht="12.5"/>
    <row r="283" s="60" customFormat="1" ht="12.5"/>
    <row r="284" s="60" customFormat="1" ht="12.5"/>
    <row r="285" s="60" customFormat="1" ht="12.5"/>
    <row r="286" s="60" customFormat="1" ht="12.5"/>
    <row r="287" s="60" customFormat="1" ht="12.5"/>
    <row r="288" s="60" customFormat="1" ht="12.5"/>
    <row r="289" s="60" customFormat="1" ht="12.5"/>
    <row r="290" s="60" customFormat="1" ht="12.5"/>
    <row r="291" s="60" customFormat="1" ht="12.5"/>
    <row r="292" s="60" customFormat="1" ht="12.5"/>
    <row r="293" s="60" customFormat="1" ht="12.5"/>
    <row r="294" s="60" customFormat="1" ht="12.5"/>
    <row r="295" s="60" customFormat="1" ht="12.5"/>
    <row r="296" s="60" customFormat="1" ht="12.5"/>
    <row r="297" s="60" customFormat="1" ht="12.5"/>
    <row r="298" s="60" customFormat="1" ht="12.5"/>
    <row r="299" s="60" customFormat="1" ht="12.5"/>
    <row r="300" s="60" customFormat="1" ht="12.5"/>
    <row r="301" s="60" customFormat="1" ht="12.5"/>
    <row r="302" s="60" customFormat="1" ht="12.5"/>
    <row r="303" s="60" customFormat="1" ht="12.5"/>
    <row r="304" s="60" customFormat="1" ht="12.5"/>
    <row r="305" s="60" customFormat="1" ht="12.5"/>
    <row r="306" s="60" customFormat="1" ht="12.5"/>
    <row r="307" s="60" customFormat="1" ht="12.5"/>
    <row r="308" s="60" customFormat="1" ht="12.5"/>
    <row r="309" s="60" customFormat="1" ht="12.5"/>
    <row r="310" s="60" customFormat="1" ht="12.5"/>
    <row r="311" s="60" customFormat="1" ht="12.5"/>
    <row r="312" s="60" customFormat="1" ht="12.5"/>
    <row r="313" s="60" customFormat="1" ht="12.5"/>
    <row r="314" s="60" customFormat="1" ht="12.5"/>
    <row r="315" s="60" customFormat="1" ht="12.5"/>
    <row r="316" s="60" customFormat="1" ht="12.5"/>
    <row r="317" s="60" customFormat="1" ht="12.5"/>
    <row r="318" s="60" customFormat="1" ht="12.5"/>
    <row r="319" s="60" customFormat="1" ht="12.5"/>
    <row r="320" s="60" customFormat="1" ht="12.5"/>
    <row r="321" s="60" customFormat="1" ht="12.5"/>
    <row r="322" s="60" customFormat="1" ht="12.5"/>
    <row r="323" s="60" customFormat="1" ht="12.5"/>
    <row r="324" s="60" customFormat="1" ht="12.5"/>
    <row r="325" s="60" customFormat="1" ht="12.5"/>
    <row r="326" s="60" customFormat="1" ht="12.5"/>
    <row r="327" s="60" customFormat="1" ht="12.5"/>
    <row r="328" s="60" customFormat="1" ht="12.5"/>
    <row r="329" s="60" customFormat="1" ht="12.5"/>
    <row r="330" s="60" customFormat="1" ht="12.5"/>
    <row r="331" s="60" customFormat="1" ht="12.5"/>
    <row r="332" s="60" customFormat="1" ht="12.5"/>
    <row r="333" s="60" customFormat="1" ht="12.5"/>
    <row r="334" s="60" customFormat="1" ht="12.5"/>
    <row r="335" s="60" customFormat="1" ht="12.5"/>
    <row r="336" s="60" customFormat="1" ht="12.5"/>
    <row r="337" s="60" customFormat="1" ht="12.5"/>
    <row r="338" s="60" customFormat="1" ht="12.5"/>
    <row r="339" s="60" customFormat="1" ht="12.5"/>
    <row r="340" s="60" customFormat="1" ht="12.5"/>
    <row r="341" s="60" customFormat="1" ht="12.5"/>
    <row r="342" s="60" customFormat="1" ht="12.5"/>
    <row r="343" s="60" customFormat="1" ht="12.5"/>
    <row r="344" s="60" customFormat="1" ht="12.5"/>
    <row r="345" s="60" customFormat="1" ht="12.5"/>
    <row r="346" s="60" customFormat="1" ht="12.5"/>
    <row r="347" s="60" customFormat="1" ht="12.5"/>
    <row r="348" s="60" customFormat="1" ht="12.5"/>
    <row r="349" s="60" customFormat="1" ht="12.5"/>
    <row r="350" s="60" customFormat="1" ht="12.5"/>
    <row r="351" s="60" customFormat="1" ht="12.5"/>
    <row r="352" s="60" customFormat="1" ht="12.5"/>
    <row r="353" s="60" customFormat="1" ht="12.5"/>
    <row r="354" s="60" customFormat="1" ht="12.5"/>
    <row r="355" s="60" customFormat="1" ht="12.5"/>
    <row r="356" s="60" customFormat="1" ht="12.5"/>
    <row r="357" s="60" customFormat="1" ht="12.5"/>
    <row r="358" s="60" customFormat="1" ht="12.5"/>
    <row r="359" s="60" customFormat="1" ht="12.5"/>
    <row r="360" s="60" customFormat="1" ht="12.5"/>
    <row r="361" s="60" customFormat="1" ht="12.5"/>
    <row r="362" s="60" customFormat="1" ht="12.5"/>
    <row r="363" s="60" customFormat="1" ht="12.5"/>
    <row r="364" s="60" customFormat="1" ht="12.5"/>
    <row r="365" s="60" customFormat="1" ht="12.5"/>
    <row r="366" s="60" customFormat="1" ht="12.5"/>
    <row r="367" s="60" customFormat="1" ht="12.5"/>
    <row r="368" s="60" customFormat="1" ht="12.5"/>
    <row r="369" s="60" customFormat="1" ht="12.5"/>
    <row r="370" s="60" customFormat="1" ht="12.5"/>
    <row r="371" s="60" customFormat="1" ht="12.5"/>
    <row r="372" s="60" customFormat="1" ht="12.5"/>
    <row r="373" s="60" customFormat="1" ht="12.5"/>
    <row r="374" s="60" customFormat="1" ht="12.5"/>
    <row r="375" s="60" customFormat="1" ht="12.5"/>
    <row r="376" s="60" customFormat="1" ht="12.5"/>
    <row r="377" s="60" customFormat="1" ht="12.5"/>
    <row r="378" s="60" customFormat="1" ht="12.5"/>
    <row r="379" s="60" customFormat="1" ht="12.5"/>
    <row r="380" s="60" customFormat="1" ht="12.5"/>
    <row r="381" s="60" customFormat="1" ht="12.5"/>
    <row r="382" s="60" customFormat="1" ht="12.5"/>
    <row r="383" s="60" customFormat="1" ht="12.5"/>
    <row r="384" s="60" customFormat="1" ht="12.5"/>
    <row r="385" s="60" customFormat="1" ht="12.5"/>
    <row r="386" s="60" customFormat="1" ht="12.5"/>
    <row r="387" s="60" customFormat="1" ht="12.5"/>
    <row r="388" s="60" customFormat="1" ht="12.5"/>
    <row r="389" s="60" customFormat="1" ht="12.5"/>
    <row r="390" s="60" customFormat="1" ht="12.5"/>
    <row r="391" s="60" customFormat="1" ht="12.5"/>
    <row r="392" s="60" customFormat="1" ht="12.5"/>
    <row r="393" s="60" customFormat="1" ht="12.5"/>
    <row r="394" s="60" customFormat="1" ht="12.5"/>
    <row r="395" s="60" customFormat="1" ht="12.5"/>
    <row r="396" s="60" customFormat="1" ht="12.5"/>
    <row r="397" s="60" customFormat="1" ht="12.5"/>
    <row r="398" s="60" customFormat="1" ht="12.5"/>
    <row r="399" s="60" customFormat="1" ht="12.5"/>
    <row r="400" s="60" customFormat="1" ht="12.5"/>
    <row r="401" s="60" customFormat="1" ht="12.5"/>
    <row r="402" s="60" customFormat="1" ht="12.5"/>
    <row r="403" s="60" customFormat="1" ht="12.5"/>
    <row r="404" s="60" customFormat="1" ht="12.5"/>
    <row r="405" s="60" customFormat="1" ht="12.5"/>
    <row r="406" s="60" customFormat="1" ht="12.5"/>
    <row r="407" s="60" customFormat="1" ht="12.5"/>
    <row r="408" s="60" customFormat="1" ht="12.5"/>
    <row r="409" s="60" customFormat="1" ht="12.5"/>
    <row r="410" s="60" customFormat="1" ht="12.5"/>
    <row r="411" s="60" customFormat="1" ht="12.5"/>
    <row r="412" s="60" customFormat="1" ht="12.5"/>
    <row r="413" s="60" customFormat="1" ht="12.5"/>
    <row r="414" s="60" customFormat="1" ht="12.5"/>
    <row r="415" s="60" customFormat="1" ht="12.5"/>
    <row r="416" s="60" customFormat="1" ht="12.5"/>
    <row r="417" s="60" customFormat="1" ht="12.5"/>
    <row r="418" s="60" customFormat="1" ht="12.5"/>
    <row r="419" s="60" customFormat="1" ht="12.5"/>
    <row r="420" s="60" customFormat="1" ht="12.5"/>
    <row r="421" s="60" customFormat="1" ht="12.5"/>
    <row r="422" s="60" customFormat="1" ht="12.5"/>
    <row r="423" s="60" customFormat="1" ht="12.5"/>
    <row r="424" s="60" customFormat="1" ht="12.5"/>
    <row r="425" s="60" customFormat="1" ht="12.5"/>
    <row r="426" s="60" customFormat="1" ht="12.5"/>
    <row r="427" s="60" customFormat="1" ht="12.5"/>
    <row r="428" s="60" customFormat="1" ht="12.5"/>
    <row r="429" s="60" customFormat="1" ht="12.5"/>
    <row r="430" s="60" customFormat="1" ht="12.5"/>
    <row r="431" s="60" customFormat="1" ht="12.5"/>
    <row r="432" s="60" customFormat="1" ht="12.5"/>
    <row r="433" s="60" customFormat="1" ht="12.5"/>
    <row r="434" s="60" customFormat="1" ht="12.5"/>
    <row r="435" s="60" customFormat="1" ht="12.5"/>
    <row r="436" s="60" customFormat="1" ht="12.5"/>
    <row r="437" s="60" customFormat="1" ht="12.5"/>
    <row r="438" s="60" customFormat="1" ht="12.5"/>
    <row r="439" s="60" customFormat="1" ht="12.5"/>
    <row r="440" s="60" customFormat="1" ht="12.5"/>
    <row r="441" s="60" customFormat="1" ht="12.5"/>
    <row r="442" s="60" customFormat="1" ht="12.5"/>
    <row r="443" s="60" customFormat="1" ht="12.5"/>
    <row r="444" s="60" customFormat="1" ht="12.5"/>
    <row r="445" s="60" customFormat="1" ht="12.5"/>
    <row r="446" s="60" customFormat="1" ht="12.5"/>
    <row r="447" s="60" customFormat="1" ht="12.5"/>
    <row r="448" s="60" customFormat="1" ht="12.5"/>
    <row r="449" s="60" customFormat="1" ht="12.5"/>
    <row r="450" s="60" customFormat="1" ht="12.5"/>
    <row r="451" s="60" customFormat="1" ht="12.5"/>
    <row r="452" s="60" customFormat="1" ht="12.5"/>
    <row r="453" s="60" customFormat="1" ht="12.5"/>
    <row r="454" s="60" customFormat="1" ht="12.5"/>
    <row r="455" s="60" customFormat="1" ht="12.5"/>
    <row r="456" s="60" customFormat="1" ht="12.5"/>
    <row r="457" s="60" customFormat="1" ht="12.5"/>
    <row r="458" s="60" customFormat="1" ht="12.5"/>
    <row r="459" s="60" customFormat="1" ht="12.5"/>
    <row r="460" s="60" customFormat="1" ht="12.5"/>
    <row r="461" s="60" customFormat="1" ht="12.5"/>
    <row r="462" s="60" customFormat="1" ht="12.5"/>
    <row r="463" s="60" customFormat="1" ht="12.5"/>
    <row r="464" s="60" customFormat="1" ht="12.5"/>
    <row r="465" s="60" customFormat="1" ht="12.5"/>
    <row r="466" s="60" customFormat="1" ht="12.5"/>
    <row r="467" s="60" customFormat="1" ht="12.5"/>
    <row r="468" s="60" customFormat="1" ht="12.5"/>
    <row r="469" s="60" customFormat="1" ht="12.5"/>
    <row r="470" s="60" customFormat="1" ht="12.5"/>
    <row r="471" s="60" customFormat="1" ht="12.5"/>
    <row r="472" s="60" customFormat="1" ht="12.5"/>
    <row r="473" s="60" customFormat="1" ht="12.5"/>
    <row r="474" s="60" customFormat="1" ht="12.5"/>
    <row r="475" s="60" customFormat="1" ht="12.5"/>
    <row r="476" s="60" customFormat="1" ht="12.5"/>
    <row r="477" s="60" customFormat="1" ht="12.5"/>
    <row r="478" s="60" customFormat="1" ht="12.5"/>
    <row r="479" s="60" customFormat="1" ht="12.5"/>
    <row r="480" s="60" customFormat="1" ht="12.5"/>
    <row r="481" s="60" customFormat="1" ht="12.5"/>
    <row r="482" s="60" customFormat="1" ht="12.5"/>
    <row r="483" s="60" customFormat="1" ht="12.5"/>
    <row r="484" s="60" customFormat="1" ht="12.5"/>
    <row r="485" s="60" customFormat="1" ht="12.5"/>
    <row r="486" s="60" customFormat="1" ht="12.5"/>
    <row r="487" s="60" customFormat="1" ht="12.5"/>
    <row r="488" s="60" customFormat="1" ht="12.5"/>
    <row r="489" s="60" customFormat="1" ht="12.5"/>
    <row r="490" s="60" customFormat="1" ht="12.5"/>
    <row r="491" s="60" customFormat="1" ht="12.5"/>
    <row r="492" s="60" customFormat="1" ht="12.5"/>
    <row r="493" s="60" customFormat="1" ht="12.5"/>
    <row r="494" s="60" customFormat="1" ht="12.5"/>
    <row r="495" s="60" customFormat="1" ht="12.5"/>
    <row r="496" s="60" customFormat="1" ht="12.5"/>
    <row r="497" s="60" customFormat="1" ht="12.5"/>
    <row r="498" s="60" customFormat="1" ht="12.5"/>
    <row r="499" s="60" customFormat="1" ht="12.5"/>
    <row r="500" s="60" customFormat="1" ht="12.5"/>
    <row r="501" s="60" customFormat="1" ht="12.5"/>
    <row r="502" s="60" customFormat="1" ht="12.5"/>
    <row r="503" s="60" customFormat="1" ht="12.5"/>
    <row r="504" s="60" customFormat="1" ht="12.5"/>
    <row r="505" s="60" customFormat="1" ht="12.5"/>
    <row r="506" s="60" customFormat="1" ht="12.5"/>
    <row r="507" s="60" customFormat="1" ht="12.5"/>
    <row r="508" s="60" customFormat="1" ht="12.5"/>
    <row r="509" s="60" customFormat="1" ht="12.5"/>
    <row r="510" s="60" customFormat="1" ht="12.5"/>
    <row r="511" s="60" customFormat="1" ht="12.5"/>
    <row r="512" s="60" customFormat="1" ht="12.5"/>
    <row r="513" s="60" customFormat="1" ht="12.5"/>
    <row r="514" s="60" customFormat="1" ht="12.5"/>
    <row r="515" s="60" customFormat="1" ht="12.5"/>
    <row r="516" s="60" customFormat="1" ht="12.5"/>
    <row r="517" s="60" customFormat="1" ht="12.5"/>
    <row r="518" s="60" customFormat="1" ht="12.5"/>
    <row r="519" s="60" customFormat="1" ht="12.5"/>
    <row r="520" s="60" customFormat="1" ht="12.5"/>
    <row r="521" s="60" customFormat="1" ht="12.5"/>
    <row r="522" s="60" customFormat="1" ht="12.5"/>
    <row r="523" s="60" customFormat="1" ht="12.5"/>
    <row r="524" s="60" customFormat="1" ht="12.5"/>
    <row r="525" s="60" customFormat="1" ht="12.5"/>
    <row r="526" s="60" customFormat="1" ht="12.5"/>
    <row r="527" s="60" customFormat="1" ht="12.5"/>
    <row r="528" s="60" customFormat="1" ht="12.5"/>
    <row r="529" s="60" customFormat="1" ht="12.5"/>
    <row r="530" s="60" customFormat="1" ht="12.5"/>
    <row r="531" s="60" customFormat="1" ht="12.5"/>
    <row r="532" s="60" customFormat="1" ht="12.5"/>
    <row r="533" s="60" customFormat="1" ht="12.5"/>
    <row r="534" s="60" customFormat="1" ht="12.5"/>
    <row r="535" s="60" customFormat="1" ht="12.5"/>
    <row r="536" s="60" customFormat="1" ht="12.5"/>
    <row r="537" s="60" customFormat="1" ht="12.5"/>
    <row r="538" s="60" customFormat="1" ht="12.5"/>
    <row r="539" s="60" customFormat="1" ht="12.5"/>
    <row r="540" s="60" customFormat="1" ht="12.5"/>
    <row r="541" s="60" customFormat="1" ht="12.5"/>
    <row r="542" s="60" customFormat="1" ht="12.5"/>
    <row r="543" s="60" customFormat="1" ht="12.5"/>
    <row r="544" s="60" customFormat="1" ht="12.5"/>
    <row r="545" s="60" customFormat="1" ht="12.5"/>
    <row r="546" s="60" customFormat="1" ht="12.5"/>
    <row r="547" s="60" customFormat="1" ht="12.5"/>
    <row r="548" s="60" customFormat="1" ht="12.5"/>
    <row r="549" s="60" customFormat="1" ht="12.5"/>
    <row r="550" s="60" customFormat="1" ht="12.5"/>
    <row r="551" s="60" customFormat="1" ht="12.5"/>
    <row r="552" s="60" customFormat="1" ht="12.5"/>
    <row r="553" s="60" customFormat="1" ht="12.5"/>
    <row r="554" s="60" customFormat="1" ht="12.5"/>
    <row r="555" s="60" customFormat="1" ht="12.5"/>
    <row r="556" s="60" customFormat="1" ht="12.5"/>
    <row r="557" s="60" customFormat="1" ht="12.5"/>
    <row r="558" s="60" customFormat="1" ht="12.5"/>
    <row r="559" s="60" customFormat="1" ht="12.5"/>
    <row r="560" s="60" customFormat="1" ht="12.5"/>
    <row r="561" s="60" customFormat="1" ht="12.5"/>
    <row r="562" s="60" customFormat="1" ht="12.5"/>
    <row r="563" s="60" customFormat="1" ht="12.5"/>
    <row r="564" s="60" customFormat="1" ht="12.5"/>
    <row r="565" s="60" customFormat="1" ht="12.5"/>
    <row r="566" s="60" customFormat="1" ht="12.5"/>
    <row r="567" s="60" customFormat="1" ht="12.5"/>
    <row r="568" s="60" customFormat="1" ht="12.5"/>
    <row r="569" s="60" customFormat="1" ht="12.5"/>
    <row r="570" s="60" customFormat="1" ht="12.5"/>
    <row r="571" s="60" customFormat="1" ht="12.5"/>
    <row r="572" s="60" customFormat="1" ht="12.5"/>
    <row r="573" s="60" customFormat="1" ht="12.5"/>
    <row r="574" s="60" customFormat="1" ht="12.5"/>
    <row r="575" s="60" customFormat="1" ht="12.5"/>
    <row r="576" s="60" customFormat="1" ht="12.5"/>
    <row r="577" s="60" customFormat="1" ht="12.5"/>
    <row r="578" s="60" customFormat="1" ht="12.5"/>
    <row r="579" s="60" customFormat="1" ht="12.5"/>
    <row r="580" s="60" customFormat="1" ht="12.5"/>
    <row r="581" s="60" customFormat="1" ht="12.5"/>
    <row r="582" s="60" customFormat="1" ht="12.5"/>
    <row r="583" s="60" customFormat="1" ht="12.5"/>
    <row r="584" s="60" customFormat="1" ht="12.5"/>
    <row r="585" s="60" customFormat="1" ht="12.5"/>
    <row r="586" s="60" customFormat="1" ht="12.5"/>
    <row r="587" s="60" customFormat="1" ht="12.5"/>
    <row r="588" s="60" customFormat="1" ht="12.5"/>
    <row r="589" s="60" customFormat="1" ht="12.5"/>
    <row r="590" s="60" customFormat="1" ht="12.5"/>
    <row r="591" s="60" customFormat="1" ht="12.5"/>
    <row r="592" s="60" customFormat="1" ht="12.5"/>
    <row r="593" s="60" customFormat="1" ht="12.5"/>
    <row r="594" s="60" customFormat="1" ht="12.5"/>
    <row r="595" s="60" customFormat="1" ht="12.5"/>
    <row r="596" s="60" customFormat="1" ht="12.5"/>
    <row r="597" s="60" customFormat="1" ht="12.5"/>
    <row r="598" s="60" customFormat="1" ht="12.5"/>
    <row r="599" s="60" customFormat="1" ht="12.5"/>
    <row r="600" s="60" customFormat="1" ht="12.5"/>
    <row r="601" s="60" customFormat="1" ht="12.5"/>
    <row r="602" s="60" customFormat="1" ht="12.5"/>
    <row r="603" s="60" customFormat="1" ht="12.5"/>
    <row r="604" s="60" customFormat="1" ht="12.5"/>
    <row r="605" s="60" customFormat="1" ht="12.5"/>
    <row r="606" s="60" customFormat="1" ht="12.5"/>
    <row r="607" s="60" customFormat="1" ht="12.5"/>
    <row r="608" s="60" customFormat="1" ht="12.5"/>
    <row r="609" s="60" customFormat="1" ht="12.5"/>
    <row r="610" s="60" customFormat="1" ht="12.5"/>
    <row r="611" s="60" customFormat="1" ht="12.5"/>
    <row r="612" s="60" customFormat="1" ht="12.5"/>
    <row r="613" s="60" customFormat="1" ht="12.5"/>
    <row r="614" s="60" customFormat="1" ht="12.5"/>
    <row r="615" s="60" customFormat="1" ht="12.5"/>
    <row r="616" s="60" customFormat="1" ht="12.5"/>
    <row r="617" s="60" customFormat="1" ht="12.5"/>
    <row r="618" s="60" customFormat="1" ht="12.5"/>
    <row r="619" s="60" customFormat="1" ht="12.5"/>
    <row r="620" s="60" customFormat="1" ht="12.5"/>
    <row r="621" s="60" customFormat="1" ht="12.5"/>
    <row r="622" s="60" customFormat="1" ht="12.5"/>
    <row r="623" s="60" customFormat="1" ht="12.5"/>
    <row r="624" s="60" customFormat="1" ht="12.5"/>
    <row r="625" s="60" customFormat="1" ht="12.5"/>
    <row r="626" s="60" customFormat="1" ht="12.5"/>
    <row r="627" s="60" customFormat="1" ht="12.5"/>
    <row r="628" s="60" customFormat="1" ht="12.5"/>
    <row r="629" s="60" customFormat="1" ht="12.5"/>
    <row r="630" s="60" customFormat="1" ht="12.5"/>
    <row r="631" s="60" customFormat="1" ht="12.5"/>
    <row r="632" s="60" customFormat="1" ht="12.5"/>
    <row r="633" s="60" customFormat="1" ht="12.5"/>
    <row r="634" s="60" customFormat="1" ht="12.5"/>
    <row r="635" s="60" customFormat="1" ht="12.5"/>
    <row r="636" s="60" customFormat="1" ht="12.5"/>
    <row r="637" s="60" customFormat="1" ht="12.5"/>
    <row r="638" s="60" customFormat="1" ht="12.5"/>
    <row r="639" s="60" customFormat="1" ht="12.5"/>
    <row r="640" s="60" customFormat="1" ht="12.5"/>
    <row r="641" s="60" customFormat="1" ht="12.5"/>
    <row r="642" s="60" customFormat="1" ht="12.5"/>
    <row r="643" s="60" customFormat="1" ht="12.5"/>
    <row r="644" s="60" customFormat="1" ht="12.5"/>
    <row r="645" s="60" customFormat="1" ht="12.5"/>
    <row r="646" s="60" customFormat="1" ht="12.5"/>
    <row r="647" s="60" customFormat="1" ht="12.5"/>
    <row r="648" s="60" customFormat="1" ht="12.5"/>
    <row r="649" s="60" customFormat="1" ht="12.5"/>
    <row r="650" s="60" customFormat="1" ht="12.5"/>
    <row r="651" s="60" customFormat="1" ht="12.5"/>
    <row r="652" s="60" customFormat="1" ht="12.5"/>
    <row r="653" s="60" customFormat="1" ht="12.5"/>
    <row r="654" s="60" customFormat="1" ht="12.5"/>
    <row r="655" s="60" customFormat="1" ht="12.5"/>
    <row r="656" s="60" customFormat="1" ht="12.5"/>
    <row r="657" s="60" customFormat="1" ht="12.5"/>
    <row r="658" s="60" customFormat="1" ht="12.5"/>
    <row r="659" s="60" customFormat="1" ht="12.5"/>
    <row r="660" s="60" customFormat="1" ht="12.5"/>
    <row r="661" s="60" customFormat="1" ht="12.5"/>
    <row r="662" s="60" customFormat="1" ht="12.5"/>
    <row r="663" s="60" customFormat="1" ht="12.5"/>
    <row r="664" s="60" customFormat="1" ht="12.5"/>
    <row r="665" s="60" customFormat="1" ht="12.5"/>
    <row r="666" s="60" customFormat="1" ht="12.5"/>
    <row r="667" s="60" customFormat="1" ht="12.5"/>
    <row r="668" s="60" customFormat="1" ht="12.5"/>
    <row r="669" s="60" customFormat="1" ht="12.5"/>
    <row r="670" s="60" customFormat="1" ht="12.5"/>
    <row r="671" s="60" customFormat="1" ht="12.5"/>
    <row r="672" s="60" customFormat="1" ht="12.5"/>
    <row r="673" s="60" customFormat="1" ht="12.5"/>
    <row r="674" s="60" customFormat="1" ht="12.5"/>
    <row r="675" s="60" customFormat="1" ht="12.5"/>
    <row r="676" s="60" customFormat="1" ht="12.5"/>
    <row r="677" s="60" customFormat="1" ht="12.5"/>
    <row r="678" s="60" customFormat="1" ht="12.5"/>
    <row r="679" s="60" customFormat="1" ht="12.5"/>
    <row r="680" s="60" customFormat="1" ht="12.5"/>
    <row r="681" s="60" customFormat="1" ht="12.5"/>
    <row r="682" s="60" customFormat="1" ht="12.5"/>
    <row r="683" s="60" customFormat="1" ht="12.5"/>
    <row r="684" s="60" customFormat="1" ht="12.5"/>
    <row r="685" s="60" customFormat="1" ht="12.5"/>
    <row r="686" s="60" customFormat="1" ht="12.5"/>
    <row r="687" s="60" customFormat="1" ht="12.5"/>
    <row r="688" s="60" customFormat="1" ht="12.5"/>
    <row r="689" s="60" customFormat="1" ht="12.5"/>
    <row r="690" s="60" customFormat="1" ht="12.5"/>
    <row r="691" s="60" customFormat="1" ht="12.5"/>
    <row r="692" s="60" customFormat="1" ht="12.5"/>
    <row r="693" s="60" customFormat="1" ht="12.5"/>
    <row r="694" s="60" customFormat="1" ht="12.5"/>
    <row r="695" s="60" customFormat="1" ht="12.5"/>
    <row r="696" s="60" customFormat="1" ht="12.5"/>
    <row r="697" s="60" customFormat="1" ht="12.5"/>
    <row r="698" s="60" customFormat="1" ht="12.5"/>
    <row r="699" s="60" customFormat="1" ht="12.5"/>
    <row r="700" s="60" customFormat="1" ht="12.5"/>
    <row r="701" s="60" customFormat="1" ht="12.5"/>
    <row r="702" s="60" customFormat="1" ht="12.5"/>
    <row r="703" s="60" customFormat="1" ht="12.5"/>
    <row r="704" s="60" customFormat="1" ht="12.5"/>
    <row r="705" s="60" customFormat="1" ht="12.5"/>
    <row r="706" s="60" customFormat="1" ht="12.5"/>
    <row r="707" s="60" customFormat="1" ht="12.5"/>
    <row r="708" s="60" customFormat="1" ht="12.5"/>
    <row r="709" s="60" customFormat="1" ht="12.5"/>
    <row r="710" s="60" customFormat="1" ht="12.5"/>
    <row r="711" s="60" customFormat="1" ht="12.5"/>
    <row r="712" s="60" customFormat="1" ht="12.5"/>
    <row r="713" s="60" customFormat="1" ht="12.5"/>
    <row r="714" s="60" customFormat="1" ht="12.5"/>
    <row r="715" s="60" customFormat="1" ht="12.5"/>
    <row r="716" s="60" customFormat="1" ht="12.5"/>
    <row r="717" s="60" customFormat="1" ht="12.5"/>
    <row r="718" s="60" customFormat="1" ht="12.5"/>
    <row r="719" s="60" customFormat="1" ht="12.5"/>
    <row r="720" s="60" customFormat="1" ht="12.5"/>
    <row r="721" s="60" customFormat="1" ht="12.5"/>
    <row r="722" s="60" customFormat="1" ht="12.5"/>
    <row r="723" s="60" customFormat="1" ht="12.5"/>
    <row r="724" s="60" customFormat="1" ht="12.5"/>
    <row r="725" s="60" customFormat="1" ht="12.5"/>
    <row r="726" s="60" customFormat="1" ht="12.5"/>
    <row r="727" s="60" customFormat="1" ht="12.5"/>
    <row r="728" s="60" customFormat="1" ht="12.5"/>
    <row r="729" s="60" customFormat="1" ht="12.5"/>
    <row r="730" s="60" customFormat="1" ht="12.5"/>
    <row r="731" s="60" customFormat="1" ht="12.5"/>
    <row r="732" s="60" customFormat="1" ht="12.5"/>
    <row r="733" s="60" customFormat="1" ht="12.5"/>
    <row r="734" s="60" customFormat="1" ht="12.5"/>
    <row r="735" s="60" customFormat="1" ht="12.5"/>
    <row r="736" s="60" customFormat="1" ht="12.5"/>
    <row r="737" s="60" customFormat="1" ht="12.5"/>
    <row r="738" s="60" customFormat="1" ht="12.5"/>
    <row r="739" s="60" customFormat="1" ht="12.5"/>
    <row r="740" s="60" customFormat="1" ht="12.5"/>
    <row r="741" s="60" customFormat="1" ht="12.5"/>
    <row r="742" s="60" customFormat="1" ht="12.5"/>
    <row r="743" s="60" customFormat="1" ht="12.5"/>
    <row r="744" s="60" customFormat="1" ht="12.5"/>
    <row r="745" s="60" customFormat="1" ht="12.5"/>
    <row r="746" s="60" customFormat="1" ht="12.5"/>
    <row r="747" s="60" customFormat="1" ht="12.5"/>
    <row r="748" s="60" customFormat="1" ht="12.5"/>
    <row r="749" s="60" customFormat="1" ht="12.5"/>
    <row r="750" s="60" customFormat="1" ht="12.5"/>
    <row r="751" s="60" customFormat="1" ht="12.5"/>
    <row r="752" s="60" customFormat="1" ht="12.5"/>
    <row r="753" s="60" customFormat="1" ht="12.5"/>
    <row r="754" s="60" customFormat="1" ht="12.5"/>
    <row r="755" s="60" customFormat="1" ht="12.5"/>
    <row r="756" s="60" customFormat="1" ht="12.5"/>
    <row r="757" s="60" customFormat="1" ht="12.5"/>
    <row r="758" s="60" customFormat="1" ht="12.5"/>
    <row r="759" s="60" customFormat="1" ht="12.5"/>
    <row r="760" s="60" customFormat="1" ht="12.5"/>
    <row r="761" s="60" customFormat="1" ht="12.5"/>
    <row r="762" s="60" customFormat="1" ht="12.5"/>
    <row r="763" s="60" customFormat="1" ht="12.5"/>
    <row r="764" s="60" customFormat="1" ht="12.5"/>
    <row r="765" s="60" customFormat="1" ht="12.5"/>
    <row r="766" s="60" customFormat="1" ht="12.5"/>
    <row r="767" s="60" customFormat="1" ht="12.5"/>
    <row r="768" s="60" customFormat="1" ht="12.5"/>
    <row r="769" s="60" customFormat="1" ht="12.5"/>
    <row r="770" s="60" customFormat="1" ht="12.5"/>
    <row r="771" s="60" customFormat="1" ht="12.5"/>
    <row r="772" s="60" customFormat="1" ht="12.5"/>
    <row r="773" s="60" customFormat="1" ht="12.5"/>
    <row r="774" s="60" customFormat="1" ht="12.5"/>
    <row r="775" s="60" customFormat="1" ht="12.5"/>
    <row r="776" s="60" customFormat="1" ht="12.5"/>
    <row r="777" s="60" customFormat="1" ht="12.5"/>
    <row r="778" s="60" customFormat="1" ht="12.5"/>
    <row r="779" s="60" customFormat="1" ht="12.5"/>
    <row r="780" s="60" customFormat="1" ht="12.5"/>
    <row r="781" s="60" customFormat="1" ht="12.5"/>
    <row r="782" s="60" customFormat="1" ht="12.5"/>
    <row r="783" s="60" customFormat="1" ht="12.5"/>
    <row r="784" s="60" customFormat="1" ht="12.5"/>
    <row r="785" s="60" customFormat="1" ht="12.5"/>
    <row r="786" s="60" customFormat="1" ht="12.5"/>
    <row r="787" s="60" customFormat="1" ht="12.5"/>
    <row r="788" s="60" customFormat="1" ht="12.5"/>
    <row r="789" s="60" customFormat="1" ht="12.5"/>
    <row r="790" s="60" customFormat="1" ht="12.5"/>
    <row r="791" s="60" customFormat="1" ht="12.5"/>
    <row r="792" s="60" customFormat="1" ht="12.5"/>
    <row r="793" s="60" customFormat="1" ht="12.5"/>
    <row r="794" s="60" customFormat="1" ht="12.5"/>
    <row r="795" s="60" customFormat="1" ht="12.5"/>
    <row r="796" s="60" customFormat="1" ht="12.5"/>
    <row r="797" s="60" customFormat="1" ht="12.5"/>
    <row r="798" s="60" customFormat="1" ht="12.5"/>
    <row r="799" s="60" customFormat="1" ht="12.5"/>
    <row r="800" s="60" customFormat="1" ht="12.5"/>
    <row r="801" s="60" customFormat="1" ht="12.5"/>
    <row r="802" s="60" customFormat="1" ht="12.5"/>
    <row r="803" s="60" customFormat="1" ht="12.5"/>
    <row r="804" s="60" customFormat="1" ht="12.5"/>
    <row r="805" s="60" customFormat="1" ht="12.5"/>
    <row r="806" s="60" customFormat="1" ht="12.5"/>
    <row r="807" s="60" customFormat="1" ht="12.5"/>
    <row r="808" s="60" customFormat="1" ht="12.5"/>
    <row r="809" s="60" customFormat="1" ht="12.5"/>
    <row r="810" s="60" customFormat="1" ht="12.5"/>
    <row r="811" s="60" customFormat="1" ht="12.5"/>
    <row r="812" s="60" customFormat="1" ht="12.5"/>
    <row r="813" s="60" customFormat="1" ht="12.5"/>
    <row r="814" s="60" customFormat="1" ht="12.5"/>
    <row r="815" s="60" customFormat="1" ht="12.5"/>
    <row r="816" s="60" customFormat="1" ht="12.5"/>
    <row r="817" s="60" customFormat="1" ht="12.5"/>
    <row r="818" s="60" customFormat="1" ht="12.5"/>
    <row r="819" s="60" customFormat="1" ht="12.5"/>
    <row r="820" s="60" customFormat="1" ht="12.5"/>
    <row r="821" s="60" customFormat="1" ht="12.5"/>
    <row r="822" s="60" customFormat="1" ht="12.5"/>
    <row r="823" s="60" customFormat="1" ht="12.5"/>
    <row r="824" s="60" customFormat="1" ht="12.5"/>
    <row r="825" s="60" customFormat="1" ht="12.5"/>
    <row r="826" s="60" customFormat="1" ht="12.5"/>
    <row r="827" s="60" customFormat="1" ht="12.5"/>
    <row r="828" s="60" customFormat="1" ht="12.5"/>
    <row r="829" s="60" customFormat="1" ht="12.5"/>
    <row r="830" s="60" customFormat="1" ht="12.5"/>
    <row r="831" s="60" customFormat="1" ht="12.5"/>
    <row r="832" s="60" customFormat="1" ht="12.5"/>
    <row r="833" s="60" customFormat="1" ht="12.5"/>
    <row r="834" s="60" customFormat="1" ht="12.5"/>
    <row r="835" s="60" customFormat="1" ht="12.5"/>
    <row r="836" s="60" customFormat="1" ht="12.5"/>
    <row r="837" s="60" customFormat="1" ht="12.5"/>
    <row r="838" s="60" customFormat="1" ht="12.5"/>
    <row r="839" s="60" customFormat="1" ht="12.5"/>
    <row r="840" s="60" customFormat="1" ht="12.5"/>
    <row r="841" s="60" customFormat="1" ht="12.5"/>
    <row r="842" s="60" customFormat="1" ht="12.5"/>
    <row r="843" s="60" customFormat="1" ht="12.5"/>
    <row r="844" s="60" customFormat="1" ht="12.5"/>
    <row r="845" s="60" customFormat="1" ht="12.5"/>
    <row r="846" s="60" customFormat="1" ht="12.5"/>
    <row r="847" s="60" customFormat="1" ht="12.5"/>
    <row r="848" s="60" customFormat="1" ht="12.5"/>
    <row r="849" s="60" customFormat="1" ht="12.5"/>
    <row r="850" s="60" customFormat="1" ht="12.5"/>
    <row r="851" s="60" customFormat="1" ht="12.5"/>
    <row r="852" s="60" customFormat="1" ht="12.5"/>
    <row r="853" s="60" customFormat="1" ht="12.5"/>
    <row r="854" s="60" customFormat="1" ht="12.5"/>
    <row r="855" s="60" customFormat="1" ht="12.5"/>
    <row r="856" s="60" customFormat="1" ht="12.5"/>
    <row r="857" s="60" customFormat="1" ht="12.5"/>
    <row r="858" s="60" customFormat="1" ht="12.5"/>
    <row r="859" s="60" customFormat="1" ht="12.5"/>
    <row r="860" s="60" customFormat="1" ht="12.5"/>
    <row r="861" s="60" customFormat="1" ht="12.5"/>
    <row r="862" s="60" customFormat="1" ht="12.5"/>
    <row r="863" s="60" customFormat="1" ht="12.5"/>
    <row r="864" s="60" customFormat="1" ht="12.5"/>
    <row r="865" s="60" customFormat="1" ht="12.5"/>
    <row r="866" s="60" customFormat="1" ht="12.5"/>
    <row r="867" s="60" customFormat="1" ht="12.5"/>
    <row r="868" s="60" customFormat="1" ht="12.5"/>
    <row r="869" s="60" customFormat="1" ht="12.5"/>
    <row r="870" s="60" customFormat="1" ht="12.5"/>
    <row r="871" s="60" customFormat="1" ht="12.5"/>
    <row r="872" s="60" customFormat="1" ht="12.5"/>
    <row r="873" s="60" customFormat="1" ht="12.5"/>
    <row r="874" s="60" customFormat="1" ht="12.5"/>
    <row r="875" s="60" customFormat="1" ht="12.5"/>
    <row r="876" s="60" customFormat="1" ht="12.5"/>
    <row r="877" s="60" customFormat="1" ht="12.5"/>
    <row r="878" s="60" customFormat="1" ht="12.5"/>
    <row r="879" s="60" customFormat="1" ht="12.5"/>
    <row r="880" s="60" customFormat="1" ht="12.5"/>
    <row r="881" s="60" customFormat="1" ht="12.5"/>
    <row r="882" s="60" customFormat="1" ht="12.5"/>
    <row r="883" s="60" customFormat="1" ht="12.5"/>
    <row r="884" s="60" customFormat="1" ht="12.5"/>
    <row r="885" s="60" customFormat="1" ht="12.5"/>
    <row r="886" s="60" customFormat="1" ht="12.5"/>
    <row r="887" s="60" customFormat="1" ht="12.5"/>
    <row r="888" s="60" customFormat="1" ht="12.5"/>
    <row r="889" s="60" customFormat="1" ht="12.5"/>
    <row r="890" s="60" customFormat="1" ht="12.5"/>
    <row r="891" s="60" customFormat="1" ht="12.5"/>
    <row r="892" s="60" customFormat="1" ht="12.5"/>
    <row r="893" s="60" customFormat="1" ht="12.5"/>
    <row r="894" s="60" customFormat="1" ht="12.5"/>
    <row r="895" s="60" customFormat="1" ht="12.5"/>
    <row r="896" s="60" customFormat="1" ht="12.5"/>
    <row r="897" s="60" customFormat="1" ht="12.5"/>
    <row r="898" s="60" customFormat="1" ht="12.5"/>
    <row r="899" s="60" customFormat="1" ht="12.5"/>
    <row r="900" s="60" customFormat="1" ht="12.5"/>
    <row r="901" s="60" customFormat="1" ht="12.5"/>
    <row r="902" s="60" customFormat="1" ht="12.5"/>
    <row r="903" s="60" customFormat="1" ht="12.5"/>
    <row r="904" s="60" customFormat="1" ht="12.5"/>
    <row r="905" s="60" customFormat="1" ht="12.5"/>
    <row r="906" s="60" customFormat="1" ht="12.5"/>
    <row r="907" s="60" customFormat="1" ht="12.5"/>
    <row r="908" s="60" customFormat="1" ht="12.5"/>
    <row r="909" s="60" customFormat="1" ht="12.5"/>
    <row r="910" s="60" customFormat="1" ht="12.5"/>
    <row r="911" s="60" customFormat="1" ht="12.5"/>
    <row r="912" s="60" customFormat="1" ht="12.5"/>
    <row r="913" s="60" customFormat="1" ht="12.5"/>
    <row r="914" s="60" customFormat="1" ht="12.5"/>
    <row r="915" s="60" customFormat="1" ht="12.5"/>
    <row r="916" s="60" customFormat="1" ht="12.5"/>
    <row r="917" s="60" customFormat="1" ht="12.5"/>
    <row r="918" s="60" customFormat="1" ht="12.5"/>
    <row r="919" s="60" customFormat="1" ht="12.5"/>
    <row r="920" s="60" customFormat="1" ht="12.5"/>
    <row r="921" s="60" customFormat="1" ht="12.5"/>
    <row r="922" s="60" customFormat="1" ht="12.5"/>
    <row r="923" s="60" customFormat="1" ht="12.5"/>
    <row r="924" s="60" customFormat="1" ht="12.5"/>
    <row r="925" s="60" customFormat="1" ht="12.5"/>
    <row r="926" s="60" customFormat="1" ht="12.5"/>
    <row r="927" s="60" customFormat="1" ht="12.5"/>
    <row r="928" s="60" customFormat="1" ht="12.5"/>
    <row r="929" s="60" customFormat="1" ht="12.5"/>
    <row r="930" s="60" customFormat="1" ht="12.5"/>
    <row r="931" s="60" customFormat="1" ht="12.5"/>
    <row r="932" s="60" customFormat="1" ht="12.5"/>
    <row r="933" s="60" customFormat="1" ht="12.5"/>
    <row r="934" s="60" customFormat="1" ht="12.5"/>
    <row r="935" s="60" customFormat="1" ht="12.5"/>
    <row r="936" s="60" customFormat="1" ht="12.5"/>
    <row r="937" s="60" customFormat="1" ht="12.5"/>
    <row r="938" s="60" customFormat="1" ht="12.5"/>
    <row r="939" s="60" customFormat="1" ht="12.5"/>
    <row r="940" s="60" customFormat="1" ht="12.5"/>
    <row r="941" s="60" customFormat="1" ht="12.5"/>
    <row r="942" s="60" customFormat="1" ht="12.5"/>
    <row r="943" s="60" customFormat="1" ht="12.5"/>
    <row r="944" s="60" customFormat="1" ht="12.5"/>
    <row r="945" s="60" customFormat="1" ht="12.5"/>
    <row r="946" s="60" customFormat="1" ht="12.5"/>
    <row r="947" s="60" customFormat="1" ht="12.5"/>
    <row r="948" s="60" customFormat="1" ht="12.5"/>
    <row r="949" s="60" customFormat="1" ht="12.5"/>
    <row r="950" s="60" customFormat="1" ht="12.5"/>
    <row r="951" s="60" customFormat="1" ht="12.5"/>
    <row r="952" s="60" customFormat="1" ht="12.5"/>
    <row r="953" s="60" customFormat="1" ht="12.5"/>
    <row r="954" s="60" customFormat="1" ht="12.5"/>
    <row r="955" s="60" customFormat="1" ht="12.5"/>
    <row r="956" s="60" customFormat="1" ht="12.5"/>
    <row r="957" s="60" customFormat="1" ht="12.5"/>
    <row r="958" s="60" customFormat="1" ht="12.5"/>
    <row r="959" s="60" customFormat="1" ht="12.5"/>
    <row r="960" s="60" customFormat="1" ht="12.5"/>
    <row r="961" s="60" customFormat="1" ht="12.5"/>
    <row r="962" s="60" customFormat="1" ht="12.5"/>
    <row r="963" s="60" customFormat="1" ht="12.5"/>
    <row r="964" s="60" customFormat="1" ht="12.5"/>
    <row r="965" s="60" customFormat="1" ht="12.5"/>
    <row r="966" s="60" customFormat="1" ht="12.5"/>
    <row r="967" s="60" customFormat="1" ht="12.5"/>
    <row r="968" s="60" customFormat="1" ht="12.5"/>
    <row r="969" s="60" customFormat="1" ht="12.5"/>
    <row r="970" s="60" customFormat="1" ht="12.5"/>
    <row r="971" s="60" customFormat="1" ht="12.5"/>
    <row r="972" s="60" customFormat="1" ht="12.5"/>
    <row r="973" s="60" customFormat="1" ht="12.5"/>
    <row r="974" s="60" customFormat="1" ht="12.5"/>
    <row r="975" s="60" customFormat="1" ht="12.5"/>
    <row r="976" s="60" customFormat="1" ht="12.5"/>
    <row r="977" s="60" customFormat="1" ht="12.5"/>
    <row r="978" s="60" customFormat="1" ht="12.5"/>
    <row r="979" s="60" customFormat="1" ht="12.5"/>
    <row r="980" s="60" customFormat="1" ht="12.5"/>
    <row r="981" s="60" customFormat="1" ht="12.5"/>
    <row r="982" s="60" customFormat="1" ht="12.5"/>
    <row r="983" s="60" customFormat="1" ht="12.5"/>
    <row r="984" s="60" customFormat="1" ht="12.5"/>
    <row r="985" s="60" customFormat="1" ht="12.5"/>
    <row r="986" s="60" customFormat="1" ht="12.5"/>
    <row r="987" s="60" customFormat="1" ht="12.5"/>
    <row r="988" s="60" customFormat="1" ht="12.5"/>
    <row r="989" s="60" customFormat="1" ht="12.5"/>
    <row r="990" s="60" customFormat="1" ht="12.5"/>
    <row r="991" s="60" customFormat="1" ht="12.5"/>
    <row r="992" s="60" customFormat="1" ht="12.5"/>
    <row r="993" s="60" customFormat="1" ht="12.5"/>
    <row r="994" s="60" customFormat="1" ht="12.5"/>
    <row r="995" s="60" customFormat="1" ht="12.5"/>
    <row r="996" s="60" customFormat="1" ht="12.5"/>
    <row r="997" s="60" customFormat="1" ht="12.5"/>
    <row r="998" s="60" customFormat="1" ht="12.5"/>
    <row r="999" s="60" customFormat="1" ht="12.5"/>
    <row r="1000" s="60" customFormat="1" ht="12.5"/>
    <row r="1001" s="60" customFormat="1" ht="12.5"/>
    <row r="1002" s="60" customFormat="1" ht="12.5"/>
    <row r="1003" s="60" customFormat="1" ht="12.5"/>
    <row r="1004" s="60" customFormat="1" ht="12.5"/>
    <row r="1005" s="60" customFormat="1" ht="12.5"/>
    <row r="1006" s="60" customFormat="1" ht="12.5"/>
    <row r="1007" s="60" customFormat="1" ht="12.5"/>
    <row r="1008" s="60" customFormat="1" ht="12.5"/>
    <row r="1009" s="60" customFormat="1" ht="12.5"/>
    <row r="1010" s="60" customFormat="1" ht="12.5"/>
    <row r="1011" s="60" customFormat="1" ht="12.5"/>
    <row r="1012" s="60" customFormat="1" ht="12.5"/>
    <row r="1013" s="60" customFormat="1" ht="12.5"/>
    <row r="1014" s="60" customFormat="1" ht="12.5"/>
    <row r="1015" s="60" customFormat="1" ht="12.5"/>
    <row r="1016" s="60" customFormat="1" ht="12.5"/>
    <row r="1017" s="60" customFormat="1" ht="12.5"/>
    <row r="1018" s="60" customFormat="1" ht="12.5"/>
    <row r="1019" s="60" customFormat="1" ht="12.5"/>
    <row r="1020" s="60" customFormat="1" ht="12.5"/>
    <row r="1021" s="60" customFormat="1" ht="12.5"/>
    <row r="1022" s="60" customFormat="1" ht="12.5"/>
    <row r="1023" s="60" customFormat="1" ht="12.5"/>
    <row r="1024" s="60" customFormat="1" ht="12.5"/>
    <row r="1025" s="60" customFormat="1" ht="12.5"/>
    <row r="1026" s="60" customFormat="1" ht="12.5"/>
    <row r="1027" s="60" customFormat="1" ht="12.5"/>
    <row r="1028" s="60" customFormat="1" ht="12.5"/>
    <row r="1029" s="60" customFormat="1" ht="12.5"/>
  </sheetData>
  <phoneticPr fontId="2"/>
  <pageMargins left="0.7" right="0.7" top="0.75" bottom="0.75"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90A2A-23B0-4068-9449-108F5C9D2C6D}">
  <sheetPr>
    <tabColor rgb="FFFFFF00"/>
  </sheetPr>
  <dimension ref="A1"/>
  <sheetViews>
    <sheetView workbookViewId="0">
      <selection activeCell="C19" sqref="C19"/>
    </sheetView>
  </sheetViews>
  <sheetFormatPr defaultRowHeight="13"/>
  <sheetData/>
  <sheetProtection algorithmName="SHA-512" hashValue="WBObpLi0ZwipFuDrwOpJg0vWUKzeDMbLVAGr0v0ALp372i0JElWGHnZyMA3pdjPdXFUWfJ/IHYC9gVl7b8kUjA==" saltValue="+qBA1uBYr8kjSrJr56bTeA==" spinCount="100000" sheet="1" objects="1" scenarios="1"/>
  <phoneticPr fontId="2"/>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45"/>
  <sheetViews>
    <sheetView zoomScaleNormal="100" workbookViewId="0">
      <selection activeCell="C19" sqref="C19"/>
    </sheetView>
  </sheetViews>
  <sheetFormatPr defaultColWidth="8.54296875" defaultRowHeight="13"/>
  <cols>
    <col min="1" max="1" width="8" customWidth="1"/>
    <col min="2" max="2" width="28" customWidth="1"/>
    <col min="3" max="3" width="28.7265625" customWidth="1"/>
    <col min="4" max="4" width="22.453125" customWidth="1"/>
    <col min="5" max="5" width="55" customWidth="1"/>
  </cols>
  <sheetData>
    <row r="1" spans="1:5">
      <c r="A1" s="66" t="s">
        <v>236</v>
      </c>
      <c r="B1" s="66" t="s">
        <v>237</v>
      </c>
      <c r="C1" s="66" t="s">
        <v>238</v>
      </c>
      <c r="D1" s="66" t="s">
        <v>239</v>
      </c>
      <c r="E1" s="66" t="s">
        <v>240</v>
      </c>
    </row>
    <row r="2" spans="1:5">
      <c r="A2" t="s">
        <v>241</v>
      </c>
      <c r="B2" t="s">
        <v>91</v>
      </c>
      <c r="C2" t="s">
        <v>242</v>
      </c>
      <c r="E2" t="s">
        <v>591</v>
      </c>
    </row>
    <row r="3" spans="1:5">
      <c r="A3" t="s">
        <v>243</v>
      </c>
      <c r="B3" t="s">
        <v>91</v>
      </c>
      <c r="C3" t="s">
        <v>244</v>
      </c>
      <c r="D3" t="s">
        <v>242</v>
      </c>
      <c r="E3" t="s">
        <v>592</v>
      </c>
    </row>
    <row r="4" spans="1:5">
      <c r="A4" t="s">
        <v>245</v>
      </c>
      <c r="B4" t="s">
        <v>91</v>
      </c>
      <c r="C4" t="s">
        <v>244</v>
      </c>
      <c r="D4" t="s">
        <v>246</v>
      </c>
      <c r="E4" t="s">
        <v>593</v>
      </c>
    </row>
    <row r="5" spans="1:5">
      <c r="A5" t="s">
        <v>247</v>
      </c>
      <c r="B5" t="s">
        <v>91</v>
      </c>
      <c r="C5" t="s">
        <v>244</v>
      </c>
      <c r="D5" t="s">
        <v>248</v>
      </c>
      <c r="E5" t="s">
        <v>594</v>
      </c>
    </row>
    <row r="6" spans="1:5">
      <c r="A6" t="s">
        <v>249</v>
      </c>
      <c r="B6" t="s">
        <v>91</v>
      </c>
      <c r="C6" t="s">
        <v>250</v>
      </c>
      <c r="E6" t="s">
        <v>595</v>
      </c>
    </row>
    <row r="7" spans="1:5">
      <c r="A7" t="s">
        <v>251</v>
      </c>
      <c r="B7" t="s">
        <v>92</v>
      </c>
      <c r="C7" t="s">
        <v>242</v>
      </c>
      <c r="E7" t="s">
        <v>596</v>
      </c>
    </row>
    <row r="8" spans="1:5">
      <c r="A8" t="s">
        <v>252</v>
      </c>
      <c r="B8" t="s">
        <v>92</v>
      </c>
      <c r="C8" t="s">
        <v>253</v>
      </c>
      <c r="D8" t="s">
        <v>242</v>
      </c>
      <c r="E8" t="s">
        <v>597</v>
      </c>
    </row>
    <row r="9" spans="1:5">
      <c r="A9" t="s">
        <v>254</v>
      </c>
      <c r="B9" t="s">
        <v>92</v>
      </c>
      <c r="C9" t="s">
        <v>253</v>
      </c>
      <c r="D9" t="s">
        <v>255</v>
      </c>
      <c r="E9" t="s">
        <v>598</v>
      </c>
    </row>
    <row r="10" spans="1:5">
      <c r="A10" t="s">
        <v>256</v>
      </c>
      <c r="B10" t="s">
        <v>93</v>
      </c>
      <c r="E10" t="s">
        <v>599</v>
      </c>
    </row>
    <row r="11" spans="1:5">
      <c r="A11" t="s">
        <v>257</v>
      </c>
      <c r="B11" t="s">
        <v>92</v>
      </c>
      <c r="C11" t="s">
        <v>258</v>
      </c>
      <c r="D11" t="s">
        <v>242</v>
      </c>
      <c r="E11" t="s">
        <v>600</v>
      </c>
    </row>
    <row r="12" spans="1:5">
      <c r="A12" t="s">
        <v>259</v>
      </c>
      <c r="B12" t="s">
        <v>92</v>
      </c>
      <c r="C12" t="s">
        <v>258</v>
      </c>
      <c r="D12" t="s">
        <v>260</v>
      </c>
      <c r="E12" t="s">
        <v>601</v>
      </c>
    </row>
    <row r="13" spans="1:5">
      <c r="A13" t="s">
        <v>261</v>
      </c>
      <c r="B13" t="s">
        <v>92</v>
      </c>
      <c r="C13" t="s">
        <v>258</v>
      </c>
      <c r="D13" t="s">
        <v>262</v>
      </c>
      <c r="E13" t="s">
        <v>602</v>
      </c>
    </row>
    <row r="14" spans="1:5">
      <c r="A14" t="s">
        <v>263</v>
      </c>
      <c r="B14" t="s">
        <v>92</v>
      </c>
      <c r="C14" t="s">
        <v>258</v>
      </c>
      <c r="D14" t="s">
        <v>264</v>
      </c>
      <c r="E14" t="s">
        <v>603</v>
      </c>
    </row>
    <row r="15" spans="1:5">
      <c r="A15" t="s">
        <v>265</v>
      </c>
      <c r="B15" t="s">
        <v>94</v>
      </c>
      <c r="C15" t="s">
        <v>242</v>
      </c>
      <c r="E15" t="s">
        <v>604</v>
      </c>
    </row>
    <row r="16" spans="1:5">
      <c r="A16" t="s">
        <v>266</v>
      </c>
      <c r="B16" t="s">
        <v>94</v>
      </c>
      <c r="C16" t="s">
        <v>267</v>
      </c>
      <c r="D16" t="s">
        <v>242</v>
      </c>
      <c r="E16" t="s">
        <v>605</v>
      </c>
    </row>
    <row r="17" spans="1:5">
      <c r="A17" t="s">
        <v>268</v>
      </c>
      <c r="B17" t="s">
        <v>94</v>
      </c>
      <c r="C17" t="s">
        <v>267</v>
      </c>
      <c r="D17" t="s">
        <v>269</v>
      </c>
      <c r="E17" t="s">
        <v>606</v>
      </c>
    </row>
    <row r="18" spans="1:5">
      <c r="A18" t="s">
        <v>270</v>
      </c>
      <c r="B18" t="s">
        <v>94</v>
      </c>
      <c r="C18" t="s">
        <v>267</v>
      </c>
      <c r="D18" t="s">
        <v>271</v>
      </c>
      <c r="E18" t="s">
        <v>607</v>
      </c>
    </row>
    <row r="19" spans="1:5">
      <c r="A19" t="s">
        <v>272</v>
      </c>
      <c r="B19" t="s">
        <v>94</v>
      </c>
      <c r="C19" t="s">
        <v>273</v>
      </c>
      <c r="E19" t="s">
        <v>608</v>
      </c>
    </row>
    <row r="20" spans="1:5">
      <c r="A20" t="s">
        <v>274</v>
      </c>
      <c r="B20" t="s">
        <v>94</v>
      </c>
      <c r="C20" t="s">
        <v>275</v>
      </c>
      <c r="E20" t="s">
        <v>609</v>
      </c>
    </row>
    <row r="21" spans="1:5">
      <c r="A21" t="s">
        <v>276</v>
      </c>
      <c r="B21" t="s">
        <v>94</v>
      </c>
      <c r="C21" t="s">
        <v>277</v>
      </c>
      <c r="E21" t="s">
        <v>610</v>
      </c>
    </row>
    <row r="22" spans="1:5">
      <c r="A22" t="s">
        <v>278</v>
      </c>
      <c r="B22" t="s">
        <v>94</v>
      </c>
      <c r="C22" t="s">
        <v>279</v>
      </c>
      <c r="E22" t="s">
        <v>611</v>
      </c>
    </row>
    <row r="23" spans="1:5">
      <c r="A23" t="s">
        <v>280</v>
      </c>
      <c r="B23" t="s">
        <v>95</v>
      </c>
      <c r="C23" t="s">
        <v>242</v>
      </c>
      <c r="E23" t="s">
        <v>612</v>
      </c>
    </row>
    <row r="24" spans="1:5">
      <c r="A24" t="s">
        <v>281</v>
      </c>
      <c r="B24" t="s">
        <v>95</v>
      </c>
      <c r="C24" t="s">
        <v>282</v>
      </c>
      <c r="E24" t="s">
        <v>613</v>
      </c>
    </row>
    <row r="25" spans="1:5">
      <c r="A25" t="s">
        <v>283</v>
      </c>
      <c r="B25" t="s">
        <v>97</v>
      </c>
      <c r="C25" t="s">
        <v>242</v>
      </c>
      <c r="E25" t="s">
        <v>614</v>
      </c>
    </row>
    <row r="26" spans="1:5">
      <c r="A26" t="s">
        <v>284</v>
      </c>
      <c r="B26" t="s">
        <v>97</v>
      </c>
      <c r="C26" t="s">
        <v>285</v>
      </c>
      <c r="E26" t="s">
        <v>615</v>
      </c>
    </row>
    <row r="27" spans="1:5">
      <c r="A27" t="s">
        <v>286</v>
      </c>
      <c r="B27" t="s">
        <v>98</v>
      </c>
      <c r="C27" t="s">
        <v>242</v>
      </c>
      <c r="E27" t="s">
        <v>616</v>
      </c>
    </row>
    <row r="28" spans="1:5">
      <c r="A28" t="s">
        <v>287</v>
      </c>
      <c r="B28" t="s">
        <v>98</v>
      </c>
      <c r="C28" t="s">
        <v>288</v>
      </c>
      <c r="E28" t="s">
        <v>617</v>
      </c>
    </row>
    <row r="29" spans="1:5">
      <c r="A29" t="s">
        <v>289</v>
      </c>
      <c r="B29" t="s">
        <v>98</v>
      </c>
      <c r="C29" t="s">
        <v>290</v>
      </c>
      <c r="E29" t="s">
        <v>618</v>
      </c>
    </row>
    <row r="30" spans="1:5">
      <c r="A30" t="s">
        <v>291</v>
      </c>
      <c r="B30" t="s">
        <v>98</v>
      </c>
      <c r="C30" t="s">
        <v>292</v>
      </c>
      <c r="E30" t="s">
        <v>619</v>
      </c>
    </row>
    <row r="31" spans="1:5">
      <c r="A31" t="s">
        <v>293</v>
      </c>
      <c r="B31" t="s">
        <v>98</v>
      </c>
      <c r="C31" t="s">
        <v>294</v>
      </c>
      <c r="E31" t="s">
        <v>620</v>
      </c>
    </row>
    <row r="32" spans="1:5">
      <c r="A32" t="s">
        <v>295</v>
      </c>
      <c r="B32" t="s">
        <v>98</v>
      </c>
      <c r="C32" t="s">
        <v>296</v>
      </c>
      <c r="E32" t="s">
        <v>621</v>
      </c>
    </row>
    <row r="33" spans="1:5">
      <c r="A33" t="s">
        <v>297</v>
      </c>
      <c r="B33" t="s">
        <v>98</v>
      </c>
      <c r="C33" t="s">
        <v>298</v>
      </c>
      <c r="E33" t="s">
        <v>622</v>
      </c>
    </row>
    <row r="34" spans="1:5">
      <c r="A34" t="s">
        <v>299</v>
      </c>
      <c r="B34" t="s">
        <v>98</v>
      </c>
      <c r="C34" t="s">
        <v>300</v>
      </c>
      <c r="E34" t="s">
        <v>623</v>
      </c>
    </row>
    <row r="35" spans="1:5">
      <c r="A35" t="s">
        <v>301</v>
      </c>
      <c r="B35" t="s">
        <v>98</v>
      </c>
      <c r="C35" t="s">
        <v>302</v>
      </c>
      <c r="E35" t="s">
        <v>624</v>
      </c>
    </row>
    <row r="36" spans="1:5">
      <c r="A36" t="s">
        <v>303</v>
      </c>
      <c r="B36" t="s">
        <v>98</v>
      </c>
      <c r="C36" t="s">
        <v>625</v>
      </c>
      <c r="E36" t="s">
        <v>626</v>
      </c>
    </row>
    <row r="37" spans="1:5">
      <c r="A37" t="s">
        <v>304</v>
      </c>
      <c r="B37" t="s">
        <v>99</v>
      </c>
      <c r="E37" t="s">
        <v>627</v>
      </c>
    </row>
    <row r="38" spans="1:5">
      <c r="A38" t="s">
        <v>305</v>
      </c>
      <c r="B38" t="s">
        <v>101</v>
      </c>
      <c r="C38" t="s">
        <v>242</v>
      </c>
      <c r="E38" t="s">
        <v>628</v>
      </c>
    </row>
    <row r="39" spans="1:5">
      <c r="A39" t="s">
        <v>306</v>
      </c>
      <c r="B39" t="s">
        <v>101</v>
      </c>
      <c r="C39" t="s">
        <v>307</v>
      </c>
      <c r="D39" t="s">
        <v>242</v>
      </c>
      <c r="E39" t="s">
        <v>629</v>
      </c>
    </row>
    <row r="40" spans="1:5">
      <c r="A40" t="s">
        <v>308</v>
      </c>
      <c r="B40" t="s">
        <v>101</v>
      </c>
      <c r="C40" t="s">
        <v>307</v>
      </c>
      <c r="D40" t="s">
        <v>309</v>
      </c>
      <c r="E40" t="s">
        <v>630</v>
      </c>
    </row>
    <row r="41" spans="1:5">
      <c r="A41" t="s">
        <v>310</v>
      </c>
      <c r="B41" t="s">
        <v>103</v>
      </c>
      <c r="C41" t="s">
        <v>242</v>
      </c>
      <c r="E41" t="s">
        <v>631</v>
      </c>
    </row>
    <row r="42" spans="1:5">
      <c r="A42" t="s">
        <v>311</v>
      </c>
      <c r="B42" t="s">
        <v>103</v>
      </c>
      <c r="C42" t="s">
        <v>312</v>
      </c>
      <c r="D42" t="s">
        <v>242</v>
      </c>
      <c r="E42" t="s">
        <v>632</v>
      </c>
    </row>
    <row r="43" spans="1:5">
      <c r="A43" t="s">
        <v>313</v>
      </c>
      <c r="B43" t="s">
        <v>103</v>
      </c>
      <c r="C43" t="s">
        <v>312</v>
      </c>
      <c r="D43" t="s">
        <v>314</v>
      </c>
      <c r="E43" t="s">
        <v>633</v>
      </c>
    </row>
    <row r="44" spans="1:5">
      <c r="A44" t="s">
        <v>315</v>
      </c>
      <c r="B44" t="s">
        <v>103</v>
      </c>
      <c r="C44" t="s">
        <v>316</v>
      </c>
      <c r="E44" t="s">
        <v>634</v>
      </c>
    </row>
    <row r="45" spans="1:5">
      <c r="A45" t="s">
        <v>317</v>
      </c>
      <c r="B45" t="s">
        <v>103</v>
      </c>
      <c r="C45" t="s">
        <v>318</v>
      </c>
      <c r="E45" t="s">
        <v>635</v>
      </c>
    </row>
    <row r="46" spans="1:5">
      <c r="A46" t="s">
        <v>319</v>
      </c>
      <c r="B46" t="s">
        <v>106</v>
      </c>
      <c r="C46" t="s">
        <v>242</v>
      </c>
      <c r="E46" t="s">
        <v>636</v>
      </c>
    </row>
    <row r="47" spans="1:5">
      <c r="A47" t="s">
        <v>320</v>
      </c>
      <c r="B47" t="s">
        <v>106</v>
      </c>
      <c r="C47" t="s">
        <v>321</v>
      </c>
      <c r="E47" t="s">
        <v>637</v>
      </c>
    </row>
    <row r="48" spans="1:5">
      <c r="A48" t="s">
        <v>322</v>
      </c>
      <c r="B48" t="s">
        <v>106</v>
      </c>
      <c r="C48" t="s">
        <v>323</v>
      </c>
      <c r="E48" t="s">
        <v>638</v>
      </c>
    </row>
    <row r="49" spans="1:5">
      <c r="A49" t="s">
        <v>324</v>
      </c>
      <c r="B49" t="s">
        <v>108</v>
      </c>
      <c r="C49" t="s">
        <v>242</v>
      </c>
      <c r="E49" t="s">
        <v>639</v>
      </c>
    </row>
    <row r="50" spans="1:5">
      <c r="A50" t="s">
        <v>325</v>
      </c>
      <c r="B50" t="s">
        <v>108</v>
      </c>
      <c r="C50" t="s">
        <v>326</v>
      </c>
      <c r="E50" t="s">
        <v>640</v>
      </c>
    </row>
    <row r="51" spans="1:5">
      <c r="A51" t="s">
        <v>327</v>
      </c>
      <c r="B51" t="s">
        <v>108</v>
      </c>
      <c r="C51" t="s">
        <v>328</v>
      </c>
      <c r="E51" t="s">
        <v>641</v>
      </c>
    </row>
    <row r="52" spans="1:5">
      <c r="A52" t="s">
        <v>329</v>
      </c>
      <c r="B52" t="s">
        <v>110</v>
      </c>
      <c r="E52" t="s">
        <v>642</v>
      </c>
    </row>
    <row r="53" spans="1:5">
      <c r="A53" t="s">
        <v>330</v>
      </c>
      <c r="B53" t="s">
        <v>112</v>
      </c>
      <c r="C53" t="s">
        <v>242</v>
      </c>
      <c r="E53" t="s">
        <v>643</v>
      </c>
    </row>
    <row r="54" spans="1:5">
      <c r="A54" t="s">
        <v>331</v>
      </c>
      <c r="B54" t="s">
        <v>112</v>
      </c>
      <c r="C54" t="s">
        <v>332</v>
      </c>
      <c r="E54" t="s">
        <v>644</v>
      </c>
    </row>
    <row r="55" spans="1:5">
      <c r="A55" t="s">
        <v>333</v>
      </c>
      <c r="B55" t="s">
        <v>112</v>
      </c>
      <c r="C55" t="s">
        <v>334</v>
      </c>
      <c r="D55" t="s">
        <v>242</v>
      </c>
      <c r="E55" t="s">
        <v>645</v>
      </c>
    </row>
    <row r="56" spans="1:5">
      <c r="A56" t="s">
        <v>335</v>
      </c>
      <c r="B56" t="s">
        <v>112</v>
      </c>
      <c r="C56" t="s">
        <v>334</v>
      </c>
      <c r="D56" t="s">
        <v>336</v>
      </c>
      <c r="E56" t="s">
        <v>646</v>
      </c>
    </row>
    <row r="57" spans="1:5">
      <c r="A57" t="s">
        <v>337</v>
      </c>
      <c r="B57" t="s">
        <v>112</v>
      </c>
      <c r="C57" t="s">
        <v>334</v>
      </c>
      <c r="D57" t="s">
        <v>338</v>
      </c>
      <c r="E57" t="s">
        <v>647</v>
      </c>
    </row>
    <row r="58" spans="1:5">
      <c r="A58" t="s">
        <v>339</v>
      </c>
      <c r="B58" t="s">
        <v>114</v>
      </c>
      <c r="C58" t="s">
        <v>242</v>
      </c>
      <c r="E58" t="s">
        <v>648</v>
      </c>
    </row>
    <row r="59" spans="1:5">
      <c r="A59" t="s">
        <v>340</v>
      </c>
      <c r="B59" t="s">
        <v>114</v>
      </c>
      <c r="C59" t="s">
        <v>341</v>
      </c>
      <c r="D59" t="s">
        <v>242</v>
      </c>
      <c r="E59" t="s">
        <v>649</v>
      </c>
    </row>
    <row r="60" spans="1:5">
      <c r="A60" t="s">
        <v>342</v>
      </c>
      <c r="B60" t="s">
        <v>114</v>
      </c>
      <c r="C60" t="s">
        <v>341</v>
      </c>
      <c r="D60" t="s">
        <v>343</v>
      </c>
      <c r="E60" t="s">
        <v>650</v>
      </c>
    </row>
    <row r="61" spans="1:5">
      <c r="A61" t="s">
        <v>344</v>
      </c>
      <c r="B61" t="s">
        <v>114</v>
      </c>
      <c r="C61" t="s">
        <v>341</v>
      </c>
      <c r="D61" t="s">
        <v>345</v>
      </c>
      <c r="E61" t="s">
        <v>651</v>
      </c>
    </row>
    <row r="62" spans="1:5">
      <c r="A62" t="s">
        <v>346</v>
      </c>
      <c r="B62" t="s">
        <v>114</v>
      </c>
      <c r="C62" t="s">
        <v>341</v>
      </c>
      <c r="D62" t="s">
        <v>347</v>
      </c>
      <c r="E62" t="s">
        <v>652</v>
      </c>
    </row>
    <row r="63" spans="1:5">
      <c r="A63" t="s">
        <v>348</v>
      </c>
      <c r="B63" t="s">
        <v>114</v>
      </c>
      <c r="C63" t="s">
        <v>341</v>
      </c>
      <c r="D63" t="s">
        <v>349</v>
      </c>
      <c r="E63" t="s">
        <v>653</v>
      </c>
    </row>
    <row r="64" spans="1:5">
      <c r="A64" t="s">
        <v>350</v>
      </c>
      <c r="B64" t="s">
        <v>114</v>
      </c>
      <c r="C64" t="s">
        <v>341</v>
      </c>
      <c r="D64" t="s">
        <v>351</v>
      </c>
      <c r="E64" t="s">
        <v>654</v>
      </c>
    </row>
    <row r="65" spans="1:5">
      <c r="A65" t="s">
        <v>352</v>
      </c>
      <c r="B65" t="s">
        <v>114</v>
      </c>
      <c r="C65" t="s">
        <v>341</v>
      </c>
      <c r="D65" t="s">
        <v>353</v>
      </c>
      <c r="E65" t="s">
        <v>655</v>
      </c>
    </row>
    <row r="66" spans="1:5">
      <c r="A66" t="s">
        <v>354</v>
      </c>
      <c r="B66" t="s">
        <v>114</v>
      </c>
      <c r="C66" t="s">
        <v>341</v>
      </c>
      <c r="D66" t="s">
        <v>355</v>
      </c>
      <c r="E66" t="s">
        <v>656</v>
      </c>
    </row>
    <row r="67" spans="1:5">
      <c r="A67" t="s">
        <v>356</v>
      </c>
      <c r="B67" t="s">
        <v>114</v>
      </c>
      <c r="C67" t="s">
        <v>357</v>
      </c>
      <c r="D67" t="s">
        <v>242</v>
      </c>
      <c r="E67" t="s">
        <v>657</v>
      </c>
    </row>
    <row r="68" spans="1:5">
      <c r="A68" t="s">
        <v>358</v>
      </c>
      <c r="B68" t="s">
        <v>114</v>
      </c>
      <c r="C68" t="s">
        <v>357</v>
      </c>
      <c r="D68" t="s">
        <v>359</v>
      </c>
      <c r="E68" t="s">
        <v>658</v>
      </c>
    </row>
    <row r="69" spans="1:5">
      <c r="A69" t="s">
        <v>360</v>
      </c>
      <c r="B69" t="s">
        <v>114</v>
      </c>
      <c r="C69" t="s">
        <v>357</v>
      </c>
      <c r="D69" t="s">
        <v>361</v>
      </c>
      <c r="E69" t="s">
        <v>659</v>
      </c>
    </row>
    <row r="70" spans="1:5">
      <c r="A70" t="s">
        <v>362</v>
      </c>
      <c r="B70" t="s">
        <v>114</v>
      </c>
      <c r="C70" t="s">
        <v>357</v>
      </c>
      <c r="D70" t="s">
        <v>660</v>
      </c>
      <c r="E70" t="s">
        <v>661</v>
      </c>
    </row>
    <row r="71" spans="1:5">
      <c r="A71" t="s">
        <v>363</v>
      </c>
      <c r="B71" t="s">
        <v>117</v>
      </c>
      <c r="C71" t="s">
        <v>242</v>
      </c>
      <c r="E71" t="s">
        <v>662</v>
      </c>
    </row>
    <row r="72" spans="1:5">
      <c r="A72" t="s">
        <v>364</v>
      </c>
      <c r="B72" t="s">
        <v>117</v>
      </c>
      <c r="C72" t="s">
        <v>365</v>
      </c>
      <c r="E72" t="s">
        <v>663</v>
      </c>
    </row>
    <row r="73" spans="1:5">
      <c r="A73" t="s">
        <v>366</v>
      </c>
      <c r="B73" t="s">
        <v>119</v>
      </c>
      <c r="C73" t="s">
        <v>242</v>
      </c>
      <c r="E73" t="s">
        <v>664</v>
      </c>
    </row>
    <row r="74" spans="1:5">
      <c r="A74" t="s">
        <v>367</v>
      </c>
      <c r="B74" t="s">
        <v>119</v>
      </c>
      <c r="C74" t="s">
        <v>368</v>
      </c>
      <c r="E74" t="s">
        <v>665</v>
      </c>
    </row>
    <row r="75" spans="1:5">
      <c r="A75" t="s">
        <v>369</v>
      </c>
      <c r="B75" t="s">
        <v>119</v>
      </c>
      <c r="C75" t="s">
        <v>370</v>
      </c>
      <c r="E75" t="s">
        <v>666</v>
      </c>
    </row>
    <row r="76" spans="1:5">
      <c r="A76" t="s">
        <v>371</v>
      </c>
      <c r="B76" t="s">
        <v>121</v>
      </c>
      <c r="E76" t="s">
        <v>667</v>
      </c>
    </row>
    <row r="77" spans="1:5">
      <c r="A77" t="s">
        <v>372</v>
      </c>
      <c r="B77" t="s">
        <v>123</v>
      </c>
      <c r="E77" t="s">
        <v>668</v>
      </c>
    </row>
    <row r="78" spans="1:5">
      <c r="A78" t="s">
        <v>373</v>
      </c>
      <c r="B78" t="s">
        <v>125</v>
      </c>
      <c r="E78" t="s">
        <v>669</v>
      </c>
    </row>
    <row r="79" spans="1:5">
      <c r="A79" t="s">
        <v>374</v>
      </c>
      <c r="B79" t="s">
        <v>128</v>
      </c>
      <c r="E79" t="s">
        <v>670</v>
      </c>
    </row>
    <row r="80" spans="1:5">
      <c r="A80" t="s">
        <v>375</v>
      </c>
      <c r="B80" t="s">
        <v>130</v>
      </c>
      <c r="E80" t="s">
        <v>671</v>
      </c>
    </row>
    <row r="81" spans="1:5">
      <c r="A81" t="s">
        <v>376</v>
      </c>
      <c r="B81" t="s">
        <v>672</v>
      </c>
      <c r="E81" t="s">
        <v>673</v>
      </c>
    </row>
    <row r="82" spans="1:5">
      <c r="A82" t="s">
        <v>377</v>
      </c>
      <c r="B82" t="s">
        <v>133</v>
      </c>
      <c r="C82" t="s">
        <v>242</v>
      </c>
      <c r="E82" t="s">
        <v>674</v>
      </c>
    </row>
    <row r="83" spans="1:5">
      <c r="A83" t="s">
        <v>378</v>
      </c>
      <c r="B83" t="s">
        <v>133</v>
      </c>
      <c r="C83" t="s">
        <v>379</v>
      </c>
      <c r="E83" t="s">
        <v>675</v>
      </c>
    </row>
    <row r="84" spans="1:5">
      <c r="A84" t="s">
        <v>380</v>
      </c>
      <c r="B84" t="s">
        <v>133</v>
      </c>
      <c r="C84" t="s">
        <v>381</v>
      </c>
      <c r="D84" t="s">
        <v>242</v>
      </c>
      <c r="E84" t="s">
        <v>676</v>
      </c>
    </row>
    <row r="85" spans="1:5">
      <c r="A85" t="s">
        <v>382</v>
      </c>
      <c r="B85" t="s">
        <v>133</v>
      </c>
      <c r="C85" t="s">
        <v>381</v>
      </c>
      <c r="D85" t="s">
        <v>383</v>
      </c>
      <c r="E85" t="s">
        <v>677</v>
      </c>
    </row>
    <row r="86" spans="1:5">
      <c r="A86" t="s">
        <v>384</v>
      </c>
      <c r="B86" t="s">
        <v>133</v>
      </c>
      <c r="C86" t="s">
        <v>381</v>
      </c>
      <c r="D86" t="s">
        <v>385</v>
      </c>
      <c r="E86" t="s">
        <v>678</v>
      </c>
    </row>
    <row r="87" spans="1:5">
      <c r="A87" t="s">
        <v>386</v>
      </c>
      <c r="B87" t="s">
        <v>135</v>
      </c>
      <c r="E87" t="s">
        <v>679</v>
      </c>
    </row>
    <row r="88" spans="1:5">
      <c r="A88" t="s">
        <v>387</v>
      </c>
      <c r="B88" t="s">
        <v>136</v>
      </c>
      <c r="E88" t="s">
        <v>680</v>
      </c>
    </row>
    <row r="89" spans="1:5">
      <c r="A89" t="s">
        <v>388</v>
      </c>
      <c r="B89" t="s">
        <v>137</v>
      </c>
      <c r="E89" t="s">
        <v>681</v>
      </c>
    </row>
    <row r="90" spans="1:5">
      <c r="A90" t="s">
        <v>389</v>
      </c>
      <c r="B90" t="s">
        <v>138</v>
      </c>
      <c r="C90" t="s">
        <v>242</v>
      </c>
      <c r="E90" t="s">
        <v>682</v>
      </c>
    </row>
    <row r="91" spans="1:5">
      <c r="A91" t="s">
        <v>390</v>
      </c>
      <c r="B91" t="s">
        <v>138</v>
      </c>
      <c r="C91" t="s">
        <v>391</v>
      </c>
      <c r="E91" t="s">
        <v>683</v>
      </c>
    </row>
    <row r="92" spans="1:5">
      <c r="A92" t="s">
        <v>392</v>
      </c>
      <c r="B92" t="s">
        <v>138</v>
      </c>
      <c r="C92" t="s">
        <v>393</v>
      </c>
      <c r="E92" t="s">
        <v>684</v>
      </c>
    </row>
    <row r="93" spans="1:5">
      <c r="A93" t="s">
        <v>394</v>
      </c>
      <c r="B93" t="s">
        <v>138</v>
      </c>
      <c r="C93" t="s">
        <v>98</v>
      </c>
      <c r="E93" t="s">
        <v>685</v>
      </c>
    </row>
    <row r="94" spans="1:5">
      <c r="A94" t="s">
        <v>395</v>
      </c>
      <c r="B94" t="s">
        <v>138</v>
      </c>
      <c r="C94" t="s">
        <v>119</v>
      </c>
      <c r="E94" t="s">
        <v>686</v>
      </c>
    </row>
    <row r="95" spans="1:5">
      <c r="A95" t="s">
        <v>396</v>
      </c>
      <c r="B95" t="s">
        <v>138</v>
      </c>
      <c r="C95" t="s">
        <v>101</v>
      </c>
      <c r="E95" t="s">
        <v>687</v>
      </c>
    </row>
    <row r="96" spans="1:5">
      <c r="A96" t="s">
        <v>397</v>
      </c>
      <c r="B96" t="s">
        <v>138</v>
      </c>
      <c r="C96" t="s">
        <v>103</v>
      </c>
      <c r="E96" t="s">
        <v>688</v>
      </c>
    </row>
    <row r="97" spans="1:5">
      <c r="A97" t="s">
        <v>398</v>
      </c>
      <c r="B97" t="s">
        <v>138</v>
      </c>
      <c r="C97" t="s">
        <v>399</v>
      </c>
      <c r="E97" t="s">
        <v>689</v>
      </c>
    </row>
    <row r="98" spans="1:5">
      <c r="A98" t="s">
        <v>400</v>
      </c>
      <c r="B98" t="s">
        <v>139</v>
      </c>
      <c r="C98" t="s">
        <v>401</v>
      </c>
      <c r="E98" t="s">
        <v>690</v>
      </c>
    </row>
    <row r="99" spans="1:5">
      <c r="A99" t="s">
        <v>402</v>
      </c>
      <c r="B99" t="s">
        <v>140</v>
      </c>
      <c r="C99" t="s">
        <v>403</v>
      </c>
      <c r="E99" t="s">
        <v>691</v>
      </c>
    </row>
    <row r="100" spans="1:5">
      <c r="A100" t="s">
        <v>404</v>
      </c>
      <c r="B100" t="s">
        <v>141</v>
      </c>
      <c r="C100" t="s">
        <v>242</v>
      </c>
      <c r="E100" t="s">
        <v>692</v>
      </c>
    </row>
    <row r="101" spans="1:5">
      <c r="A101" t="s">
        <v>405</v>
      </c>
      <c r="B101" t="s">
        <v>141</v>
      </c>
      <c r="C101" t="s">
        <v>406</v>
      </c>
      <c r="D101" t="s">
        <v>242</v>
      </c>
      <c r="E101" t="s">
        <v>693</v>
      </c>
    </row>
    <row r="102" spans="1:5">
      <c r="A102" t="s">
        <v>407</v>
      </c>
      <c r="B102" t="s">
        <v>141</v>
      </c>
      <c r="C102" t="s">
        <v>406</v>
      </c>
      <c r="D102" t="s">
        <v>408</v>
      </c>
      <c r="E102" t="s">
        <v>694</v>
      </c>
    </row>
    <row r="103" spans="1:5">
      <c r="A103" t="s">
        <v>409</v>
      </c>
      <c r="B103" t="s">
        <v>141</v>
      </c>
      <c r="C103" t="s">
        <v>406</v>
      </c>
      <c r="D103" t="s">
        <v>410</v>
      </c>
      <c r="E103" t="s">
        <v>695</v>
      </c>
    </row>
    <row r="104" spans="1:5">
      <c r="A104" t="s">
        <v>411</v>
      </c>
      <c r="B104" t="s">
        <v>142</v>
      </c>
      <c r="C104" t="s">
        <v>242</v>
      </c>
      <c r="E104" t="s">
        <v>696</v>
      </c>
    </row>
    <row r="105" spans="1:5">
      <c r="A105" t="s">
        <v>412</v>
      </c>
      <c r="B105" t="s">
        <v>142</v>
      </c>
      <c r="C105" t="s">
        <v>413</v>
      </c>
      <c r="E105" t="s">
        <v>697</v>
      </c>
    </row>
    <row r="106" spans="1:5">
      <c r="A106" t="s">
        <v>414</v>
      </c>
      <c r="B106" t="s">
        <v>142</v>
      </c>
      <c r="C106" t="s">
        <v>415</v>
      </c>
      <c r="E106" t="s">
        <v>698</v>
      </c>
    </row>
    <row r="107" spans="1:5">
      <c r="A107" t="s">
        <v>416</v>
      </c>
      <c r="B107" t="s">
        <v>142</v>
      </c>
      <c r="C107" t="s">
        <v>417</v>
      </c>
      <c r="E107" t="s">
        <v>699</v>
      </c>
    </row>
    <row r="108" spans="1:5">
      <c r="A108" t="s">
        <v>418</v>
      </c>
      <c r="B108" t="s">
        <v>142</v>
      </c>
      <c r="C108" t="s">
        <v>419</v>
      </c>
      <c r="E108" t="s">
        <v>700</v>
      </c>
    </row>
    <row r="109" spans="1:5">
      <c r="A109" t="s">
        <v>420</v>
      </c>
      <c r="B109" t="s">
        <v>142</v>
      </c>
      <c r="C109" t="s">
        <v>421</v>
      </c>
      <c r="E109" t="s">
        <v>701</v>
      </c>
    </row>
    <row r="110" spans="1:5">
      <c r="A110" t="s">
        <v>422</v>
      </c>
      <c r="B110" t="s">
        <v>142</v>
      </c>
      <c r="C110" t="s">
        <v>423</v>
      </c>
      <c r="E110" t="s">
        <v>702</v>
      </c>
    </row>
    <row r="111" spans="1:5">
      <c r="A111" t="s">
        <v>424</v>
      </c>
      <c r="B111" t="s">
        <v>142</v>
      </c>
      <c r="C111" t="s">
        <v>425</v>
      </c>
      <c r="E111" t="s">
        <v>703</v>
      </c>
    </row>
    <row r="112" spans="1:5">
      <c r="A112" t="s">
        <v>426</v>
      </c>
      <c r="B112" t="s">
        <v>142</v>
      </c>
      <c r="C112" t="s">
        <v>427</v>
      </c>
      <c r="E112" t="s">
        <v>704</v>
      </c>
    </row>
    <row r="113" spans="1:5">
      <c r="A113" t="s">
        <v>428</v>
      </c>
      <c r="B113" t="s">
        <v>142</v>
      </c>
      <c r="C113" t="s">
        <v>429</v>
      </c>
      <c r="E113" t="s">
        <v>705</v>
      </c>
    </row>
    <row r="114" spans="1:5">
      <c r="A114" t="s">
        <v>430</v>
      </c>
      <c r="B114" t="s">
        <v>142</v>
      </c>
      <c r="C114" t="s">
        <v>431</v>
      </c>
      <c r="E114" t="s">
        <v>706</v>
      </c>
    </row>
    <row r="115" spans="1:5">
      <c r="A115" t="s">
        <v>432</v>
      </c>
      <c r="B115" t="s">
        <v>142</v>
      </c>
      <c r="C115" t="s">
        <v>433</v>
      </c>
      <c r="E115" t="s">
        <v>707</v>
      </c>
    </row>
    <row r="116" spans="1:5">
      <c r="A116" t="s">
        <v>434</v>
      </c>
      <c r="B116" t="s">
        <v>143</v>
      </c>
      <c r="C116" t="s">
        <v>242</v>
      </c>
      <c r="E116" t="s">
        <v>708</v>
      </c>
    </row>
    <row r="117" spans="1:5">
      <c r="A117" t="s">
        <v>435</v>
      </c>
      <c r="B117" t="s">
        <v>143</v>
      </c>
      <c r="C117" t="s">
        <v>436</v>
      </c>
      <c r="E117" t="s">
        <v>709</v>
      </c>
    </row>
    <row r="118" spans="1:5">
      <c r="A118" t="s">
        <v>437</v>
      </c>
      <c r="B118" t="s">
        <v>143</v>
      </c>
      <c r="C118" t="s">
        <v>438</v>
      </c>
      <c r="E118" t="s">
        <v>710</v>
      </c>
    </row>
    <row r="119" spans="1:5">
      <c r="A119" t="s">
        <v>439</v>
      </c>
      <c r="B119" t="s">
        <v>144</v>
      </c>
      <c r="E119" t="s">
        <v>711</v>
      </c>
    </row>
    <row r="120" spans="1:5">
      <c r="A120" t="s">
        <v>440</v>
      </c>
      <c r="B120" t="s">
        <v>145</v>
      </c>
      <c r="E120" t="s">
        <v>712</v>
      </c>
    </row>
    <row r="121" spans="1:5">
      <c r="A121" t="s">
        <v>441</v>
      </c>
      <c r="B121" t="s">
        <v>442</v>
      </c>
      <c r="E121" t="s">
        <v>713</v>
      </c>
    </row>
    <row r="122" spans="1:5">
      <c r="A122" t="s">
        <v>443</v>
      </c>
      <c r="B122" t="s">
        <v>146</v>
      </c>
      <c r="E122" t="s">
        <v>714</v>
      </c>
    </row>
    <row r="123" spans="1:5">
      <c r="A123" t="s">
        <v>444</v>
      </c>
      <c r="B123" t="s">
        <v>147</v>
      </c>
      <c r="C123" t="s">
        <v>242</v>
      </c>
      <c r="E123" t="s">
        <v>715</v>
      </c>
    </row>
    <row r="124" spans="1:5">
      <c r="A124" t="s">
        <v>445</v>
      </c>
      <c r="B124" t="s">
        <v>147</v>
      </c>
      <c r="C124" t="s">
        <v>446</v>
      </c>
      <c r="E124" t="s">
        <v>716</v>
      </c>
    </row>
    <row r="125" spans="1:5">
      <c r="A125" t="s">
        <v>447</v>
      </c>
      <c r="B125" t="s">
        <v>148</v>
      </c>
      <c r="C125" t="s">
        <v>242</v>
      </c>
      <c r="E125" t="s">
        <v>717</v>
      </c>
    </row>
    <row r="126" spans="1:5">
      <c r="A126" t="s">
        <v>448</v>
      </c>
      <c r="B126" t="s">
        <v>148</v>
      </c>
      <c r="C126" t="s">
        <v>449</v>
      </c>
      <c r="E126" t="s">
        <v>718</v>
      </c>
    </row>
    <row r="127" spans="1:5">
      <c r="A127" t="s">
        <v>450</v>
      </c>
      <c r="B127" t="s">
        <v>149</v>
      </c>
      <c r="C127" t="s">
        <v>242</v>
      </c>
      <c r="E127" t="s">
        <v>719</v>
      </c>
    </row>
    <row r="128" spans="1:5">
      <c r="A128" t="s">
        <v>451</v>
      </c>
      <c r="B128" t="s">
        <v>149</v>
      </c>
      <c r="C128" t="s">
        <v>452</v>
      </c>
      <c r="E128" t="s">
        <v>720</v>
      </c>
    </row>
    <row r="129" spans="1:5">
      <c r="A129" t="s">
        <v>453</v>
      </c>
      <c r="B129" t="s">
        <v>150</v>
      </c>
      <c r="E129" t="s">
        <v>721</v>
      </c>
    </row>
    <row r="130" spans="1:5">
      <c r="A130" t="s">
        <v>454</v>
      </c>
      <c r="B130" t="s">
        <v>151</v>
      </c>
      <c r="C130" t="s">
        <v>242</v>
      </c>
      <c r="E130" t="s">
        <v>722</v>
      </c>
    </row>
    <row r="131" spans="1:5">
      <c r="A131" t="s">
        <v>455</v>
      </c>
      <c r="B131" t="s">
        <v>151</v>
      </c>
      <c r="C131" t="s">
        <v>723</v>
      </c>
      <c r="D131" t="s">
        <v>242</v>
      </c>
      <c r="E131" t="s">
        <v>724</v>
      </c>
    </row>
    <row r="132" spans="1:5">
      <c r="A132" t="s">
        <v>456</v>
      </c>
      <c r="B132" t="s">
        <v>151</v>
      </c>
      <c r="C132" t="s">
        <v>723</v>
      </c>
      <c r="D132" t="s">
        <v>457</v>
      </c>
      <c r="E132" t="s">
        <v>725</v>
      </c>
    </row>
    <row r="133" spans="1:5">
      <c r="A133" t="s">
        <v>458</v>
      </c>
      <c r="B133" t="s">
        <v>151</v>
      </c>
      <c r="C133" t="s">
        <v>723</v>
      </c>
      <c r="D133" t="s">
        <v>726</v>
      </c>
      <c r="E133" t="s">
        <v>727</v>
      </c>
    </row>
    <row r="134" spans="1:5">
      <c r="A134" t="s">
        <v>459</v>
      </c>
      <c r="B134" t="s">
        <v>151</v>
      </c>
      <c r="C134" t="s">
        <v>723</v>
      </c>
      <c r="D134" t="s">
        <v>728</v>
      </c>
      <c r="E134" t="s">
        <v>729</v>
      </c>
    </row>
    <row r="135" spans="1:5">
      <c r="A135" t="s">
        <v>460</v>
      </c>
      <c r="B135" t="s">
        <v>151</v>
      </c>
      <c r="C135" t="s">
        <v>461</v>
      </c>
      <c r="E135" t="s">
        <v>730</v>
      </c>
    </row>
    <row r="136" spans="1:5">
      <c r="A136" t="s">
        <v>462</v>
      </c>
      <c r="B136" t="s">
        <v>151</v>
      </c>
      <c r="C136" t="s">
        <v>463</v>
      </c>
      <c r="E136" t="s">
        <v>731</v>
      </c>
    </row>
    <row r="137" spans="1:5">
      <c r="A137" t="s">
        <v>464</v>
      </c>
      <c r="B137" t="s">
        <v>151</v>
      </c>
      <c r="C137" t="s">
        <v>465</v>
      </c>
      <c r="E137" t="s">
        <v>732</v>
      </c>
    </row>
    <row r="138" spans="1:5">
      <c r="A138" t="s">
        <v>466</v>
      </c>
      <c r="B138" t="s">
        <v>151</v>
      </c>
      <c r="C138" t="s">
        <v>467</v>
      </c>
      <c r="E138" t="s">
        <v>733</v>
      </c>
    </row>
    <row r="139" spans="1:5">
      <c r="A139" t="s">
        <v>468</v>
      </c>
      <c r="B139" t="s">
        <v>151</v>
      </c>
      <c r="C139" t="s">
        <v>469</v>
      </c>
      <c r="E139" t="s">
        <v>734</v>
      </c>
    </row>
    <row r="140" spans="1:5">
      <c r="A140" t="s">
        <v>470</v>
      </c>
      <c r="B140" t="s">
        <v>151</v>
      </c>
      <c r="C140" t="s">
        <v>471</v>
      </c>
      <c r="E140" t="s">
        <v>735</v>
      </c>
    </row>
    <row r="141" spans="1:5">
      <c r="A141" t="s">
        <v>472</v>
      </c>
      <c r="B141" t="s">
        <v>151</v>
      </c>
      <c r="C141" t="s">
        <v>473</v>
      </c>
      <c r="E141" t="s">
        <v>736</v>
      </c>
    </row>
    <row r="142" spans="1:5">
      <c r="A142" t="s">
        <v>474</v>
      </c>
      <c r="B142" t="s">
        <v>151</v>
      </c>
      <c r="C142" t="s">
        <v>475</v>
      </c>
      <c r="E142" t="s">
        <v>737</v>
      </c>
    </row>
    <row r="143" spans="1:5">
      <c r="A143" t="s">
        <v>476</v>
      </c>
      <c r="B143" t="s">
        <v>151</v>
      </c>
      <c r="C143" t="s">
        <v>477</v>
      </c>
      <c r="E143" t="s">
        <v>738</v>
      </c>
    </row>
    <row r="144" spans="1:5">
      <c r="A144" t="s">
        <v>478</v>
      </c>
      <c r="B144" t="s">
        <v>151</v>
      </c>
      <c r="C144" t="s">
        <v>739</v>
      </c>
      <c r="E144" t="s">
        <v>740</v>
      </c>
    </row>
    <row r="145" spans="1:5">
      <c r="A145" t="s">
        <v>479</v>
      </c>
      <c r="B145" t="s">
        <v>151</v>
      </c>
      <c r="C145" t="s">
        <v>480</v>
      </c>
      <c r="E145" t="s">
        <v>741</v>
      </c>
    </row>
  </sheetData>
  <sheetProtection algorithmName="SHA-512" hashValue="sVxPNYxQ83gHbT4vCZclMN8GcJZrpOVVJNzPe9uKf9DcSMBRzm/80AsrcmIeZuAgRSXfo361qQ6PPE1ZXA9z/w==" saltValue="uryyXagx7mG4Hlj7EpzCWA==" spinCount="100000" sheet="1" objects="1" scenarios="1"/>
  <phoneticPr fontId="2"/>
  <pageMargins left="0.75" right="0.75" top="1" bottom="1" header="0.511811023622047" footer="0.511811023622047"/>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33"/>
  <sheetViews>
    <sheetView topLeftCell="A10" zoomScaleNormal="100" workbookViewId="0">
      <selection activeCell="C19" sqref="C19"/>
    </sheetView>
  </sheetViews>
  <sheetFormatPr defaultColWidth="8.54296875" defaultRowHeight="13"/>
  <cols>
    <col min="1" max="1" width="8" customWidth="1"/>
    <col min="3" max="3" width="42" customWidth="1"/>
  </cols>
  <sheetData>
    <row r="1" spans="1:3">
      <c r="A1" s="66" t="s">
        <v>236</v>
      </c>
      <c r="B1" s="66" t="s">
        <v>481</v>
      </c>
      <c r="C1" s="66" t="s">
        <v>482</v>
      </c>
    </row>
    <row r="2" spans="1:3">
      <c r="A2" t="s">
        <v>483</v>
      </c>
      <c r="B2" t="s">
        <v>484</v>
      </c>
      <c r="C2" t="s">
        <v>485</v>
      </c>
    </row>
    <row r="3" spans="1:3">
      <c r="A3" t="s">
        <v>486</v>
      </c>
      <c r="B3" t="s">
        <v>484</v>
      </c>
      <c r="C3" t="s">
        <v>487</v>
      </c>
    </row>
    <row r="4" spans="1:3">
      <c r="A4" t="s">
        <v>488</v>
      </c>
      <c r="B4" t="s">
        <v>484</v>
      </c>
      <c r="C4" t="s">
        <v>489</v>
      </c>
    </row>
    <row r="5" spans="1:3">
      <c r="A5" t="s">
        <v>490</v>
      </c>
      <c r="B5" t="s">
        <v>484</v>
      </c>
      <c r="C5" t="s">
        <v>491</v>
      </c>
    </row>
    <row r="6" spans="1:3">
      <c r="A6" t="s">
        <v>492</v>
      </c>
      <c r="B6" t="s">
        <v>484</v>
      </c>
      <c r="C6" t="s">
        <v>493</v>
      </c>
    </row>
    <row r="7" spans="1:3">
      <c r="A7" t="s">
        <v>494</v>
      </c>
      <c r="B7" t="s">
        <v>484</v>
      </c>
      <c r="C7" t="s">
        <v>495</v>
      </c>
    </row>
    <row r="8" spans="1:3">
      <c r="A8" t="s">
        <v>496</v>
      </c>
      <c r="B8" t="s">
        <v>484</v>
      </c>
      <c r="C8" t="s">
        <v>497</v>
      </c>
    </row>
    <row r="9" spans="1:3">
      <c r="A9" t="s">
        <v>498</v>
      </c>
      <c r="B9" t="s">
        <v>484</v>
      </c>
      <c r="C9" t="s">
        <v>499</v>
      </c>
    </row>
    <row r="10" spans="1:3">
      <c r="A10" t="s">
        <v>500</v>
      </c>
      <c r="B10" t="s">
        <v>484</v>
      </c>
      <c r="C10" t="s">
        <v>501</v>
      </c>
    </row>
    <row r="11" spans="1:3">
      <c r="A11" t="s">
        <v>102</v>
      </c>
      <c r="B11" t="s">
        <v>484</v>
      </c>
      <c r="C11" t="s">
        <v>502</v>
      </c>
    </row>
    <row r="12" spans="1:3">
      <c r="A12" t="s">
        <v>105</v>
      </c>
      <c r="B12" t="s">
        <v>484</v>
      </c>
      <c r="C12" t="s">
        <v>503</v>
      </c>
    </row>
    <row r="13" spans="1:3">
      <c r="A13" t="s">
        <v>107</v>
      </c>
      <c r="B13" t="s">
        <v>484</v>
      </c>
      <c r="C13" t="s">
        <v>504</v>
      </c>
    </row>
    <row r="14" spans="1:3">
      <c r="A14" t="s">
        <v>127</v>
      </c>
      <c r="B14" t="s">
        <v>505</v>
      </c>
      <c r="C14" t="s">
        <v>506</v>
      </c>
    </row>
    <row r="15" spans="1:3">
      <c r="A15" t="s">
        <v>129</v>
      </c>
      <c r="B15" t="s">
        <v>505</v>
      </c>
      <c r="C15" t="s">
        <v>507</v>
      </c>
    </row>
    <row r="16" spans="1:3">
      <c r="A16" t="s">
        <v>131</v>
      </c>
      <c r="B16" t="s">
        <v>505</v>
      </c>
      <c r="C16" t="s">
        <v>508</v>
      </c>
    </row>
    <row r="17" spans="1:3">
      <c r="A17" t="s">
        <v>132</v>
      </c>
      <c r="B17" t="s">
        <v>505</v>
      </c>
      <c r="C17" t="s">
        <v>509</v>
      </c>
    </row>
    <row r="18" spans="1:3">
      <c r="A18" t="s">
        <v>134</v>
      </c>
      <c r="B18" t="s">
        <v>505</v>
      </c>
      <c r="C18" t="s">
        <v>510</v>
      </c>
    </row>
    <row r="19" spans="1:3">
      <c r="A19" t="s">
        <v>511</v>
      </c>
      <c r="B19" t="s">
        <v>505</v>
      </c>
      <c r="C19" t="s">
        <v>512</v>
      </c>
    </row>
    <row r="20" spans="1:3">
      <c r="A20" t="s">
        <v>513</v>
      </c>
      <c r="B20" t="s">
        <v>505</v>
      </c>
      <c r="C20" t="s">
        <v>514</v>
      </c>
    </row>
    <row r="21" spans="1:3">
      <c r="A21" t="s">
        <v>515</v>
      </c>
      <c r="B21" t="s">
        <v>505</v>
      </c>
      <c r="C21" t="s">
        <v>485</v>
      </c>
    </row>
    <row r="22" spans="1:3">
      <c r="A22" t="s">
        <v>516</v>
      </c>
      <c r="B22" t="s">
        <v>505</v>
      </c>
      <c r="C22" t="s">
        <v>487</v>
      </c>
    </row>
    <row r="23" spans="1:3">
      <c r="A23" t="s">
        <v>517</v>
      </c>
      <c r="B23" t="s">
        <v>505</v>
      </c>
      <c r="C23" t="s">
        <v>489</v>
      </c>
    </row>
    <row r="24" spans="1:3">
      <c r="A24" t="s">
        <v>518</v>
      </c>
      <c r="B24" t="s">
        <v>505</v>
      </c>
      <c r="C24" t="s">
        <v>491</v>
      </c>
    </row>
    <row r="25" spans="1:3">
      <c r="A25" t="s">
        <v>519</v>
      </c>
      <c r="B25" t="s">
        <v>505</v>
      </c>
      <c r="C25" t="s">
        <v>493</v>
      </c>
    </row>
    <row r="26" spans="1:3">
      <c r="A26" t="s">
        <v>520</v>
      </c>
      <c r="B26" t="s">
        <v>505</v>
      </c>
      <c r="C26" t="s">
        <v>495</v>
      </c>
    </row>
    <row r="27" spans="1:3">
      <c r="A27" t="s">
        <v>521</v>
      </c>
      <c r="B27" t="s">
        <v>505</v>
      </c>
      <c r="C27" t="s">
        <v>497</v>
      </c>
    </row>
    <row r="28" spans="1:3">
      <c r="A28" t="s">
        <v>522</v>
      </c>
      <c r="B28" t="s">
        <v>505</v>
      </c>
      <c r="C28" t="s">
        <v>499</v>
      </c>
    </row>
    <row r="29" spans="1:3">
      <c r="A29" t="s">
        <v>523</v>
      </c>
      <c r="B29" t="s">
        <v>505</v>
      </c>
      <c r="C29" t="s">
        <v>501</v>
      </c>
    </row>
    <row r="30" spans="1:3">
      <c r="A30" t="s">
        <v>524</v>
      </c>
      <c r="B30" t="s">
        <v>505</v>
      </c>
      <c r="C30" t="s">
        <v>502</v>
      </c>
    </row>
    <row r="31" spans="1:3">
      <c r="A31" t="s">
        <v>525</v>
      </c>
      <c r="B31" t="s">
        <v>505</v>
      </c>
      <c r="C31" t="s">
        <v>503</v>
      </c>
    </row>
    <row r="32" spans="1:3">
      <c r="A32" t="s">
        <v>526</v>
      </c>
      <c r="B32" t="s">
        <v>505</v>
      </c>
      <c r="C32" t="s">
        <v>504</v>
      </c>
    </row>
    <row r="33" spans="1:3">
      <c r="A33" t="s">
        <v>527</v>
      </c>
      <c r="B33" t="s">
        <v>505</v>
      </c>
      <c r="C33" t="s">
        <v>528</v>
      </c>
    </row>
  </sheetData>
  <sheetProtection algorithmName="SHA-512" hashValue="yo5ujYwSErknncNtiKjOhjxD47VuH7nb5RaRnLZAcOLtKiehBytW1sedOKkqkfGbrt5Fejq+4y2LllNUc3KT9A==" saltValue="gxLw3m+KdO47WKFinijMjA==" spinCount="100000" sheet="1" objects="1" scenarios="1"/>
  <phoneticPr fontId="2"/>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6</vt:i4>
      </vt:variant>
    </vt:vector>
  </HeadingPairs>
  <TitlesOfParts>
    <vt:vector size="16" baseType="lpstr">
      <vt:lpstr>様式-事A</vt:lpstr>
      <vt:lpstr>様式-事B</vt:lpstr>
      <vt:lpstr>様式-事C</vt:lpstr>
      <vt:lpstr>様式-事F・事F(2)</vt:lpstr>
      <vt:lpstr>様式F-事(3)</vt:lpstr>
      <vt:lpstr>集計</vt:lpstr>
      <vt:lpstr>以下、集計用</vt:lpstr>
      <vt:lpstr>廃棄物マスタ</vt:lpstr>
      <vt:lpstr>施設区分マスタ</vt:lpstr>
      <vt:lpstr>換算比重マスタ</vt:lpstr>
      <vt:lpstr>'様式F-事(3)'!Print_Area</vt:lpstr>
      <vt:lpstr>'様式-事A'!Print_Area</vt:lpstr>
      <vt:lpstr>'様式-事B'!Print_Area</vt:lpstr>
      <vt:lpstr>'様式-事C'!Print_Area</vt:lpstr>
      <vt:lpstr>'様式-事F・事F(2)'!Print_Area</vt:lpstr>
      <vt:lpstr>廃棄物リスト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菱沼 憲</cp:lastModifiedBy>
  <cp:lastPrinted>2026-06-03T08:00:48Z</cp:lastPrinted>
  <dcterms:created xsi:type="dcterms:W3CDTF">2026-05-18T00:02:42Z</dcterms:created>
  <dcterms:modified xsi:type="dcterms:W3CDTF">2026-06-03T11:39:47Z</dcterms:modified>
</cp:coreProperties>
</file>