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5.37.39\share\02統計課\05統計調査\【国勢調査】\2025国勢調査\2026\02.公表関係\2_速報公表\20260522②_最終\1.HP公表\"/>
    </mc:Choice>
  </mc:AlternateContent>
  <xr:revisionPtr revIDLastSave="0" documentId="13_ncr:1_{480D6A76-E9EF-4A24-A7C7-5698C7E5964A}" xr6:coauthVersionLast="47" xr6:coauthVersionMax="47" xr10:uidLastSave="{00000000-0000-0000-0000-000000000000}"/>
  <bookViews>
    <workbookView xWindow="-120" yWindow="-120" windowWidth="29040" windowHeight="15720" tabRatio="729" xr2:uid="{00000000-000D-0000-FFFF-FFFF00000000}"/>
  </bookViews>
  <sheets>
    <sheet name="表1" sheetId="5" r:id="rId1"/>
    <sheet name="表2" sheetId="6" r:id="rId2"/>
    <sheet name="表3" sheetId="7" r:id="rId3"/>
    <sheet name="表4" sheetId="8" r:id="rId4"/>
    <sheet name="表5" sheetId="9" r:id="rId5"/>
    <sheet name="表6" sheetId="10" r:id="rId6"/>
  </sheets>
  <definedNames>
    <definedName name="_xlnm.Print_Area" localSheetId="0">表1!$A$1:$F$67</definedName>
    <definedName name="_xlnm.Print_Area" localSheetId="1">表2!$A$1:$I$25</definedName>
    <definedName name="_xlnm.Print_Area" localSheetId="2">表3!$A$1:$K$63</definedName>
    <definedName name="_xlnm.Print_Area" localSheetId="3">表4!$A$1:$N$63</definedName>
    <definedName name="_xlnm.Print_Area" localSheetId="4">表5!$A$1:$K$94</definedName>
    <definedName name="_xlnm.Print_Area" localSheetId="5">表6!$A$1:$N$94</definedName>
    <definedName name="_xlnm.Print_Titles" localSheetId="2">表3!$2:$3</definedName>
    <definedName name="_xlnm.Print_Titles" localSheetId="3">表4!$2:$3</definedName>
    <definedName name="_xlnm.Print_Titles" localSheetId="4">表5!$2:$3</definedName>
    <definedName name="_xlnm.Print_Titles" localSheetId="5">表6!$2:$3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9" l="1"/>
  <c r="C6" i="9"/>
  <c r="C7" i="9"/>
  <c r="H63" i="7"/>
  <c r="K63" i="7"/>
  <c r="G24" i="6"/>
  <c r="G25" i="6"/>
  <c r="G61" i="7"/>
  <c r="H61" i="7" s="1"/>
  <c r="I25" i="6"/>
  <c r="I24" i="6"/>
  <c r="I23" i="6"/>
  <c r="H25" i="6"/>
  <c r="H24" i="6"/>
  <c r="H23" i="6"/>
  <c r="G23" i="6"/>
  <c r="F25" i="6"/>
  <c r="F24" i="6"/>
  <c r="F23" i="6"/>
  <c r="D25" i="6"/>
  <c r="D24" i="6"/>
  <c r="D23" i="6"/>
  <c r="C25" i="6"/>
  <c r="C24" i="6"/>
  <c r="C23" i="6"/>
  <c r="C22" i="6"/>
  <c r="G22" i="6"/>
  <c r="G21" i="6"/>
  <c r="F22" i="6"/>
  <c r="D22" i="6"/>
  <c r="G58" i="7"/>
  <c r="F63" i="7"/>
  <c r="K91" i="9" l="1"/>
  <c r="K75" i="9"/>
  <c r="K68" i="9"/>
  <c r="K50" i="9"/>
  <c r="K37" i="9"/>
  <c r="K20" i="9"/>
  <c r="K8" i="9"/>
  <c r="M91" i="10"/>
  <c r="I91" i="10"/>
  <c r="M75" i="10"/>
  <c r="I75" i="10"/>
  <c r="M68" i="10"/>
  <c r="I68" i="10"/>
  <c r="M50" i="10"/>
  <c r="I50" i="10"/>
  <c r="M37" i="10"/>
  <c r="I37" i="10"/>
  <c r="M20" i="10"/>
  <c r="I20" i="10"/>
  <c r="M8" i="10"/>
  <c r="I8" i="10"/>
  <c r="H91" i="9" l="1"/>
  <c r="H75" i="9"/>
  <c r="H68" i="9"/>
  <c r="H50" i="9"/>
  <c r="H37" i="9"/>
  <c r="H20" i="9"/>
  <c r="H8" i="9"/>
  <c r="K35" i="8" l="1"/>
  <c r="K36" i="8"/>
  <c r="L36" i="8" s="1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N55" i="8" s="1"/>
  <c r="K56" i="8"/>
  <c r="K57" i="8"/>
  <c r="K58" i="8"/>
  <c r="K59" i="8"/>
  <c r="K60" i="8"/>
  <c r="K61" i="8"/>
  <c r="K62" i="8"/>
  <c r="K34" i="8"/>
  <c r="K5" i="8"/>
  <c r="K6" i="8"/>
  <c r="K7" i="8"/>
  <c r="K8" i="8"/>
  <c r="K9" i="8"/>
  <c r="K10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4" i="8"/>
  <c r="I35" i="7"/>
  <c r="I36" i="7"/>
  <c r="I37" i="7"/>
  <c r="J37" i="7" s="1"/>
  <c r="K37" i="7" s="1"/>
  <c r="I38" i="7"/>
  <c r="I39" i="7"/>
  <c r="J39" i="7" s="1"/>
  <c r="K39" i="7" s="1"/>
  <c r="I40" i="7"/>
  <c r="I41" i="7"/>
  <c r="J41" i="7" s="1"/>
  <c r="K41" i="7" s="1"/>
  <c r="I42" i="7"/>
  <c r="J42" i="7" s="1"/>
  <c r="K42" i="7" s="1"/>
  <c r="I43" i="7"/>
  <c r="I47" i="9" s="1"/>
  <c r="I44" i="7"/>
  <c r="I48" i="9" s="1"/>
  <c r="I45" i="7"/>
  <c r="I46" i="7"/>
  <c r="I29" i="9" s="1"/>
  <c r="I47" i="7"/>
  <c r="I48" i="7"/>
  <c r="I49" i="7"/>
  <c r="I32" i="9" s="1"/>
  <c r="I50" i="7"/>
  <c r="J50" i="7" s="1"/>
  <c r="K50" i="7" s="1"/>
  <c r="I51" i="7"/>
  <c r="I52" i="7"/>
  <c r="I36" i="9" s="1"/>
  <c r="I58" i="7"/>
  <c r="J58" i="7" s="1"/>
  <c r="I59" i="7"/>
  <c r="I61" i="7"/>
  <c r="I62" i="7"/>
  <c r="I34" i="7"/>
  <c r="I5" i="7"/>
  <c r="I6" i="7"/>
  <c r="I7" i="7"/>
  <c r="I8" i="7"/>
  <c r="J8" i="7" s="1"/>
  <c r="K8" i="7" s="1"/>
  <c r="I9" i="7"/>
  <c r="I10" i="7"/>
  <c r="I11" i="7"/>
  <c r="I77" i="9" s="1"/>
  <c r="I12" i="7"/>
  <c r="I11" i="9" s="1"/>
  <c r="I13" i="7"/>
  <c r="I15" i="7"/>
  <c r="J15" i="7" s="1"/>
  <c r="K15" i="7" s="1"/>
  <c r="I16" i="7"/>
  <c r="I13" i="9" s="1"/>
  <c r="I17" i="7"/>
  <c r="J17" i="7" s="1"/>
  <c r="K17" i="7" s="1"/>
  <c r="I18" i="7"/>
  <c r="I20" i="7"/>
  <c r="I21" i="7"/>
  <c r="J21" i="7" s="1"/>
  <c r="K21" i="7" s="1"/>
  <c r="I22" i="7"/>
  <c r="I23" i="7"/>
  <c r="J23" i="7" s="1"/>
  <c r="K23" i="7" s="1"/>
  <c r="I24" i="7"/>
  <c r="I25" i="7"/>
  <c r="I26" i="7"/>
  <c r="I27" i="7"/>
  <c r="I28" i="7"/>
  <c r="I29" i="7"/>
  <c r="J29" i="7" s="1"/>
  <c r="K29" i="7" s="1"/>
  <c r="I30" i="7"/>
  <c r="I31" i="7"/>
  <c r="J31" i="7" s="1"/>
  <c r="K31" i="7" s="1"/>
  <c r="I32" i="7"/>
  <c r="I33" i="7"/>
  <c r="I4" i="7"/>
  <c r="E4" i="10"/>
  <c r="I4" i="10"/>
  <c r="J8" i="10"/>
  <c r="C10" i="10"/>
  <c r="G10" i="10"/>
  <c r="C11" i="10"/>
  <c r="G11" i="10"/>
  <c r="C12" i="10"/>
  <c r="G12" i="10"/>
  <c r="C13" i="10"/>
  <c r="G13" i="10"/>
  <c r="H13" i="10" s="1"/>
  <c r="I13" i="10" s="1"/>
  <c r="C15" i="10"/>
  <c r="G15" i="10"/>
  <c r="C16" i="10"/>
  <c r="G16" i="10"/>
  <c r="H16" i="10" s="1"/>
  <c r="I16" i="10" s="1"/>
  <c r="C17" i="10"/>
  <c r="G17" i="10"/>
  <c r="C19" i="10"/>
  <c r="G19" i="10"/>
  <c r="H19" i="10" s="1"/>
  <c r="I19" i="10" s="1"/>
  <c r="J20" i="10"/>
  <c r="N20" i="10"/>
  <c r="C22" i="10"/>
  <c r="G22" i="10"/>
  <c r="C23" i="10"/>
  <c r="G23" i="10"/>
  <c r="C24" i="10"/>
  <c r="G24" i="10"/>
  <c r="H24" i="10" s="1"/>
  <c r="I24" i="10" s="1"/>
  <c r="C26" i="10"/>
  <c r="G26" i="10"/>
  <c r="C27" i="10"/>
  <c r="G27" i="10"/>
  <c r="C29" i="10"/>
  <c r="G29" i="10"/>
  <c r="C30" i="10"/>
  <c r="G30" i="10"/>
  <c r="C31" i="10"/>
  <c r="G31" i="10"/>
  <c r="C32" i="10"/>
  <c r="G32" i="10"/>
  <c r="C33" i="10"/>
  <c r="G33" i="10"/>
  <c r="C35" i="10"/>
  <c r="G35" i="10"/>
  <c r="C36" i="10"/>
  <c r="G36" i="10"/>
  <c r="N37" i="10"/>
  <c r="C39" i="10"/>
  <c r="G39" i="10"/>
  <c r="C41" i="10"/>
  <c r="G41" i="10"/>
  <c r="H41" i="10" s="1"/>
  <c r="I41" i="10" s="1"/>
  <c r="C42" i="10"/>
  <c r="G42" i="10"/>
  <c r="C43" i="10"/>
  <c r="G43" i="10"/>
  <c r="C44" i="10"/>
  <c r="G44" i="10"/>
  <c r="C46" i="10"/>
  <c r="G46" i="10"/>
  <c r="H46" i="10" s="1"/>
  <c r="I46" i="10" s="1"/>
  <c r="C47" i="10"/>
  <c r="G47" i="10"/>
  <c r="C48" i="10"/>
  <c r="G48" i="10"/>
  <c r="C49" i="10"/>
  <c r="G49" i="10"/>
  <c r="H49" i="10" s="1"/>
  <c r="I49" i="10" s="1"/>
  <c r="N50" i="10"/>
  <c r="C52" i="10"/>
  <c r="G52" i="10"/>
  <c r="C53" i="10"/>
  <c r="G53" i="10"/>
  <c r="C55" i="10"/>
  <c r="G55" i="10"/>
  <c r="H55" i="10" s="1"/>
  <c r="I55" i="10" s="1"/>
  <c r="C56" i="10"/>
  <c r="G56" i="10"/>
  <c r="C57" i="10"/>
  <c r="G57" i="10"/>
  <c r="C58" i="10"/>
  <c r="G58" i="10"/>
  <c r="C60" i="10"/>
  <c r="G60" i="10"/>
  <c r="C61" i="10"/>
  <c r="G61" i="10"/>
  <c r="C62" i="10"/>
  <c r="G62" i="10"/>
  <c r="H62" i="10" s="1"/>
  <c r="I62" i="10" s="1"/>
  <c r="C64" i="10"/>
  <c r="G64" i="10"/>
  <c r="C65" i="10"/>
  <c r="G65" i="10"/>
  <c r="C66" i="10"/>
  <c r="G66" i="10"/>
  <c r="C67" i="10"/>
  <c r="G67" i="10"/>
  <c r="C71" i="10"/>
  <c r="G71" i="10"/>
  <c r="C72" i="10"/>
  <c r="G72" i="10"/>
  <c r="C73" i="10"/>
  <c r="G73" i="10"/>
  <c r="C74" i="10"/>
  <c r="G74" i="10"/>
  <c r="J75" i="10"/>
  <c r="C77" i="10"/>
  <c r="G77" i="10"/>
  <c r="H77" i="10" s="1"/>
  <c r="I77" i="10" s="1"/>
  <c r="C78" i="10"/>
  <c r="G78" i="10"/>
  <c r="C80" i="10"/>
  <c r="G80" i="10"/>
  <c r="C81" i="10"/>
  <c r="G81" i="10"/>
  <c r="H81" i="10" s="1"/>
  <c r="I81" i="10" s="1"/>
  <c r="C82" i="10"/>
  <c r="G82" i="10"/>
  <c r="C83" i="10"/>
  <c r="G83" i="10"/>
  <c r="C84" i="10"/>
  <c r="G84" i="10"/>
  <c r="C85" i="10"/>
  <c r="G85" i="10"/>
  <c r="C86" i="10"/>
  <c r="G86" i="10"/>
  <c r="C87" i="10"/>
  <c r="G87" i="10"/>
  <c r="H87" i="10" s="1"/>
  <c r="I87" i="10" s="1"/>
  <c r="C89" i="10"/>
  <c r="G89" i="10"/>
  <c r="C90" i="10"/>
  <c r="G90" i="10"/>
  <c r="J91" i="10"/>
  <c r="N91" i="10"/>
  <c r="C93" i="10"/>
  <c r="C92" i="10" s="1"/>
  <c r="G93" i="10"/>
  <c r="G92" i="10" s="1"/>
  <c r="C10" i="9"/>
  <c r="F10" i="9"/>
  <c r="C11" i="9"/>
  <c r="F11" i="9"/>
  <c r="C12" i="9"/>
  <c r="F12" i="9"/>
  <c r="C13" i="9"/>
  <c r="F13" i="9"/>
  <c r="C15" i="9"/>
  <c r="F15" i="9"/>
  <c r="C16" i="9"/>
  <c r="F16" i="9"/>
  <c r="C17" i="9"/>
  <c r="F17" i="9"/>
  <c r="C19" i="9"/>
  <c r="F19" i="9"/>
  <c r="F18" i="9" s="1"/>
  <c r="C22" i="9"/>
  <c r="F22" i="9"/>
  <c r="C23" i="9"/>
  <c r="F23" i="9"/>
  <c r="C24" i="9"/>
  <c r="F24" i="9"/>
  <c r="C26" i="9"/>
  <c r="F26" i="9"/>
  <c r="C27" i="9"/>
  <c r="F27" i="9"/>
  <c r="J27" i="10" s="1"/>
  <c r="C29" i="9"/>
  <c r="F29" i="9"/>
  <c r="C30" i="9"/>
  <c r="F30" i="9"/>
  <c r="J30" i="10" s="1"/>
  <c r="C31" i="9"/>
  <c r="F31" i="9"/>
  <c r="C32" i="9"/>
  <c r="F32" i="9"/>
  <c r="C33" i="9"/>
  <c r="F33" i="9"/>
  <c r="J33" i="10" s="1"/>
  <c r="C35" i="9"/>
  <c r="F35" i="9"/>
  <c r="J35" i="10" s="1"/>
  <c r="C36" i="9"/>
  <c r="F36" i="9"/>
  <c r="C39" i="9"/>
  <c r="F39" i="9"/>
  <c r="C41" i="9"/>
  <c r="F41" i="9"/>
  <c r="J41" i="10" s="1"/>
  <c r="C42" i="9"/>
  <c r="F42" i="9"/>
  <c r="C43" i="9"/>
  <c r="F43" i="9"/>
  <c r="C44" i="9"/>
  <c r="F44" i="9"/>
  <c r="C46" i="9"/>
  <c r="F46" i="9"/>
  <c r="C47" i="9"/>
  <c r="F47" i="9"/>
  <c r="C48" i="9"/>
  <c r="F48" i="9"/>
  <c r="C49" i="9"/>
  <c r="F49" i="9"/>
  <c r="C52" i="9"/>
  <c r="F52" i="9"/>
  <c r="C53" i="9"/>
  <c r="F53" i="9"/>
  <c r="C55" i="9"/>
  <c r="F55" i="9"/>
  <c r="C56" i="9"/>
  <c r="F56" i="9"/>
  <c r="C57" i="9"/>
  <c r="F57" i="9"/>
  <c r="C58" i="9"/>
  <c r="F58" i="9"/>
  <c r="C60" i="9"/>
  <c r="F60" i="9"/>
  <c r="C61" i="9"/>
  <c r="F61" i="9"/>
  <c r="C62" i="9"/>
  <c r="F62" i="9"/>
  <c r="C64" i="9"/>
  <c r="F64" i="9"/>
  <c r="C65" i="9"/>
  <c r="F65" i="9"/>
  <c r="C66" i="9"/>
  <c r="F66" i="9"/>
  <c r="C67" i="9"/>
  <c r="F67" i="9"/>
  <c r="C71" i="9"/>
  <c r="F71" i="9"/>
  <c r="C72" i="9"/>
  <c r="F72" i="9"/>
  <c r="C73" i="9"/>
  <c r="F73" i="9"/>
  <c r="C74" i="9"/>
  <c r="F74" i="9"/>
  <c r="C77" i="9"/>
  <c r="F77" i="9"/>
  <c r="C78" i="9"/>
  <c r="F78" i="9"/>
  <c r="C80" i="9"/>
  <c r="F80" i="9"/>
  <c r="C81" i="9"/>
  <c r="F81" i="9"/>
  <c r="C82" i="9"/>
  <c r="F82" i="9"/>
  <c r="C83" i="9"/>
  <c r="F83" i="9"/>
  <c r="C84" i="9"/>
  <c r="F84" i="9"/>
  <c r="C85" i="9"/>
  <c r="F85" i="9"/>
  <c r="C86" i="9"/>
  <c r="F86" i="9"/>
  <c r="C87" i="9"/>
  <c r="F87" i="9"/>
  <c r="C89" i="9"/>
  <c r="F89" i="9"/>
  <c r="C90" i="9"/>
  <c r="F90" i="9"/>
  <c r="C93" i="9"/>
  <c r="F93" i="9"/>
  <c r="H4" i="8"/>
  <c r="I4" i="8" s="1"/>
  <c r="J4" i="8"/>
  <c r="H5" i="8"/>
  <c r="I5" i="8" s="1"/>
  <c r="J5" i="8"/>
  <c r="H6" i="8"/>
  <c r="I6" i="8" s="1"/>
  <c r="J6" i="8"/>
  <c r="H7" i="8"/>
  <c r="I7" i="8" s="1"/>
  <c r="J7" i="8"/>
  <c r="H8" i="8"/>
  <c r="I8" i="8" s="1"/>
  <c r="J8" i="8"/>
  <c r="H9" i="8"/>
  <c r="I9" i="8" s="1"/>
  <c r="J9" i="8"/>
  <c r="H10" i="8"/>
  <c r="I10" i="8" s="1"/>
  <c r="J10" i="8"/>
  <c r="H11" i="8"/>
  <c r="I11" i="8" s="1"/>
  <c r="J11" i="8"/>
  <c r="H12" i="8"/>
  <c r="I12" i="8" s="1"/>
  <c r="J12" i="8"/>
  <c r="H13" i="8"/>
  <c r="I13" i="8" s="1"/>
  <c r="J13" i="8"/>
  <c r="H14" i="8"/>
  <c r="I14" i="8" s="1"/>
  <c r="J14" i="8"/>
  <c r="H15" i="8"/>
  <c r="I15" i="8" s="1"/>
  <c r="J15" i="8"/>
  <c r="H16" i="8"/>
  <c r="I16" i="8" s="1"/>
  <c r="J16" i="8"/>
  <c r="H17" i="8"/>
  <c r="I17" i="8" s="1"/>
  <c r="J17" i="8"/>
  <c r="H18" i="8"/>
  <c r="I18" i="8" s="1"/>
  <c r="J18" i="8"/>
  <c r="H19" i="8"/>
  <c r="I19" i="8" s="1"/>
  <c r="J19" i="8"/>
  <c r="H20" i="8"/>
  <c r="I20" i="8" s="1"/>
  <c r="J20" i="8"/>
  <c r="H21" i="8"/>
  <c r="I21" i="8" s="1"/>
  <c r="J21" i="8"/>
  <c r="H22" i="8"/>
  <c r="I22" i="8" s="1"/>
  <c r="J22" i="8"/>
  <c r="H23" i="8"/>
  <c r="I23" i="8" s="1"/>
  <c r="J23" i="8"/>
  <c r="H24" i="8"/>
  <c r="I24" i="8" s="1"/>
  <c r="J24" i="8"/>
  <c r="H25" i="8"/>
  <c r="I25" i="8" s="1"/>
  <c r="J25" i="8"/>
  <c r="H26" i="8"/>
  <c r="I26" i="8" s="1"/>
  <c r="J26" i="8"/>
  <c r="H27" i="8"/>
  <c r="I27" i="8" s="1"/>
  <c r="J27" i="8"/>
  <c r="H28" i="8"/>
  <c r="I28" i="8" s="1"/>
  <c r="J28" i="8"/>
  <c r="H29" i="8"/>
  <c r="I29" i="8" s="1"/>
  <c r="J29" i="8"/>
  <c r="H30" i="8"/>
  <c r="I30" i="8" s="1"/>
  <c r="J30" i="8"/>
  <c r="H31" i="8"/>
  <c r="I31" i="8" s="1"/>
  <c r="J31" i="8"/>
  <c r="H32" i="8"/>
  <c r="I32" i="8" s="1"/>
  <c r="J32" i="8"/>
  <c r="H33" i="8"/>
  <c r="I33" i="8" s="1"/>
  <c r="J33" i="8"/>
  <c r="H34" i="8"/>
  <c r="I34" i="8" s="1"/>
  <c r="J34" i="8"/>
  <c r="H35" i="8"/>
  <c r="I35" i="8" s="1"/>
  <c r="J35" i="8"/>
  <c r="H36" i="8"/>
  <c r="I36" i="8" s="1"/>
  <c r="J36" i="8"/>
  <c r="H37" i="8"/>
  <c r="I37" i="8" s="1"/>
  <c r="J37" i="8"/>
  <c r="H38" i="8"/>
  <c r="I38" i="8" s="1"/>
  <c r="J38" i="8"/>
  <c r="H39" i="8"/>
  <c r="I39" i="8" s="1"/>
  <c r="J39" i="8"/>
  <c r="H40" i="8"/>
  <c r="I40" i="8" s="1"/>
  <c r="J40" i="8"/>
  <c r="H41" i="8"/>
  <c r="I41" i="8" s="1"/>
  <c r="J41" i="8"/>
  <c r="H42" i="8"/>
  <c r="I42" i="8" s="1"/>
  <c r="J42" i="8"/>
  <c r="H43" i="8"/>
  <c r="I43" i="8" s="1"/>
  <c r="J43" i="8"/>
  <c r="H44" i="8"/>
  <c r="I44" i="8" s="1"/>
  <c r="J44" i="8"/>
  <c r="H45" i="8"/>
  <c r="I45" i="8" s="1"/>
  <c r="J45" i="8"/>
  <c r="H46" i="8"/>
  <c r="I46" i="8" s="1"/>
  <c r="J46" i="8"/>
  <c r="H47" i="8"/>
  <c r="I47" i="8" s="1"/>
  <c r="J47" i="8"/>
  <c r="H48" i="8"/>
  <c r="I48" i="8" s="1"/>
  <c r="J48" i="8"/>
  <c r="H49" i="8"/>
  <c r="I49" i="8" s="1"/>
  <c r="J49" i="8"/>
  <c r="H50" i="8"/>
  <c r="I50" i="8" s="1"/>
  <c r="J50" i="8"/>
  <c r="H51" i="8"/>
  <c r="I51" i="8" s="1"/>
  <c r="J51" i="8"/>
  <c r="H52" i="8"/>
  <c r="I52" i="8" s="1"/>
  <c r="J52" i="8"/>
  <c r="H53" i="8"/>
  <c r="I53" i="8" s="1"/>
  <c r="J53" i="8"/>
  <c r="H54" i="8"/>
  <c r="I54" i="8" s="1"/>
  <c r="J54" i="8"/>
  <c r="H55" i="8"/>
  <c r="I55" i="8" s="1"/>
  <c r="J55" i="8"/>
  <c r="H56" i="8"/>
  <c r="I56" i="8" s="1"/>
  <c r="J56" i="8"/>
  <c r="H57" i="8"/>
  <c r="I57" i="8" s="1"/>
  <c r="J57" i="8"/>
  <c r="H58" i="8"/>
  <c r="I58" i="8" s="1"/>
  <c r="J58" i="8"/>
  <c r="H59" i="8"/>
  <c r="I59" i="8" s="1"/>
  <c r="J59" i="8"/>
  <c r="H60" i="8"/>
  <c r="I60" i="8" s="1"/>
  <c r="J60" i="8"/>
  <c r="H61" i="8"/>
  <c r="I61" i="8" s="1"/>
  <c r="J61" i="8"/>
  <c r="H62" i="8"/>
  <c r="I62" i="8" s="1"/>
  <c r="J62" i="8"/>
  <c r="G63" i="8"/>
  <c r="G4" i="7"/>
  <c r="G5" i="7"/>
  <c r="H5" i="7" s="1"/>
  <c r="G6" i="7"/>
  <c r="H6" i="7" s="1"/>
  <c r="G7" i="7"/>
  <c r="H7" i="7" s="1"/>
  <c r="G8" i="7"/>
  <c r="H8" i="7" s="1"/>
  <c r="G9" i="7"/>
  <c r="H9" i="7" s="1"/>
  <c r="G10" i="7"/>
  <c r="H10" i="7" s="1"/>
  <c r="G11" i="7"/>
  <c r="H11" i="7" s="1"/>
  <c r="G12" i="7"/>
  <c r="H12" i="7" s="1"/>
  <c r="G13" i="7"/>
  <c r="H13" i="7" s="1"/>
  <c r="G14" i="7"/>
  <c r="H14" i="7" s="1"/>
  <c r="G15" i="7"/>
  <c r="H15" i="7" s="1"/>
  <c r="G16" i="7"/>
  <c r="H16" i="7" s="1"/>
  <c r="G17" i="7"/>
  <c r="H17" i="7" s="1"/>
  <c r="G18" i="7"/>
  <c r="H18" i="7" s="1"/>
  <c r="G19" i="7"/>
  <c r="H19" i="7" s="1"/>
  <c r="G20" i="7"/>
  <c r="H20" i="7" s="1"/>
  <c r="G21" i="7"/>
  <c r="H21" i="7" s="1"/>
  <c r="G22" i="7"/>
  <c r="H22" i="7" s="1"/>
  <c r="G23" i="7"/>
  <c r="H23" i="7" s="1"/>
  <c r="G24" i="7"/>
  <c r="H24" i="7" s="1"/>
  <c r="G25" i="7"/>
  <c r="H25" i="7" s="1"/>
  <c r="G26" i="7"/>
  <c r="H26" i="7" s="1"/>
  <c r="G27" i="7"/>
  <c r="H27" i="7" s="1"/>
  <c r="G28" i="7"/>
  <c r="H28" i="7" s="1"/>
  <c r="G29" i="7"/>
  <c r="H29" i="7" s="1"/>
  <c r="G30" i="7"/>
  <c r="H30" i="7" s="1"/>
  <c r="G31" i="7"/>
  <c r="H31" i="7" s="1"/>
  <c r="G32" i="7"/>
  <c r="H32" i="7" s="1"/>
  <c r="G33" i="7"/>
  <c r="H33" i="7" s="1"/>
  <c r="G34" i="7"/>
  <c r="H34" i="7" s="1"/>
  <c r="G35" i="7"/>
  <c r="H35" i="7" s="1"/>
  <c r="G36" i="7"/>
  <c r="H36" i="7" s="1"/>
  <c r="G37" i="7"/>
  <c r="H37" i="7" s="1"/>
  <c r="G38" i="7"/>
  <c r="H38" i="7" s="1"/>
  <c r="G39" i="7"/>
  <c r="H39" i="7" s="1"/>
  <c r="G40" i="7"/>
  <c r="H40" i="7" s="1"/>
  <c r="G41" i="7"/>
  <c r="H41" i="7" s="1"/>
  <c r="G42" i="7"/>
  <c r="H42" i="7" s="1"/>
  <c r="G43" i="7"/>
  <c r="H43" i="7" s="1"/>
  <c r="G44" i="7"/>
  <c r="H44" i="7" s="1"/>
  <c r="G45" i="7"/>
  <c r="H45" i="7" s="1"/>
  <c r="G46" i="7"/>
  <c r="H46" i="7" s="1"/>
  <c r="G47" i="7"/>
  <c r="H47" i="7" s="1"/>
  <c r="G48" i="7"/>
  <c r="H48" i="7" s="1"/>
  <c r="G49" i="7"/>
  <c r="H49" i="7" s="1"/>
  <c r="G50" i="7"/>
  <c r="H50" i="7" s="1"/>
  <c r="G51" i="7"/>
  <c r="H51" i="7" s="1"/>
  <c r="G52" i="7"/>
  <c r="H52" i="7" s="1"/>
  <c r="G53" i="7"/>
  <c r="H53" i="7" s="1"/>
  <c r="G54" i="7"/>
  <c r="H54" i="7" s="1"/>
  <c r="G55" i="7"/>
  <c r="H55" i="7" s="1"/>
  <c r="G56" i="7"/>
  <c r="H56" i="7" s="1"/>
  <c r="G57" i="7"/>
  <c r="H57" i="7" s="1"/>
  <c r="H58" i="7"/>
  <c r="G59" i="7"/>
  <c r="H59" i="7" s="1"/>
  <c r="G60" i="7"/>
  <c r="H60" i="7" s="1"/>
  <c r="G62" i="7"/>
  <c r="H62" i="7" s="1"/>
  <c r="H4" i="6"/>
  <c r="C5" i="6"/>
  <c r="D5" i="6" s="1"/>
  <c r="F5" i="6"/>
  <c r="G5" i="6" s="1"/>
  <c r="H5" i="6"/>
  <c r="I5" i="6"/>
  <c r="C6" i="6"/>
  <c r="D6" i="6" s="1"/>
  <c r="F6" i="6"/>
  <c r="G6" i="6" s="1"/>
  <c r="H6" i="6"/>
  <c r="I6" i="6"/>
  <c r="C7" i="6"/>
  <c r="D7" i="6" s="1"/>
  <c r="F7" i="6"/>
  <c r="G7" i="6" s="1"/>
  <c r="H7" i="6"/>
  <c r="I7" i="6"/>
  <c r="C8" i="6"/>
  <c r="D8" i="6" s="1"/>
  <c r="F8" i="6"/>
  <c r="G8" i="6" s="1"/>
  <c r="H8" i="6"/>
  <c r="I8" i="6"/>
  <c r="C9" i="6"/>
  <c r="D9" i="6" s="1"/>
  <c r="F9" i="6"/>
  <c r="G9" i="6" s="1"/>
  <c r="H9" i="6"/>
  <c r="I9" i="6"/>
  <c r="C10" i="6"/>
  <c r="D10" i="6" s="1"/>
  <c r="F10" i="6"/>
  <c r="G10" i="6" s="1"/>
  <c r="H10" i="6"/>
  <c r="I10" i="6"/>
  <c r="C11" i="6"/>
  <c r="D11" i="6" s="1"/>
  <c r="F11" i="6"/>
  <c r="G11" i="6" s="1"/>
  <c r="H11" i="6"/>
  <c r="I11" i="6"/>
  <c r="C12" i="6"/>
  <c r="D12" i="6" s="1"/>
  <c r="F12" i="6"/>
  <c r="G12" i="6" s="1"/>
  <c r="H12" i="6"/>
  <c r="I12" i="6"/>
  <c r="C13" i="6"/>
  <c r="D13" i="6" s="1"/>
  <c r="F13" i="6"/>
  <c r="G13" i="6" s="1"/>
  <c r="H13" i="6"/>
  <c r="I13" i="6"/>
  <c r="C14" i="6"/>
  <c r="D14" i="6" s="1"/>
  <c r="F14" i="6"/>
  <c r="G14" i="6" s="1"/>
  <c r="H14" i="6"/>
  <c r="I14" i="6"/>
  <c r="C15" i="6"/>
  <c r="D15" i="6" s="1"/>
  <c r="F15" i="6"/>
  <c r="G15" i="6" s="1"/>
  <c r="H15" i="6"/>
  <c r="I15" i="6"/>
  <c r="C16" i="6"/>
  <c r="D16" i="6" s="1"/>
  <c r="F16" i="6"/>
  <c r="G16" i="6" s="1"/>
  <c r="H16" i="6"/>
  <c r="I16" i="6"/>
  <c r="C17" i="6"/>
  <c r="D17" i="6" s="1"/>
  <c r="F17" i="6"/>
  <c r="G17" i="6" s="1"/>
  <c r="H17" i="6"/>
  <c r="I17" i="6"/>
  <c r="C18" i="6"/>
  <c r="D18" i="6" s="1"/>
  <c r="F18" i="6"/>
  <c r="G18" i="6" s="1"/>
  <c r="H18" i="6"/>
  <c r="I18" i="6"/>
  <c r="C19" i="6"/>
  <c r="D19" i="6" s="1"/>
  <c r="F19" i="6"/>
  <c r="G19" i="6" s="1"/>
  <c r="H19" i="6"/>
  <c r="I19" i="6"/>
  <c r="C20" i="6"/>
  <c r="D20" i="6" s="1"/>
  <c r="F20" i="6"/>
  <c r="G20" i="6" s="1"/>
  <c r="H20" i="6"/>
  <c r="I20" i="6"/>
  <c r="C21" i="6"/>
  <c r="D21" i="6" s="1"/>
  <c r="F21" i="6"/>
  <c r="H21" i="6"/>
  <c r="I21" i="6"/>
  <c r="H22" i="6"/>
  <c r="I22" i="6"/>
  <c r="H52" i="10" l="1"/>
  <c r="I52" i="10" s="1"/>
  <c r="H11" i="10"/>
  <c r="I11" i="10" s="1"/>
  <c r="H32" i="10"/>
  <c r="I32" i="10" s="1"/>
  <c r="H80" i="10"/>
  <c r="I80" i="10" s="1"/>
  <c r="H12" i="10"/>
  <c r="I12" i="10" s="1"/>
  <c r="H29" i="10"/>
  <c r="I29" i="10" s="1"/>
  <c r="J43" i="10"/>
  <c r="H4" i="7"/>
  <c r="G63" i="7"/>
  <c r="J46" i="10"/>
  <c r="J48" i="10"/>
  <c r="K89" i="10"/>
  <c r="K74" i="10"/>
  <c r="K57" i="10"/>
  <c r="L57" i="10" s="1"/>
  <c r="M57" i="10" s="1"/>
  <c r="K60" i="10"/>
  <c r="L60" i="10" s="1"/>
  <c r="M60" i="10" s="1"/>
  <c r="K62" i="10"/>
  <c r="K39" i="10"/>
  <c r="L39" i="10" s="1"/>
  <c r="M39" i="10" s="1"/>
  <c r="L9" i="8"/>
  <c r="L15" i="8"/>
  <c r="M15" i="8" s="1"/>
  <c r="K15" i="10"/>
  <c r="L15" i="10" s="1"/>
  <c r="M15" i="10" s="1"/>
  <c r="K16" i="10"/>
  <c r="L16" i="10" s="1"/>
  <c r="M16" i="10" s="1"/>
  <c r="L23" i="8"/>
  <c r="M23" i="8" s="1"/>
  <c r="K67" i="10"/>
  <c r="K42" i="10"/>
  <c r="L42" i="10" s="1"/>
  <c r="M42" i="10" s="1"/>
  <c r="L43" i="8"/>
  <c r="M43" i="8" s="1"/>
  <c r="K48" i="10"/>
  <c r="K49" i="10"/>
  <c r="L49" i="10" s="1"/>
  <c r="M49" i="10" s="1"/>
  <c r="K29" i="10"/>
  <c r="N29" i="10" s="1"/>
  <c r="L48" i="8"/>
  <c r="M48" i="8" s="1"/>
  <c r="K35" i="10"/>
  <c r="L35" i="10" s="1"/>
  <c r="M35" i="10" s="1"/>
  <c r="L52" i="8"/>
  <c r="M52" i="8" s="1"/>
  <c r="L55" i="8"/>
  <c r="M55" i="8" s="1"/>
  <c r="L62" i="10"/>
  <c r="M62" i="10" s="1"/>
  <c r="J49" i="10"/>
  <c r="H67" i="10"/>
  <c r="I67" i="10" s="1"/>
  <c r="H60" i="10"/>
  <c r="I60" i="10" s="1"/>
  <c r="H36" i="10"/>
  <c r="I36" i="10" s="1"/>
  <c r="L89" i="10"/>
  <c r="M89" i="10" s="1"/>
  <c r="L74" i="10"/>
  <c r="M74" i="10" s="1"/>
  <c r="H84" i="10"/>
  <c r="I84" i="10" s="1"/>
  <c r="J24" i="10"/>
  <c r="J53" i="10"/>
  <c r="J56" i="10"/>
  <c r="J58" i="10"/>
  <c r="J61" i="10"/>
  <c r="J62" i="10"/>
  <c r="J64" i="10"/>
  <c r="J87" i="10"/>
  <c r="J90" i="10"/>
  <c r="J93" i="10"/>
  <c r="H42" i="10"/>
  <c r="I42" i="10" s="1"/>
  <c r="G88" i="10"/>
  <c r="J12" i="10"/>
  <c r="J67" i="10"/>
  <c r="J71" i="10"/>
  <c r="J73" i="10"/>
  <c r="J80" i="10"/>
  <c r="J82" i="10"/>
  <c r="L56" i="8"/>
  <c r="K86" i="10"/>
  <c r="L86" i="10" s="1"/>
  <c r="M86" i="10" s="1"/>
  <c r="K87" i="10"/>
  <c r="L87" i="10" s="1"/>
  <c r="M87" i="10" s="1"/>
  <c r="K90" i="10"/>
  <c r="K22" i="10"/>
  <c r="L22" i="10" s="1"/>
  <c r="M22" i="10" s="1"/>
  <c r="K78" i="10"/>
  <c r="L78" i="10" s="1"/>
  <c r="M78" i="10" s="1"/>
  <c r="L22" i="8"/>
  <c r="M22" i="8" s="1"/>
  <c r="L28" i="8"/>
  <c r="K61" i="10"/>
  <c r="L4" i="8"/>
  <c r="I53" i="7"/>
  <c r="J53" i="7" s="1"/>
  <c r="I54" i="7"/>
  <c r="I55" i="7"/>
  <c r="I56" i="7"/>
  <c r="I57" i="7"/>
  <c r="I60" i="7"/>
  <c r="I14" i="7"/>
  <c r="I19" i="7"/>
  <c r="J25" i="7"/>
  <c r="K25" i="7" s="1"/>
  <c r="I73" i="9"/>
  <c r="C14" i="10"/>
  <c r="K52" i="10"/>
  <c r="L52" i="10" s="1"/>
  <c r="M52" i="10" s="1"/>
  <c r="K93" i="10"/>
  <c r="K23" i="10"/>
  <c r="L23" i="10" s="1"/>
  <c r="M23" i="10" s="1"/>
  <c r="L20" i="8"/>
  <c r="L25" i="8"/>
  <c r="K65" i="10"/>
  <c r="L65" i="10" s="1"/>
  <c r="M65" i="10" s="1"/>
  <c r="K66" i="10"/>
  <c r="L66" i="10" s="1"/>
  <c r="M66" i="10" s="1"/>
  <c r="M36" i="8"/>
  <c r="K41" i="10"/>
  <c r="L41" i="10" s="1"/>
  <c r="M41" i="10" s="1"/>
  <c r="K43" i="10"/>
  <c r="L43" i="10" s="1"/>
  <c r="M43" i="10" s="1"/>
  <c r="K30" i="10"/>
  <c r="L30" i="10" s="1"/>
  <c r="M30" i="10" s="1"/>
  <c r="K80" i="10"/>
  <c r="L80" i="10" s="1"/>
  <c r="M80" i="10" s="1"/>
  <c r="K81" i="10"/>
  <c r="L81" i="10" s="1"/>
  <c r="M81" i="10" s="1"/>
  <c r="K82" i="10"/>
  <c r="L82" i="10" s="1"/>
  <c r="M82" i="10" s="1"/>
  <c r="J13" i="7"/>
  <c r="N58" i="8"/>
  <c r="N59" i="8"/>
  <c r="J61" i="7"/>
  <c r="K61" i="7" s="1"/>
  <c r="N61" i="8"/>
  <c r="N62" i="8"/>
  <c r="J17" i="10"/>
  <c r="N32" i="8"/>
  <c r="I19" i="9"/>
  <c r="J45" i="7"/>
  <c r="I27" i="9"/>
  <c r="J27" i="9" s="1"/>
  <c r="K27" i="9" s="1"/>
  <c r="J36" i="7"/>
  <c r="J34" i="7"/>
  <c r="I90" i="9"/>
  <c r="J90" i="9" s="1"/>
  <c r="K90" i="9" s="1"/>
  <c r="J47" i="7"/>
  <c r="K47" i="7" s="1"/>
  <c r="I55" i="9"/>
  <c r="J55" i="9" s="1"/>
  <c r="K55" i="9" s="1"/>
  <c r="I65" i="9"/>
  <c r="N33" i="8"/>
  <c r="I41" i="9"/>
  <c r="I72" i="9"/>
  <c r="J72" i="9" s="1"/>
  <c r="K72" i="9" s="1"/>
  <c r="F88" i="9"/>
  <c r="J48" i="9"/>
  <c r="K48" i="9" s="1"/>
  <c r="G47" i="9"/>
  <c r="H47" i="9" s="1"/>
  <c r="G34" i="10"/>
  <c r="L29" i="10"/>
  <c r="M29" i="10" s="1"/>
  <c r="J16" i="10"/>
  <c r="G64" i="9"/>
  <c r="H64" i="9" s="1"/>
  <c r="J77" i="9"/>
  <c r="K77" i="9" s="1"/>
  <c r="G22" i="9"/>
  <c r="H22" i="9" s="1"/>
  <c r="G39" i="9"/>
  <c r="H39" i="9" s="1"/>
  <c r="K24" i="10"/>
  <c r="L24" i="10" s="1"/>
  <c r="M24" i="10" s="1"/>
  <c r="L13" i="8"/>
  <c r="M13" i="8" s="1"/>
  <c r="J24" i="7"/>
  <c r="L46" i="8"/>
  <c r="M46" i="8" s="1"/>
  <c r="L32" i="8"/>
  <c r="L7" i="8"/>
  <c r="K53" i="10"/>
  <c r="L53" i="10" s="1"/>
  <c r="M53" i="10" s="1"/>
  <c r="L10" i="8"/>
  <c r="M10" i="8" s="1"/>
  <c r="L39" i="8"/>
  <c r="M39" i="8" s="1"/>
  <c r="K36" i="10"/>
  <c r="J59" i="7"/>
  <c r="N51" i="8"/>
  <c r="J12" i="7"/>
  <c r="K12" i="7" s="1"/>
  <c r="J7" i="7"/>
  <c r="I22" i="9"/>
  <c r="J22" i="9" s="1"/>
  <c r="K22" i="9" s="1"/>
  <c r="L61" i="8"/>
  <c r="M61" i="8" s="1"/>
  <c r="L37" i="8"/>
  <c r="M37" i="8" s="1"/>
  <c r="L31" i="8"/>
  <c r="M31" i="8" s="1"/>
  <c r="N9" i="8"/>
  <c r="N28" i="8"/>
  <c r="L53" i="8"/>
  <c r="J5" i="7"/>
  <c r="J20" i="7"/>
  <c r="L44" i="8"/>
  <c r="M44" i="8" s="1"/>
  <c r="G18" i="10"/>
  <c r="J18" i="10" s="1"/>
  <c r="C70" i="10"/>
  <c r="H63" i="8"/>
  <c r="I63" i="8" s="1"/>
  <c r="H89" i="10"/>
  <c r="I89" i="10" s="1"/>
  <c r="H72" i="10"/>
  <c r="I72" i="10" s="1"/>
  <c r="H26" i="10"/>
  <c r="I26" i="10" s="1"/>
  <c r="H33" i="10"/>
  <c r="I33" i="10" s="1"/>
  <c r="H85" i="10"/>
  <c r="I85" i="10" s="1"/>
  <c r="H83" i="10"/>
  <c r="I83" i="10" s="1"/>
  <c r="H58" i="10"/>
  <c r="I58" i="10" s="1"/>
  <c r="F25" i="9"/>
  <c r="G89" i="9"/>
  <c r="H89" i="9" s="1"/>
  <c r="G13" i="9"/>
  <c r="H13" i="9" s="1"/>
  <c r="G84" i="9"/>
  <c r="H84" i="9" s="1"/>
  <c r="C18" i="9"/>
  <c r="G60" i="9"/>
  <c r="H60" i="9" s="1"/>
  <c r="G36" i="9"/>
  <c r="H36" i="9" s="1"/>
  <c r="G42" i="9"/>
  <c r="H42" i="9" s="1"/>
  <c r="G52" i="9"/>
  <c r="H52" i="9" s="1"/>
  <c r="G77" i="9"/>
  <c r="H77" i="9" s="1"/>
  <c r="G29" i="9"/>
  <c r="H29" i="9" s="1"/>
  <c r="G17" i="9"/>
  <c r="H17" i="9" s="1"/>
  <c r="J66" i="10"/>
  <c r="F45" i="9"/>
  <c r="G73" i="9"/>
  <c r="H73" i="9" s="1"/>
  <c r="G56" i="9"/>
  <c r="H56" i="9" s="1"/>
  <c r="F6" i="9"/>
  <c r="J11" i="10"/>
  <c r="G82" i="9"/>
  <c r="H82" i="9" s="1"/>
  <c r="G67" i="9"/>
  <c r="H67" i="9" s="1"/>
  <c r="J63" i="8"/>
  <c r="G72" i="9"/>
  <c r="H72" i="9" s="1"/>
  <c r="G43" i="9"/>
  <c r="H43" i="9" s="1"/>
  <c r="G30" i="9"/>
  <c r="H30" i="9" s="1"/>
  <c r="J81" i="10"/>
  <c r="J42" i="10"/>
  <c r="J22" i="10"/>
  <c r="G90" i="9"/>
  <c r="H90" i="9" s="1"/>
  <c r="F28" i="9"/>
  <c r="G16" i="9"/>
  <c r="H16" i="9" s="1"/>
  <c r="J86" i="10"/>
  <c r="J84" i="10"/>
  <c r="J72" i="10"/>
  <c r="J13" i="10"/>
  <c r="F34" i="9"/>
  <c r="J78" i="10"/>
  <c r="J19" i="10"/>
  <c r="G81" i="9"/>
  <c r="H81" i="9" s="1"/>
  <c r="F14" i="9"/>
  <c r="F9" i="9" s="1"/>
  <c r="J36" i="10"/>
  <c r="J32" i="10"/>
  <c r="C92" i="9"/>
  <c r="G86" i="9"/>
  <c r="H86" i="9" s="1"/>
  <c r="G12" i="9"/>
  <c r="H12" i="9" s="1"/>
  <c r="G49" i="9"/>
  <c r="H49" i="9" s="1"/>
  <c r="G78" i="9"/>
  <c r="H78" i="9" s="1"/>
  <c r="C40" i="9"/>
  <c r="G26" i="9"/>
  <c r="H26" i="9" s="1"/>
  <c r="C14" i="9"/>
  <c r="C88" i="9"/>
  <c r="G85" i="9"/>
  <c r="H85" i="9" s="1"/>
  <c r="G58" i="9"/>
  <c r="H58" i="9" s="1"/>
  <c r="G46" i="9"/>
  <c r="H46" i="9" s="1"/>
  <c r="G33" i="9"/>
  <c r="H33" i="9" s="1"/>
  <c r="C79" i="9"/>
  <c r="C70" i="9"/>
  <c r="G55" i="9"/>
  <c r="H55" i="9" s="1"/>
  <c r="N30" i="8"/>
  <c r="I58" i="9"/>
  <c r="K58" i="10"/>
  <c r="L30" i="8"/>
  <c r="M30" i="8" s="1"/>
  <c r="K84" i="10"/>
  <c r="L84" i="10" s="1"/>
  <c r="M84" i="10" s="1"/>
  <c r="L57" i="8"/>
  <c r="K32" i="10"/>
  <c r="L49" i="8"/>
  <c r="M49" i="8" s="1"/>
  <c r="K44" i="10"/>
  <c r="L41" i="8"/>
  <c r="M41" i="8" s="1"/>
  <c r="L60" i="8"/>
  <c r="L45" i="8"/>
  <c r="M45" i="8" s="1"/>
  <c r="L14" i="8"/>
  <c r="M14" i="8" s="1"/>
  <c r="K10" i="10"/>
  <c r="L10" i="10" s="1"/>
  <c r="M10" i="10" s="1"/>
  <c r="L47" i="8"/>
  <c r="M47" i="8" s="1"/>
  <c r="N16" i="8"/>
  <c r="K47" i="10"/>
  <c r="N21" i="8"/>
  <c r="L8" i="8"/>
  <c r="M8" i="8" s="1"/>
  <c r="I60" i="9"/>
  <c r="J28" i="7"/>
  <c r="K28" i="7" s="1"/>
  <c r="J11" i="7"/>
  <c r="K11" i="7" s="1"/>
  <c r="J9" i="7"/>
  <c r="I62" i="9"/>
  <c r="J62" i="9" s="1"/>
  <c r="K62" i="9" s="1"/>
  <c r="L38" i="8"/>
  <c r="L33" i="8"/>
  <c r="M33" i="8" s="1"/>
  <c r="N12" i="8"/>
  <c r="N24" i="8"/>
  <c r="I56" i="9"/>
  <c r="J56" i="9" s="1"/>
  <c r="K56" i="9" s="1"/>
  <c r="I12" i="9"/>
  <c r="J12" i="9" s="1"/>
  <c r="K12" i="9" s="1"/>
  <c r="K46" i="10"/>
  <c r="L42" i="8"/>
  <c r="M42" i="8" s="1"/>
  <c r="K85" i="10"/>
  <c r="L85" i="10" s="1"/>
  <c r="M85" i="10" s="1"/>
  <c r="L58" i="8"/>
  <c r="M58" i="8" s="1"/>
  <c r="K33" i="10"/>
  <c r="L33" i="10" s="1"/>
  <c r="M33" i="10" s="1"/>
  <c r="L50" i="8"/>
  <c r="M50" i="8" s="1"/>
  <c r="L59" i="8"/>
  <c r="M59" i="8" s="1"/>
  <c r="L51" i="8"/>
  <c r="M51" i="8" s="1"/>
  <c r="L35" i="8"/>
  <c r="K83" i="10"/>
  <c r="L83" i="10" s="1"/>
  <c r="M83" i="10" s="1"/>
  <c r="K31" i="10"/>
  <c r="F5" i="5"/>
  <c r="L62" i="8"/>
  <c r="L54" i="8"/>
  <c r="L40" i="8"/>
  <c r="K64" i="10"/>
  <c r="L64" i="10" s="1"/>
  <c r="M64" i="10" s="1"/>
  <c r="L34" i="8"/>
  <c r="L27" i="8"/>
  <c r="M27" i="8" s="1"/>
  <c r="K55" i="10"/>
  <c r="L55" i="10" s="1"/>
  <c r="M55" i="10" s="1"/>
  <c r="K17" i="10"/>
  <c r="L17" i="10" s="1"/>
  <c r="M17" i="10" s="1"/>
  <c r="L19" i="8"/>
  <c r="L29" i="8"/>
  <c r="M29" i="8" s="1"/>
  <c r="L21" i="8"/>
  <c r="M21" i="8" s="1"/>
  <c r="L18" i="8"/>
  <c r="M18" i="8" s="1"/>
  <c r="L17" i="8"/>
  <c r="M17" i="8" s="1"/>
  <c r="L12" i="8"/>
  <c r="M12" i="8" s="1"/>
  <c r="K26" i="10"/>
  <c r="L26" i="10" s="1"/>
  <c r="M26" i="10" s="1"/>
  <c r="K19" i="10"/>
  <c r="K12" i="10"/>
  <c r="L12" i="10" s="1"/>
  <c r="M12" i="10" s="1"/>
  <c r="K11" i="10"/>
  <c r="K11" i="8"/>
  <c r="L6" i="8"/>
  <c r="L5" i="8"/>
  <c r="K71" i="10"/>
  <c r="L71" i="10" s="1"/>
  <c r="M71" i="10" s="1"/>
  <c r="K72" i="10"/>
  <c r="L72" i="10" s="1"/>
  <c r="M72" i="10" s="1"/>
  <c r="K27" i="10"/>
  <c r="L27" i="10" s="1"/>
  <c r="M27" i="10" s="1"/>
  <c r="N17" i="8"/>
  <c r="N25" i="8"/>
  <c r="K73" i="10"/>
  <c r="L73" i="10" s="1"/>
  <c r="M73" i="10" s="1"/>
  <c r="K56" i="10"/>
  <c r="L56" i="10" s="1"/>
  <c r="M56" i="10" s="1"/>
  <c r="K13" i="10"/>
  <c r="L13" i="10" s="1"/>
  <c r="M13" i="10" s="1"/>
  <c r="L26" i="8"/>
  <c r="M26" i="8" s="1"/>
  <c r="L24" i="8"/>
  <c r="N27" i="8"/>
  <c r="L16" i="8"/>
  <c r="I67" i="9"/>
  <c r="J67" i="9" s="1"/>
  <c r="K67" i="9" s="1"/>
  <c r="J62" i="7"/>
  <c r="J35" i="7"/>
  <c r="I86" i="9"/>
  <c r="J38" i="7"/>
  <c r="J51" i="7"/>
  <c r="K51" i="7" s="1"/>
  <c r="I35" i="9"/>
  <c r="J35" i="9" s="1"/>
  <c r="K35" i="9" s="1"/>
  <c r="J49" i="7"/>
  <c r="K49" i="7" s="1"/>
  <c r="J52" i="7"/>
  <c r="K52" i="7" s="1"/>
  <c r="E5" i="5"/>
  <c r="J48" i="7"/>
  <c r="K48" i="7" s="1"/>
  <c r="N48" i="8"/>
  <c r="I31" i="9"/>
  <c r="J36" i="9"/>
  <c r="K36" i="9" s="1"/>
  <c r="J47" i="9"/>
  <c r="K47" i="9" s="1"/>
  <c r="N40" i="8"/>
  <c r="J40" i="7"/>
  <c r="K40" i="7" s="1"/>
  <c r="I43" i="9"/>
  <c r="J43" i="9" s="1"/>
  <c r="K43" i="9" s="1"/>
  <c r="J29" i="9"/>
  <c r="K29" i="9" s="1"/>
  <c r="I89" i="9"/>
  <c r="I49" i="9"/>
  <c r="I46" i="9"/>
  <c r="N52" i="8"/>
  <c r="N50" i="8"/>
  <c r="N49" i="8"/>
  <c r="N47" i="8"/>
  <c r="N46" i="8"/>
  <c r="N45" i="8"/>
  <c r="N44" i="8"/>
  <c r="N43" i="8"/>
  <c r="N42" i="8"/>
  <c r="N41" i="8"/>
  <c r="N39" i="8"/>
  <c r="N38" i="8"/>
  <c r="N37" i="8"/>
  <c r="N36" i="8"/>
  <c r="N35" i="8"/>
  <c r="I44" i="9"/>
  <c r="J46" i="7"/>
  <c r="K46" i="7" s="1"/>
  <c r="J43" i="7"/>
  <c r="K43" i="7" s="1"/>
  <c r="I42" i="9"/>
  <c r="J44" i="7"/>
  <c r="K44" i="7" s="1"/>
  <c r="I85" i="9"/>
  <c r="I66" i="9"/>
  <c r="I33" i="9"/>
  <c r="J33" i="9" s="1"/>
  <c r="K33" i="9" s="1"/>
  <c r="I30" i="9"/>
  <c r="J30" i="9" s="1"/>
  <c r="K30" i="9" s="1"/>
  <c r="I64" i="9"/>
  <c r="J64" i="9" s="1"/>
  <c r="K64" i="9" s="1"/>
  <c r="N34" i="8"/>
  <c r="D5" i="5"/>
  <c r="J26" i="7"/>
  <c r="K26" i="7" s="1"/>
  <c r="I74" i="9"/>
  <c r="N26" i="8"/>
  <c r="J18" i="7"/>
  <c r="K18" i="7" s="1"/>
  <c r="I16" i="9"/>
  <c r="N18" i="8"/>
  <c r="J10" i="7"/>
  <c r="K10" i="7" s="1"/>
  <c r="N10" i="8"/>
  <c r="I53" i="9"/>
  <c r="J53" i="9" s="1"/>
  <c r="K53" i="9" s="1"/>
  <c r="J13" i="9"/>
  <c r="K13" i="9" s="1"/>
  <c r="J30" i="7"/>
  <c r="K30" i="7" s="1"/>
  <c r="J27" i="7"/>
  <c r="J16" i="7"/>
  <c r="K16" i="7" s="1"/>
  <c r="N23" i="8"/>
  <c r="N13" i="8"/>
  <c r="I39" i="9"/>
  <c r="I23" i="9"/>
  <c r="J33" i="7"/>
  <c r="J22" i="7"/>
  <c r="K22" i="7" s="1"/>
  <c r="N22" i="8"/>
  <c r="I24" i="9"/>
  <c r="J6" i="7"/>
  <c r="I26" i="9"/>
  <c r="N20" i="8"/>
  <c r="N7" i="8"/>
  <c r="I52" i="9"/>
  <c r="I15" i="9"/>
  <c r="N8" i="8"/>
  <c r="N6" i="8"/>
  <c r="I71" i="9"/>
  <c r="I61" i="9"/>
  <c r="J61" i="9" s="1"/>
  <c r="K61" i="9" s="1"/>
  <c r="I57" i="9"/>
  <c r="C5" i="5"/>
  <c r="J32" i="7"/>
  <c r="K32" i="7" s="1"/>
  <c r="N31" i="8"/>
  <c r="N29" i="8"/>
  <c r="N15" i="8"/>
  <c r="N5" i="8"/>
  <c r="I93" i="9"/>
  <c r="J93" i="9" s="1"/>
  <c r="K93" i="9" s="1"/>
  <c r="I10" i="9"/>
  <c r="J4" i="7"/>
  <c r="N4" i="8"/>
  <c r="H92" i="10"/>
  <c r="I92" i="10" s="1"/>
  <c r="H74" i="10"/>
  <c r="I74" i="10" s="1"/>
  <c r="J74" i="10"/>
  <c r="H86" i="10"/>
  <c r="I86" i="10" s="1"/>
  <c r="C79" i="10"/>
  <c r="H78" i="10"/>
  <c r="I78" i="10" s="1"/>
  <c r="C63" i="10"/>
  <c r="H64" i="10"/>
  <c r="I64" i="10" s="1"/>
  <c r="H61" i="10"/>
  <c r="I61" i="10" s="1"/>
  <c r="C59" i="10"/>
  <c r="J47" i="10"/>
  <c r="G45" i="10"/>
  <c r="J39" i="10"/>
  <c r="J10" i="10"/>
  <c r="G54" i="10"/>
  <c r="G28" i="10"/>
  <c r="C88" i="10"/>
  <c r="J85" i="10"/>
  <c r="J77" i="10"/>
  <c r="H56" i="10"/>
  <c r="I56" i="10" s="1"/>
  <c r="C54" i="10"/>
  <c r="H48" i="10"/>
  <c r="I48" i="10" s="1"/>
  <c r="C40" i="10"/>
  <c r="H30" i="10"/>
  <c r="I30" i="10" s="1"/>
  <c r="C28" i="10"/>
  <c r="C18" i="10"/>
  <c r="H15" i="10"/>
  <c r="I15" i="10" s="1"/>
  <c r="G14" i="10"/>
  <c r="J15" i="10"/>
  <c r="C6" i="10"/>
  <c r="H57" i="10"/>
  <c r="I57" i="10" s="1"/>
  <c r="J57" i="10"/>
  <c r="H93" i="10"/>
  <c r="I93" i="10" s="1"/>
  <c r="H90" i="10"/>
  <c r="I90" i="10" s="1"/>
  <c r="H82" i="10"/>
  <c r="I82" i="10" s="1"/>
  <c r="G79" i="10"/>
  <c r="H53" i="10"/>
  <c r="I53" i="10" s="1"/>
  <c r="H44" i="10"/>
  <c r="I44" i="10" s="1"/>
  <c r="J44" i="10"/>
  <c r="H27" i="10"/>
  <c r="I27" i="10" s="1"/>
  <c r="C25" i="10"/>
  <c r="C34" i="10"/>
  <c r="H35" i="10"/>
  <c r="I35" i="10" s="1"/>
  <c r="J83" i="10"/>
  <c r="H73" i="10"/>
  <c r="I73" i="10" s="1"/>
  <c r="H65" i="10"/>
  <c r="I65" i="10" s="1"/>
  <c r="J65" i="10"/>
  <c r="G63" i="10"/>
  <c r="G59" i="10"/>
  <c r="J60" i="10"/>
  <c r="C45" i="10"/>
  <c r="H23" i="10"/>
  <c r="I23" i="10" s="1"/>
  <c r="J23" i="10"/>
  <c r="H71" i="10"/>
  <c r="I71" i="10" s="1"/>
  <c r="H66" i="10"/>
  <c r="I66" i="10" s="1"/>
  <c r="H43" i="10"/>
  <c r="I43" i="10" s="1"/>
  <c r="J52" i="10"/>
  <c r="H31" i="10"/>
  <c r="I31" i="10" s="1"/>
  <c r="J31" i="10"/>
  <c r="G25" i="10"/>
  <c r="J26" i="10"/>
  <c r="J89" i="10"/>
  <c r="H47" i="10"/>
  <c r="I47" i="10" s="1"/>
  <c r="H39" i="10"/>
  <c r="I39" i="10" s="1"/>
  <c r="H22" i="10"/>
  <c r="I22" i="10" s="1"/>
  <c r="H10" i="10"/>
  <c r="I10" i="10" s="1"/>
  <c r="G6" i="10"/>
  <c r="G70" i="10"/>
  <c r="G40" i="10"/>
  <c r="H17" i="10"/>
  <c r="I17" i="10" s="1"/>
  <c r="J55" i="10"/>
  <c r="J29" i="10"/>
  <c r="F59" i="9"/>
  <c r="G62" i="9"/>
  <c r="H62" i="9" s="1"/>
  <c r="F54" i="9"/>
  <c r="F70" i="9"/>
  <c r="G71" i="9"/>
  <c r="H71" i="9" s="1"/>
  <c r="F92" i="9"/>
  <c r="G93" i="9"/>
  <c r="H93" i="9" s="1"/>
  <c r="F79" i="9"/>
  <c r="G80" i="9"/>
  <c r="H80" i="9" s="1"/>
  <c r="F40" i="9"/>
  <c r="G41" i="9"/>
  <c r="H41" i="9" s="1"/>
  <c r="F63" i="9"/>
  <c r="G66" i="9"/>
  <c r="H66" i="9" s="1"/>
  <c r="C34" i="9"/>
  <c r="G32" i="9"/>
  <c r="H32" i="9" s="1"/>
  <c r="G24" i="9"/>
  <c r="H24" i="9" s="1"/>
  <c r="G19" i="9"/>
  <c r="H19" i="9" s="1"/>
  <c r="G15" i="9"/>
  <c r="H15" i="9" s="1"/>
  <c r="G11" i="9"/>
  <c r="H11" i="9" s="1"/>
  <c r="G87" i="9"/>
  <c r="H87" i="9" s="1"/>
  <c r="G83" i="9"/>
  <c r="H83" i="9" s="1"/>
  <c r="G74" i="9"/>
  <c r="H74" i="9" s="1"/>
  <c r="G65" i="9"/>
  <c r="H65" i="9" s="1"/>
  <c r="C63" i="9"/>
  <c r="G61" i="9"/>
  <c r="H61" i="9" s="1"/>
  <c r="C59" i="9"/>
  <c r="G57" i="9"/>
  <c r="H57" i="9" s="1"/>
  <c r="G53" i="9"/>
  <c r="H53" i="9" s="1"/>
  <c r="G48" i="9"/>
  <c r="H48" i="9" s="1"/>
  <c r="G44" i="9"/>
  <c r="H44" i="9" s="1"/>
  <c r="G35" i="9"/>
  <c r="H35" i="9" s="1"/>
  <c r="G31" i="9"/>
  <c r="H31" i="9" s="1"/>
  <c r="G27" i="9"/>
  <c r="H27" i="9" s="1"/>
  <c r="C25" i="9"/>
  <c r="G23" i="9"/>
  <c r="H23" i="9" s="1"/>
  <c r="G10" i="9"/>
  <c r="H10" i="9" s="1"/>
  <c r="C54" i="9"/>
  <c r="C45" i="9"/>
  <c r="C28" i="9"/>
  <c r="J32" i="9"/>
  <c r="K32" i="9" s="1"/>
  <c r="J11" i="9"/>
  <c r="K11" i="9" s="1"/>
  <c r="K18" i="10" l="1"/>
  <c r="L18" i="10" s="1"/>
  <c r="M18" i="10" s="1"/>
  <c r="L19" i="10"/>
  <c r="M19" i="10" s="1"/>
  <c r="I87" i="9"/>
  <c r="J60" i="7"/>
  <c r="G76" i="10"/>
  <c r="N60" i="10"/>
  <c r="N89" i="10"/>
  <c r="L67" i="10"/>
  <c r="M67" i="10" s="1"/>
  <c r="N67" i="10"/>
  <c r="L48" i="10"/>
  <c r="M48" i="10" s="1"/>
  <c r="N48" i="10"/>
  <c r="M9" i="8"/>
  <c r="L90" i="10"/>
  <c r="M90" i="10" s="1"/>
  <c r="K88" i="10"/>
  <c r="L88" i="10" s="1"/>
  <c r="M88" i="10" s="1"/>
  <c r="L11" i="10"/>
  <c r="M11" i="10" s="1"/>
  <c r="N11" i="10"/>
  <c r="J88" i="10"/>
  <c r="M57" i="8"/>
  <c r="C9" i="10"/>
  <c r="C51" i="10"/>
  <c r="G18" i="9"/>
  <c r="H18" i="9" s="1"/>
  <c r="N90" i="10"/>
  <c r="N86" i="10"/>
  <c r="N66" i="10"/>
  <c r="G21" i="10"/>
  <c r="I81" i="9"/>
  <c r="I82" i="9"/>
  <c r="I83" i="9"/>
  <c r="J56" i="7"/>
  <c r="N56" i="8"/>
  <c r="J57" i="7"/>
  <c r="K57" i="7" s="1"/>
  <c r="J14" i="7"/>
  <c r="K14" i="7" s="1"/>
  <c r="N14" i="8"/>
  <c r="I78" i="9"/>
  <c r="N73" i="10"/>
  <c r="J73" i="9"/>
  <c r="K73" i="9" s="1"/>
  <c r="K92" i="10"/>
  <c r="L93" i="10"/>
  <c r="M93" i="10" s="1"/>
  <c r="I18" i="9"/>
  <c r="J19" i="9"/>
  <c r="K19" i="9" s="1"/>
  <c r="J74" i="9"/>
  <c r="K74" i="9" s="1"/>
  <c r="N74" i="10"/>
  <c r="M56" i="8"/>
  <c r="M28" i="8"/>
  <c r="M4" i="8"/>
  <c r="J55" i="7"/>
  <c r="N57" i="8"/>
  <c r="I84" i="9"/>
  <c r="N60" i="8"/>
  <c r="M20" i="8"/>
  <c r="M25" i="8"/>
  <c r="K13" i="7"/>
  <c r="K58" i="7"/>
  <c r="J34" i="10"/>
  <c r="C9" i="9"/>
  <c r="G88" i="9"/>
  <c r="H88" i="9" s="1"/>
  <c r="K28" i="10"/>
  <c r="L28" i="10" s="1"/>
  <c r="M28" i="10" s="1"/>
  <c r="N46" i="10"/>
  <c r="I70" i="9"/>
  <c r="K59" i="10"/>
  <c r="L59" i="10" s="1"/>
  <c r="M59" i="10" s="1"/>
  <c r="L61" i="10"/>
  <c r="M61" i="10" s="1"/>
  <c r="N53" i="8"/>
  <c r="I80" i="9"/>
  <c r="I79" i="9" s="1"/>
  <c r="J54" i="7"/>
  <c r="N54" i="8"/>
  <c r="I63" i="7"/>
  <c r="N19" i="8"/>
  <c r="I17" i="9"/>
  <c r="J19" i="7"/>
  <c r="N87" i="10"/>
  <c r="J87" i="9"/>
  <c r="K87" i="9" s="1"/>
  <c r="K53" i="7"/>
  <c r="J65" i="9"/>
  <c r="K65" i="9" s="1"/>
  <c r="N65" i="10"/>
  <c r="N41" i="10"/>
  <c r="J41" i="9"/>
  <c r="K41" i="9" s="1"/>
  <c r="M32" i="8"/>
  <c r="M7" i="8"/>
  <c r="L36" i="10"/>
  <c r="M36" i="10" s="1"/>
  <c r="N36" i="10"/>
  <c r="K34" i="10"/>
  <c r="L34" i="10" s="1"/>
  <c r="M34" i="10" s="1"/>
  <c r="K59" i="7"/>
  <c r="M53" i="8"/>
  <c r="C69" i="10"/>
  <c r="N58" i="10"/>
  <c r="J58" i="9"/>
  <c r="K58" i="9" s="1"/>
  <c r="L58" i="10"/>
  <c r="M58" i="10" s="1"/>
  <c r="K54" i="10"/>
  <c r="L32" i="10"/>
  <c r="M32" i="10" s="1"/>
  <c r="N32" i="10"/>
  <c r="K40" i="10"/>
  <c r="L40" i="10" s="1"/>
  <c r="M40" i="10" s="1"/>
  <c r="L44" i="10"/>
  <c r="M44" i="10" s="1"/>
  <c r="M60" i="8"/>
  <c r="N47" i="10"/>
  <c r="L47" i="10"/>
  <c r="M47" i="10" s="1"/>
  <c r="M38" i="8"/>
  <c r="L46" i="10"/>
  <c r="M46" i="10" s="1"/>
  <c r="K45" i="10"/>
  <c r="M35" i="8"/>
  <c r="M62" i="8"/>
  <c r="M54" i="8"/>
  <c r="M40" i="8"/>
  <c r="M34" i="8"/>
  <c r="M19" i="8"/>
  <c r="M6" i="8"/>
  <c r="M5" i="8"/>
  <c r="M24" i="8"/>
  <c r="M16" i="8"/>
  <c r="K62" i="7"/>
  <c r="K60" i="7"/>
  <c r="J85" i="9"/>
  <c r="K85" i="9" s="1"/>
  <c r="N85" i="10"/>
  <c r="K33" i="7"/>
  <c r="K6" i="7"/>
  <c r="K45" i="7"/>
  <c r="K7" i="7"/>
  <c r="K36" i="7"/>
  <c r="K38" i="7"/>
  <c r="K9" i="7"/>
  <c r="K20" i="7"/>
  <c r="K24" i="7"/>
  <c r="K4" i="7"/>
  <c r="K27" i="7"/>
  <c r="K35" i="7"/>
  <c r="K34" i="7"/>
  <c r="K5" i="7"/>
  <c r="I92" i="9"/>
  <c r="J92" i="9" s="1"/>
  <c r="K92" i="9" s="1"/>
  <c r="N62" i="10"/>
  <c r="J92" i="10"/>
  <c r="G51" i="10"/>
  <c r="F21" i="9"/>
  <c r="N53" i="10"/>
  <c r="N56" i="10"/>
  <c r="N22" i="10"/>
  <c r="G34" i="9"/>
  <c r="H34" i="9" s="1"/>
  <c r="C76" i="9"/>
  <c r="N93" i="10"/>
  <c r="I34" i="9"/>
  <c r="N55" i="10"/>
  <c r="J60" i="9"/>
  <c r="K60" i="9" s="1"/>
  <c r="J71" i="9"/>
  <c r="K71" i="9" s="1"/>
  <c r="N35" i="10"/>
  <c r="I54" i="9"/>
  <c r="N71" i="10"/>
  <c r="K79" i="10"/>
  <c r="L79" i="10" s="1"/>
  <c r="M79" i="10" s="1"/>
  <c r="K63" i="10"/>
  <c r="L63" i="10" s="1"/>
  <c r="M63" i="10" s="1"/>
  <c r="C76" i="10"/>
  <c r="C21" i="10"/>
  <c r="G63" i="9"/>
  <c r="H63" i="9" s="1"/>
  <c r="C51" i="9"/>
  <c r="G14" i="9"/>
  <c r="H14" i="9" s="1"/>
  <c r="C21" i="9"/>
  <c r="G28" i="9"/>
  <c r="H28" i="9" s="1"/>
  <c r="G92" i="9"/>
  <c r="H92" i="9" s="1"/>
  <c r="C69" i="9"/>
  <c r="I59" i="9"/>
  <c r="N64" i="10"/>
  <c r="I63" i="9"/>
  <c r="J63" i="9" s="1"/>
  <c r="K63" i="9" s="1"/>
  <c r="N61" i="10"/>
  <c r="L31" i="10"/>
  <c r="M31" i="10" s="1"/>
  <c r="K25" i="10"/>
  <c r="N12" i="10"/>
  <c r="N27" i="10"/>
  <c r="N72" i="10"/>
  <c r="N19" i="10"/>
  <c r="N13" i="10"/>
  <c r="K14" i="10"/>
  <c r="L11" i="8"/>
  <c r="K77" i="10"/>
  <c r="K6" i="10" s="1"/>
  <c r="K63" i="8"/>
  <c r="N11" i="8"/>
  <c r="K70" i="10"/>
  <c r="J86" i="9"/>
  <c r="K86" i="9" s="1"/>
  <c r="J66" i="9"/>
  <c r="K66" i="9" s="1"/>
  <c r="J46" i="9"/>
  <c r="K46" i="9" s="1"/>
  <c r="I45" i="9"/>
  <c r="J45" i="9" s="1"/>
  <c r="K45" i="9" s="1"/>
  <c r="I28" i="9"/>
  <c r="J28" i="9" s="1"/>
  <c r="K28" i="9" s="1"/>
  <c r="J42" i="9"/>
  <c r="K42" i="9" s="1"/>
  <c r="N42" i="10"/>
  <c r="J89" i="9"/>
  <c r="K89" i="9" s="1"/>
  <c r="I88" i="9"/>
  <c r="J88" i="9" s="1"/>
  <c r="K88" i="9" s="1"/>
  <c r="N44" i="10"/>
  <c r="J44" i="9"/>
  <c r="K44" i="9" s="1"/>
  <c r="J49" i="9"/>
  <c r="K49" i="9" s="1"/>
  <c r="N49" i="10"/>
  <c r="N31" i="10"/>
  <c r="J31" i="9"/>
  <c r="K31" i="9" s="1"/>
  <c r="N30" i="10"/>
  <c r="I40" i="9"/>
  <c r="N33" i="10"/>
  <c r="N43" i="10"/>
  <c r="J15" i="9"/>
  <c r="K15" i="9" s="1"/>
  <c r="N15" i="10"/>
  <c r="J16" i="9"/>
  <c r="K16" i="9" s="1"/>
  <c r="N16" i="10"/>
  <c r="J24" i="9"/>
  <c r="K24" i="9" s="1"/>
  <c r="N24" i="10"/>
  <c r="J52" i="9"/>
  <c r="K52" i="9" s="1"/>
  <c r="N52" i="10"/>
  <c r="N23" i="10"/>
  <c r="J23" i="9"/>
  <c r="K23" i="9" s="1"/>
  <c r="N39" i="10"/>
  <c r="J39" i="9"/>
  <c r="K39" i="9" s="1"/>
  <c r="J57" i="9"/>
  <c r="K57" i="9" s="1"/>
  <c r="N57" i="10"/>
  <c r="N26" i="10"/>
  <c r="J26" i="9"/>
  <c r="K26" i="9" s="1"/>
  <c r="I25" i="9"/>
  <c r="N10" i="10"/>
  <c r="J10" i="9"/>
  <c r="K10" i="9" s="1"/>
  <c r="H40" i="10"/>
  <c r="I40" i="10" s="1"/>
  <c r="J40" i="10"/>
  <c r="J63" i="10"/>
  <c r="H63" i="10"/>
  <c r="I63" i="10" s="1"/>
  <c r="G7" i="10"/>
  <c r="H14" i="10"/>
  <c r="I14" i="10" s="1"/>
  <c r="J14" i="10"/>
  <c r="H54" i="10"/>
  <c r="I54" i="10" s="1"/>
  <c r="J54" i="10"/>
  <c r="H45" i="10"/>
  <c r="I45" i="10" s="1"/>
  <c r="J45" i="10"/>
  <c r="G38" i="10"/>
  <c r="J6" i="10"/>
  <c r="H6" i="10"/>
  <c r="I6" i="10" s="1"/>
  <c r="H34" i="10"/>
  <c r="I34" i="10" s="1"/>
  <c r="C38" i="10"/>
  <c r="G69" i="10"/>
  <c r="H70" i="10"/>
  <c r="I70" i="10" s="1"/>
  <c r="J70" i="10"/>
  <c r="H59" i="10"/>
  <c r="I59" i="10" s="1"/>
  <c r="J59" i="10"/>
  <c r="H18" i="10"/>
  <c r="I18" i="10" s="1"/>
  <c r="G9" i="10"/>
  <c r="H25" i="10"/>
  <c r="I25" i="10" s="1"/>
  <c r="J25" i="10"/>
  <c r="C7" i="10"/>
  <c r="H79" i="10"/>
  <c r="I79" i="10" s="1"/>
  <c r="J79" i="10"/>
  <c r="H28" i="10"/>
  <c r="I28" i="10" s="1"/>
  <c r="J28" i="10"/>
  <c r="H88" i="10"/>
  <c r="I88" i="10" s="1"/>
  <c r="C38" i="9"/>
  <c r="F69" i="9"/>
  <c r="G70" i="9"/>
  <c r="H70" i="9" s="1"/>
  <c r="G6" i="9"/>
  <c r="H6" i="9" s="1"/>
  <c r="G79" i="9"/>
  <c r="H79" i="9" s="1"/>
  <c r="F76" i="9"/>
  <c r="G25" i="9"/>
  <c r="H25" i="9" s="1"/>
  <c r="F51" i="9"/>
  <c r="G54" i="9"/>
  <c r="H54" i="9" s="1"/>
  <c r="G45" i="9"/>
  <c r="H45" i="9" s="1"/>
  <c r="G59" i="9"/>
  <c r="H59" i="9" s="1"/>
  <c r="F7" i="9"/>
  <c r="F38" i="9"/>
  <c r="G40" i="9"/>
  <c r="H40" i="9" s="1"/>
  <c r="N82" i="10" l="1"/>
  <c r="J82" i="9"/>
  <c r="K82" i="9" s="1"/>
  <c r="N83" i="10"/>
  <c r="J83" i="9"/>
  <c r="K83" i="9" s="1"/>
  <c r="I6" i="9"/>
  <c r="J6" i="9" s="1"/>
  <c r="K6" i="9" s="1"/>
  <c r="N78" i="10"/>
  <c r="J78" i="9"/>
  <c r="K78" i="9" s="1"/>
  <c r="J18" i="9"/>
  <c r="K18" i="9" s="1"/>
  <c r="N18" i="10"/>
  <c r="N54" i="10"/>
  <c r="K56" i="7"/>
  <c r="J63" i="7"/>
  <c r="G9" i="9"/>
  <c r="H9" i="9" s="1"/>
  <c r="J81" i="9"/>
  <c r="K81" i="9" s="1"/>
  <c r="N81" i="10"/>
  <c r="L92" i="10"/>
  <c r="M92" i="10" s="1"/>
  <c r="K21" i="10"/>
  <c r="N70" i="10"/>
  <c r="N40" i="10"/>
  <c r="N84" i="10"/>
  <c r="J84" i="9"/>
  <c r="K84" i="9" s="1"/>
  <c r="J70" i="9"/>
  <c r="K70" i="9" s="1"/>
  <c r="I69" i="9"/>
  <c r="J69" i="9" s="1"/>
  <c r="K69" i="9" s="1"/>
  <c r="K55" i="7"/>
  <c r="K54" i="7"/>
  <c r="K19" i="7"/>
  <c r="N63" i="8"/>
  <c r="N25" i="10"/>
  <c r="J80" i="9"/>
  <c r="K80" i="9" s="1"/>
  <c r="N80" i="10"/>
  <c r="J17" i="9"/>
  <c r="K17" i="9" s="1"/>
  <c r="N17" i="10"/>
  <c r="I14" i="9"/>
  <c r="I9" i="9" s="1"/>
  <c r="L54" i="10"/>
  <c r="M54" i="10" s="1"/>
  <c r="K51" i="10"/>
  <c r="K38" i="10"/>
  <c r="L45" i="10"/>
  <c r="M45" i="10" s="1"/>
  <c r="H51" i="10"/>
  <c r="I51" i="10" s="1"/>
  <c r="I76" i="9"/>
  <c r="J79" i="9"/>
  <c r="K79" i="9" s="1"/>
  <c r="J34" i="9"/>
  <c r="K34" i="9" s="1"/>
  <c r="N34" i="10"/>
  <c r="H76" i="10"/>
  <c r="I76" i="10" s="1"/>
  <c r="H21" i="10"/>
  <c r="I21" i="10" s="1"/>
  <c r="J59" i="9"/>
  <c r="K59" i="9" s="1"/>
  <c r="N59" i="10"/>
  <c r="L14" i="10"/>
  <c r="M14" i="10" s="1"/>
  <c r="K9" i="10"/>
  <c r="M11" i="8"/>
  <c r="N79" i="10"/>
  <c r="N63" i="10"/>
  <c r="N92" i="10"/>
  <c r="G76" i="9"/>
  <c r="H76" i="9" s="1"/>
  <c r="G38" i="9"/>
  <c r="H38" i="9" s="1"/>
  <c r="J21" i="10"/>
  <c r="G51" i="9"/>
  <c r="H51" i="9" s="1"/>
  <c r="G69" i="9"/>
  <c r="H69" i="9" s="1"/>
  <c r="N88" i="10"/>
  <c r="J40" i="9"/>
  <c r="K40" i="9" s="1"/>
  <c r="J54" i="9"/>
  <c r="K54" i="9" s="1"/>
  <c r="I38" i="9"/>
  <c r="L70" i="10"/>
  <c r="M70" i="10" s="1"/>
  <c r="I51" i="9"/>
  <c r="L25" i="10"/>
  <c r="M25" i="10" s="1"/>
  <c r="K69" i="10"/>
  <c r="G7" i="9"/>
  <c r="H7" i="9" s="1"/>
  <c r="J76" i="10"/>
  <c r="J51" i="10"/>
  <c r="G21" i="9"/>
  <c r="H21" i="9" s="1"/>
  <c r="L6" i="10"/>
  <c r="M6" i="10" s="1"/>
  <c r="N6" i="10"/>
  <c r="L77" i="10"/>
  <c r="M77" i="10" s="1"/>
  <c r="K76" i="10"/>
  <c r="N77" i="10"/>
  <c r="K7" i="10"/>
  <c r="L7" i="10" s="1"/>
  <c r="M7" i="10" s="1"/>
  <c r="L63" i="8"/>
  <c r="M63" i="8" s="1"/>
  <c r="N45" i="10"/>
  <c r="N28" i="10"/>
  <c r="J25" i="9"/>
  <c r="K25" i="9" s="1"/>
  <c r="I21" i="9"/>
  <c r="G5" i="10"/>
  <c r="H9" i="10"/>
  <c r="I9" i="10" s="1"/>
  <c r="J9" i="10"/>
  <c r="C5" i="10"/>
  <c r="J69" i="10"/>
  <c r="H69" i="10"/>
  <c r="I69" i="10" s="1"/>
  <c r="H38" i="10"/>
  <c r="I38" i="10" s="1"/>
  <c r="J38" i="10"/>
  <c r="H7" i="10"/>
  <c r="I7" i="10" s="1"/>
  <c r="J7" i="10"/>
  <c r="F5" i="9"/>
  <c r="I5" i="9" l="1"/>
  <c r="L9" i="10"/>
  <c r="M9" i="10" s="1"/>
  <c r="L69" i="10"/>
  <c r="M69" i="10" s="1"/>
  <c r="N69" i="10"/>
  <c r="N51" i="10"/>
  <c r="L21" i="10"/>
  <c r="M21" i="10" s="1"/>
  <c r="L38" i="10"/>
  <c r="M38" i="10" s="1"/>
  <c r="J76" i="9"/>
  <c r="K76" i="9" s="1"/>
  <c r="J14" i="9"/>
  <c r="K14" i="9" s="1"/>
  <c r="I7" i="9"/>
  <c r="N14" i="10"/>
  <c r="L51" i="10"/>
  <c r="M51" i="10" s="1"/>
  <c r="L76" i="10"/>
  <c r="M76" i="10" s="1"/>
  <c r="J51" i="9"/>
  <c r="K51" i="9" s="1"/>
  <c r="N38" i="10"/>
  <c r="J38" i="9"/>
  <c r="K38" i="9" s="1"/>
  <c r="G5" i="9"/>
  <c r="H5" i="9" s="1"/>
  <c r="K5" i="10"/>
  <c r="L5" i="10" s="1"/>
  <c r="M5" i="10" s="1"/>
  <c r="N76" i="10"/>
  <c r="J21" i="9"/>
  <c r="K21" i="9" s="1"/>
  <c r="N21" i="10"/>
  <c r="H5" i="10"/>
  <c r="I5" i="10" s="1"/>
  <c r="J5" i="10"/>
  <c r="N7" i="10" l="1"/>
  <c r="J7" i="9"/>
  <c r="K7" i="9" s="1"/>
  <c r="J9" i="9"/>
  <c r="K9" i="9" s="1"/>
  <c r="N9" i="10"/>
  <c r="N5" i="10"/>
  <c r="J5" i="9"/>
  <c r="K5" i="9" s="1"/>
</calcChain>
</file>

<file path=xl/sharedStrings.xml><?xml version="1.0" encoding="utf-8"?>
<sst xmlns="http://schemas.openxmlformats.org/spreadsheetml/2006/main" count="509" uniqueCount="237">
  <si>
    <t>(単位：人)</t>
    <rPh sb="1" eb="3">
      <t>タンイ</t>
    </rPh>
    <rPh sb="4" eb="5">
      <t>ニン</t>
    </rPh>
    <phoneticPr fontId="3"/>
  </si>
  <si>
    <t>増減数</t>
    <rPh sb="0" eb="2">
      <t>ゾウゲン</t>
    </rPh>
    <rPh sb="2" eb="3">
      <t>スウ</t>
    </rPh>
    <phoneticPr fontId="3"/>
  </si>
  <si>
    <t>増減率</t>
    <rPh sb="0" eb="3">
      <t>ゾウゲンリツ</t>
    </rPh>
    <phoneticPr fontId="3"/>
  </si>
  <si>
    <t>いわき市</t>
  </si>
  <si>
    <t>檜枝岐村</t>
    <rPh sb="0" eb="4">
      <t>ヒノエマタムラ</t>
    </rPh>
    <phoneticPr fontId="3"/>
  </si>
  <si>
    <t>郡山市</t>
  </si>
  <si>
    <t>昭和村</t>
  </si>
  <si>
    <t>福島市</t>
  </si>
  <si>
    <t>三島町</t>
  </si>
  <si>
    <t>会津若松市</t>
  </si>
  <si>
    <t>金山町</t>
  </si>
  <si>
    <t>須賀川市</t>
  </si>
  <si>
    <t>北塩原村</t>
    <rPh sb="0" eb="4">
      <t>キタシオバラムラ</t>
    </rPh>
    <phoneticPr fontId="3"/>
  </si>
  <si>
    <t>西郷村</t>
  </si>
  <si>
    <t>相馬市</t>
  </si>
  <si>
    <t>大玉村</t>
    <rPh sb="0" eb="3">
      <t>オオタマムラ</t>
    </rPh>
    <phoneticPr fontId="3"/>
  </si>
  <si>
    <t>柳津町</t>
  </si>
  <si>
    <t>三春町</t>
  </si>
  <si>
    <t>天栄村</t>
    <rPh sb="0" eb="3">
      <t>テンエイムラ</t>
    </rPh>
    <phoneticPr fontId="3"/>
  </si>
  <si>
    <t>(単位：世帯)</t>
    <rPh sb="1" eb="3">
      <t>タンイ</t>
    </rPh>
    <rPh sb="4" eb="6">
      <t>セタイ</t>
    </rPh>
    <phoneticPr fontId="3"/>
  </si>
  <si>
    <t>湯川村</t>
  </si>
  <si>
    <t>只見町</t>
    <rPh sb="0" eb="3">
      <t>タダミマチ</t>
    </rPh>
    <phoneticPr fontId="3"/>
  </si>
  <si>
    <t>下郷町</t>
    <rPh sb="0" eb="3">
      <t>シモゴウマチ</t>
    </rPh>
    <phoneticPr fontId="3"/>
  </si>
  <si>
    <t>玉川村</t>
  </si>
  <si>
    <t>中島村</t>
  </si>
  <si>
    <t>鮫川村</t>
  </si>
  <si>
    <t>田村市</t>
    <rPh sb="0" eb="2">
      <t>タムラ</t>
    </rPh>
    <rPh sb="2" eb="3">
      <t>シ</t>
    </rPh>
    <phoneticPr fontId="3"/>
  </si>
  <si>
    <t>南相馬市</t>
    <rPh sb="0" eb="1">
      <t>ミナミ</t>
    </rPh>
    <rPh sb="1" eb="4">
      <t>ソウマシ</t>
    </rPh>
    <phoneticPr fontId="3"/>
  </si>
  <si>
    <t>川俣町</t>
    <rPh sb="0" eb="3">
      <t>カワマタマチ</t>
    </rPh>
    <phoneticPr fontId="3"/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</si>
  <si>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</si>
  <si>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</si>
  <si>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</si>
  <si>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</si>
  <si>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</si>
  <si>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</si>
  <si>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</si>
  <si>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</si>
  <si>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飯舘村</t>
  </si>
  <si>
    <t>59</t>
  </si>
  <si>
    <t>新地町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</si>
  <si>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</si>
  <si>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</si>
  <si>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</si>
  <si>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</si>
  <si>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</si>
  <si>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</si>
  <si>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</si>
  <si>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</si>
  <si>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</si>
  <si>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小野町</t>
  </si>
  <si>
    <t>49</t>
  </si>
  <si>
    <t>48</t>
  </si>
  <si>
    <t>古殿町</t>
  </si>
  <si>
    <t>47</t>
  </si>
  <si>
    <t>浅川町</t>
  </si>
  <si>
    <t>46</t>
  </si>
  <si>
    <t>平田村</t>
  </si>
  <si>
    <t>45</t>
  </si>
  <si>
    <t>44</t>
  </si>
  <si>
    <t>石川町</t>
  </si>
  <si>
    <t>43</t>
  </si>
  <si>
    <t>42</t>
  </si>
  <si>
    <t>塙町</t>
  </si>
  <si>
    <t>41</t>
  </si>
  <si>
    <t>矢祭町</t>
  </si>
  <si>
    <t>40</t>
  </si>
  <si>
    <t>棚倉町</t>
  </si>
  <si>
    <t>39</t>
  </si>
  <si>
    <t>矢吹町</t>
  </si>
  <si>
    <t>38</t>
  </si>
  <si>
    <t>37</t>
  </si>
  <si>
    <t>泉崎村</t>
  </si>
  <si>
    <t>36</t>
  </si>
  <si>
    <t>35</t>
  </si>
  <si>
    <t>会津美里町</t>
    <rPh sb="0" eb="2">
      <t>アイヅ</t>
    </rPh>
    <rPh sb="2" eb="4">
      <t>ミサト</t>
    </rPh>
    <rPh sb="4" eb="5">
      <t>マチ</t>
    </rPh>
    <phoneticPr fontId="11"/>
  </si>
  <si>
    <t>34</t>
  </si>
  <si>
    <t>33</t>
  </si>
  <si>
    <t>32</t>
  </si>
  <si>
    <t>31</t>
  </si>
  <si>
    <t>女</t>
    <rPh sb="0" eb="1">
      <t>オンナ</t>
    </rPh>
    <phoneticPr fontId="13"/>
  </si>
  <si>
    <t>男</t>
    <rPh sb="0" eb="1">
      <t>オトコ</t>
    </rPh>
    <phoneticPr fontId="13"/>
  </si>
  <si>
    <t>総数(人)</t>
    <rPh sb="0" eb="2">
      <t>ソウスウ</t>
    </rPh>
    <rPh sb="3" eb="4">
      <t>ニン</t>
    </rPh>
    <phoneticPr fontId="13"/>
  </si>
  <si>
    <t>世帯数</t>
    <rPh sb="0" eb="3">
      <t>セタイスウ</t>
    </rPh>
    <phoneticPr fontId="13"/>
  </si>
  <si>
    <t>人　口　（世帯人員）</t>
    <rPh sb="0" eb="1">
      <t>ヒト</t>
    </rPh>
    <rPh sb="2" eb="3">
      <t>クチ</t>
    </rPh>
    <rPh sb="5" eb="7">
      <t>セタイ</t>
    </rPh>
    <rPh sb="7" eb="9">
      <t>ジンイン</t>
    </rPh>
    <phoneticPr fontId="13"/>
  </si>
  <si>
    <t>市町村名</t>
  </si>
  <si>
    <t>30</t>
  </si>
  <si>
    <t>29</t>
  </si>
  <si>
    <t>会津坂下町</t>
  </si>
  <si>
    <t>28</t>
  </si>
  <si>
    <t>猪苗代町</t>
  </si>
  <si>
    <t>27</t>
  </si>
  <si>
    <t>磐梯町</t>
  </si>
  <si>
    <t>26</t>
  </si>
  <si>
    <t>西会津町</t>
  </si>
  <si>
    <t>25</t>
  </si>
  <si>
    <t>北塩原村</t>
    <rPh sb="0" eb="4">
      <t>キタシオバラムラ</t>
    </rPh>
    <phoneticPr fontId="11"/>
  </si>
  <si>
    <t>24</t>
  </si>
  <si>
    <t>南会津町</t>
    <rPh sb="0" eb="3">
      <t>ミナミアイヅ</t>
    </rPh>
    <rPh sb="3" eb="4">
      <t>マチ</t>
    </rPh>
    <phoneticPr fontId="14"/>
  </si>
  <si>
    <t>23</t>
  </si>
  <si>
    <t>只見町</t>
    <rPh sb="0" eb="3">
      <t>タダミマチ</t>
    </rPh>
    <phoneticPr fontId="11"/>
  </si>
  <si>
    <t>22</t>
  </si>
  <si>
    <t>檜枝岐村</t>
    <rPh sb="0" eb="4">
      <t>ヒノエマタムラ</t>
    </rPh>
    <phoneticPr fontId="11"/>
  </si>
  <si>
    <t>21</t>
  </si>
  <si>
    <t>下郷町</t>
    <rPh sb="0" eb="3">
      <t>シモゴウマチ</t>
    </rPh>
    <phoneticPr fontId="11"/>
  </si>
  <si>
    <t>20</t>
  </si>
  <si>
    <t>天栄村</t>
    <rPh sb="0" eb="3">
      <t>テンエイムラ</t>
    </rPh>
    <phoneticPr fontId="11"/>
  </si>
  <si>
    <t>19</t>
  </si>
  <si>
    <t>鏡石町</t>
    <rPh sb="0" eb="3">
      <t>カガミイシマチ</t>
    </rPh>
    <phoneticPr fontId="11"/>
  </si>
  <si>
    <t>18</t>
  </si>
  <si>
    <t>大玉村</t>
    <rPh sb="0" eb="3">
      <t>オオタマムラ</t>
    </rPh>
    <phoneticPr fontId="11"/>
  </si>
  <si>
    <t>17</t>
  </si>
  <si>
    <t>川俣町</t>
    <rPh sb="0" eb="3">
      <t>カワマタマチ</t>
    </rPh>
    <phoneticPr fontId="11"/>
  </si>
  <si>
    <t>16</t>
  </si>
  <si>
    <t>国見町</t>
  </si>
  <si>
    <t>15</t>
  </si>
  <si>
    <t>桑折町</t>
  </si>
  <si>
    <t>14</t>
  </si>
  <si>
    <t>本宮市</t>
    <rPh sb="0" eb="2">
      <t>モトミヤ</t>
    </rPh>
    <rPh sb="2" eb="3">
      <t>シ</t>
    </rPh>
    <phoneticPr fontId="15"/>
  </si>
  <si>
    <t>13</t>
  </si>
  <si>
    <t>伊達市</t>
    <rPh sb="0" eb="3">
      <t>ダテシ</t>
    </rPh>
    <phoneticPr fontId="11"/>
  </si>
  <si>
    <t>12</t>
  </si>
  <si>
    <t>南相馬市</t>
    <rPh sb="0" eb="1">
      <t>ミナミ</t>
    </rPh>
    <rPh sb="1" eb="4">
      <t>ソウマシ</t>
    </rPh>
    <phoneticPr fontId="11"/>
  </si>
  <si>
    <t>11</t>
  </si>
  <si>
    <t>田村市</t>
    <rPh sb="0" eb="2">
      <t>タムラ</t>
    </rPh>
    <rPh sb="2" eb="3">
      <t>シ</t>
    </rPh>
    <phoneticPr fontId="11"/>
  </si>
  <si>
    <t>10</t>
  </si>
  <si>
    <t>二本松市</t>
  </si>
  <si>
    <t>9</t>
  </si>
  <si>
    <t>8</t>
  </si>
  <si>
    <t>喜多方市</t>
  </si>
  <si>
    <t>7</t>
  </si>
  <si>
    <t>6</t>
  </si>
  <si>
    <t>白河市</t>
  </si>
  <si>
    <t>5</t>
  </si>
  <si>
    <t>4</t>
  </si>
  <si>
    <t>3</t>
  </si>
  <si>
    <t>2</t>
    <phoneticPr fontId="3"/>
  </si>
  <si>
    <t>1</t>
    <phoneticPr fontId="3"/>
  </si>
  <si>
    <t>福島県計</t>
    <rPh sb="0" eb="3">
      <t>フクシマケン</t>
    </rPh>
    <rPh sb="3" eb="4">
      <t>ケイ</t>
    </rPh>
    <phoneticPr fontId="13"/>
  </si>
  <si>
    <t>(注)　増減数・増減率は、各々前回調査結果に対しての増減数・増減率を示している。</t>
    <rPh sb="1" eb="2">
      <t>チュウ</t>
    </rPh>
    <rPh sb="4" eb="6">
      <t>ゾウゲン</t>
    </rPh>
    <rPh sb="6" eb="7">
      <t>スウ</t>
    </rPh>
    <rPh sb="8" eb="11">
      <t>ゾウゲンリツ</t>
    </rPh>
    <rPh sb="13" eb="15">
      <t>オノオノ</t>
    </rPh>
    <rPh sb="15" eb="17">
      <t>ゼンカイ</t>
    </rPh>
    <rPh sb="17" eb="19">
      <t>チョウサ</t>
    </rPh>
    <rPh sb="19" eb="21">
      <t>ケッカ</t>
    </rPh>
    <rPh sb="22" eb="23">
      <t>タイ</t>
    </rPh>
    <rPh sb="26" eb="28">
      <t>ゾウゲン</t>
    </rPh>
    <rPh sb="28" eb="29">
      <t>スウ</t>
    </rPh>
    <rPh sb="30" eb="33">
      <t>ゾウゲンリツ</t>
    </rPh>
    <rPh sb="34" eb="35">
      <t>シメ</t>
    </rPh>
    <phoneticPr fontId="3"/>
  </si>
  <si>
    <t>―　</t>
    <phoneticPr fontId="3"/>
  </si>
  <si>
    <t>(世帯)</t>
    <rPh sb="1" eb="3">
      <t>セタイ</t>
    </rPh>
    <phoneticPr fontId="3"/>
  </si>
  <si>
    <t>(人)</t>
    <rPh sb="1" eb="2">
      <t>ヒト</t>
    </rPh>
    <phoneticPr fontId="3"/>
  </si>
  <si>
    <r>
      <t xml:space="preserve">総人口
指　数
</t>
    </r>
    <r>
      <rPr>
        <sz val="6"/>
        <color theme="1"/>
        <rFont val="ＭＳ Ｐゴシック"/>
        <family val="3"/>
        <charset val="128"/>
      </rPr>
      <t xml:space="preserve">
</t>
    </r>
    <r>
      <rPr>
        <sz val="7"/>
        <color theme="1"/>
        <rFont val="ＭＳ Ｐゴシック"/>
        <family val="3"/>
        <charset val="128"/>
      </rPr>
      <t>(大正9=100.0</t>
    </r>
    <r>
      <rPr>
        <sz val="6"/>
        <color theme="1"/>
        <rFont val="ＭＳ Ｐゴシック"/>
        <family val="3"/>
        <charset val="128"/>
      </rPr>
      <t>)</t>
    </r>
    <rPh sb="0" eb="3">
      <t>ソウジンコウ</t>
    </rPh>
    <rPh sb="4" eb="5">
      <t>ユビ</t>
    </rPh>
    <rPh sb="6" eb="7">
      <t>スウ</t>
    </rPh>
    <rPh sb="10" eb="12">
      <t>タイショウ</t>
    </rPh>
    <phoneticPr fontId="3"/>
  </si>
  <si>
    <t>1世帯
当たり
人　員</t>
    <rPh sb="1" eb="3">
      <t>セタイ</t>
    </rPh>
    <rPh sb="4" eb="5">
      <t>ア</t>
    </rPh>
    <rPh sb="8" eb="9">
      <t>ニン</t>
    </rPh>
    <rPh sb="10" eb="11">
      <t>イン</t>
    </rPh>
    <phoneticPr fontId="3"/>
  </si>
  <si>
    <t>世　　帯　　数</t>
    <rPh sb="0" eb="1">
      <t>ヨ</t>
    </rPh>
    <rPh sb="3" eb="4">
      <t>オビ</t>
    </rPh>
    <rPh sb="6" eb="7">
      <t>スウ</t>
    </rPh>
    <phoneticPr fontId="3"/>
  </si>
  <si>
    <t>人　　　口</t>
    <rPh sb="0" eb="1">
      <t>ニン</t>
    </rPh>
    <rPh sb="4" eb="5">
      <t>クチ</t>
    </rPh>
    <phoneticPr fontId="3"/>
  </si>
  <si>
    <t>　表2　人口及び世帯数</t>
    <rPh sb="1" eb="2">
      <t>ヒョウ</t>
    </rPh>
    <rPh sb="4" eb="6">
      <t>ジンコウ</t>
    </rPh>
    <rPh sb="6" eb="7">
      <t>オヨ</t>
    </rPh>
    <rPh sb="8" eb="11">
      <t>セタイスウ</t>
    </rPh>
    <phoneticPr fontId="3"/>
  </si>
  <si>
    <t>合　　計</t>
    <rPh sb="0" eb="1">
      <t>ゴウ</t>
    </rPh>
    <rPh sb="3" eb="4">
      <t>ケイ</t>
    </rPh>
    <phoneticPr fontId="3"/>
  </si>
  <si>
    <t>会津美里町</t>
    <rPh sb="0" eb="2">
      <t>アイヅ</t>
    </rPh>
    <rPh sb="2" eb="4">
      <t>ミサト</t>
    </rPh>
    <rPh sb="4" eb="5">
      <t>マチ</t>
    </rPh>
    <phoneticPr fontId="3"/>
  </si>
  <si>
    <t>南会津町</t>
    <rPh sb="0" eb="3">
      <t>ミナミアイヅ</t>
    </rPh>
    <rPh sb="3" eb="4">
      <t>マチ</t>
    </rPh>
    <phoneticPr fontId="17"/>
  </si>
  <si>
    <t>鏡石町</t>
    <rPh sb="0" eb="3">
      <t>カガミイシマチ</t>
    </rPh>
    <phoneticPr fontId="3"/>
  </si>
  <si>
    <t>本宮市</t>
    <rPh sb="0" eb="2">
      <t>モトミヤ</t>
    </rPh>
    <rPh sb="2" eb="3">
      <t>シ</t>
    </rPh>
    <phoneticPr fontId="6"/>
  </si>
  <si>
    <t>伊達市</t>
    <rPh sb="0" eb="3">
      <t>ダテシ</t>
    </rPh>
    <phoneticPr fontId="3"/>
  </si>
  <si>
    <t>平成27年</t>
    <rPh sb="0" eb="2">
      <t>ヘイセイ</t>
    </rPh>
    <rPh sb="4" eb="5">
      <t>ネン</t>
    </rPh>
    <phoneticPr fontId="3"/>
  </si>
  <si>
    <t>　表3　市町村別人口</t>
    <rPh sb="1" eb="2">
      <t>ヒョウ</t>
    </rPh>
    <rPh sb="4" eb="7">
      <t>シチョウソン</t>
    </rPh>
    <rPh sb="7" eb="8">
      <t>ベツ</t>
    </rPh>
    <rPh sb="8" eb="10">
      <t>ジンコウ</t>
    </rPh>
    <phoneticPr fontId="3"/>
  </si>
  <si>
    <t>1世帯当
たり人員</t>
    <rPh sb="1" eb="3">
      <t>セタイ</t>
    </rPh>
    <rPh sb="3" eb="4">
      <t>ア</t>
    </rPh>
    <rPh sb="7" eb="9">
      <t>ジンイン</t>
    </rPh>
    <phoneticPr fontId="3"/>
  </si>
  <si>
    <t>　表4　市町村別世帯数</t>
    <rPh sb="1" eb="2">
      <t>ヒョウ</t>
    </rPh>
    <rPh sb="4" eb="7">
      <t>シチョウソン</t>
    </rPh>
    <rPh sb="7" eb="8">
      <t>ベツ</t>
    </rPh>
    <rPh sb="8" eb="11">
      <t>セタイスウ</t>
    </rPh>
    <phoneticPr fontId="3"/>
  </si>
  <si>
    <t>いわき市</t>
    <rPh sb="3" eb="4">
      <t>シ</t>
    </rPh>
    <phoneticPr fontId="3"/>
  </si>
  <si>
    <t>いわき地方</t>
    <rPh sb="3" eb="5">
      <t>チホウ</t>
    </rPh>
    <phoneticPr fontId="3"/>
  </si>
  <si>
    <t>飯舘村</t>
    <rPh sb="0" eb="3">
      <t>イイタテムラ</t>
    </rPh>
    <phoneticPr fontId="3"/>
  </si>
  <si>
    <t>新地町</t>
    <rPh sb="0" eb="3">
      <t>シンチマチ</t>
    </rPh>
    <phoneticPr fontId="3"/>
  </si>
  <si>
    <t>相馬郡</t>
    <rPh sb="0" eb="3">
      <t>ソウマグン</t>
    </rPh>
    <phoneticPr fontId="3"/>
  </si>
  <si>
    <t>葛尾村</t>
    <rPh sb="0" eb="3">
      <t>カツラオムラ</t>
    </rPh>
    <phoneticPr fontId="3"/>
  </si>
  <si>
    <t>浪江町</t>
    <rPh sb="0" eb="3">
      <t>ナミエマチ</t>
    </rPh>
    <phoneticPr fontId="3"/>
  </si>
  <si>
    <t>双葉町</t>
    <rPh sb="0" eb="3">
      <t>フタバマチ</t>
    </rPh>
    <phoneticPr fontId="3"/>
  </si>
  <si>
    <t>大熊町</t>
    <rPh sb="0" eb="3">
      <t>オオクママチ</t>
    </rPh>
    <phoneticPr fontId="3"/>
  </si>
  <si>
    <t>川内村</t>
    <rPh sb="0" eb="3">
      <t>カワウチムラ</t>
    </rPh>
    <phoneticPr fontId="3"/>
  </si>
  <si>
    <t>富岡町</t>
    <rPh sb="0" eb="3">
      <t>トミオカマチ</t>
    </rPh>
    <phoneticPr fontId="3"/>
  </si>
  <si>
    <t>楢葉町</t>
    <rPh sb="0" eb="3">
      <t>ナラハマチ</t>
    </rPh>
    <phoneticPr fontId="3"/>
  </si>
  <si>
    <t>広野町</t>
    <rPh sb="0" eb="3">
      <t>ヒロノマチ</t>
    </rPh>
    <phoneticPr fontId="3"/>
  </si>
  <si>
    <t>双葉郡</t>
    <rPh sb="0" eb="3">
      <t>フタバグン</t>
    </rPh>
    <phoneticPr fontId="3"/>
  </si>
  <si>
    <t>南相馬市</t>
    <rPh sb="0" eb="4">
      <t>ミナミソウマシ</t>
    </rPh>
    <phoneticPr fontId="3"/>
  </si>
  <si>
    <t>相馬市</t>
    <rPh sb="0" eb="3">
      <t>ソウマシ</t>
    </rPh>
    <phoneticPr fontId="3"/>
  </si>
  <si>
    <t>相双地方</t>
    <rPh sb="0" eb="2">
      <t>ソウソウ</t>
    </rPh>
    <rPh sb="2" eb="4">
      <t>チホウ</t>
    </rPh>
    <phoneticPr fontId="3"/>
  </si>
  <si>
    <t>南会津町</t>
    <rPh sb="0" eb="4">
      <t>ミナミアイヅマチ</t>
    </rPh>
    <phoneticPr fontId="3"/>
  </si>
  <si>
    <t>南会津郡</t>
    <rPh sb="0" eb="4">
      <t>ミナミアイヅグン</t>
    </rPh>
    <phoneticPr fontId="3"/>
  </si>
  <si>
    <t>南会津地方</t>
    <rPh sb="0" eb="1">
      <t>ミナミ</t>
    </rPh>
    <rPh sb="1" eb="3">
      <t>アイヅ</t>
    </rPh>
    <rPh sb="3" eb="5">
      <t>チホウ</t>
    </rPh>
    <phoneticPr fontId="3"/>
  </si>
  <si>
    <t>会津美里町</t>
    <rPh sb="0" eb="5">
      <t>アイヅミサトマチ</t>
    </rPh>
    <phoneticPr fontId="3"/>
  </si>
  <si>
    <t>昭和村</t>
    <rPh sb="0" eb="3">
      <t>ショウワムラ</t>
    </rPh>
    <phoneticPr fontId="3"/>
  </si>
  <si>
    <t>金山町</t>
    <rPh sb="0" eb="3">
      <t>カネヤママチ</t>
    </rPh>
    <phoneticPr fontId="3"/>
  </si>
  <si>
    <t>三島町</t>
    <rPh sb="0" eb="3">
      <t>ミシママチ</t>
    </rPh>
    <phoneticPr fontId="3"/>
  </si>
  <si>
    <t>大沼郡</t>
    <rPh sb="0" eb="3">
      <t>オオヌマグン</t>
    </rPh>
    <phoneticPr fontId="3"/>
  </si>
  <si>
    <t>柳津町</t>
    <rPh sb="0" eb="3">
      <t>ヤナイヅマチ</t>
    </rPh>
    <phoneticPr fontId="3"/>
  </si>
  <si>
    <t>湯川村</t>
    <rPh sb="0" eb="3">
      <t>ユガワムラ</t>
    </rPh>
    <phoneticPr fontId="3"/>
  </si>
  <si>
    <t>会津坂下町</t>
    <rPh sb="0" eb="5">
      <t>アイヅバンゲマチ</t>
    </rPh>
    <phoneticPr fontId="3"/>
  </si>
  <si>
    <t>河沼郡</t>
    <rPh sb="0" eb="3">
      <t>カワヌマグン</t>
    </rPh>
    <phoneticPr fontId="3"/>
  </si>
  <si>
    <t>猪苗代町</t>
    <rPh sb="0" eb="4">
      <t>イナワシロマチ</t>
    </rPh>
    <phoneticPr fontId="3"/>
  </si>
  <si>
    <t>磐梯町</t>
    <rPh sb="0" eb="3">
      <t>バンダイマチ</t>
    </rPh>
    <phoneticPr fontId="3"/>
  </si>
  <si>
    <t>西会津町</t>
    <rPh sb="0" eb="4">
      <t>ニシアイヅマチ</t>
    </rPh>
    <phoneticPr fontId="3"/>
  </si>
  <si>
    <t>耶麻郡</t>
    <rPh sb="0" eb="3">
      <t>ヤマグン</t>
    </rPh>
    <phoneticPr fontId="3"/>
  </si>
  <si>
    <t>喜多方市</t>
    <rPh sb="0" eb="4">
      <t>キタカタシ</t>
    </rPh>
    <phoneticPr fontId="3"/>
  </si>
  <si>
    <t>会津若松市</t>
    <rPh sb="0" eb="5">
      <t>アイヅワカマツシ</t>
    </rPh>
    <phoneticPr fontId="3"/>
  </si>
  <si>
    <t>会津地方</t>
    <rPh sb="0" eb="2">
      <t>アイヅ</t>
    </rPh>
    <rPh sb="2" eb="4">
      <t>チホウ</t>
    </rPh>
    <phoneticPr fontId="3"/>
  </si>
  <si>
    <t>鮫川村</t>
    <rPh sb="0" eb="2">
      <t>サメカワ</t>
    </rPh>
    <rPh sb="2" eb="3">
      <t>ムラ</t>
    </rPh>
    <phoneticPr fontId="3"/>
  </si>
  <si>
    <t>塙町</t>
    <rPh sb="0" eb="2">
      <t>ハナワマチ</t>
    </rPh>
    <phoneticPr fontId="3"/>
  </si>
  <si>
    <t>矢祭町</t>
    <rPh sb="0" eb="3">
      <t>ヤマツリマチ</t>
    </rPh>
    <phoneticPr fontId="3"/>
  </si>
  <si>
    <t>棚倉町</t>
    <rPh sb="0" eb="2">
      <t>タナクラ</t>
    </rPh>
    <rPh sb="2" eb="3">
      <t>マチ</t>
    </rPh>
    <phoneticPr fontId="3"/>
  </si>
  <si>
    <t>東白川郡</t>
    <rPh sb="0" eb="4">
      <t>ヒガシシラカワグン</t>
    </rPh>
    <phoneticPr fontId="3"/>
  </si>
  <si>
    <t>矢吹町</t>
    <rPh sb="0" eb="3">
      <t>ヤブキマチ</t>
    </rPh>
    <phoneticPr fontId="3"/>
  </si>
  <si>
    <t>中島村</t>
    <rPh sb="0" eb="3">
      <t>ナカジマムラ</t>
    </rPh>
    <phoneticPr fontId="3"/>
  </si>
  <si>
    <t>泉崎村</t>
    <rPh sb="0" eb="3">
      <t>イズミザキムラ</t>
    </rPh>
    <phoneticPr fontId="3"/>
  </si>
  <si>
    <t>西郷村</t>
    <rPh sb="0" eb="3">
      <t>ニシゴウムラ</t>
    </rPh>
    <phoneticPr fontId="3"/>
  </si>
  <si>
    <t>西白河郡</t>
    <rPh sb="0" eb="4">
      <t>ニシシラカワグン</t>
    </rPh>
    <phoneticPr fontId="3"/>
  </si>
  <si>
    <t>白河市</t>
    <rPh sb="0" eb="3">
      <t>シラカワシ</t>
    </rPh>
    <phoneticPr fontId="3"/>
  </si>
  <si>
    <t>県南地方</t>
    <rPh sb="0" eb="2">
      <t>ケンナン</t>
    </rPh>
    <rPh sb="2" eb="4">
      <t>チホウ</t>
    </rPh>
    <phoneticPr fontId="3"/>
  </si>
  <si>
    <t>小野町</t>
    <rPh sb="0" eb="3">
      <t>オノマチ</t>
    </rPh>
    <phoneticPr fontId="3"/>
  </si>
  <si>
    <t>三春町</t>
    <rPh sb="0" eb="3">
      <t>ミハルマチ</t>
    </rPh>
    <phoneticPr fontId="3"/>
  </si>
  <si>
    <t>田村郡</t>
    <rPh sb="0" eb="3">
      <t>タムラグン</t>
    </rPh>
    <phoneticPr fontId="3"/>
  </si>
  <si>
    <t>古殿町</t>
    <rPh sb="0" eb="3">
      <t>フルドノマチ</t>
    </rPh>
    <phoneticPr fontId="17"/>
  </si>
  <si>
    <t>浅川町</t>
    <rPh sb="0" eb="3">
      <t>アサカワマチ</t>
    </rPh>
    <phoneticPr fontId="3"/>
  </si>
  <si>
    <t>平田村</t>
    <rPh sb="0" eb="3">
      <t>ヒラタムラ</t>
    </rPh>
    <phoneticPr fontId="3"/>
  </si>
  <si>
    <t>玉川村</t>
    <rPh sb="0" eb="3">
      <t>タマガワムラ</t>
    </rPh>
    <phoneticPr fontId="3"/>
  </si>
  <si>
    <t>石川町</t>
    <rPh sb="0" eb="3">
      <t>イシカワマチ</t>
    </rPh>
    <phoneticPr fontId="3"/>
  </si>
  <si>
    <t>石川郡</t>
    <rPh sb="0" eb="3">
      <t>イシカワグン</t>
    </rPh>
    <phoneticPr fontId="3"/>
  </si>
  <si>
    <t>岩瀬郡</t>
    <rPh sb="0" eb="3">
      <t>イワセグン</t>
    </rPh>
    <phoneticPr fontId="3"/>
  </si>
  <si>
    <t>田村市</t>
    <rPh sb="0" eb="3">
      <t>タムラシ</t>
    </rPh>
    <phoneticPr fontId="3"/>
  </si>
  <si>
    <t>須賀川市</t>
    <rPh sb="0" eb="4">
      <t>スカガワシ</t>
    </rPh>
    <phoneticPr fontId="3"/>
  </si>
  <si>
    <t>郡山市</t>
    <rPh sb="0" eb="3">
      <t>コオリヤマシ</t>
    </rPh>
    <phoneticPr fontId="3"/>
  </si>
  <si>
    <t>県中地方</t>
    <rPh sb="0" eb="2">
      <t>ケンチュウ</t>
    </rPh>
    <rPh sb="2" eb="4">
      <t>チホウ</t>
    </rPh>
    <phoneticPr fontId="3"/>
  </si>
  <si>
    <t>安達郡</t>
    <rPh sb="0" eb="3">
      <t>アダチグン</t>
    </rPh>
    <phoneticPr fontId="3"/>
  </si>
  <si>
    <t>国見町</t>
    <rPh sb="0" eb="3">
      <t>クニミマチ</t>
    </rPh>
    <phoneticPr fontId="3"/>
  </si>
  <si>
    <t>桑折町</t>
    <rPh sb="0" eb="3">
      <t>コオリマチ</t>
    </rPh>
    <phoneticPr fontId="3"/>
  </si>
  <si>
    <t>伊達郡</t>
    <rPh sb="0" eb="3">
      <t>ダテグン</t>
    </rPh>
    <phoneticPr fontId="3"/>
  </si>
  <si>
    <t>本宮市</t>
    <rPh sb="0" eb="3">
      <t>モトミヤシ</t>
    </rPh>
    <phoneticPr fontId="3"/>
  </si>
  <si>
    <t>二本松市</t>
    <rPh sb="0" eb="4">
      <t>ニホンマツシ</t>
    </rPh>
    <phoneticPr fontId="3"/>
  </si>
  <si>
    <t>福島市</t>
    <rPh sb="0" eb="3">
      <t>フクシマシ</t>
    </rPh>
    <phoneticPr fontId="3"/>
  </si>
  <si>
    <t>県北地方</t>
    <rPh sb="0" eb="2">
      <t>ケンポク</t>
    </rPh>
    <rPh sb="2" eb="4">
      <t>チホウ</t>
    </rPh>
    <phoneticPr fontId="3"/>
  </si>
  <si>
    <t>郡計</t>
    <rPh sb="0" eb="1">
      <t>コオリ</t>
    </rPh>
    <rPh sb="1" eb="2">
      <t>ケイ</t>
    </rPh>
    <phoneticPr fontId="3"/>
  </si>
  <si>
    <t>市計</t>
    <rPh sb="0" eb="1">
      <t>シ</t>
    </rPh>
    <rPh sb="1" eb="2">
      <t>ケイ</t>
    </rPh>
    <phoneticPr fontId="3"/>
  </si>
  <si>
    <t>福島県</t>
    <rPh sb="0" eb="3">
      <t>フクシマケン</t>
    </rPh>
    <phoneticPr fontId="3"/>
  </si>
  <si>
    <t>　表5　地方別人口(再掲)</t>
    <rPh sb="1" eb="2">
      <t>ヒョウ</t>
    </rPh>
    <rPh sb="4" eb="6">
      <t>チホウ</t>
    </rPh>
    <rPh sb="6" eb="7">
      <t>ブベツ</t>
    </rPh>
    <rPh sb="7" eb="9">
      <t>ジンコウ</t>
    </rPh>
    <rPh sb="10" eb="12">
      <t>サイケイ</t>
    </rPh>
    <phoneticPr fontId="3"/>
  </si>
  <si>
    <t>　表6　地方別世帯数(再掲)</t>
    <rPh sb="1" eb="2">
      <t>ヒョウ</t>
    </rPh>
    <rPh sb="4" eb="6">
      <t>チホウ</t>
    </rPh>
    <rPh sb="6" eb="7">
      <t>ベツ</t>
    </rPh>
    <rPh sb="7" eb="10">
      <t>セタイスウ</t>
    </rPh>
    <rPh sb="11" eb="13">
      <t>サイケイ</t>
    </rPh>
    <phoneticPr fontId="3"/>
  </si>
  <si>
    <t>令和2年</t>
    <rPh sb="0" eb="2">
      <t>レイワ</t>
    </rPh>
    <rPh sb="3" eb="4">
      <t>ネン</t>
    </rPh>
    <phoneticPr fontId="3"/>
  </si>
  <si>
    <t>　表1　令和７年国勢調査速報</t>
    <rPh sb="1" eb="2">
      <t>ヒョウ</t>
    </rPh>
    <rPh sb="4" eb="6">
      <t>レイワ</t>
    </rPh>
    <rPh sb="7" eb="8">
      <t>ネン</t>
    </rPh>
    <rPh sb="8" eb="10">
      <t>コクセイ</t>
    </rPh>
    <rPh sb="10" eb="12">
      <t>チョウサ</t>
    </rPh>
    <rPh sb="12" eb="14">
      <t>ソクホウ</t>
    </rPh>
    <phoneticPr fontId="3"/>
  </si>
  <si>
    <t>平成27年</t>
    <phoneticPr fontId="3"/>
  </si>
  <si>
    <t>令和7年</t>
    <rPh sb="0" eb="2">
      <t>レイワ</t>
    </rPh>
    <rPh sb="3" eb="4">
      <t>ネン</t>
    </rPh>
    <phoneticPr fontId="3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</si>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</sst>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;&quot;△ &quot;#,##0"/>
    <numFmt numFmtId="177" formatCode="#,##0.0;&quot;△ &quot;#,##0.0"/>
    <numFmt numFmtId="178" formatCode="#,##0.0&quot;%&quot;;&quot;△ &quot;#,##0.0&quot;%&quot;"/>
    <numFmt numFmtId="179" formatCode="#,##0_);[Red]\(#,##0\)"/>
    <numFmt numFmtId="180" formatCode="#,##0_ "/>
    <numFmt numFmtId="181" formatCode="0.0_ "/>
    <numFmt numFmtId="182" formatCode="#,##0.0&quot;人&quot;;&quot;△ &quot;#,##0.0"/>
    <numFmt numFmtId="183" formatCode="0.0&quot;人&quot;;&quot;△ &quot;0.0"/>
    <numFmt numFmtId="184" formatCode="#,##0&quot;年&quot;"/>
    <numFmt numFmtId="185" formatCode="&quot;大正　&quot;#,##0&quot;年&quot;"/>
    <numFmt numFmtId="186" formatCode="&quot;昭和　&quot;#,##0&quot;年&quot;"/>
    <numFmt numFmtId="187" formatCode="&quot;平成　&quot;#,##0&quot;年&quot;"/>
    <numFmt numFmtId="188" formatCode="&quot;令和　&quot;#,##0&quot;年&quot;"/>
  </numFmts>
  <fonts count="28">
    <font>
      <sz val="11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中ゴシック体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Osaka"/>
      <family val="3"/>
      <charset val="128"/>
    </font>
    <font>
      <sz val="1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12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6" fillId="0" borderId="0"/>
    <xf numFmtId="9" fontId="26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>
      <alignment vertical="center"/>
    </xf>
  </cellStyleXfs>
  <cellXfs count="193">
    <xf numFmtId="0" fontId="0" fillId="0" borderId="0" xfId="0">
      <alignment vertical="center"/>
    </xf>
    <xf numFmtId="0" fontId="9" fillId="0" borderId="0" xfId="2">
      <alignment vertical="center"/>
    </xf>
    <xf numFmtId="179" fontId="9" fillId="0" borderId="0" xfId="2" applyNumberFormat="1">
      <alignment vertical="center"/>
    </xf>
    <xf numFmtId="179" fontId="6" fillId="0" borderId="15" xfId="2" applyNumberFormat="1" applyFont="1" applyBorder="1">
      <alignment vertical="center"/>
    </xf>
    <xf numFmtId="179" fontId="6" fillId="0" borderId="16" xfId="2" applyNumberFormat="1" applyFont="1" applyBorder="1">
      <alignment vertical="center"/>
    </xf>
    <xf numFmtId="179" fontId="6" fillId="0" borderId="17" xfId="2" applyNumberFormat="1" applyFont="1" applyBorder="1">
      <alignment vertical="center"/>
    </xf>
    <xf numFmtId="180" fontId="6" fillId="0" borderId="18" xfId="2" applyNumberFormat="1" applyFont="1" applyBorder="1">
      <alignment vertical="center"/>
    </xf>
    <xf numFmtId="0" fontId="7" fillId="0" borderId="19" xfId="3" applyFont="1" applyBorder="1" applyAlignment="1">
      <alignment horizontal="distributed" vertical="center"/>
    </xf>
    <xf numFmtId="49" fontId="7" fillId="0" borderId="20" xfId="3" applyNumberFormat="1" applyFont="1" applyBorder="1" applyAlignment="1">
      <alignment horizontal="center" vertical="center"/>
    </xf>
    <xf numFmtId="179" fontId="6" fillId="0" borderId="21" xfId="2" applyNumberFormat="1" applyFont="1" applyBorder="1">
      <alignment vertical="center"/>
    </xf>
    <xf numFmtId="179" fontId="6" fillId="0" borderId="22" xfId="2" applyNumberFormat="1" applyFont="1" applyBorder="1">
      <alignment vertical="center"/>
    </xf>
    <xf numFmtId="179" fontId="6" fillId="0" borderId="7" xfId="2" applyNumberFormat="1" applyFont="1" applyBorder="1">
      <alignment vertical="center"/>
    </xf>
    <xf numFmtId="180" fontId="6" fillId="0" borderId="23" xfId="2" applyNumberFormat="1" applyFont="1" applyBorder="1">
      <alignment vertical="center"/>
    </xf>
    <xf numFmtId="0" fontId="7" fillId="0" borderId="0" xfId="3" applyFont="1" applyAlignment="1">
      <alignment horizontal="distributed" vertical="center"/>
    </xf>
    <xf numFmtId="49" fontId="7" fillId="0" borderId="24" xfId="3" applyNumberFormat="1" applyFont="1" applyBorder="1" applyAlignment="1">
      <alignment horizontal="center" vertical="center"/>
    </xf>
    <xf numFmtId="179" fontId="6" fillId="0" borderId="25" xfId="2" applyNumberFormat="1" applyFont="1" applyBorder="1">
      <alignment vertical="center"/>
    </xf>
    <xf numFmtId="179" fontId="6" fillId="0" borderId="26" xfId="2" applyNumberFormat="1" applyFont="1" applyBorder="1">
      <alignment vertical="center"/>
    </xf>
    <xf numFmtId="179" fontId="6" fillId="0" borderId="27" xfId="2" applyNumberFormat="1" applyFont="1" applyBorder="1">
      <alignment vertical="center"/>
    </xf>
    <xf numFmtId="180" fontId="6" fillId="0" borderId="28" xfId="2" applyNumberFormat="1" applyFont="1" applyBorder="1">
      <alignment vertical="center"/>
    </xf>
    <xf numFmtId="0" fontId="7" fillId="0" borderId="29" xfId="3" applyFont="1" applyBorder="1" applyAlignment="1">
      <alignment horizontal="distributed" vertical="center"/>
    </xf>
    <xf numFmtId="49" fontId="7" fillId="0" borderId="30" xfId="3" applyNumberFormat="1" applyFont="1" applyBorder="1" applyAlignment="1">
      <alignment horizontal="center" vertical="center"/>
    </xf>
    <xf numFmtId="0" fontId="9" fillId="0" borderId="0" xfId="2" applyAlignment="1">
      <alignment horizontal="center"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10" fillId="0" borderId="0" xfId="2" applyFont="1" applyAlignment="1">
      <alignment vertical="center" justifyLastLine="1"/>
    </xf>
    <xf numFmtId="0" fontId="16" fillId="0" borderId="0" xfId="2" applyFont="1" applyAlignment="1">
      <alignment horizontal="left" vertical="center"/>
    </xf>
    <xf numFmtId="0" fontId="17" fillId="0" borderId="0" xfId="2" applyFont="1">
      <alignment vertical="center"/>
    </xf>
    <xf numFmtId="177" fontId="18" fillId="0" borderId="10" xfId="2" applyNumberFormat="1" applyFont="1" applyBorder="1">
      <alignment vertical="center"/>
    </xf>
    <xf numFmtId="181" fontId="18" fillId="0" borderId="9" xfId="2" applyNumberFormat="1" applyFont="1" applyBorder="1">
      <alignment vertical="center"/>
    </xf>
    <xf numFmtId="176" fontId="18" fillId="2" borderId="9" xfId="2" applyNumberFormat="1" applyFont="1" applyFill="1" applyBorder="1">
      <alignment vertical="center"/>
    </xf>
    <xf numFmtId="38" fontId="18" fillId="0" borderId="13" xfId="5" applyFont="1" applyFill="1" applyBorder="1">
      <alignment vertical="center"/>
    </xf>
    <xf numFmtId="176" fontId="18" fillId="2" borderId="13" xfId="2" applyNumberFormat="1" applyFont="1" applyFill="1" applyBorder="1">
      <alignment vertical="center"/>
    </xf>
    <xf numFmtId="177" fontId="18" fillId="0" borderId="8" xfId="2" applyNumberFormat="1" applyFont="1" applyBorder="1">
      <alignment vertical="center"/>
    </xf>
    <xf numFmtId="181" fontId="18" fillId="0" borderId="7" xfId="2" applyNumberFormat="1" applyFont="1" applyBorder="1">
      <alignment vertical="center"/>
    </xf>
    <xf numFmtId="176" fontId="18" fillId="2" borderId="7" xfId="2" applyNumberFormat="1" applyFont="1" applyFill="1" applyBorder="1">
      <alignment vertical="center"/>
    </xf>
    <xf numFmtId="38" fontId="18" fillId="0" borderId="35" xfId="5" applyFont="1" applyBorder="1">
      <alignment vertical="center"/>
    </xf>
    <xf numFmtId="176" fontId="18" fillId="2" borderId="35" xfId="2" applyNumberFormat="1" applyFont="1" applyFill="1" applyBorder="1">
      <alignment vertical="center"/>
    </xf>
    <xf numFmtId="176" fontId="19" fillId="0" borderId="35" xfId="5" applyNumberFormat="1" applyFont="1" applyBorder="1">
      <alignment vertical="center"/>
    </xf>
    <xf numFmtId="177" fontId="18" fillId="0" borderId="6" xfId="2" applyNumberFormat="1" applyFont="1" applyBorder="1">
      <alignment vertical="center"/>
    </xf>
    <xf numFmtId="181" fontId="18" fillId="0" borderId="4" xfId="2" applyNumberFormat="1" applyFont="1" applyBorder="1">
      <alignment vertical="center"/>
    </xf>
    <xf numFmtId="0" fontId="18" fillId="2" borderId="6" xfId="2" applyFont="1" applyFill="1" applyBorder="1" applyAlignment="1">
      <alignment horizontal="right" vertical="center"/>
    </xf>
    <xf numFmtId="0" fontId="18" fillId="2" borderId="4" xfId="2" applyFont="1" applyFill="1" applyBorder="1" applyAlignment="1">
      <alignment horizontal="right" vertical="center"/>
    </xf>
    <xf numFmtId="38" fontId="18" fillId="0" borderId="11" xfId="5" applyFont="1" applyBorder="1">
      <alignment vertical="center"/>
    </xf>
    <xf numFmtId="0" fontId="18" fillId="2" borderId="11" xfId="2" applyFont="1" applyFill="1" applyBorder="1" applyAlignment="1">
      <alignment horizontal="right" vertical="center"/>
    </xf>
    <xf numFmtId="176" fontId="19" fillId="0" borderId="11" xfId="5" applyNumberFormat="1" applyFont="1" applyBorder="1">
      <alignment vertical="center"/>
    </xf>
    <xf numFmtId="0" fontId="6" fillId="2" borderId="5" xfId="2" applyFont="1" applyFill="1" applyBorder="1" applyAlignment="1">
      <alignment horizontal="center" vertical="center"/>
    </xf>
    <xf numFmtId="0" fontId="6" fillId="0" borderId="13" xfId="2" applyFont="1" applyBorder="1" applyAlignment="1">
      <alignment horizontal="right" vertical="center"/>
    </xf>
    <xf numFmtId="0" fontId="6" fillId="2" borderId="1" xfId="2" applyFont="1" applyFill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10" fillId="0" borderId="14" xfId="2" applyFont="1" applyBorder="1" applyAlignment="1">
      <alignment vertical="center" justifyLastLine="1"/>
    </xf>
    <xf numFmtId="0" fontId="16" fillId="0" borderId="14" xfId="2" applyFont="1" applyBorder="1" applyAlignment="1">
      <alignment horizontal="left" vertical="center"/>
    </xf>
    <xf numFmtId="178" fontId="21" fillId="2" borderId="5" xfId="2" applyNumberFormat="1" applyFont="1" applyFill="1" applyBorder="1" applyAlignment="1">
      <alignment horizontal="right" vertical="center" shrinkToFit="1"/>
    </xf>
    <xf numFmtId="176" fontId="21" fillId="2" borderId="1" xfId="2" applyNumberFormat="1" applyFont="1" applyFill="1" applyBorder="1" applyAlignment="1">
      <alignment horizontal="right" vertical="center" shrinkToFit="1"/>
    </xf>
    <xf numFmtId="176" fontId="22" fillId="0" borderId="1" xfId="5" applyNumberFormat="1" applyFont="1" applyBorder="1" applyAlignment="1">
      <alignment vertical="center" shrinkToFit="1"/>
    </xf>
    <xf numFmtId="178" fontId="21" fillId="2" borderId="5" xfId="2" applyNumberFormat="1" applyFont="1" applyFill="1" applyBorder="1" applyAlignment="1">
      <alignment vertical="center" shrinkToFit="1"/>
    </xf>
    <xf numFmtId="176" fontId="21" fillId="2" borderId="1" xfId="2" applyNumberFormat="1" applyFont="1" applyFill="1" applyBorder="1" applyAlignment="1">
      <alignment vertical="center" shrinkToFit="1"/>
    </xf>
    <xf numFmtId="178" fontId="21" fillId="2" borderId="7" xfId="2" applyNumberFormat="1" applyFont="1" applyFill="1" applyBorder="1" applyAlignment="1">
      <alignment horizontal="right" vertical="center" shrinkToFit="1"/>
    </xf>
    <xf numFmtId="176" fontId="21" fillId="2" borderId="35" xfId="2" applyNumberFormat="1" applyFont="1" applyFill="1" applyBorder="1" applyAlignment="1">
      <alignment horizontal="right" vertical="center" shrinkToFit="1"/>
    </xf>
    <xf numFmtId="176" fontId="22" fillId="0" borderId="35" xfId="5" applyNumberFormat="1" applyFont="1" applyBorder="1" applyAlignment="1">
      <alignment vertical="center" shrinkToFit="1"/>
    </xf>
    <xf numFmtId="178" fontId="21" fillId="2" borderId="7" xfId="2" applyNumberFormat="1" applyFont="1" applyFill="1" applyBorder="1" applyAlignment="1">
      <alignment vertical="center" shrinkToFit="1"/>
    </xf>
    <xf numFmtId="176" fontId="21" fillId="2" borderId="35" xfId="2" applyNumberFormat="1" applyFont="1" applyFill="1" applyBorder="1" applyAlignment="1">
      <alignment vertical="center" shrinkToFit="1"/>
    </xf>
    <xf numFmtId="176" fontId="18" fillId="2" borderId="35" xfId="2" applyNumberFormat="1" applyFont="1" applyFill="1" applyBorder="1" applyAlignment="1">
      <alignment vertical="center" shrinkToFit="1"/>
    </xf>
    <xf numFmtId="176" fontId="19" fillId="0" borderId="35" xfId="5" applyNumberFormat="1" applyFont="1" applyBorder="1" applyAlignment="1">
      <alignment vertical="center" shrinkToFit="1"/>
    </xf>
    <xf numFmtId="0" fontId="18" fillId="0" borderId="8" xfId="2" applyFont="1" applyBorder="1" applyAlignment="1">
      <alignment horizontal="distributed" vertical="center" justifyLastLine="1"/>
    </xf>
    <xf numFmtId="0" fontId="18" fillId="0" borderId="35" xfId="2" applyFont="1" applyBorder="1" applyAlignment="1">
      <alignment horizontal="center" vertical="center"/>
    </xf>
    <xf numFmtId="38" fontId="21" fillId="0" borderId="35" xfId="5" applyFont="1" applyFill="1" applyBorder="1" applyAlignment="1">
      <alignment vertical="center" shrinkToFit="1"/>
    </xf>
    <xf numFmtId="178" fontId="21" fillId="2" borderId="9" xfId="2" applyNumberFormat="1" applyFont="1" applyFill="1" applyBorder="1" applyAlignment="1">
      <alignment horizontal="right" vertical="center" shrinkToFit="1"/>
    </xf>
    <xf numFmtId="176" fontId="21" fillId="2" borderId="13" xfId="2" applyNumberFormat="1" applyFont="1" applyFill="1" applyBorder="1" applyAlignment="1">
      <alignment horizontal="right" vertical="center" shrinkToFit="1"/>
    </xf>
    <xf numFmtId="176" fontId="22" fillId="0" borderId="13" xfId="5" applyNumberFormat="1" applyFont="1" applyBorder="1" applyAlignment="1">
      <alignment vertical="center" shrinkToFit="1"/>
    </xf>
    <xf numFmtId="176" fontId="21" fillId="2" borderId="13" xfId="2" applyNumberFormat="1" applyFont="1" applyFill="1" applyBorder="1" applyAlignment="1">
      <alignment vertical="center" shrinkToFit="1"/>
    </xf>
    <xf numFmtId="178" fontId="18" fillId="2" borderId="9" xfId="2" applyNumberFormat="1" applyFont="1" applyFill="1" applyBorder="1" applyAlignment="1">
      <alignment vertical="center" shrinkToFit="1"/>
    </xf>
    <xf numFmtId="176" fontId="18" fillId="2" borderId="13" xfId="2" applyNumberFormat="1" applyFont="1" applyFill="1" applyBorder="1" applyAlignment="1">
      <alignment vertical="center" shrinkToFit="1"/>
    </xf>
    <xf numFmtId="176" fontId="19" fillId="0" borderId="13" xfId="5" applyNumberFormat="1" applyFont="1" applyBorder="1" applyAlignment="1">
      <alignment vertical="center" shrinkToFit="1"/>
    </xf>
    <xf numFmtId="0" fontId="18" fillId="0" borderId="10" xfId="2" applyFont="1" applyBorder="1" applyAlignment="1">
      <alignment horizontal="distributed" vertical="center" justifyLastLine="1"/>
    </xf>
    <xf numFmtId="0" fontId="18" fillId="0" borderId="13" xfId="2" applyFont="1" applyBorder="1" applyAlignment="1">
      <alignment horizontal="center" vertical="center"/>
    </xf>
    <xf numFmtId="178" fontId="18" fillId="2" borderId="7" xfId="2" applyNumberFormat="1" applyFont="1" applyFill="1" applyBorder="1" applyAlignment="1">
      <alignment horizontal="right" vertical="center" shrinkToFit="1"/>
    </xf>
    <xf numFmtId="176" fontId="18" fillId="2" borderId="35" xfId="2" applyNumberFormat="1" applyFont="1" applyFill="1" applyBorder="1" applyAlignment="1">
      <alignment horizontal="right" vertical="center" shrinkToFit="1"/>
    </xf>
    <xf numFmtId="0" fontId="18" fillId="0" borderId="6" xfId="2" applyFont="1" applyBorder="1" applyAlignment="1">
      <alignment horizontal="distributed" vertical="center" justifyLastLine="1"/>
    </xf>
    <xf numFmtId="0" fontId="18" fillId="2" borderId="5" xfId="2" applyFont="1" applyFill="1" applyBorder="1" applyAlignment="1">
      <alignment horizontal="center" vertical="center"/>
    </xf>
    <xf numFmtId="0" fontId="18" fillId="2" borderId="1" xfId="2" applyFont="1" applyFill="1" applyBorder="1" applyAlignment="1">
      <alignment horizontal="center" vertical="center"/>
    </xf>
    <xf numFmtId="0" fontId="18" fillId="0" borderId="13" xfId="2" applyFont="1" applyBorder="1" applyAlignment="1">
      <alignment horizontal="right" vertical="center"/>
    </xf>
    <xf numFmtId="0" fontId="10" fillId="0" borderId="14" xfId="2" applyFont="1" applyBorder="1" applyAlignment="1">
      <alignment horizontal="distributed" vertical="center"/>
    </xf>
    <xf numFmtId="182" fontId="21" fillId="2" borderId="5" xfId="2" applyNumberFormat="1" applyFont="1" applyFill="1" applyBorder="1" applyAlignment="1">
      <alignment vertical="center" shrinkToFit="1"/>
    </xf>
    <xf numFmtId="178" fontId="21" fillId="2" borderId="1" xfId="2" applyNumberFormat="1" applyFont="1" applyFill="1" applyBorder="1" applyAlignment="1">
      <alignment vertical="center" shrinkToFit="1"/>
    </xf>
    <xf numFmtId="182" fontId="21" fillId="2" borderId="7" xfId="2" applyNumberFormat="1" applyFont="1" applyFill="1" applyBorder="1" applyAlignment="1">
      <alignment vertical="center" shrinkToFit="1"/>
    </xf>
    <xf numFmtId="178" fontId="21" fillId="2" borderId="35" xfId="2" applyNumberFormat="1" applyFont="1" applyFill="1" applyBorder="1" applyAlignment="1">
      <alignment vertical="center" shrinkToFit="1"/>
    </xf>
    <xf numFmtId="182" fontId="21" fillId="2" borderId="4" xfId="2" applyNumberFormat="1" applyFont="1" applyFill="1" applyBorder="1" applyAlignment="1">
      <alignment vertical="center" shrinkToFit="1"/>
    </xf>
    <xf numFmtId="176" fontId="21" fillId="2" borderId="11" xfId="2" applyNumberFormat="1" applyFont="1" applyFill="1" applyBorder="1" applyAlignment="1">
      <alignment vertical="center" shrinkToFit="1"/>
    </xf>
    <xf numFmtId="176" fontId="22" fillId="0" borderId="11" xfId="5" applyNumberFormat="1" applyFont="1" applyBorder="1" applyAlignment="1">
      <alignment vertical="center" shrinkToFit="1"/>
    </xf>
    <xf numFmtId="0" fontId="18" fillId="0" borderId="11" xfId="2" applyFont="1" applyBorder="1" applyAlignment="1">
      <alignment horizontal="center" vertical="center"/>
    </xf>
    <xf numFmtId="182" fontId="21" fillId="2" borderId="9" xfId="2" applyNumberFormat="1" applyFont="1" applyFill="1" applyBorder="1" applyAlignment="1">
      <alignment vertical="center" shrinkToFit="1"/>
    </xf>
    <xf numFmtId="0" fontId="8" fillId="2" borderId="5" xfId="2" applyFont="1" applyFill="1" applyBorder="1" applyAlignment="1">
      <alignment horizontal="center" vertical="center" wrapText="1"/>
    </xf>
    <xf numFmtId="0" fontId="10" fillId="0" borderId="14" xfId="2" applyFont="1" applyBorder="1">
      <alignment vertical="center"/>
    </xf>
    <xf numFmtId="0" fontId="16" fillId="0" borderId="14" xfId="2" applyFont="1" applyBorder="1">
      <alignment vertical="center"/>
    </xf>
    <xf numFmtId="178" fontId="18" fillId="2" borderId="9" xfId="2" applyNumberFormat="1" applyFont="1" applyFill="1" applyBorder="1" applyAlignment="1">
      <alignment horizontal="right" vertical="center" shrinkToFit="1"/>
    </xf>
    <xf numFmtId="176" fontId="18" fillId="2" borderId="13" xfId="2" applyNumberFormat="1" applyFont="1" applyFill="1" applyBorder="1" applyAlignment="1">
      <alignment horizontal="right" vertical="center" shrinkToFit="1"/>
    </xf>
    <xf numFmtId="178" fontId="23" fillId="2" borderId="7" xfId="2" applyNumberFormat="1" applyFont="1" applyFill="1" applyBorder="1" applyAlignment="1">
      <alignment vertical="center" shrinkToFit="1"/>
    </xf>
    <xf numFmtId="176" fontId="23" fillId="2" borderId="35" xfId="2" applyNumberFormat="1" applyFont="1" applyFill="1" applyBorder="1" applyAlignment="1">
      <alignment vertical="center" shrinkToFit="1"/>
    </xf>
    <xf numFmtId="176" fontId="24" fillId="0" borderId="35" xfId="5" applyNumberFormat="1" applyFont="1" applyBorder="1" applyAlignment="1">
      <alignment vertical="center" shrinkToFit="1"/>
    </xf>
    <xf numFmtId="0" fontId="25" fillId="0" borderId="8" xfId="2" applyFont="1" applyBorder="1" applyAlignment="1">
      <alignment horizontal="distributed" vertical="center" justifyLastLine="1"/>
    </xf>
    <xf numFmtId="0" fontId="25" fillId="0" borderId="35" xfId="2" applyFont="1" applyBorder="1" applyAlignment="1">
      <alignment horizontal="center" vertical="center"/>
    </xf>
    <xf numFmtId="178" fontId="23" fillId="2" borderId="9" xfId="2" applyNumberFormat="1" applyFont="1" applyFill="1" applyBorder="1" applyAlignment="1">
      <alignment vertical="center" shrinkToFit="1"/>
    </xf>
    <xf numFmtId="176" fontId="23" fillId="2" borderId="13" xfId="2" applyNumberFormat="1" applyFont="1" applyFill="1" applyBorder="1" applyAlignment="1">
      <alignment vertical="center" shrinkToFit="1"/>
    </xf>
    <xf numFmtId="176" fontId="24" fillId="0" borderId="13" xfId="5" applyNumberFormat="1" applyFont="1" applyBorder="1" applyAlignment="1">
      <alignment vertical="center" shrinkToFit="1"/>
    </xf>
    <xf numFmtId="0" fontId="25" fillId="0" borderId="10" xfId="2" applyFont="1" applyBorder="1" applyAlignment="1">
      <alignment horizontal="distributed" vertical="center" justifyLastLine="1"/>
    </xf>
    <xf numFmtId="0" fontId="25" fillId="0" borderId="13" xfId="2" applyFont="1" applyBorder="1" applyAlignment="1">
      <alignment horizontal="center" vertical="center"/>
    </xf>
    <xf numFmtId="176" fontId="21" fillId="0" borderId="1" xfId="2" applyNumberFormat="1" applyFont="1" applyBorder="1" applyAlignment="1">
      <alignment horizontal="right" vertical="center"/>
    </xf>
    <xf numFmtId="0" fontId="21" fillId="2" borderId="7" xfId="2" applyFont="1" applyFill="1" applyBorder="1" applyAlignment="1">
      <alignment horizontal="center" vertical="center"/>
    </xf>
    <xf numFmtId="0" fontId="21" fillId="2" borderId="35" xfId="2" applyFont="1" applyFill="1" applyBorder="1" applyAlignment="1">
      <alignment horizontal="center" vertical="center"/>
    </xf>
    <xf numFmtId="0" fontId="21" fillId="0" borderId="35" xfId="2" applyFont="1" applyBorder="1" applyAlignment="1">
      <alignment horizontal="right" vertical="center"/>
    </xf>
    <xf numFmtId="0" fontId="18" fillId="2" borderId="7" xfId="2" applyFont="1" applyFill="1" applyBorder="1" applyAlignment="1">
      <alignment horizontal="center" vertical="center"/>
    </xf>
    <xf numFmtId="0" fontId="18" fillId="2" borderId="35" xfId="2" applyFont="1" applyFill="1" applyBorder="1" applyAlignment="1">
      <alignment horizontal="center" vertical="center"/>
    </xf>
    <xf numFmtId="0" fontId="18" fillId="0" borderId="35" xfId="2" applyFont="1" applyBorder="1" applyAlignment="1">
      <alignment horizontal="right" vertical="center"/>
    </xf>
    <xf numFmtId="0" fontId="6" fillId="0" borderId="8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176" fontId="21" fillId="0" borderId="35" xfId="2" applyNumberFormat="1" applyFont="1" applyBorder="1" applyAlignment="1">
      <alignment horizontal="right" vertical="center"/>
    </xf>
    <xf numFmtId="0" fontId="6" fillId="0" borderId="6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183" fontId="21" fillId="2" borderId="7" xfId="2" applyNumberFormat="1" applyFont="1" applyFill="1" applyBorder="1" applyAlignment="1">
      <alignment vertical="center" shrinkToFit="1"/>
    </xf>
    <xf numFmtId="183" fontId="21" fillId="2" borderId="5" xfId="2" applyNumberFormat="1" applyFont="1" applyFill="1" applyBorder="1" applyAlignment="1">
      <alignment vertical="center" shrinkToFit="1"/>
    </xf>
    <xf numFmtId="183" fontId="23" fillId="2" borderId="7" xfId="2" applyNumberFormat="1" applyFont="1" applyFill="1" applyBorder="1" applyAlignment="1">
      <alignment vertical="center" shrinkToFit="1"/>
    </xf>
    <xf numFmtId="178" fontId="23" fillId="2" borderId="35" xfId="2" applyNumberFormat="1" applyFont="1" applyFill="1" applyBorder="1" applyAlignment="1">
      <alignment vertical="center" shrinkToFit="1"/>
    </xf>
    <xf numFmtId="183" fontId="23" fillId="2" borderId="9" xfId="2" applyNumberFormat="1" applyFont="1" applyFill="1" applyBorder="1" applyAlignment="1">
      <alignment vertical="center" shrinkToFit="1"/>
    </xf>
    <xf numFmtId="178" fontId="23" fillId="2" borderId="13" xfId="2" applyNumberFormat="1" applyFont="1" applyFill="1" applyBorder="1" applyAlignment="1">
      <alignment vertical="center" shrinkToFit="1"/>
    </xf>
    <xf numFmtId="183" fontId="18" fillId="2" borderId="7" xfId="2" applyNumberFormat="1" applyFont="1" applyFill="1" applyBorder="1" applyAlignment="1">
      <alignment vertical="center" shrinkToFit="1"/>
    </xf>
    <xf numFmtId="184" fontId="6" fillId="0" borderId="7" xfId="2" applyNumberFormat="1" applyFont="1" applyBorder="1" applyAlignment="1">
      <alignment horizontal="right" vertical="center"/>
    </xf>
    <xf numFmtId="185" fontId="6" fillId="0" borderId="4" xfId="2" applyNumberFormat="1" applyFont="1" applyBorder="1" applyAlignment="1">
      <alignment horizontal="right" vertical="center"/>
    </xf>
    <xf numFmtId="186" fontId="6" fillId="0" borderId="7" xfId="2" applyNumberFormat="1" applyFont="1" applyBorder="1" applyAlignment="1">
      <alignment horizontal="right" vertical="center"/>
    </xf>
    <xf numFmtId="187" fontId="6" fillId="0" borderId="7" xfId="2" applyNumberFormat="1" applyFont="1" applyBorder="1" applyAlignment="1">
      <alignment horizontal="right" vertical="center"/>
    </xf>
    <xf numFmtId="188" fontId="6" fillId="0" borderId="9" xfId="2" applyNumberFormat="1" applyFont="1" applyBorder="1" applyAlignment="1">
      <alignment horizontal="right" vertical="center"/>
    </xf>
    <xf numFmtId="178" fontId="18" fillId="2" borderId="7" xfId="7" applyNumberFormat="1" applyFont="1" applyFill="1" applyBorder="1">
      <alignment vertical="center"/>
    </xf>
    <xf numFmtId="178" fontId="18" fillId="2" borderId="5" xfId="7" applyNumberFormat="1" applyFont="1" applyFill="1" applyBorder="1">
      <alignment vertical="center"/>
    </xf>
    <xf numFmtId="182" fontId="21" fillId="2" borderId="7" xfId="2" applyNumberFormat="1" applyFont="1" applyFill="1" applyBorder="1" applyAlignment="1">
      <alignment horizontal="right" vertical="center" shrinkToFit="1"/>
    </xf>
    <xf numFmtId="182" fontId="21" fillId="2" borderId="5" xfId="2" applyNumberFormat="1" applyFont="1" applyFill="1" applyBorder="1" applyAlignment="1">
      <alignment horizontal="right" vertical="center" shrinkToFit="1"/>
    </xf>
    <xf numFmtId="178" fontId="23" fillId="2" borderId="35" xfId="2" applyNumberFormat="1" applyFont="1" applyFill="1" applyBorder="1" applyAlignment="1">
      <alignment horizontal="right" vertical="center" shrinkToFit="1"/>
    </xf>
    <xf numFmtId="178" fontId="23" fillId="2" borderId="7" xfId="2" applyNumberFormat="1" applyFont="1" applyFill="1" applyBorder="1" applyAlignment="1">
      <alignment horizontal="right" vertical="center" shrinkToFit="1"/>
    </xf>
    <xf numFmtId="178" fontId="21" fillId="2" borderId="35" xfId="2" applyNumberFormat="1" applyFont="1" applyFill="1" applyBorder="1" applyAlignment="1">
      <alignment horizontal="right" vertical="center" shrinkToFit="1"/>
    </xf>
    <xf numFmtId="178" fontId="21" fillId="2" borderId="13" xfId="2" applyNumberFormat="1" applyFont="1" applyFill="1" applyBorder="1" applyAlignment="1">
      <alignment horizontal="right" vertical="center" shrinkToFit="1"/>
    </xf>
    <xf numFmtId="178" fontId="21" fillId="2" borderId="11" xfId="2" applyNumberFormat="1" applyFont="1" applyFill="1" applyBorder="1" applyAlignment="1">
      <alignment horizontal="right" vertical="center" shrinkToFit="1"/>
    </xf>
    <xf numFmtId="178" fontId="21" fillId="2" borderId="1" xfId="2" applyNumberFormat="1" applyFont="1" applyFill="1" applyBorder="1" applyAlignment="1">
      <alignment horizontal="right" vertical="center" shrinkToFit="1"/>
    </xf>
    <xf numFmtId="178" fontId="23" fillId="2" borderId="35" xfId="2" applyNumberFormat="1" applyFont="1" applyFill="1" applyBorder="1" applyAlignment="1">
      <alignment horizontal="center" vertical="center" shrinkToFit="1"/>
    </xf>
    <xf numFmtId="178" fontId="23" fillId="2" borderId="7" xfId="2" applyNumberFormat="1" applyFont="1" applyFill="1" applyBorder="1" applyAlignment="1">
      <alignment horizontal="center" vertical="center" shrinkToFit="1"/>
    </xf>
    <xf numFmtId="178" fontId="21" fillId="2" borderId="35" xfId="2" applyNumberFormat="1" applyFont="1" applyFill="1" applyBorder="1" applyAlignment="1">
      <alignment horizontal="center" vertical="center" shrinkToFit="1"/>
    </xf>
    <xf numFmtId="178" fontId="21" fillId="2" borderId="7" xfId="2" applyNumberFormat="1" applyFont="1" applyFill="1" applyBorder="1" applyAlignment="1">
      <alignment horizontal="center" vertical="center" shrinkToFit="1"/>
    </xf>
    <xf numFmtId="178" fontId="18" fillId="2" borderId="9" xfId="7" applyNumberFormat="1" applyFont="1" applyFill="1" applyBorder="1">
      <alignment vertical="center"/>
    </xf>
    <xf numFmtId="38" fontId="18" fillId="0" borderId="0" xfId="5" applyFont="1" applyFill="1" applyBorder="1">
      <alignment vertical="center"/>
    </xf>
    <xf numFmtId="181" fontId="18" fillId="0" borderId="0" xfId="2" applyNumberFormat="1" applyFont="1">
      <alignment vertical="center"/>
    </xf>
    <xf numFmtId="176" fontId="19" fillId="0" borderId="0" xfId="5" applyNumberFormat="1" applyFont="1" applyBorder="1">
      <alignment vertical="center"/>
    </xf>
    <xf numFmtId="38" fontId="18" fillId="0" borderId="0" xfId="5" applyFont="1" applyBorder="1">
      <alignment vertical="center"/>
    </xf>
    <xf numFmtId="38" fontId="18" fillId="0" borderId="7" xfId="5" applyFont="1" applyFill="1" applyBorder="1">
      <alignment vertical="center"/>
    </xf>
    <xf numFmtId="177" fontId="18" fillId="0" borderId="7" xfId="2" applyNumberFormat="1" applyFont="1" applyBorder="1">
      <alignment vertical="center"/>
    </xf>
    <xf numFmtId="188" fontId="6" fillId="0" borderId="5" xfId="2" applyNumberFormat="1" applyFont="1" applyBorder="1" applyAlignment="1">
      <alignment horizontal="right" vertical="center"/>
    </xf>
    <xf numFmtId="38" fontId="27" fillId="0" borderId="2" xfId="1" applyFont="1" applyBorder="1">
      <alignment vertical="center"/>
    </xf>
    <xf numFmtId="176" fontId="18" fillId="2" borderId="1" xfId="2" applyNumberFormat="1" applyFont="1" applyFill="1" applyBorder="1">
      <alignment vertical="center"/>
    </xf>
    <xf numFmtId="176" fontId="18" fillId="2" borderId="5" xfId="2" applyNumberFormat="1" applyFont="1" applyFill="1" applyBorder="1">
      <alignment vertical="center"/>
    </xf>
    <xf numFmtId="181" fontId="18" fillId="0" borderId="5" xfId="2" applyNumberFormat="1" applyFont="1" applyBorder="1">
      <alignment vertical="center"/>
    </xf>
    <xf numFmtId="177" fontId="18" fillId="0" borderId="3" xfId="2" applyNumberFormat="1" applyFont="1" applyBorder="1">
      <alignment vertical="center"/>
    </xf>
    <xf numFmtId="176" fontId="21" fillId="0" borderId="35" xfId="5" applyNumberFormat="1" applyFont="1" applyFill="1" applyBorder="1" applyAlignment="1">
      <alignment vertical="center" shrinkToFit="1"/>
    </xf>
    <xf numFmtId="0" fontId="18" fillId="0" borderId="14" xfId="2" applyFont="1" applyBorder="1" applyAlignment="1">
      <alignment horizontal="right"/>
    </xf>
    <xf numFmtId="0" fontId="18" fillId="0" borderId="1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7" fillId="0" borderId="30" xfId="4" applyFont="1" applyBorder="1" applyAlignment="1">
      <alignment horizontal="center" vertical="center" wrapText="1"/>
    </xf>
    <xf numFmtId="0" fontId="7" fillId="0" borderId="29" xfId="4" applyFont="1" applyBorder="1" applyAlignment="1">
      <alignment horizontal="center" vertical="center" wrapText="1"/>
    </xf>
    <xf numFmtId="0" fontId="7" fillId="0" borderId="24" xfId="4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0" fontId="7" fillId="0" borderId="20" xfId="4" applyFont="1" applyBorder="1" applyAlignment="1">
      <alignment horizontal="center" vertical="center" wrapText="1"/>
    </xf>
    <xf numFmtId="0" fontId="7" fillId="0" borderId="19" xfId="4" applyFont="1" applyBorder="1" applyAlignment="1">
      <alignment horizontal="center" vertical="center" wrapText="1"/>
    </xf>
    <xf numFmtId="0" fontId="6" fillId="0" borderId="23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6" fillId="0" borderId="29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7" fillId="0" borderId="33" xfId="4" applyFont="1" applyBorder="1" applyAlignment="1">
      <alignment horizontal="center" vertical="center"/>
    </xf>
    <xf numFmtId="0" fontId="9" fillId="0" borderId="34" xfId="2" applyBorder="1">
      <alignment vertical="center"/>
    </xf>
    <xf numFmtId="0" fontId="6" fillId="0" borderId="4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16" fillId="0" borderId="14" xfId="2" applyFont="1" applyBorder="1" applyAlignment="1">
      <alignment horizontal="left" vertical="center"/>
    </xf>
    <xf numFmtId="0" fontId="6" fillId="0" borderId="35" xfId="2" applyFont="1" applyBorder="1" applyAlignment="1">
      <alignment horizontal="distributed" vertical="center" justifyLastLine="1"/>
    </xf>
    <xf numFmtId="0" fontId="6" fillId="0" borderId="8" xfId="2" applyFont="1" applyBorder="1" applyAlignment="1">
      <alignment horizontal="distributed" vertical="center" justifyLastLine="1"/>
    </xf>
    <xf numFmtId="0" fontId="6" fillId="0" borderId="1" xfId="2" applyFont="1" applyBorder="1" applyAlignment="1">
      <alignment horizontal="distributed" vertical="center" justifyLastLine="1"/>
    </xf>
    <xf numFmtId="0" fontId="6" fillId="0" borderId="3" xfId="2" applyFont="1" applyBorder="1" applyAlignment="1">
      <alignment horizontal="distributed" vertical="center" justifyLastLine="1"/>
    </xf>
  </cellXfs>
  <cellStyles count="11">
    <cellStyle name="パーセント" xfId="7" builtinId="5"/>
    <cellStyle name="パーセント 2" xfId="9" xr:uid="{00000000-0005-0000-0000-000001000000}"/>
    <cellStyle name="桁区切り" xfId="1" builtinId="6"/>
    <cellStyle name="桁区切り 2" xfId="5" xr:uid="{00000000-0005-0000-0000-000003000000}"/>
    <cellStyle name="桁区切り 3" xfId="10" xr:uid="{00000000-0005-0000-0000-000004000000}"/>
    <cellStyle name="標準" xfId="0" builtinId="0"/>
    <cellStyle name="標準 2" xfId="2" xr:uid="{00000000-0005-0000-0000-000006000000}"/>
    <cellStyle name="標準 2 2" xfId="3" xr:uid="{00000000-0005-0000-0000-000007000000}"/>
    <cellStyle name="標準 3" xfId="6" xr:uid="{00000000-0005-0000-0000-000008000000}"/>
    <cellStyle name="標準 4" xfId="8" xr:uid="{00000000-0005-0000-0000-000009000000}"/>
    <cellStyle name="標準_交付金H08" xfId="4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FF00"/>
  </sheetPr>
  <dimension ref="A1:K69"/>
  <sheetViews>
    <sheetView tabSelected="1" view="pageBreakPreview" zoomScaleNormal="100" zoomScaleSheetLayoutView="100" workbookViewId="0">
      <selection activeCell="J18" sqref="J18"/>
    </sheetView>
  </sheetViews>
  <sheetFormatPr defaultColWidth="8.875" defaultRowHeight="14.25"/>
  <cols>
    <col min="1" max="1" width="5.75" style="1" customWidth="1"/>
    <col min="2" max="2" width="12.75" style="1" customWidth="1"/>
    <col min="3" max="6" width="18.5" style="1" customWidth="1"/>
    <col min="7" max="11" width="14.875" style="1" customWidth="1"/>
    <col min="12" max="16384" width="8.875" style="1"/>
  </cols>
  <sheetData>
    <row r="1" spans="1:11" s="22" customFormat="1" ht="34.5" customHeight="1" thickBot="1">
      <c r="A1" s="25" t="s">
        <v>233</v>
      </c>
      <c r="B1" s="24"/>
      <c r="C1" s="24"/>
      <c r="D1" s="23"/>
      <c r="E1" s="23"/>
      <c r="F1" s="24"/>
      <c r="G1" s="23"/>
      <c r="H1" s="23"/>
      <c r="I1" s="23"/>
      <c r="J1" s="23"/>
      <c r="K1" s="23"/>
    </row>
    <row r="2" spans="1:11" ht="24" customHeight="1">
      <c r="A2" s="170" t="s">
        <v>84</v>
      </c>
      <c r="B2" s="171"/>
      <c r="C2" s="181" t="s">
        <v>83</v>
      </c>
      <c r="D2" s="182"/>
      <c r="E2" s="183"/>
      <c r="F2" s="167" t="s">
        <v>82</v>
      </c>
      <c r="G2" s="21"/>
      <c r="H2" s="21"/>
      <c r="I2" s="21"/>
      <c r="J2" s="21"/>
      <c r="K2" s="21"/>
    </row>
    <row r="3" spans="1:11" ht="15" customHeight="1">
      <c r="A3" s="172"/>
      <c r="B3" s="173"/>
      <c r="C3" s="176" t="s">
        <v>81</v>
      </c>
      <c r="D3" s="164" t="s">
        <v>80</v>
      </c>
      <c r="E3" s="179" t="s">
        <v>79</v>
      </c>
      <c r="F3" s="168"/>
      <c r="G3" s="21"/>
      <c r="H3" s="21"/>
      <c r="I3" s="21"/>
      <c r="J3" s="21"/>
      <c r="K3" s="21"/>
    </row>
    <row r="4" spans="1:11" ht="15" customHeight="1" thickBot="1">
      <c r="A4" s="174"/>
      <c r="B4" s="175"/>
      <c r="C4" s="177"/>
      <c r="D4" s="178"/>
      <c r="E4" s="180"/>
      <c r="F4" s="169"/>
      <c r="G4" s="21"/>
      <c r="H4" s="21"/>
      <c r="I4" s="21"/>
      <c r="J4" s="21"/>
      <c r="K4" s="21"/>
    </row>
    <row r="5" spans="1:11" ht="24" customHeight="1" thickBot="1">
      <c r="A5" s="184" t="s">
        <v>137</v>
      </c>
      <c r="B5" s="185"/>
      <c r="C5" s="6">
        <f>SUM(C6:C67)</f>
        <v>1711937</v>
      </c>
      <c r="D5" s="5">
        <f>SUM(D6:D67)</f>
        <v>841458</v>
      </c>
      <c r="E5" s="4">
        <f>SUM(E6:E67)</f>
        <v>870479</v>
      </c>
      <c r="F5" s="3">
        <f>SUM(F6:F67)</f>
        <v>734134</v>
      </c>
      <c r="G5" s="2"/>
      <c r="H5" s="2"/>
      <c r="I5" s="2"/>
      <c r="J5" s="2"/>
      <c r="K5" s="2"/>
    </row>
    <row r="6" spans="1:11" ht="24" customHeight="1">
      <c r="A6" s="20" t="s">
        <v>136</v>
      </c>
      <c r="B6" s="19" t="s">
        <v>7</v>
      </c>
      <c r="C6" s="18">
        <v>265803</v>
      </c>
      <c r="D6" s="17">
        <v>129062</v>
      </c>
      <c r="E6" s="16">
        <v>136741</v>
      </c>
      <c r="F6" s="15">
        <v>120250</v>
      </c>
      <c r="G6" s="2"/>
      <c r="H6" s="2"/>
      <c r="I6" s="2"/>
      <c r="J6" s="2"/>
      <c r="K6" s="2"/>
    </row>
    <row r="7" spans="1:11" ht="24" customHeight="1">
      <c r="A7" s="14" t="s">
        <v>135</v>
      </c>
      <c r="B7" s="13" t="s">
        <v>9</v>
      </c>
      <c r="C7" s="12">
        <v>109015</v>
      </c>
      <c r="D7" s="11">
        <v>52325</v>
      </c>
      <c r="E7" s="10">
        <v>56690</v>
      </c>
      <c r="F7" s="9">
        <v>48210</v>
      </c>
      <c r="G7" s="2"/>
      <c r="H7" s="2"/>
      <c r="I7" s="2"/>
      <c r="J7" s="2"/>
      <c r="K7" s="2"/>
    </row>
    <row r="8" spans="1:11" ht="24" customHeight="1">
      <c r="A8" s="14" t="s">
        <v>134</v>
      </c>
      <c r="B8" s="13" t="s">
        <v>5</v>
      </c>
      <c r="C8" s="12">
        <v>313125</v>
      </c>
      <c r="D8" s="11">
        <v>154281</v>
      </c>
      <c r="E8" s="10">
        <v>158844</v>
      </c>
      <c r="F8" s="9">
        <v>141442</v>
      </c>
      <c r="G8" s="2"/>
      <c r="H8" s="2"/>
      <c r="I8" s="2"/>
      <c r="J8" s="2"/>
      <c r="K8" s="2"/>
    </row>
    <row r="9" spans="1:11" ht="24" customHeight="1">
      <c r="A9" s="14" t="s">
        <v>133</v>
      </c>
      <c r="B9" s="13" t="s">
        <v>3</v>
      </c>
      <c r="C9" s="12">
        <v>306495</v>
      </c>
      <c r="D9" s="11">
        <v>149510</v>
      </c>
      <c r="E9" s="10">
        <v>156985</v>
      </c>
      <c r="F9" s="9">
        <v>136489</v>
      </c>
      <c r="G9" s="2"/>
      <c r="H9" s="2"/>
      <c r="I9" s="2"/>
      <c r="J9" s="2"/>
      <c r="K9" s="2"/>
    </row>
    <row r="10" spans="1:11" ht="24" customHeight="1">
      <c r="A10" s="14" t="s">
        <v>132</v>
      </c>
      <c r="B10" s="13" t="s">
        <v>131</v>
      </c>
      <c r="C10" s="12">
        <v>55388</v>
      </c>
      <c r="D10" s="11">
        <v>27650</v>
      </c>
      <c r="E10" s="10">
        <v>27738</v>
      </c>
      <c r="F10" s="9">
        <v>23604</v>
      </c>
      <c r="G10" s="2"/>
      <c r="H10" s="2"/>
      <c r="I10" s="2"/>
      <c r="J10" s="2"/>
      <c r="K10" s="2"/>
    </row>
    <row r="11" spans="1:11" ht="24" customHeight="1">
      <c r="A11" s="14" t="s">
        <v>130</v>
      </c>
      <c r="B11" s="13" t="s">
        <v>11</v>
      </c>
      <c r="C11" s="12">
        <v>71122</v>
      </c>
      <c r="D11" s="11">
        <v>34862</v>
      </c>
      <c r="E11" s="10">
        <v>36260</v>
      </c>
      <c r="F11" s="9">
        <v>27415</v>
      </c>
      <c r="G11" s="2"/>
      <c r="H11" s="2"/>
      <c r="I11" s="2"/>
      <c r="J11" s="2"/>
      <c r="K11" s="2"/>
    </row>
    <row r="12" spans="1:11" ht="24" customHeight="1">
      <c r="A12" s="14" t="s">
        <v>129</v>
      </c>
      <c r="B12" s="13" t="s">
        <v>128</v>
      </c>
      <c r="C12" s="12">
        <v>41739</v>
      </c>
      <c r="D12" s="11">
        <v>20108</v>
      </c>
      <c r="E12" s="10">
        <v>21631</v>
      </c>
      <c r="F12" s="9">
        <v>15991</v>
      </c>
      <c r="G12" s="2"/>
      <c r="H12" s="2"/>
      <c r="I12" s="2"/>
      <c r="J12" s="2"/>
      <c r="K12" s="2"/>
    </row>
    <row r="13" spans="1:11" ht="24" customHeight="1">
      <c r="A13" s="14" t="s">
        <v>127</v>
      </c>
      <c r="B13" s="13" t="s">
        <v>14</v>
      </c>
      <c r="C13" s="12">
        <v>31883</v>
      </c>
      <c r="D13" s="11">
        <v>16008</v>
      </c>
      <c r="E13" s="10">
        <v>15875</v>
      </c>
      <c r="F13" s="9">
        <v>13312</v>
      </c>
      <c r="G13" s="2"/>
      <c r="H13" s="2"/>
      <c r="I13" s="2"/>
      <c r="J13" s="2"/>
      <c r="K13" s="2"/>
    </row>
    <row r="14" spans="1:11" ht="24" customHeight="1">
      <c r="A14" s="14" t="s">
        <v>126</v>
      </c>
      <c r="B14" s="13" t="s">
        <v>125</v>
      </c>
      <c r="C14" s="12">
        <v>49291</v>
      </c>
      <c r="D14" s="11">
        <v>24221</v>
      </c>
      <c r="E14" s="10">
        <v>25070</v>
      </c>
      <c r="F14" s="9">
        <v>19350</v>
      </c>
      <c r="G14" s="2"/>
      <c r="H14" s="2"/>
      <c r="I14" s="2"/>
      <c r="J14" s="2"/>
      <c r="K14" s="2"/>
    </row>
    <row r="15" spans="1:11" ht="24" customHeight="1">
      <c r="A15" s="14" t="s">
        <v>124</v>
      </c>
      <c r="B15" s="13" t="s">
        <v>123</v>
      </c>
      <c r="C15" s="12">
        <v>31836</v>
      </c>
      <c r="D15" s="11">
        <v>15795</v>
      </c>
      <c r="E15" s="10">
        <v>16041</v>
      </c>
      <c r="F15" s="9">
        <v>11930</v>
      </c>
      <c r="G15" s="2"/>
      <c r="H15" s="2"/>
      <c r="I15" s="2"/>
      <c r="J15" s="2"/>
      <c r="K15" s="2"/>
    </row>
    <row r="16" spans="1:11" ht="24" customHeight="1">
      <c r="A16" s="14" t="s">
        <v>122</v>
      </c>
      <c r="B16" s="13" t="s">
        <v>121</v>
      </c>
      <c r="C16" s="12">
        <v>54128</v>
      </c>
      <c r="D16" s="11">
        <v>27190</v>
      </c>
      <c r="E16" s="10">
        <v>26938</v>
      </c>
      <c r="F16" s="9">
        <v>24508</v>
      </c>
      <c r="G16" s="2"/>
      <c r="H16" s="2"/>
      <c r="I16" s="2"/>
      <c r="J16" s="2"/>
      <c r="K16" s="2"/>
    </row>
    <row r="17" spans="1:11" ht="24" customHeight="1">
      <c r="A17" s="14" t="s">
        <v>120</v>
      </c>
      <c r="B17" s="13" t="s">
        <v>119</v>
      </c>
      <c r="C17" s="12">
        <v>54134</v>
      </c>
      <c r="D17" s="11">
        <v>26372</v>
      </c>
      <c r="E17" s="10">
        <v>27762</v>
      </c>
      <c r="F17" s="9">
        <v>21028</v>
      </c>
      <c r="G17" s="2"/>
      <c r="H17" s="2"/>
      <c r="I17" s="2"/>
      <c r="J17" s="2"/>
      <c r="K17" s="2"/>
    </row>
    <row r="18" spans="1:11" ht="24" customHeight="1">
      <c r="A18" s="14" t="s">
        <v>118</v>
      </c>
      <c r="B18" s="13" t="s">
        <v>117</v>
      </c>
      <c r="C18" s="12">
        <v>29641</v>
      </c>
      <c r="D18" s="11">
        <v>14591</v>
      </c>
      <c r="E18" s="10">
        <v>15050</v>
      </c>
      <c r="F18" s="9">
        <v>11318</v>
      </c>
      <c r="G18" s="2"/>
      <c r="H18" s="2"/>
      <c r="I18" s="2"/>
      <c r="J18" s="2"/>
      <c r="K18" s="2"/>
    </row>
    <row r="19" spans="1:11" ht="24" customHeight="1">
      <c r="A19" s="14" t="s">
        <v>116</v>
      </c>
      <c r="B19" s="13" t="s">
        <v>115</v>
      </c>
      <c r="C19" s="12">
        <v>10705</v>
      </c>
      <c r="D19" s="11">
        <v>5204</v>
      </c>
      <c r="E19" s="10">
        <v>5501</v>
      </c>
      <c r="F19" s="9">
        <v>4097</v>
      </c>
      <c r="G19" s="2"/>
      <c r="H19" s="2"/>
      <c r="I19" s="2"/>
      <c r="J19" s="2"/>
      <c r="K19" s="2"/>
    </row>
    <row r="20" spans="1:11" ht="24" customHeight="1">
      <c r="A20" s="14" t="s">
        <v>114</v>
      </c>
      <c r="B20" s="13" t="s">
        <v>113</v>
      </c>
      <c r="C20" s="12">
        <v>7706</v>
      </c>
      <c r="D20" s="11">
        <v>3679</v>
      </c>
      <c r="E20" s="10">
        <v>4027</v>
      </c>
      <c r="F20" s="9">
        <v>2986</v>
      </c>
      <c r="G20" s="2"/>
      <c r="H20" s="2"/>
      <c r="I20" s="2"/>
      <c r="J20" s="2"/>
      <c r="K20" s="2"/>
    </row>
    <row r="21" spans="1:11" ht="24" customHeight="1">
      <c r="A21" s="14" t="s">
        <v>112</v>
      </c>
      <c r="B21" s="13" t="s">
        <v>111</v>
      </c>
      <c r="C21" s="12">
        <v>10847</v>
      </c>
      <c r="D21" s="11">
        <v>5365</v>
      </c>
      <c r="E21" s="10">
        <v>5482</v>
      </c>
      <c r="F21" s="9">
        <v>4495</v>
      </c>
      <c r="G21" s="2"/>
      <c r="H21" s="2"/>
      <c r="I21" s="2"/>
      <c r="J21" s="2"/>
      <c r="K21" s="2"/>
    </row>
    <row r="22" spans="1:11" ht="24" customHeight="1">
      <c r="A22" s="14" t="s">
        <v>110</v>
      </c>
      <c r="B22" s="13" t="s">
        <v>109</v>
      </c>
      <c r="C22" s="12">
        <v>8942</v>
      </c>
      <c r="D22" s="11">
        <v>4430</v>
      </c>
      <c r="E22" s="10">
        <v>4512</v>
      </c>
      <c r="F22" s="9">
        <v>3118</v>
      </c>
      <c r="G22" s="2"/>
      <c r="H22" s="2"/>
      <c r="I22" s="2"/>
      <c r="J22" s="2"/>
      <c r="K22" s="2"/>
    </row>
    <row r="23" spans="1:11" ht="24" customHeight="1">
      <c r="A23" s="14" t="s">
        <v>108</v>
      </c>
      <c r="B23" s="13" t="s">
        <v>107</v>
      </c>
      <c r="C23" s="12">
        <v>12017</v>
      </c>
      <c r="D23" s="11">
        <v>5909</v>
      </c>
      <c r="E23" s="10">
        <v>6108</v>
      </c>
      <c r="F23" s="9">
        <v>4546</v>
      </c>
      <c r="G23" s="2"/>
      <c r="H23" s="2"/>
      <c r="I23" s="2"/>
      <c r="J23" s="2"/>
      <c r="K23" s="2"/>
    </row>
    <row r="24" spans="1:11" ht="24" customHeight="1">
      <c r="A24" s="14" t="s">
        <v>106</v>
      </c>
      <c r="B24" s="13" t="s">
        <v>105</v>
      </c>
      <c r="C24" s="12">
        <v>4823</v>
      </c>
      <c r="D24" s="11">
        <v>2426</v>
      </c>
      <c r="E24" s="10">
        <v>2397</v>
      </c>
      <c r="F24" s="9">
        <v>1687</v>
      </c>
      <c r="G24" s="2"/>
      <c r="H24" s="2"/>
      <c r="I24" s="2"/>
      <c r="J24" s="2"/>
      <c r="K24" s="2"/>
    </row>
    <row r="25" spans="1:11" ht="24" customHeight="1">
      <c r="A25" s="14" t="s">
        <v>104</v>
      </c>
      <c r="B25" s="13" t="s">
        <v>103</v>
      </c>
      <c r="C25" s="12">
        <v>4464</v>
      </c>
      <c r="D25" s="11">
        <v>2220</v>
      </c>
      <c r="E25" s="10">
        <v>2244</v>
      </c>
      <c r="F25" s="9">
        <v>1813</v>
      </c>
      <c r="G25" s="2"/>
      <c r="H25" s="2"/>
      <c r="I25" s="2"/>
      <c r="J25" s="2"/>
      <c r="K25" s="2"/>
    </row>
    <row r="26" spans="1:11" ht="24" customHeight="1">
      <c r="A26" s="14" t="s">
        <v>102</v>
      </c>
      <c r="B26" s="13" t="s">
        <v>101</v>
      </c>
      <c r="C26" s="12">
        <v>475</v>
      </c>
      <c r="D26" s="11">
        <v>240</v>
      </c>
      <c r="E26" s="10">
        <v>235</v>
      </c>
      <c r="F26" s="9">
        <v>217</v>
      </c>
      <c r="G26" s="2"/>
      <c r="H26" s="2"/>
      <c r="I26" s="2"/>
      <c r="J26" s="2"/>
      <c r="K26" s="2"/>
    </row>
    <row r="27" spans="1:11" ht="24" customHeight="1">
      <c r="A27" s="14" t="s">
        <v>100</v>
      </c>
      <c r="B27" s="13" t="s">
        <v>99</v>
      </c>
      <c r="C27" s="12">
        <v>3467</v>
      </c>
      <c r="D27" s="11">
        <v>1734</v>
      </c>
      <c r="E27" s="10">
        <v>1733</v>
      </c>
      <c r="F27" s="9">
        <v>1525</v>
      </c>
      <c r="G27" s="2"/>
      <c r="H27" s="2"/>
      <c r="I27" s="2"/>
      <c r="J27" s="2"/>
      <c r="K27" s="2"/>
    </row>
    <row r="28" spans="1:11" ht="24" customHeight="1">
      <c r="A28" s="14" t="s">
        <v>98</v>
      </c>
      <c r="B28" s="13" t="s">
        <v>97</v>
      </c>
      <c r="C28" s="12">
        <v>12603</v>
      </c>
      <c r="D28" s="11">
        <v>6235</v>
      </c>
      <c r="E28" s="10">
        <v>6368</v>
      </c>
      <c r="F28" s="9">
        <v>5546</v>
      </c>
      <c r="G28" s="2"/>
      <c r="H28" s="2"/>
      <c r="I28" s="2"/>
      <c r="J28" s="2"/>
      <c r="K28" s="2"/>
    </row>
    <row r="29" spans="1:11" ht="24" customHeight="1">
      <c r="A29" s="14" t="s">
        <v>96</v>
      </c>
      <c r="B29" s="13" t="s">
        <v>95</v>
      </c>
      <c r="C29" s="12">
        <v>2184</v>
      </c>
      <c r="D29" s="11">
        <v>1103</v>
      </c>
      <c r="E29" s="10">
        <v>1081</v>
      </c>
      <c r="F29" s="9">
        <v>939</v>
      </c>
      <c r="G29" s="2"/>
      <c r="H29" s="2"/>
      <c r="I29" s="2"/>
      <c r="J29" s="2"/>
      <c r="K29" s="2"/>
    </row>
    <row r="30" spans="1:11" ht="24" customHeight="1">
      <c r="A30" s="14" t="s">
        <v>94</v>
      </c>
      <c r="B30" s="13" t="s">
        <v>93</v>
      </c>
      <c r="C30" s="12">
        <v>5063</v>
      </c>
      <c r="D30" s="11">
        <v>2486</v>
      </c>
      <c r="E30" s="10">
        <v>2577</v>
      </c>
      <c r="F30" s="9">
        <v>2194</v>
      </c>
      <c r="G30" s="2"/>
      <c r="H30" s="2"/>
      <c r="I30" s="2"/>
      <c r="J30" s="2"/>
      <c r="K30" s="2"/>
    </row>
    <row r="31" spans="1:11" ht="24" customHeight="1">
      <c r="A31" s="14" t="s">
        <v>92</v>
      </c>
      <c r="B31" s="13" t="s">
        <v>91</v>
      </c>
      <c r="C31" s="12">
        <v>3033</v>
      </c>
      <c r="D31" s="11">
        <v>1490</v>
      </c>
      <c r="E31" s="10">
        <v>1543</v>
      </c>
      <c r="F31" s="9">
        <v>1117</v>
      </c>
      <c r="G31" s="2"/>
      <c r="H31" s="2"/>
      <c r="I31" s="2"/>
      <c r="J31" s="2"/>
      <c r="K31" s="2"/>
    </row>
    <row r="32" spans="1:11" ht="24" customHeight="1">
      <c r="A32" s="14" t="s">
        <v>90</v>
      </c>
      <c r="B32" s="13" t="s">
        <v>89</v>
      </c>
      <c r="C32" s="12">
        <v>11964</v>
      </c>
      <c r="D32" s="11">
        <v>5863</v>
      </c>
      <c r="E32" s="10">
        <v>6101</v>
      </c>
      <c r="F32" s="9">
        <v>4490</v>
      </c>
      <c r="G32" s="2"/>
      <c r="H32" s="2"/>
      <c r="I32" s="2"/>
      <c r="J32" s="2"/>
      <c r="K32" s="2"/>
    </row>
    <row r="33" spans="1:11" ht="24" customHeight="1">
      <c r="A33" s="14" t="s">
        <v>88</v>
      </c>
      <c r="B33" s="13" t="s">
        <v>87</v>
      </c>
      <c r="C33" s="12">
        <v>13578</v>
      </c>
      <c r="D33" s="11">
        <v>6571</v>
      </c>
      <c r="E33" s="10">
        <v>7007</v>
      </c>
      <c r="F33" s="9">
        <v>5169</v>
      </c>
      <c r="G33" s="2"/>
      <c r="H33" s="2"/>
      <c r="I33" s="2"/>
      <c r="J33" s="2"/>
      <c r="K33" s="2"/>
    </row>
    <row r="34" spans="1:11" ht="24" customHeight="1">
      <c r="A34" s="14" t="s">
        <v>86</v>
      </c>
      <c r="B34" s="13" t="s">
        <v>20</v>
      </c>
      <c r="C34" s="12">
        <v>2834</v>
      </c>
      <c r="D34" s="11">
        <v>1365</v>
      </c>
      <c r="E34" s="10">
        <v>1469</v>
      </c>
      <c r="F34" s="9">
        <v>954</v>
      </c>
      <c r="G34" s="2"/>
      <c r="H34" s="2"/>
      <c r="I34" s="2"/>
      <c r="J34" s="2"/>
      <c r="K34" s="2"/>
    </row>
    <row r="35" spans="1:11" ht="24" customHeight="1" thickBot="1">
      <c r="A35" s="8" t="s">
        <v>85</v>
      </c>
      <c r="B35" s="7" t="s">
        <v>16</v>
      </c>
      <c r="C35" s="6">
        <v>2611</v>
      </c>
      <c r="D35" s="5">
        <v>1309</v>
      </c>
      <c r="E35" s="4">
        <v>1302</v>
      </c>
      <c r="F35" s="3">
        <v>1040</v>
      </c>
      <c r="G35" s="2"/>
      <c r="H35" s="2"/>
      <c r="I35" s="2"/>
      <c r="J35" s="2"/>
      <c r="K35" s="2"/>
    </row>
    <row r="36" spans="1:11" ht="24" customHeight="1">
      <c r="A36" s="170" t="s">
        <v>84</v>
      </c>
      <c r="B36" s="171"/>
      <c r="C36" s="181" t="s">
        <v>83</v>
      </c>
      <c r="D36" s="182"/>
      <c r="E36" s="183"/>
      <c r="F36" s="167" t="s">
        <v>82</v>
      </c>
      <c r="G36" s="2"/>
      <c r="H36" s="2"/>
      <c r="I36" s="2"/>
      <c r="J36" s="2"/>
      <c r="K36" s="2"/>
    </row>
    <row r="37" spans="1:11" ht="24" customHeight="1">
      <c r="A37" s="172"/>
      <c r="B37" s="173"/>
      <c r="C37" s="176" t="s">
        <v>81</v>
      </c>
      <c r="D37" s="164" t="s">
        <v>80</v>
      </c>
      <c r="E37" s="179" t="s">
        <v>79</v>
      </c>
      <c r="F37" s="168"/>
      <c r="G37" s="2"/>
      <c r="H37" s="2"/>
      <c r="I37" s="2"/>
      <c r="J37" s="2"/>
      <c r="K37" s="2"/>
    </row>
    <row r="38" spans="1:11" ht="24" customHeight="1" thickBot="1">
      <c r="A38" s="174"/>
      <c r="B38" s="175"/>
      <c r="C38" s="177"/>
      <c r="D38" s="178"/>
      <c r="E38" s="180"/>
      <c r="F38" s="169"/>
      <c r="G38" s="2"/>
      <c r="H38" s="2"/>
      <c r="I38" s="2"/>
      <c r="J38" s="2"/>
      <c r="K38" s="2"/>
    </row>
    <row r="39" spans="1:11" ht="24" customHeight="1">
      <c r="A39" s="20" t="s">
        <v>78</v>
      </c>
      <c r="B39" s="19" t="s">
        <v>8</v>
      </c>
      <c r="C39" s="18">
        <v>1217</v>
      </c>
      <c r="D39" s="17">
        <v>617</v>
      </c>
      <c r="E39" s="16">
        <v>600</v>
      </c>
      <c r="F39" s="15">
        <v>584</v>
      </c>
      <c r="G39" s="2"/>
      <c r="H39" s="2"/>
      <c r="I39" s="2"/>
      <c r="J39" s="2"/>
      <c r="K39" s="2"/>
    </row>
    <row r="40" spans="1:11" ht="24" customHeight="1">
      <c r="A40" s="14" t="s">
        <v>77</v>
      </c>
      <c r="B40" s="13" t="s">
        <v>10</v>
      </c>
      <c r="C40" s="12">
        <v>1634</v>
      </c>
      <c r="D40" s="11">
        <v>802</v>
      </c>
      <c r="E40" s="10">
        <v>832</v>
      </c>
      <c r="F40" s="9">
        <v>794</v>
      </c>
      <c r="G40" s="2"/>
      <c r="H40" s="2"/>
      <c r="I40" s="2"/>
      <c r="J40" s="2"/>
      <c r="K40" s="2"/>
    </row>
    <row r="41" spans="1:11" ht="24" customHeight="1">
      <c r="A41" s="14" t="s">
        <v>76</v>
      </c>
      <c r="B41" s="13" t="s">
        <v>6</v>
      </c>
      <c r="C41" s="12">
        <v>1067</v>
      </c>
      <c r="D41" s="11">
        <v>526</v>
      </c>
      <c r="E41" s="10">
        <v>541</v>
      </c>
      <c r="F41" s="9">
        <v>543</v>
      </c>
      <c r="G41" s="2"/>
      <c r="H41" s="2"/>
      <c r="I41" s="2"/>
      <c r="J41" s="2"/>
      <c r="K41" s="2"/>
    </row>
    <row r="42" spans="1:11" ht="24" customHeight="1">
      <c r="A42" s="14" t="s">
        <v>75</v>
      </c>
      <c r="B42" s="13" t="s">
        <v>74</v>
      </c>
      <c r="C42" s="12">
        <v>17292</v>
      </c>
      <c r="D42" s="11">
        <v>8309</v>
      </c>
      <c r="E42" s="10">
        <v>8983</v>
      </c>
      <c r="F42" s="9">
        <v>6344</v>
      </c>
      <c r="G42" s="2"/>
      <c r="H42" s="2"/>
      <c r="I42" s="2"/>
      <c r="J42" s="2"/>
      <c r="K42" s="2"/>
    </row>
    <row r="43" spans="1:11" ht="24" customHeight="1">
      <c r="A43" s="14" t="s">
        <v>73</v>
      </c>
      <c r="B43" s="13" t="s">
        <v>13</v>
      </c>
      <c r="C43" s="12">
        <v>20859</v>
      </c>
      <c r="D43" s="11">
        <v>10640</v>
      </c>
      <c r="E43" s="10">
        <v>10219</v>
      </c>
      <c r="F43" s="9">
        <v>8455</v>
      </c>
      <c r="G43" s="2"/>
      <c r="H43" s="2"/>
      <c r="I43" s="2"/>
      <c r="J43" s="2"/>
      <c r="K43" s="2"/>
    </row>
    <row r="44" spans="1:11" ht="24" customHeight="1">
      <c r="A44" s="14" t="s">
        <v>72</v>
      </c>
      <c r="B44" s="13" t="s">
        <v>71</v>
      </c>
      <c r="C44" s="12">
        <v>5825</v>
      </c>
      <c r="D44" s="11">
        <v>2893</v>
      </c>
      <c r="E44" s="10">
        <v>2932</v>
      </c>
      <c r="F44" s="9">
        <v>2191</v>
      </c>
      <c r="G44" s="2"/>
      <c r="H44" s="2"/>
      <c r="I44" s="2"/>
      <c r="J44" s="2"/>
      <c r="K44" s="2"/>
    </row>
    <row r="45" spans="1:11" ht="24" customHeight="1">
      <c r="A45" s="14" t="s">
        <v>70</v>
      </c>
      <c r="B45" s="13" t="s">
        <v>24</v>
      </c>
      <c r="C45" s="12">
        <v>4504</v>
      </c>
      <c r="D45" s="11">
        <v>2214</v>
      </c>
      <c r="E45" s="10">
        <v>2290</v>
      </c>
      <c r="F45" s="9">
        <v>1538</v>
      </c>
      <c r="G45" s="2"/>
      <c r="H45" s="2"/>
      <c r="I45" s="2"/>
      <c r="J45" s="2"/>
      <c r="K45" s="2"/>
    </row>
    <row r="46" spans="1:11" ht="24" customHeight="1">
      <c r="A46" s="14" t="s">
        <v>69</v>
      </c>
      <c r="B46" s="13" t="s">
        <v>68</v>
      </c>
      <c r="C46" s="12">
        <v>16468</v>
      </c>
      <c r="D46" s="11">
        <v>8132</v>
      </c>
      <c r="E46" s="10">
        <v>8336</v>
      </c>
      <c r="F46" s="9">
        <v>6321</v>
      </c>
      <c r="G46" s="2"/>
      <c r="H46" s="2"/>
      <c r="I46" s="2"/>
      <c r="J46" s="2"/>
      <c r="K46" s="2"/>
    </row>
    <row r="47" spans="1:11" ht="24" customHeight="1">
      <c r="A47" s="14" t="s">
        <v>67</v>
      </c>
      <c r="B47" s="13" t="s">
        <v>66</v>
      </c>
      <c r="C47" s="12">
        <v>11981</v>
      </c>
      <c r="D47" s="11">
        <v>5911</v>
      </c>
      <c r="E47" s="10">
        <v>6070</v>
      </c>
      <c r="F47" s="9">
        <v>4554</v>
      </c>
      <c r="G47" s="2"/>
      <c r="H47" s="2"/>
      <c r="I47" s="2"/>
      <c r="J47" s="2"/>
      <c r="K47" s="2"/>
    </row>
    <row r="48" spans="1:11" ht="24" customHeight="1">
      <c r="A48" s="14" t="s">
        <v>65</v>
      </c>
      <c r="B48" s="13" t="s">
        <v>64</v>
      </c>
      <c r="C48" s="12">
        <v>4741</v>
      </c>
      <c r="D48" s="11">
        <v>2319</v>
      </c>
      <c r="E48" s="10">
        <v>2422</v>
      </c>
      <c r="F48" s="9">
        <v>1781</v>
      </c>
      <c r="G48" s="2"/>
      <c r="H48" s="2"/>
      <c r="I48" s="2"/>
      <c r="J48" s="2"/>
      <c r="K48" s="2"/>
    </row>
    <row r="49" spans="1:11" ht="24" customHeight="1">
      <c r="A49" s="14" t="s">
        <v>63</v>
      </c>
      <c r="B49" s="13" t="s">
        <v>62</v>
      </c>
      <c r="C49" s="12">
        <v>7416</v>
      </c>
      <c r="D49" s="11">
        <v>3657</v>
      </c>
      <c r="E49" s="10">
        <v>3759</v>
      </c>
      <c r="F49" s="9">
        <v>2886</v>
      </c>
      <c r="G49" s="2"/>
      <c r="H49" s="2"/>
      <c r="I49" s="2"/>
      <c r="J49" s="2"/>
      <c r="K49" s="2"/>
    </row>
    <row r="50" spans="1:11" ht="24" customHeight="1">
      <c r="A50" s="14" t="s">
        <v>61</v>
      </c>
      <c r="B50" s="13" t="s">
        <v>25</v>
      </c>
      <c r="C50" s="12">
        <v>2628</v>
      </c>
      <c r="D50" s="11">
        <v>1335</v>
      </c>
      <c r="E50" s="10">
        <v>1293</v>
      </c>
      <c r="F50" s="9">
        <v>958</v>
      </c>
      <c r="G50" s="2"/>
      <c r="H50" s="2"/>
      <c r="I50" s="2"/>
      <c r="J50" s="2"/>
      <c r="K50" s="2"/>
    </row>
    <row r="51" spans="1:11" ht="24" customHeight="1">
      <c r="A51" s="14" t="s">
        <v>60</v>
      </c>
      <c r="B51" s="13" t="s">
        <v>59</v>
      </c>
      <c r="C51" s="12">
        <v>13253</v>
      </c>
      <c r="D51" s="11">
        <v>6680</v>
      </c>
      <c r="E51" s="10">
        <v>6573</v>
      </c>
      <c r="F51" s="9">
        <v>5183</v>
      </c>
      <c r="G51" s="2"/>
      <c r="H51" s="2"/>
      <c r="I51" s="2"/>
      <c r="J51" s="2"/>
      <c r="K51" s="2"/>
    </row>
    <row r="52" spans="1:11" ht="24" customHeight="1">
      <c r="A52" s="14" t="s">
        <v>58</v>
      </c>
      <c r="B52" s="13" t="s">
        <v>23</v>
      </c>
      <c r="C52" s="12">
        <v>5702</v>
      </c>
      <c r="D52" s="11">
        <v>2839</v>
      </c>
      <c r="E52" s="10">
        <v>2863</v>
      </c>
      <c r="F52" s="9">
        <v>1928</v>
      </c>
      <c r="G52" s="2"/>
      <c r="H52" s="2"/>
      <c r="I52" s="2"/>
      <c r="J52" s="2"/>
      <c r="K52" s="2"/>
    </row>
    <row r="53" spans="1:11" ht="24" customHeight="1">
      <c r="A53" s="14" t="s">
        <v>57</v>
      </c>
      <c r="B53" s="13" t="s">
        <v>56</v>
      </c>
      <c r="C53" s="12">
        <v>5201</v>
      </c>
      <c r="D53" s="11">
        <v>2611</v>
      </c>
      <c r="E53" s="10">
        <v>2590</v>
      </c>
      <c r="F53" s="9">
        <v>1882</v>
      </c>
      <c r="G53" s="2"/>
      <c r="H53" s="2"/>
      <c r="I53" s="2"/>
      <c r="J53" s="2"/>
      <c r="K53" s="2"/>
    </row>
    <row r="54" spans="1:11" ht="24" customHeight="1">
      <c r="A54" s="14" t="s">
        <v>55</v>
      </c>
      <c r="B54" s="13" t="s">
        <v>54</v>
      </c>
      <c r="C54" s="12">
        <v>5423</v>
      </c>
      <c r="D54" s="11">
        <v>2710</v>
      </c>
      <c r="E54" s="10">
        <v>2713</v>
      </c>
      <c r="F54" s="9">
        <v>2010</v>
      </c>
      <c r="G54" s="2"/>
      <c r="H54" s="2"/>
      <c r="I54" s="2"/>
      <c r="J54" s="2"/>
      <c r="K54" s="2"/>
    </row>
    <row r="55" spans="1:11" ht="24" customHeight="1">
      <c r="A55" s="14" t="s">
        <v>53</v>
      </c>
      <c r="B55" s="13" t="s">
        <v>52</v>
      </c>
      <c r="C55" s="12">
        <v>4144</v>
      </c>
      <c r="D55" s="11">
        <v>2067</v>
      </c>
      <c r="E55" s="10">
        <v>2077</v>
      </c>
      <c r="F55" s="9">
        <v>1532</v>
      </c>
      <c r="G55" s="2"/>
      <c r="H55" s="2"/>
      <c r="I55" s="2"/>
      <c r="J55" s="2"/>
      <c r="K55" s="2"/>
    </row>
    <row r="56" spans="1:11" ht="24" customHeight="1">
      <c r="A56" s="14" t="s">
        <v>51</v>
      </c>
      <c r="B56" s="13" t="s">
        <v>17</v>
      </c>
      <c r="C56" s="12">
        <v>15818</v>
      </c>
      <c r="D56" s="11">
        <v>7807</v>
      </c>
      <c r="E56" s="10">
        <v>8011</v>
      </c>
      <c r="F56" s="9">
        <v>6041</v>
      </c>
      <c r="G56" s="2"/>
      <c r="H56" s="2"/>
      <c r="I56" s="2"/>
      <c r="J56" s="2"/>
      <c r="K56" s="2"/>
    </row>
    <row r="57" spans="1:11" ht="24" customHeight="1">
      <c r="A57" s="14" t="s">
        <v>50</v>
      </c>
      <c r="B57" s="13" t="s">
        <v>49</v>
      </c>
      <c r="C57" s="12">
        <v>8334</v>
      </c>
      <c r="D57" s="11">
        <v>4136</v>
      </c>
      <c r="E57" s="10">
        <v>4198</v>
      </c>
      <c r="F57" s="9">
        <v>3250</v>
      </c>
      <c r="G57" s="2"/>
      <c r="H57" s="2"/>
      <c r="I57" s="2"/>
      <c r="J57" s="2"/>
      <c r="K57" s="2"/>
    </row>
    <row r="58" spans="1:11" ht="24" customHeight="1">
      <c r="A58" s="14" t="s">
        <v>48</v>
      </c>
      <c r="B58" s="13" t="s">
        <v>29</v>
      </c>
      <c r="C58" s="12">
        <v>4783</v>
      </c>
      <c r="D58" s="11">
        <v>2783</v>
      </c>
      <c r="E58" s="10">
        <v>2000</v>
      </c>
      <c r="F58" s="9">
        <v>2394</v>
      </c>
      <c r="G58" s="2"/>
      <c r="H58" s="2"/>
      <c r="I58" s="2"/>
      <c r="J58" s="2"/>
      <c r="K58" s="2"/>
    </row>
    <row r="59" spans="1:11" ht="24" customHeight="1">
      <c r="A59" s="14" t="s">
        <v>47</v>
      </c>
      <c r="B59" s="13" t="s">
        <v>30</v>
      </c>
      <c r="C59" s="12">
        <v>4543</v>
      </c>
      <c r="D59" s="11">
        <v>2703</v>
      </c>
      <c r="E59" s="10">
        <v>1840</v>
      </c>
      <c r="F59" s="9">
        <v>2589</v>
      </c>
      <c r="G59" s="2"/>
      <c r="H59" s="2"/>
      <c r="I59" s="2"/>
      <c r="J59" s="2"/>
      <c r="K59" s="2"/>
    </row>
    <row r="60" spans="1:11" ht="24" customHeight="1">
      <c r="A60" s="14" t="s">
        <v>46</v>
      </c>
      <c r="B60" s="13" t="s">
        <v>31</v>
      </c>
      <c r="C60" s="12">
        <v>2890</v>
      </c>
      <c r="D60" s="11">
        <v>1871</v>
      </c>
      <c r="E60" s="10">
        <v>1019</v>
      </c>
      <c r="F60" s="9">
        <v>1959</v>
      </c>
      <c r="G60" s="2"/>
      <c r="H60" s="2"/>
      <c r="I60" s="2"/>
      <c r="J60" s="2"/>
      <c r="K60" s="2"/>
    </row>
    <row r="61" spans="1:11" ht="24" customHeight="1">
      <c r="A61" s="14" t="s">
        <v>45</v>
      </c>
      <c r="B61" s="13" t="s">
        <v>32</v>
      </c>
      <c r="C61" s="12">
        <v>1705</v>
      </c>
      <c r="D61" s="11">
        <v>853</v>
      </c>
      <c r="E61" s="10">
        <v>852</v>
      </c>
      <c r="F61" s="9">
        <v>784</v>
      </c>
      <c r="G61" s="2"/>
      <c r="H61" s="2"/>
      <c r="I61" s="2"/>
      <c r="J61" s="2"/>
      <c r="K61" s="2"/>
    </row>
    <row r="62" spans="1:11" ht="24" customHeight="1">
      <c r="A62" s="14" t="s">
        <v>44</v>
      </c>
      <c r="B62" s="13" t="s">
        <v>33</v>
      </c>
      <c r="C62" s="12">
        <v>1534</v>
      </c>
      <c r="D62" s="11">
        <v>1144</v>
      </c>
      <c r="E62" s="10">
        <v>390</v>
      </c>
      <c r="F62" s="9">
        <v>1243</v>
      </c>
      <c r="G62" s="2"/>
      <c r="H62" s="2"/>
      <c r="I62" s="2"/>
      <c r="J62" s="2"/>
      <c r="K62" s="2"/>
    </row>
    <row r="63" spans="1:11" ht="24" customHeight="1">
      <c r="A63" s="14" t="s">
        <v>43</v>
      </c>
      <c r="B63" s="13" t="s">
        <v>34</v>
      </c>
      <c r="C63" s="12">
        <v>211</v>
      </c>
      <c r="D63" s="11">
        <v>136</v>
      </c>
      <c r="E63" s="10">
        <v>75</v>
      </c>
      <c r="F63" s="9">
        <v>160</v>
      </c>
      <c r="G63" s="2"/>
      <c r="H63" s="2"/>
      <c r="I63" s="2"/>
      <c r="J63" s="2"/>
      <c r="K63" s="2"/>
    </row>
    <row r="64" spans="1:11" ht="24" customHeight="1">
      <c r="A64" s="14" t="s">
        <v>42</v>
      </c>
      <c r="B64" s="13" t="s">
        <v>35</v>
      </c>
      <c r="C64" s="12">
        <v>2573</v>
      </c>
      <c r="D64" s="11">
        <v>1505</v>
      </c>
      <c r="E64" s="10">
        <v>1068</v>
      </c>
      <c r="F64" s="9">
        <v>1718</v>
      </c>
      <c r="G64" s="2"/>
      <c r="H64" s="2"/>
      <c r="I64" s="2"/>
      <c r="J64" s="2"/>
      <c r="K64" s="2"/>
    </row>
    <row r="65" spans="1:8" ht="24" customHeight="1">
      <c r="A65" s="14" t="s">
        <v>41</v>
      </c>
      <c r="B65" s="13" t="s">
        <v>36</v>
      </c>
      <c r="C65" s="12">
        <v>419</v>
      </c>
      <c r="D65" s="11">
        <v>235</v>
      </c>
      <c r="E65" s="10">
        <v>184</v>
      </c>
      <c r="F65" s="9">
        <v>240</v>
      </c>
      <c r="G65" s="2"/>
      <c r="H65" s="2"/>
    </row>
    <row r="66" spans="1:8" ht="24" customHeight="1">
      <c r="A66" s="14" t="s">
        <v>40</v>
      </c>
      <c r="B66" s="13" t="s">
        <v>39</v>
      </c>
      <c r="C66" s="12">
        <v>7483</v>
      </c>
      <c r="D66" s="11">
        <v>3726</v>
      </c>
      <c r="E66" s="10">
        <v>3757</v>
      </c>
      <c r="F66" s="9">
        <v>2800</v>
      </c>
      <c r="G66" s="2"/>
      <c r="H66" s="2"/>
    </row>
    <row r="67" spans="1:8" ht="24" customHeight="1" thickBot="1">
      <c r="A67" s="8" t="s">
        <v>38</v>
      </c>
      <c r="B67" s="7" t="s">
        <v>37</v>
      </c>
      <c r="C67" s="6">
        <v>1373</v>
      </c>
      <c r="D67" s="5">
        <v>693</v>
      </c>
      <c r="E67" s="4">
        <v>680</v>
      </c>
      <c r="F67" s="3">
        <v>692</v>
      </c>
      <c r="G67" s="2"/>
      <c r="H67" s="2"/>
    </row>
    <row r="68" spans="1:8" ht="16.5" customHeight="1">
      <c r="D68" s="2"/>
      <c r="G68" s="2"/>
      <c r="H68" s="2"/>
    </row>
    <row r="69" spans="1:8">
      <c r="G69" s="2"/>
      <c r="H69" s="2"/>
    </row>
  </sheetData>
  <mergeCells count="13">
    <mergeCell ref="A5:B5"/>
    <mergeCell ref="A36:B38"/>
    <mergeCell ref="F36:F38"/>
    <mergeCell ref="C36:E36"/>
    <mergeCell ref="C37:C38"/>
    <mergeCell ref="D37:D38"/>
    <mergeCell ref="E37:E38"/>
    <mergeCell ref="F2:F4"/>
    <mergeCell ref="A2:B4"/>
    <mergeCell ref="C3:C4"/>
    <mergeCell ref="D3:D4"/>
    <mergeCell ref="E3:E4"/>
    <mergeCell ref="C2:E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5" firstPageNumber="8" fitToHeight="0" orientation="portrait" useFirstPageNumber="1" r:id="rId1"/>
  <rowBreaks count="1" manualBreakCount="1">
    <brk id="3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FF00"/>
  </sheetPr>
  <dimension ref="A1:I26"/>
  <sheetViews>
    <sheetView view="pageBreakPreview" zoomScaleNormal="100" zoomScaleSheetLayoutView="100" workbookViewId="0">
      <selection activeCell="J18" sqref="J18"/>
    </sheetView>
  </sheetViews>
  <sheetFormatPr defaultColWidth="10" defaultRowHeight="14.25"/>
  <cols>
    <col min="1" max="1" width="11.625" style="22" customWidth="1"/>
    <col min="2" max="9" width="10" style="22" customWidth="1"/>
    <col min="10" max="16384" width="10" style="22"/>
  </cols>
  <sheetData>
    <row r="1" spans="1:9" ht="32.450000000000003" customHeight="1">
      <c r="A1" s="50" t="s">
        <v>146</v>
      </c>
      <c r="B1" s="48"/>
      <c r="C1" s="49"/>
      <c r="D1" s="49"/>
      <c r="E1" s="49"/>
      <c r="F1" s="49"/>
      <c r="G1" s="49"/>
      <c r="H1" s="48"/>
      <c r="I1" s="48"/>
    </row>
    <row r="2" spans="1:9" ht="32.450000000000003" customHeight="1">
      <c r="A2" s="164"/>
      <c r="B2" s="164" t="s">
        <v>145</v>
      </c>
      <c r="C2" s="164"/>
      <c r="D2" s="164"/>
      <c r="E2" s="164" t="s">
        <v>144</v>
      </c>
      <c r="F2" s="164"/>
      <c r="G2" s="164"/>
      <c r="H2" s="186" t="s">
        <v>143</v>
      </c>
      <c r="I2" s="186" t="s">
        <v>142</v>
      </c>
    </row>
    <row r="3" spans="1:9" ht="32.450000000000003" customHeight="1">
      <c r="A3" s="187"/>
      <c r="B3" s="46" t="s">
        <v>141</v>
      </c>
      <c r="C3" s="47" t="s">
        <v>1</v>
      </c>
      <c r="D3" s="45" t="s">
        <v>2</v>
      </c>
      <c r="E3" s="46" t="s">
        <v>140</v>
      </c>
      <c r="F3" s="45" t="s">
        <v>1</v>
      </c>
      <c r="G3" s="45" t="s">
        <v>2</v>
      </c>
      <c r="H3" s="187"/>
      <c r="I3" s="187"/>
    </row>
    <row r="4" spans="1:9" ht="32.450000000000003" customHeight="1">
      <c r="A4" s="126">
        <v>9</v>
      </c>
      <c r="B4" s="44">
        <v>1362750</v>
      </c>
      <c r="C4" s="43" t="s">
        <v>139</v>
      </c>
      <c r="D4" s="41" t="s">
        <v>139</v>
      </c>
      <c r="E4" s="42">
        <v>249323</v>
      </c>
      <c r="F4" s="41" t="s">
        <v>139</v>
      </c>
      <c r="G4" s="40" t="s">
        <v>139</v>
      </c>
      <c r="H4" s="39">
        <f t="shared" ref="H4:H22" si="0">B4/E4</f>
        <v>5.4658013901645655</v>
      </c>
      <c r="I4" s="38">
        <v>100</v>
      </c>
    </row>
    <row r="5" spans="1:9" ht="32.450000000000003" customHeight="1">
      <c r="A5" s="125">
        <v>14</v>
      </c>
      <c r="B5" s="37">
        <v>1437596</v>
      </c>
      <c r="C5" s="36">
        <f t="shared" ref="C5:C21" si="1">B5-B4</f>
        <v>74846</v>
      </c>
      <c r="D5" s="130">
        <f>C5/B4*100</f>
        <v>5.4922766464868831</v>
      </c>
      <c r="E5" s="35">
        <v>257066</v>
      </c>
      <c r="F5" s="34">
        <f t="shared" ref="F5:F21" si="2">E5-E4</f>
        <v>7743</v>
      </c>
      <c r="G5" s="130">
        <f t="shared" ref="G5:G20" si="3">F5/E4*100</f>
        <v>3.1056099918579516</v>
      </c>
      <c r="H5" s="33">
        <f t="shared" si="0"/>
        <v>5.5923225941975989</v>
      </c>
      <c r="I5" s="32">
        <f t="shared" ref="I5:I22" si="4">B5/$B$4*100</f>
        <v>105.49227664648689</v>
      </c>
    </row>
    <row r="6" spans="1:9" ht="32.450000000000003" customHeight="1">
      <c r="A6" s="127">
        <v>5</v>
      </c>
      <c r="B6" s="37">
        <v>1508150</v>
      </c>
      <c r="C6" s="36">
        <f t="shared" si="1"/>
        <v>70554</v>
      </c>
      <c r="D6" s="130">
        <f t="shared" ref="D6:D21" si="5">C6/B5*100</f>
        <v>4.9077765937022644</v>
      </c>
      <c r="E6" s="35">
        <v>263869</v>
      </c>
      <c r="F6" s="34">
        <f t="shared" si="2"/>
        <v>6803</v>
      </c>
      <c r="G6" s="130">
        <f t="shared" si="3"/>
        <v>2.6464020912917308</v>
      </c>
      <c r="H6" s="33">
        <f t="shared" si="0"/>
        <v>5.7155255069750517</v>
      </c>
      <c r="I6" s="32">
        <f t="shared" si="4"/>
        <v>110.6696019079068</v>
      </c>
    </row>
    <row r="7" spans="1:9" ht="32.450000000000003" customHeight="1">
      <c r="A7" s="125">
        <v>10</v>
      </c>
      <c r="B7" s="37">
        <v>1581563</v>
      </c>
      <c r="C7" s="36">
        <f t="shared" si="1"/>
        <v>73413</v>
      </c>
      <c r="D7" s="130">
        <f t="shared" si="5"/>
        <v>4.8677518814441534</v>
      </c>
      <c r="E7" s="35">
        <v>270162</v>
      </c>
      <c r="F7" s="34">
        <f t="shared" si="2"/>
        <v>6293</v>
      </c>
      <c r="G7" s="130">
        <f t="shared" si="3"/>
        <v>2.3848955352845538</v>
      </c>
      <c r="H7" s="33">
        <f t="shared" si="0"/>
        <v>5.8541282637824716</v>
      </c>
      <c r="I7" s="32">
        <f t="shared" si="4"/>
        <v>116.05672353696571</v>
      </c>
    </row>
    <row r="8" spans="1:9" ht="32.450000000000003" customHeight="1">
      <c r="A8" s="125">
        <v>15</v>
      </c>
      <c r="B8" s="37">
        <v>1625521</v>
      </c>
      <c r="C8" s="36">
        <f t="shared" si="1"/>
        <v>43958</v>
      </c>
      <c r="D8" s="130">
        <f t="shared" si="5"/>
        <v>2.7794024012954273</v>
      </c>
      <c r="E8" s="35">
        <v>275039</v>
      </c>
      <c r="F8" s="34">
        <f t="shared" si="2"/>
        <v>4877</v>
      </c>
      <c r="G8" s="130">
        <f t="shared" si="3"/>
        <v>1.8052131683952592</v>
      </c>
      <c r="H8" s="33">
        <f t="shared" si="0"/>
        <v>5.9101472882027641</v>
      </c>
      <c r="I8" s="32">
        <f t="shared" si="4"/>
        <v>119.28240689781691</v>
      </c>
    </row>
    <row r="9" spans="1:9" ht="32.450000000000003" customHeight="1">
      <c r="A9" s="125">
        <v>22</v>
      </c>
      <c r="B9" s="37">
        <v>1992460</v>
      </c>
      <c r="C9" s="36">
        <f t="shared" si="1"/>
        <v>366939</v>
      </c>
      <c r="D9" s="130">
        <f t="shared" si="5"/>
        <v>22.573624087292629</v>
      </c>
      <c r="E9" s="35">
        <v>355489</v>
      </c>
      <c r="F9" s="34">
        <f t="shared" si="2"/>
        <v>80450</v>
      </c>
      <c r="G9" s="130">
        <f t="shared" si="3"/>
        <v>29.250397216394763</v>
      </c>
      <c r="H9" s="33">
        <f t="shared" si="0"/>
        <v>5.6048429065315668</v>
      </c>
      <c r="I9" s="32">
        <f t="shared" si="4"/>
        <v>146.20876903320493</v>
      </c>
    </row>
    <row r="10" spans="1:9" ht="32.450000000000003" customHeight="1">
      <c r="A10" s="125">
        <v>25</v>
      </c>
      <c r="B10" s="37">
        <v>2062394</v>
      </c>
      <c r="C10" s="36">
        <f t="shared" si="1"/>
        <v>69934</v>
      </c>
      <c r="D10" s="130">
        <f t="shared" si="5"/>
        <v>3.5099324453188521</v>
      </c>
      <c r="E10" s="35">
        <v>358902</v>
      </c>
      <c r="F10" s="34">
        <f t="shared" si="2"/>
        <v>3413</v>
      </c>
      <c r="G10" s="130">
        <f t="shared" si="3"/>
        <v>0.96008596609177788</v>
      </c>
      <c r="H10" s="33">
        <f t="shared" si="0"/>
        <v>5.7463987383742641</v>
      </c>
      <c r="I10" s="32">
        <f t="shared" si="4"/>
        <v>151.34059805540267</v>
      </c>
    </row>
    <row r="11" spans="1:9" ht="32.450000000000003" customHeight="1">
      <c r="A11" s="125">
        <v>30</v>
      </c>
      <c r="B11" s="37">
        <v>2095237</v>
      </c>
      <c r="C11" s="36">
        <f t="shared" si="1"/>
        <v>32843</v>
      </c>
      <c r="D11" s="130">
        <f t="shared" si="5"/>
        <v>1.5924697220802622</v>
      </c>
      <c r="E11" s="35">
        <v>370577</v>
      </c>
      <c r="F11" s="34">
        <f t="shared" si="2"/>
        <v>11675</v>
      </c>
      <c r="G11" s="130">
        <f t="shared" si="3"/>
        <v>3.2529771358198061</v>
      </c>
      <c r="H11" s="33">
        <f t="shared" si="0"/>
        <v>5.6539855414664162</v>
      </c>
      <c r="I11" s="32">
        <f t="shared" si="4"/>
        <v>153.75065125665014</v>
      </c>
    </row>
    <row r="12" spans="1:9" ht="32.450000000000003" customHeight="1">
      <c r="A12" s="125">
        <v>35</v>
      </c>
      <c r="B12" s="37">
        <v>2051137</v>
      </c>
      <c r="C12" s="36">
        <f t="shared" si="1"/>
        <v>-44100</v>
      </c>
      <c r="D12" s="130">
        <f t="shared" si="5"/>
        <v>-2.1047738274954098</v>
      </c>
      <c r="E12" s="35">
        <v>398636</v>
      </c>
      <c r="F12" s="34">
        <f t="shared" si="2"/>
        <v>28059</v>
      </c>
      <c r="G12" s="130">
        <f t="shared" si="3"/>
        <v>7.5717057453646612</v>
      </c>
      <c r="H12" s="33">
        <f t="shared" si="0"/>
        <v>5.1453882740143895</v>
      </c>
      <c r="I12" s="32">
        <f t="shared" si="4"/>
        <v>150.51454778939643</v>
      </c>
    </row>
    <row r="13" spans="1:9" ht="32.450000000000003" customHeight="1">
      <c r="A13" s="125">
        <v>40</v>
      </c>
      <c r="B13" s="37">
        <v>1983754</v>
      </c>
      <c r="C13" s="36">
        <f t="shared" si="1"/>
        <v>-67383</v>
      </c>
      <c r="D13" s="130">
        <f t="shared" si="5"/>
        <v>-3.2851535514205046</v>
      </c>
      <c r="E13" s="35">
        <v>424249</v>
      </c>
      <c r="F13" s="34">
        <f t="shared" si="2"/>
        <v>25613</v>
      </c>
      <c r="G13" s="130">
        <f t="shared" si="3"/>
        <v>6.4251597949006118</v>
      </c>
      <c r="H13" s="33">
        <f t="shared" si="0"/>
        <v>4.6759190946826035</v>
      </c>
      <c r="I13" s="32">
        <f t="shared" si="4"/>
        <v>145.56991377728855</v>
      </c>
    </row>
    <row r="14" spans="1:9" ht="32.450000000000003" customHeight="1">
      <c r="A14" s="125">
        <v>45</v>
      </c>
      <c r="B14" s="37">
        <v>1946077</v>
      </c>
      <c r="C14" s="36">
        <f t="shared" si="1"/>
        <v>-37677</v>
      </c>
      <c r="D14" s="130">
        <f t="shared" si="5"/>
        <v>-1.8992778338443175</v>
      </c>
      <c r="E14" s="35">
        <v>459932</v>
      </c>
      <c r="F14" s="34">
        <f t="shared" si="2"/>
        <v>35683</v>
      </c>
      <c r="G14" s="130">
        <f t="shared" si="3"/>
        <v>8.4108624887742813</v>
      </c>
      <c r="H14" s="33">
        <f t="shared" si="0"/>
        <v>4.2312276597410055</v>
      </c>
      <c r="I14" s="32">
        <f t="shared" si="4"/>
        <v>142.80513667217025</v>
      </c>
    </row>
    <row r="15" spans="1:9" ht="32.450000000000003" customHeight="1">
      <c r="A15" s="125">
        <v>50</v>
      </c>
      <c r="B15" s="37">
        <v>1970616</v>
      </c>
      <c r="C15" s="36">
        <f t="shared" si="1"/>
        <v>24539</v>
      </c>
      <c r="D15" s="130">
        <f t="shared" si="5"/>
        <v>1.260947023165065</v>
      </c>
      <c r="E15" s="35">
        <v>502786</v>
      </c>
      <c r="F15" s="34">
        <f t="shared" si="2"/>
        <v>42854</v>
      </c>
      <c r="G15" s="130">
        <f t="shared" si="3"/>
        <v>9.3174643208126415</v>
      </c>
      <c r="H15" s="33">
        <f t="shared" si="0"/>
        <v>3.9193931414160299</v>
      </c>
      <c r="I15" s="32">
        <f t="shared" si="4"/>
        <v>144.60583379196476</v>
      </c>
    </row>
    <row r="16" spans="1:9" ht="32.450000000000003" customHeight="1">
      <c r="A16" s="125">
        <v>55</v>
      </c>
      <c r="B16" s="37">
        <v>2035272</v>
      </c>
      <c r="C16" s="36">
        <f t="shared" si="1"/>
        <v>64656</v>
      </c>
      <c r="D16" s="130">
        <f t="shared" si="5"/>
        <v>3.2810045183840995</v>
      </c>
      <c r="E16" s="35">
        <v>550442</v>
      </c>
      <c r="F16" s="34">
        <f t="shared" si="2"/>
        <v>47656</v>
      </c>
      <c r="G16" s="130">
        <f t="shared" si="3"/>
        <v>9.4783864308075412</v>
      </c>
      <c r="H16" s="33">
        <f t="shared" si="0"/>
        <v>3.6975230814509068</v>
      </c>
      <c r="I16" s="32">
        <f t="shared" si="4"/>
        <v>149.35035773252613</v>
      </c>
    </row>
    <row r="17" spans="1:9" ht="32.450000000000003" customHeight="1">
      <c r="A17" s="125">
        <v>60</v>
      </c>
      <c r="B17" s="37">
        <v>2080304</v>
      </c>
      <c r="C17" s="36">
        <f t="shared" si="1"/>
        <v>45032</v>
      </c>
      <c r="D17" s="130">
        <f t="shared" si="5"/>
        <v>2.2125789575054342</v>
      </c>
      <c r="E17" s="35">
        <v>574968</v>
      </c>
      <c r="F17" s="34">
        <f t="shared" si="2"/>
        <v>24526</v>
      </c>
      <c r="G17" s="130">
        <f t="shared" si="3"/>
        <v>4.4556919711795251</v>
      </c>
      <c r="H17" s="33">
        <f t="shared" si="0"/>
        <v>3.6181213563189605</v>
      </c>
      <c r="I17" s="32">
        <f t="shared" si="4"/>
        <v>152.6548523206751</v>
      </c>
    </row>
    <row r="18" spans="1:9" ht="32.450000000000003" customHeight="1">
      <c r="A18" s="128">
        <v>2</v>
      </c>
      <c r="B18" s="37">
        <v>2104058</v>
      </c>
      <c r="C18" s="36">
        <f t="shared" si="1"/>
        <v>23754</v>
      </c>
      <c r="D18" s="130">
        <f t="shared" si="5"/>
        <v>1.1418523446573192</v>
      </c>
      <c r="E18" s="35">
        <v>606936</v>
      </c>
      <c r="F18" s="34">
        <f t="shared" si="2"/>
        <v>31968</v>
      </c>
      <c r="G18" s="130">
        <f t="shared" si="3"/>
        <v>5.5599615978628378</v>
      </c>
      <c r="H18" s="33">
        <f t="shared" si="0"/>
        <v>3.4666884152530084</v>
      </c>
      <c r="I18" s="32">
        <f t="shared" si="4"/>
        <v>154.39794533113189</v>
      </c>
    </row>
    <row r="19" spans="1:9" ht="32.450000000000003" customHeight="1">
      <c r="A19" s="125">
        <v>7</v>
      </c>
      <c r="B19" s="37">
        <v>2133592</v>
      </c>
      <c r="C19" s="36">
        <f t="shared" si="1"/>
        <v>29534</v>
      </c>
      <c r="D19" s="130">
        <f t="shared" si="5"/>
        <v>1.4036685300500271</v>
      </c>
      <c r="E19" s="35">
        <v>653814</v>
      </c>
      <c r="F19" s="34">
        <f t="shared" si="2"/>
        <v>46878</v>
      </c>
      <c r="G19" s="130">
        <f t="shared" si="3"/>
        <v>7.7237138676895096</v>
      </c>
      <c r="H19" s="33">
        <f t="shared" si="0"/>
        <v>3.2633011835170249</v>
      </c>
      <c r="I19" s="32">
        <f t="shared" si="4"/>
        <v>156.56518070078883</v>
      </c>
    </row>
    <row r="20" spans="1:9" ht="32.450000000000003" customHeight="1">
      <c r="A20" s="125">
        <v>12</v>
      </c>
      <c r="B20" s="37">
        <v>2126935</v>
      </c>
      <c r="C20" s="36">
        <f t="shared" si="1"/>
        <v>-6657</v>
      </c>
      <c r="D20" s="130">
        <f t="shared" si="5"/>
        <v>-0.31200904390342671</v>
      </c>
      <c r="E20" s="35">
        <v>687828</v>
      </c>
      <c r="F20" s="34">
        <f t="shared" si="2"/>
        <v>34014</v>
      </c>
      <c r="G20" s="130">
        <f t="shared" si="3"/>
        <v>5.2023970119942371</v>
      </c>
      <c r="H20" s="33">
        <f t="shared" si="0"/>
        <v>3.0922483527858708</v>
      </c>
      <c r="I20" s="32">
        <f t="shared" si="4"/>
        <v>156.07668317739865</v>
      </c>
    </row>
    <row r="21" spans="1:9" ht="32.450000000000003" customHeight="1">
      <c r="A21" s="125">
        <v>17</v>
      </c>
      <c r="B21" s="37">
        <v>2091319</v>
      </c>
      <c r="C21" s="36">
        <f t="shared" si="1"/>
        <v>-35616</v>
      </c>
      <c r="D21" s="130">
        <f t="shared" si="5"/>
        <v>-1.6745222585551511</v>
      </c>
      <c r="E21" s="35">
        <v>709644</v>
      </c>
      <c r="F21" s="34">
        <f t="shared" si="2"/>
        <v>21816</v>
      </c>
      <c r="G21" s="130">
        <f>F21/E20*100</f>
        <v>3.1717231633489766</v>
      </c>
      <c r="H21" s="33">
        <f t="shared" si="0"/>
        <v>2.946997367694224</v>
      </c>
      <c r="I21" s="32">
        <f t="shared" si="4"/>
        <v>153.46314437717851</v>
      </c>
    </row>
    <row r="22" spans="1:9" ht="32.450000000000003" customHeight="1">
      <c r="A22" s="125">
        <v>22</v>
      </c>
      <c r="B22" s="147">
        <v>2029064</v>
      </c>
      <c r="C22" s="34">
        <f>B22-B21</f>
        <v>-62255</v>
      </c>
      <c r="D22" s="130">
        <f>C22/B21*100</f>
        <v>-2.9768294554776196</v>
      </c>
      <c r="E22" s="148">
        <v>720794</v>
      </c>
      <c r="F22" s="34">
        <f>E22-E21</f>
        <v>11150</v>
      </c>
      <c r="G22" s="130">
        <f>F22/E21*100</f>
        <v>1.5712103533602764</v>
      </c>
      <c r="H22" s="33">
        <f t="shared" si="0"/>
        <v>2.8150400807997848</v>
      </c>
      <c r="I22" s="32">
        <f t="shared" si="4"/>
        <v>148.8948082920565</v>
      </c>
    </row>
    <row r="23" spans="1:9" ht="32.450000000000003" customHeight="1">
      <c r="A23" s="125">
        <v>27</v>
      </c>
      <c r="B23" s="145">
        <v>1914039</v>
      </c>
      <c r="C23" s="34">
        <f>B23-B22</f>
        <v>-115025</v>
      </c>
      <c r="D23" s="130">
        <f>C23/B22*100</f>
        <v>-5.6688699814298609</v>
      </c>
      <c r="E23" s="149">
        <v>737598</v>
      </c>
      <c r="F23" s="36">
        <f>E23-E22</f>
        <v>16804</v>
      </c>
      <c r="G23" s="130">
        <f>F23/E22*100</f>
        <v>2.3313179632460868</v>
      </c>
      <c r="H23" s="146">
        <f>B23/E23</f>
        <v>2.594962296535511</v>
      </c>
      <c r="I23" s="150">
        <f>B23/$B$4*100</f>
        <v>140.45415520088059</v>
      </c>
    </row>
    <row r="24" spans="1:9" ht="32.450000000000003" customHeight="1">
      <c r="A24" s="129">
        <v>2</v>
      </c>
      <c r="B24" s="30">
        <v>1833152</v>
      </c>
      <c r="C24" s="31">
        <f>B24-B23</f>
        <v>-80887</v>
      </c>
      <c r="D24" s="130">
        <f>C24/B23*100</f>
        <v>-4.2259849459702759</v>
      </c>
      <c r="E24" s="30">
        <v>742911</v>
      </c>
      <c r="F24" s="29">
        <f>E24-E23</f>
        <v>5313</v>
      </c>
      <c r="G24" s="144">
        <f>F24/E23*100</f>
        <v>0.72031106375017284</v>
      </c>
      <c r="H24" s="28">
        <f>B24/E24</f>
        <v>2.4675257197699318</v>
      </c>
      <c r="I24" s="27">
        <f>B24/$B$4*100</f>
        <v>134.51858374610163</v>
      </c>
    </row>
    <row r="25" spans="1:9" ht="32.450000000000003" customHeight="1">
      <c r="A25" s="151">
        <v>7</v>
      </c>
      <c r="B25" s="152">
        <v>1711937</v>
      </c>
      <c r="C25" s="153">
        <f>B25-B24</f>
        <v>-121215</v>
      </c>
      <c r="D25" s="131">
        <f>C25/B24*100</f>
        <v>-6.6123812973501384</v>
      </c>
      <c r="E25" s="152">
        <v>734134</v>
      </c>
      <c r="F25" s="154">
        <f>E25-E24</f>
        <v>-8777</v>
      </c>
      <c r="G25" s="131">
        <f>F25/E24*100</f>
        <v>-1.1814335768349102</v>
      </c>
      <c r="H25" s="155">
        <f>B25/E25</f>
        <v>2.3319135198751182</v>
      </c>
      <c r="I25" s="156">
        <f>B25/$B$4*100</f>
        <v>125.62370207301412</v>
      </c>
    </row>
    <row r="26" spans="1:9" ht="37.5" customHeight="1">
      <c r="A26" s="26" t="s">
        <v>138</v>
      </c>
    </row>
  </sheetData>
  <mergeCells count="5">
    <mergeCell ref="I2:I3"/>
    <mergeCell ref="B2:D2"/>
    <mergeCell ref="A2:A3"/>
    <mergeCell ref="E2:G2"/>
    <mergeCell ref="H2:H3"/>
  </mergeCells>
  <phoneticPr fontId="3"/>
  <printOptions horizontalCentered="1" verticalCentered="1"/>
  <pageMargins left="0.70866141732283472" right="0.51181102362204722" top="0.74803149606299213" bottom="0.55118110236220474" header="0.31496062992125984" footer="0.31496062992125984"/>
  <pageSetup paperSize="9" scale="98" firstPageNumber="10" orientation="portrait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FF00"/>
  </sheetPr>
  <dimension ref="A1:K63"/>
  <sheetViews>
    <sheetView view="pageBreakPreview" zoomScaleNormal="100" zoomScaleSheetLayoutView="100" workbookViewId="0">
      <selection activeCell="J18" sqref="J18"/>
    </sheetView>
  </sheetViews>
  <sheetFormatPr defaultColWidth="10" defaultRowHeight="24" customHeight="1"/>
  <cols>
    <col min="1" max="1" width="3.875" style="23" bestFit="1" customWidth="1"/>
    <col min="2" max="2" width="10.5" style="22" customWidth="1"/>
    <col min="3" max="9" width="8.375" style="22" customWidth="1"/>
    <col min="10" max="10" width="8.5" style="22" customWidth="1"/>
    <col min="11" max="11" width="8.375" style="22" customWidth="1"/>
    <col min="12" max="16384" width="10" style="22"/>
  </cols>
  <sheetData>
    <row r="1" spans="1:11" ht="24" customHeight="1">
      <c r="A1" s="188" t="s">
        <v>154</v>
      </c>
      <c r="B1" s="188"/>
      <c r="C1" s="188"/>
      <c r="D1" s="188"/>
      <c r="E1" s="81"/>
      <c r="F1" s="48"/>
      <c r="G1" s="81"/>
      <c r="H1" s="81"/>
      <c r="I1" s="48"/>
      <c r="J1" s="158" t="s">
        <v>0</v>
      </c>
      <c r="K1" s="158"/>
    </row>
    <row r="2" spans="1:11" ht="24" customHeight="1">
      <c r="A2" s="161"/>
      <c r="B2" s="163"/>
      <c r="C2" s="161" t="s">
        <v>234</v>
      </c>
      <c r="D2" s="162"/>
      <c r="E2" s="163"/>
      <c r="F2" s="164" t="s">
        <v>232</v>
      </c>
      <c r="G2" s="164"/>
      <c r="H2" s="164"/>
      <c r="I2" s="164" t="s">
        <v>235</v>
      </c>
      <c r="J2" s="164"/>
      <c r="K2" s="164"/>
    </row>
    <row r="3" spans="1:11" ht="24" customHeight="1">
      <c r="A3" s="165"/>
      <c r="B3" s="166"/>
      <c r="C3" s="80"/>
      <c r="D3" s="79" t="s">
        <v>1</v>
      </c>
      <c r="E3" s="78" t="s">
        <v>2</v>
      </c>
      <c r="F3" s="80"/>
      <c r="G3" s="79" t="s">
        <v>1</v>
      </c>
      <c r="H3" s="78" t="s">
        <v>2</v>
      </c>
      <c r="I3" s="80"/>
      <c r="J3" s="79" t="s">
        <v>1</v>
      </c>
      <c r="K3" s="78" t="s">
        <v>2</v>
      </c>
    </row>
    <row r="4" spans="1:11" ht="24" customHeight="1">
      <c r="A4" s="64">
        <v>1</v>
      </c>
      <c r="B4" s="77" t="s">
        <v>7</v>
      </c>
      <c r="C4" s="58">
        <v>294247</v>
      </c>
      <c r="D4" s="60">
        <v>1657</v>
      </c>
      <c r="E4" s="56">
        <v>0.56632147373457731</v>
      </c>
      <c r="F4" s="58">
        <v>282693</v>
      </c>
      <c r="G4" s="60">
        <f t="shared" ref="G4:G35" si="0">F4-C4</f>
        <v>-11554</v>
      </c>
      <c r="H4" s="56">
        <f t="shared" ref="H4:H35" si="1">IF(ISERROR(G4/C4),IF(G4="","",IF(G4&gt;0,"（皆増）","－")),G4/C4*100)</f>
        <v>-3.9266330667772311</v>
      </c>
      <c r="I4" s="58">
        <f>表1!C6</f>
        <v>265803</v>
      </c>
      <c r="J4" s="57">
        <f t="shared" ref="J4:J35" si="2">I4-F4</f>
        <v>-16890</v>
      </c>
      <c r="K4" s="56">
        <f t="shared" ref="K4:K35" si="3">IF(ISERROR(J4/F4),IF(J4="","",IF(J4&gt;0,"（皆増）","－")),J4/F4*100)</f>
        <v>-5.9746792456834799</v>
      </c>
    </row>
    <row r="5" spans="1:11" ht="24" customHeight="1">
      <c r="A5" s="64">
        <v>2</v>
      </c>
      <c r="B5" s="63" t="s">
        <v>9</v>
      </c>
      <c r="C5" s="58">
        <v>124062</v>
      </c>
      <c r="D5" s="60">
        <v>-2158</v>
      </c>
      <c r="E5" s="56">
        <v>-1.7097131991760419</v>
      </c>
      <c r="F5" s="58">
        <v>117376</v>
      </c>
      <c r="G5" s="60">
        <f t="shared" si="0"/>
        <v>-6686</v>
      </c>
      <c r="H5" s="56">
        <f t="shared" si="1"/>
        <v>-5.3892408634392481</v>
      </c>
      <c r="I5" s="58">
        <f>表1!C7</f>
        <v>109015</v>
      </c>
      <c r="J5" s="57">
        <f t="shared" si="2"/>
        <v>-8361</v>
      </c>
      <c r="K5" s="56">
        <f t="shared" si="3"/>
        <v>-7.1232619956379502</v>
      </c>
    </row>
    <row r="6" spans="1:11" ht="24" customHeight="1">
      <c r="A6" s="64">
        <v>3</v>
      </c>
      <c r="B6" s="63" t="s">
        <v>5</v>
      </c>
      <c r="C6" s="58">
        <v>335444</v>
      </c>
      <c r="D6" s="60">
        <v>-3268</v>
      </c>
      <c r="E6" s="56">
        <v>-0.96483147925080903</v>
      </c>
      <c r="F6" s="58">
        <v>327692</v>
      </c>
      <c r="G6" s="60">
        <f t="shared" si="0"/>
        <v>-7752</v>
      </c>
      <c r="H6" s="56">
        <f t="shared" si="1"/>
        <v>-2.3109669572268396</v>
      </c>
      <c r="I6" s="58">
        <f>表1!C8</f>
        <v>313125</v>
      </c>
      <c r="J6" s="57">
        <f t="shared" si="2"/>
        <v>-14567</v>
      </c>
      <c r="K6" s="56">
        <f t="shared" si="3"/>
        <v>-4.445332812519073</v>
      </c>
    </row>
    <row r="7" spans="1:11" ht="24" customHeight="1">
      <c r="A7" s="64">
        <v>4</v>
      </c>
      <c r="B7" s="63" t="s">
        <v>3</v>
      </c>
      <c r="C7" s="58">
        <v>350237</v>
      </c>
      <c r="D7" s="60">
        <v>7988</v>
      </c>
      <c r="E7" s="56">
        <v>2.3339732183293451</v>
      </c>
      <c r="F7" s="58">
        <v>332931</v>
      </c>
      <c r="G7" s="60">
        <f t="shared" si="0"/>
        <v>-17306</v>
      </c>
      <c r="H7" s="56">
        <f t="shared" si="1"/>
        <v>-4.941225513009762</v>
      </c>
      <c r="I7" s="58">
        <f>表1!C9</f>
        <v>306495</v>
      </c>
      <c r="J7" s="57">
        <f t="shared" si="2"/>
        <v>-26436</v>
      </c>
      <c r="K7" s="56">
        <f t="shared" si="3"/>
        <v>-7.9403840435405533</v>
      </c>
    </row>
    <row r="8" spans="1:11" ht="24" customHeight="1">
      <c r="A8" s="64">
        <v>5</v>
      </c>
      <c r="B8" s="63" t="s">
        <v>131</v>
      </c>
      <c r="C8" s="58">
        <v>61913</v>
      </c>
      <c r="D8" s="60">
        <v>-2791</v>
      </c>
      <c r="E8" s="56">
        <v>-4.3134891196834815</v>
      </c>
      <c r="F8" s="58">
        <v>59491</v>
      </c>
      <c r="G8" s="60">
        <f t="shared" si="0"/>
        <v>-2422</v>
      </c>
      <c r="H8" s="56">
        <f t="shared" si="1"/>
        <v>-3.9119409493967341</v>
      </c>
      <c r="I8" s="58">
        <f>表1!C10</f>
        <v>55388</v>
      </c>
      <c r="J8" s="57">
        <f t="shared" si="2"/>
        <v>-4103</v>
      </c>
      <c r="K8" s="56">
        <f t="shared" si="3"/>
        <v>-6.8968415390563278</v>
      </c>
    </row>
    <row r="9" spans="1:11" ht="24" customHeight="1">
      <c r="A9" s="64">
        <v>6</v>
      </c>
      <c r="B9" s="63" t="s">
        <v>11</v>
      </c>
      <c r="C9" s="58">
        <v>77441</v>
      </c>
      <c r="D9" s="60">
        <v>-1826</v>
      </c>
      <c r="E9" s="56">
        <v>-2.3036067972800787</v>
      </c>
      <c r="F9" s="58">
        <v>74992</v>
      </c>
      <c r="G9" s="60">
        <f t="shared" si="0"/>
        <v>-2449</v>
      </c>
      <c r="H9" s="56">
        <f t="shared" si="1"/>
        <v>-3.1624075102335976</v>
      </c>
      <c r="I9" s="58">
        <f>表1!C11</f>
        <v>71122</v>
      </c>
      <c r="J9" s="57">
        <f t="shared" si="2"/>
        <v>-3870</v>
      </c>
      <c r="K9" s="56">
        <f t="shared" si="3"/>
        <v>-5.1605504587155968</v>
      </c>
    </row>
    <row r="10" spans="1:11" ht="24" customHeight="1">
      <c r="A10" s="64">
        <v>7</v>
      </c>
      <c r="B10" s="63" t="s">
        <v>128</v>
      </c>
      <c r="C10" s="58">
        <v>49377</v>
      </c>
      <c r="D10" s="60">
        <v>-2979</v>
      </c>
      <c r="E10" s="56">
        <v>-5.689892275956911</v>
      </c>
      <c r="F10" s="58">
        <v>44760</v>
      </c>
      <c r="G10" s="60">
        <f t="shared" si="0"/>
        <v>-4617</v>
      </c>
      <c r="H10" s="56">
        <f t="shared" si="1"/>
        <v>-9.3505073212224321</v>
      </c>
      <c r="I10" s="58">
        <f>表1!C12</f>
        <v>41739</v>
      </c>
      <c r="J10" s="57">
        <f t="shared" si="2"/>
        <v>-3021</v>
      </c>
      <c r="K10" s="56">
        <f t="shared" si="3"/>
        <v>-6.7493297587131362</v>
      </c>
    </row>
    <row r="11" spans="1:11" ht="24" customHeight="1">
      <c r="A11" s="64">
        <v>8</v>
      </c>
      <c r="B11" s="63" t="s">
        <v>14</v>
      </c>
      <c r="C11" s="58">
        <v>38556</v>
      </c>
      <c r="D11" s="60">
        <v>739</v>
      </c>
      <c r="E11" s="56">
        <v>1.9541476055742129</v>
      </c>
      <c r="F11" s="58">
        <v>34865</v>
      </c>
      <c r="G11" s="60">
        <f t="shared" si="0"/>
        <v>-3691</v>
      </c>
      <c r="H11" s="56">
        <f t="shared" si="1"/>
        <v>-9.5730884946571226</v>
      </c>
      <c r="I11" s="58">
        <f>表1!C13</f>
        <v>31883</v>
      </c>
      <c r="J11" s="57">
        <f t="shared" si="2"/>
        <v>-2982</v>
      </c>
      <c r="K11" s="56">
        <f t="shared" si="3"/>
        <v>-8.5529901046895169</v>
      </c>
    </row>
    <row r="12" spans="1:11" ht="24" customHeight="1">
      <c r="A12" s="64">
        <v>9</v>
      </c>
      <c r="B12" s="63" t="s">
        <v>125</v>
      </c>
      <c r="C12" s="58">
        <v>58162</v>
      </c>
      <c r="D12" s="60">
        <v>-1709</v>
      </c>
      <c r="E12" s="56">
        <v>-2.854470444789631</v>
      </c>
      <c r="F12" s="58">
        <v>53557</v>
      </c>
      <c r="G12" s="60">
        <f t="shared" si="0"/>
        <v>-4605</v>
      </c>
      <c r="H12" s="56">
        <f t="shared" si="1"/>
        <v>-7.9175406622880917</v>
      </c>
      <c r="I12" s="58">
        <f>表1!C14</f>
        <v>49291</v>
      </c>
      <c r="J12" s="57">
        <f t="shared" si="2"/>
        <v>-4266</v>
      </c>
      <c r="K12" s="56">
        <f t="shared" si="3"/>
        <v>-7.9653453330096911</v>
      </c>
    </row>
    <row r="13" spans="1:11" ht="24" customHeight="1">
      <c r="A13" s="64">
        <v>10</v>
      </c>
      <c r="B13" s="63" t="s">
        <v>26</v>
      </c>
      <c r="C13" s="58">
        <v>38503</v>
      </c>
      <c r="D13" s="60">
        <v>-1919</v>
      </c>
      <c r="E13" s="56">
        <v>-4.7474147741328983</v>
      </c>
      <c r="F13" s="58">
        <v>35169</v>
      </c>
      <c r="G13" s="60">
        <f t="shared" si="0"/>
        <v>-3334</v>
      </c>
      <c r="H13" s="56">
        <f t="shared" si="1"/>
        <v>-8.6590655273615056</v>
      </c>
      <c r="I13" s="58">
        <f>表1!C15</f>
        <v>31836</v>
      </c>
      <c r="J13" s="57">
        <f t="shared" si="2"/>
        <v>-3333</v>
      </c>
      <c r="K13" s="56">
        <f t="shared" si="3"/>
        <v>-9.4770963064062101</v>
      </c>
    </row>
    <row r="14" spans="1:11" ht="24" customHeight="1">
      <c r="A14" s="64">
        <v>11</v>
      </c>
      <c r="B14" s="63" t="s">
        <v>27</v>
      </c>
      <c r="C14" s="58">
        <v>57797</v>
      </c>
      <c r="D14" s="60">
        <v>-13081</v>
      </c>
      <c r="E14" s="56">
        <v>-18.455656197973983</v>
      </c>
      <c r="F14" s="58">
        <v>59005</v>
      </c>
      <c r="G14" s="60">
        <f t="shared" si="0"/>
        <v>1208</v>
      </c>
      <c r="H14" s="56">
        <f t="shared" si="1"/>
        <v>2.0900738792670901</v>
      </c>
      <c r="I14" s="58">
        <f>表1!C16</f>
        <v>54128</v>
      </c>
      <c r="J14" s="57">
        <f t="shared" si="2"/>
        <v>-4877</v>
      </c>
      <c r="K14" s="56">
        <f t="shared" si="3"/>
        <v>-8.2654012371832906</v>
      </c>
    </row>
    <row r="15" spans="1:11" ht="24" customHeight="1">
      <c r="A15" s="64">
        <v>12</v>
      </c>
      <c r="B15" s="63" t="s">
        <v>152</v>
      </c>
      <c r="C15" s="58">
        <v>62400</v>
      </c>
      <c r="D15" s="60">
        <v>-3627</v>
      </c>
      <c r="E15" s="56">
        <v>-5.4932073242764323</v>
      </c>
      <c r="F15" s="58">
        <v>58240</v>
      </c>
      <c r="G15" s="60">
        <f t="shared" si="0"/>
        <v>-4160</v>
      </c>
      <c r="H15" s="56">
        <f t="shared" si="1"/>
        <v>-6.666666666666667</v>
      </c>
      <c r="I15" s="58">
        <f>表1!C17</f>
        <v>54134</v>
      </c>
      <c r="J15" s="57">
        <f t="shared" si="2"/>
        <v>-4106</v>
      </c>
      <c r="K15" s="56">
        <f t="shared" si="3"/>
        <v>-7.0501373626373622</v>
      </c>
    </row>
    <row r="16" spans="1:11" ht="24" customHeight="1">
      <c r="A16" s="64">
        <v>13</v>
      </c>
      <c r="B16" s="63" t="s">
        <v>151</v>
      </c>
      <c r="C16" s="58">
        <v>30924</v>
      </c>
      <c r="D16" s="60">
        <v>-565</v>
      </c>
      <c r="E16" s="56">
        <v>-1.7942773666994822</v>
      </c>
      <c r="F16" s="58">
        <v>30236</v>
      </c>
      <c r="G16" s="60">
        <f t="shared" si="0"/>
        <v>-688</v>
      </c>
      <c r="H16" s="56">
        <f t="shared" si="1"/>
        <v>-2.2248092096753331</v>
      </c>
      <c r="I16" s="58">
        <f>表1!C18</f>
        <v>29641</v>
      </c>
      <c r="J16" s="57">
        <f t="shared" si="2"/>
        <v>-595</v>
      </c>
      <c r="K16" s="56">
        <f t="shared" si="3"/>
        <v>-1.9678528905939938</v>
      </c>
    </row>
    <row r="17" spans="1:11" ht="24" customHeight="1">
      <c r="A17" s="64">
        <v>14</v>
      </c>
      <c r="B17" s="63" t="s">
        <v>115</v>
      </c>
      <c r="C17" s="58">
        <v>12271</v>
      </c>
      <c r="D17" s="60">
        <v>-582</v>
      </c>
      <c r="E17" s="56">
        <v>-4.5281257294016966</v>
      </c>
      <c r="F17" s="58">
        <v>11459</v>
      </c>
      <c r="G17" s="60">
        <f t="shared" si="0"/>
        <v>-812</v>
      </c>
      <c r="H17" s="56">
        <f t="shared" si="1"/>
        <v>-6.617227609811752</v>
      </c>
      <c r="I17" s="58">
        <f>表1!C19</f>
        <v>10705</v>
      </c>
      <c r="J17" s="57">
        <f t="shared" si="2"/>
        <v>-754</v>
      </c>
      <c r="K17" s="56">
        <f t="shared" si="3"/>
        <v>-6.579980801117026</v>
      </c>
    </row>
    <row r="18" spans="1:11" ht="24" customHeight="1">
      <c r="A18" s="64">
        <v>15</v>
      </c>
      <c r="B18" s="63" t="s">
        <v>113</v>
      </c>
      <c r="C18" s="58">
        <v>9512</v>
      </c>
      <c r="D18" s="60">
        <v>-574</v>
      </c>
      <c r="E18" s="56">
        <v>-5.6910569105691051</v>
      </c>
      <c r="F18" s="58">
        <v>8639</v>
      </c>
      <c r="G18" s="60">
        <f t="shared" si="0"/>
        <v>-873</v>
      </c>
      <c r="H18" s="56">
        <f t="shared" si="1"/>
        <v>-9.1778805719091672</v>
      </c>
      <c r="I18" s="58">
        <f>表1!C20</f>
        <v>7706</v>
      </c>
      <c r="J18" s="57">
        <f t="shared" si="2"/>
        <v>-933</v>
      </c>
      <c r="K18" s="56">
        <f t="shared" si="3"/>
        <v>-10.799861095034148</v>
      </c>
    </row>
    <row r="19" spans="1:11" ht="24" customHeight="1">
      <c r="A19" s="64">
        <v>16</v>
      </c>
      <c r="B19" s="63" t="s">
        <v>28</v>
      </c>
      <c r="C19" s="58">
        <v>14452</v>
      </c>
      <c r="D19" s="60">
        <v>-1117</v>
      </c>
      <c r="E19" s="56">
        <v>-7.1745134562271176</v>
      </c>
      <c r="F19" s="58">
        <v>12170</v>
      </c>
      <c r="G19" s="60">
        <f t="shared" si="0"/>
        <v>-2282</v>
      </c>
      <c r="H19" s="56">
        <f t="shared" si="1"/>
        <v>-15.790202048159424</v>
      </c>
      <c r="I19" s="58">
        <f>表1!C21</f>
        <v>10847</v>
      </c>
      <c r="J19" s="57">
        <f t="shared" si="2"/>
        <v>-1323</v>
      </c>
      <c r="K19" s="56">
        <f t="shared" si="3"/>
        <v>-10.870994248151192</v>
      </c>
    </row>
    <row r="20" spans="1:11" ht="24" customHeight="1">
      <c r="A20" s="64">
        <v>17</v>
      </c>
      <c r="B20" s="63" t="s">
        <v>15</v>
      </c>
      <c r="C20" s="58">
        <v>8679</v>
      </c>
      <c r="D20" s="60">
        <v>105</v>
      </c>
      <c r="E20" s="56">
        <v>1.2246326102169349</v>
      </c>
      <c r="F20" s="58">
        <v>8900</v>
      </c>
      <c r="G20" s="60">
        <f t="shared" si="0"/>
        <v>221</v>
      </c>
      <c r="H20" s="56">
        <f t="shared" si="1"/>
        <v>2.5463763106348658</v>
      </c>
      <c r="I20" s="58">
        <f>表1!C22</f>
        <v>8942</v>
      </c>
      <c r="J20" s="57">
        <f t="shared" si="2"/>
        <v>42</v>
      </c>
      <c r="K20" s="56">
        <f t="shared" si="3"/>
        <v>0.47191011235955049</v>
      </c>
    </row>
    <row r="21" spans="1:11" ht="24" customHeight="1">
      <c r="A21" s="64">
        <v>18</v>
      </c>
      <c r="B21" s="63" t="s">
        <v>150</v>
      </c>
      <c r="C21" s="58">
        <v>12486</v>
      </c>
      <c r="D21" s="60">
        <v>-329</v>
      </c>
      <c r="E21" s="56">
        <v>-2.5673039406944986</v>
      </c>
      <c r="F21" s="58">
        <v>12318</v>
      </c>
      <c r="G21" s="60">
        <f t="shared" si="0"/>
        <v>-168</v>
      </c>
      <c r="H21" s="56">
        <f t="shared" si="1"/>
        <v>-1.3455069678039404</v>
      </c>
      <c r="I21" s="58">
        <f>表1!C23</f>
        <v>12017</v>
      </c>
      <c r="J21" s="57">
        <f t="shared" si="2"/>
        <v>-301</v>
      </c>
      <c r="K21" s="56">
        <f t="shared" si="3"/>
        <v>-2.4435785030037342</v>
      </c>
    </row>
    <row r="22" spans="1:11" ht="24" customHeight="1">
      <c r="A22" s="64">
        <v>19</v>
      </c>
      <c r="B22" s="63" t="s">
        <v>18</v>
      </c>
      <c r="C22" s="65">
        <v>5611</v>
      </c>
      <c r="D22" s="60">
        <v>-680</v>
      </c>
      <c r="E22" s="56">
        <v>-10.809092354156732</v>
      </c>
      <c r="F22" s="65">
        <v>5194</v>
      </c>
      <c r="G22" s="60">
        <f t="shared" si="0"/>
        <v>-417</v>
      </c>
      <c r="H22" s="56">
        <f t="shared" si="1"/>
        <v>-7.4318303332739273</v>
      </c>
      <c r="I22" s="157">
        <f>表1!C24</f>
        <v>4823</v>
      </c>
      <c r="J22" s="57">
        <f t="shared" si="2"/>
        <v>-371</v>
      </c>
      <c r="K22" s="56">
        <f t="shared" si="3"/>
        <v>-7.1428571428571423</v>
      </c>
    </row>
    <row r="23" spans="1:11" ht="24" customHeight="1">
      <c r="A23" s="64">
        <v>20</v>
      </c>
      <c r="B23" s="63" t="s">
        <v>22</v>
      </c>
      <c r="C23" s="58">
        <v>5800</v>
      </c>
      <c r="D23" s="60">
        <v>-661</v>
      </c>
      <c r="E23" s="56">
        <v>-10.230614455966569</v>
      </c>
      <c r="F23" s="58">
        <v>5264</v>
      </c>
      <c r="G23" s="60">
        <f t="shared" si="0"/>
        <v>-536</v>
      </c>
      <c r="H23" s="56">
        <f t="shared" si="1"/>
        <v>-9.2413793103448274</v>
      </c>
      <c r="I23" s="58">
        <f>表1!C25</f>
        <v>4464</v>
      </c>
      <c r="J23" s="57">
        <f t="shared" si="2"/>
        <v>-800</v>
      </c>
      <c r="K23" s="56">
        <f t="shared" si="3"/>
        <v>-15.19756838905775</v>
      </c>
    </row>
    <row r="24" spans="1:11" ht="24" customHeight="1">
      <c r="A24" s="64">
        <v>21</v>
      </c>
      <c r="B24" s="63" t="s">
        <v>4</v>
      </c>
      <c r="C24" s="58">
        <v>615</v>
      </c>
      <c r="D24" s="60">
        <v>-21</v>
      </c>
      <c r="E24" s="56">
        <v>-3.3018867924528301</v>
      </c>
      <c r="F24" s="58">
        <v>504</v>
      </c>
      <c r="G24" s="60">
        <f t="shared" si="0"/>
        <v>-111</v>
      </c>
      <c r="H24" s="56">
        <f t="shared" si="1"/>
        <v>-18.048780487804876</v>
      </c>
      <c r="I24" s="58">
        <f>表1!C26</f>
        <v>475</v>
      </c>
      <c r="J24" s="57">
        <f t="shared" si="2"/>
        <v>-29</v>
      </c>
      <c r="K24" s="56">
        <f t="shared" si="3"/>
        <v>-5.753968253968254</v>
      </c>
    </row>
    <row r="25" spans="1:11" ht="24" customHeight="1">
      <c r="A25" s="64">
        <v>22</v>
      </c>
      <c r="B25" s="63" t="s">
        <v>21</v>
      </c>
      <c r="C25" s="58">
        <v>4470</v>
      </c>
      <c r="D25" s="60">
        <v>-462</v>
      </c>
      <c r="E25" s="56">
        <v>-9.3673965936739663</v>
      </c>
      <c r="F25" s="58">
        <v>4044</v>
      </c>
      <c r="G25" s="60">
        <f t="shared" si="0"/>
        <v>-426</v>
      </c>
      <c r="H25" s="56">
        <f t="shared" si="1"/>
        <v>-9.5302013422818792</v>
      </c>
      <c r="I25" s="58">
        <f>表1!C27</f>
        <v>3467</v>
      </c>
      <c r="J25" s="57">
        <f t="shared" si="2"/>
        <v>-577</v>
      </c>
      <c r="K25" s="56">
        <f t="shared" si="3"/>
        <v>-14.268051434223542</v>
      </c>
    </row>
    <row r="26" spans="1:11" ht="24" customHeight="1">
      <c r="A26" s="64">
        <v>23</v>
      </c>
      <c r="B26" s="63" t="s">
        <v>149</v>
      </c>
      <c r="C26" s="58">
        <v>16264</v>
      </c>
      <c r="D26" s="60">
        <v>-1600</v>
      </c>
      <c r="E26" s="56">
        <v>-8.9565606806986118</v>
      </c>
      <c r="F26" s="58">
        <v>14451</v>
      </c>
      <c r="G26" s="60">
        <f t="shared" si="0"/>
        <v>-1813</v>
      </c>
      <c r="H26" s="56">
        <f t="shared" si="1"/>
        <v>-11.147319232661092</v>
      </c>
      <c r="I26" s="58">
        <f>表1!C28</f>
        <v>12603</v>
      </c>
      <c r="J26" s="57">
        <f t="shared" si="2"/>
        <v>-1848</v>
      </c>
      <c r="K26" s="56">
        <f t="shared" si="3"/>
        <v>-12.788042350010381</v>
      </c>
    </row>
    <row r="27" spans="1:11" ht="24" customHeight="1">
      <c r="A27" s="64">
        <v>24</v>
      </c>
      <c r="B27" s="63" t="s">
        <v>12</v>
      </c>
      <c r="C27" s="58">
        <v>2831</v>
      </c>
      <c r="D27" s="60">
        <v>-354</v>
      </c>
      <c r="E27" s="56">
        <v>-11.114599686028258</v>
      </c>
      <c r="F27" s="58">
        <v>2556</v>
      </c>
      <c r="G27" s="60">
        <f t="shared" si="0"/>
        <v>-275</v>
      </c>
      <c r="H27" s="56">
        <f t="shared" si="1"/>
        <v>-9.7138820204874605</v>
      </c>
      <c r="I27" s="58">
        <f>表1!C29</f>
        <v>2184</v>
      </c>
      <c r="J27" s="57">
        <f t="shared" si="2"/>
        <v>-372</v>
      </c>
      <c r="K27" s="56">
        <f t="shared" si="3"/>
        <v>-14.553990610328638</v>
      </c>
    </row>
    <row r="28" spans="1:11" ht="24" customHeight="1">
      <c r="A28" s="64">
        <v>25</v>
      </c>
      <c r="B28" s="63" t="s">
        <v>93</v>
      </c>
      <c r="C28" s="58">
        <v>6582</v>
      </c>
      <c r="D28" s="60">
        <v>-784</v>
      </c>
      <c r="E28" s="56">
        <v>-10.643497149063263</v>
      </c>
      <c r="F28" s="58">
        <v>5770</v>
      </c>
      <c r="G28" s="60">
        <f t="shared" si="0"/>
        <v>-812</v>
      </c>
      <c r="H28" s="56">
        <f t="shared" si="1"/>
        <v>-12.33667578243695</v>
      </c>
      <c r="I28" s="58">
        <f>表1!C30</f>
        <v>5063</v>
      </c>
      <c r="J28" s="57">
        <f t="shared" si="2"/>
        <v>-707</v>
      </c>
      <c r="K28" s="56">
        <f t="shared" si="3"/>
        <v>-12.253032928942806</v>
      </c>
    </row>
    <row r="29" spans="1:11" ht="24" customHeight="1">
      <c r="A29" s="64">
        <v>26</v>
      </c>
      <c r="B29" s="63" t="s">
        <v>91</v>
      </c>
      <c r="C29" s="58">
        <v>3579</v>
      </c>
      <c r="D29" s="60">
        <v>-182</v>
      </c>
      <c r="E29" s="56">
        <v>-4.8391385269875036</v>
      </c>
      <c r="F29" s="58">
        <v>3322</v>
      </c>
      <c r="G29" s="60">
        <f t="shared" si="0"/>
        <v>-257</v>
      </c>
      <c r="H29" s="56">
        <f t="shared" si="1"/>
        <v>-7.1807767532830402</v>
      </c>
      <c r="I29" s="58">
        <f>表1!C31</f>
        <v>3033</v>
      </c>
      <c r="J29" s="57">
        <f t="shared" si="2"/>
        <v>-289</v>
      </c>
      <c r="K29" s="56">
        <f t="shared" si="3"/>
        <v>-8.6995785671282349</v>
      </c>
    </row>
    <row r="30" spans="1:11" ht="24" customHeight="1">
      <c r="A30" s="64">
        <v>27</v>
      </c>
      <c r="B30" s="63" t="s">
        <v>89</v>
      </c>
      <c r="C30" s="58">
        <v>15037</v>
      </c>
      <c r="D30" s="60">
        <v>-768</v>
      </c>
      <c r="E30" s="56">
        <v>-4.8592217652641567</v>
      </c>
      <c r="F30" s="58">
        <v>13552</v>
      </c>
      <c r="G30" s="60">
        <f t="shared" si="0"/>
        <v>-1485</v>
      </c>
      <c r="H30" s="56">
        <f t="shared" si="1"/>
        <v>-9.8756400877834682</v>
      </c>
      <c r="I30" s="58">
        <f>表1!C32</f>
        <v>11964</v>
      </c>
      <c r="J30" s="57">
        <f t="shared" si="2"/>
        <v>-1588</v>
      </c>
      <c r="K30" s="56">
        <f t="shared" si="3"/>
        <v>-11.717827626918536</v>
      </c>
    </row>
    <row r="31" spans="1:11" ht="24" customHeight="1">
      <c r="A31" s="64">
        <v>28</v>
      </c>
      <c r="B31" s="63" t="s">
        <v>87</v>
      </c>
      <c r="C31" s="58">
        <v>16303</v>
      </c>
      <c r="D31" s="60">
        <v>-1057</v>
      </c>
      <c r="E31" s="56">
        <v>-6.088709677419355</v>
      </c>
      <c r="F31" s="58">
        <v>15068</v>
      </c>
      <c r="G31" s="60">
        <f t="shared" si="0"/>
        <v>-1235</v>
      </c>
      <c r="H31" s="56">
        <f t="shared" si="1"/>
        <v>-7.5752928908789787</v>
      </c>
      <c r="I31" s="58">
        <f>表1!C33</f>
        <v>13578</v>
      </c>
      <c r="J31" s="57">
        <f t="shared" si="2"/>
        <v>-1490</v>
      </c>
      <c r="K31" s="56">
        <f t="shared" si="3"/>
        <v>-9.8885054419962835</v>
      </c>
    </row>
    <row r="32" spans="1:11" ht="24" customHeight="1">
      <c r="A32" s="64">
        <v>29</v>
      </c>
      <c r="B32" s="63" t="s">
        <v>20</v>
      </c>
      <c r="C32" s="58">
        <v>3206</v>
      </c>
      <c r="D32" s="60">
        <v>-158</v>
      </c>
      <c r="E32" s="56">
        <v>-4.6967895362663503</v>
      </c>
      <c r="F32" s="58">
        <v>3081</v>
      </c>
      <c r="G32" s="60">
        <f t="shared" si="0"/>
        <v>-125</v>
      </c>
      <c r="H32" s="56">
        <f t="shared" si="1"/>
        <v>-3.8989394884591388</v>
      </c>
      <c r="I32" s="58">
        <f>表1!C34</f>
        <v>2834</v>
      </c>
      <c r="J32" s="57">
        <f t="shared" si="2"/>
        <v>-247</v>
      </c>
      <c r="K32" s="56">
        <f t="shared" si="3"/>
        <v>-8.0168776371308024</v>
      </c>
    </row>
    <row r="33" spans="1:11" ht="24" customHeight="1">
      <c r="A33" s="74">
        <v>30</v>
      </c>
      <c r="B33" s="73" t="s">
        <v>16</v>
      </c>
      <c r="C33" s="68">
        <v>3536</v>
      </c>
      <c r="D33" s="69">
        <v>-473</v>
      </c>
      <c r="E33" s="66">
        <v>-11.798453479670741</v>
      </c>
      <c r="F33" s="68">
        <v>3081</v>
      </c>
      <c r="G33" s="69">
        <f t="shared" si="0"/>
        <v>-455</v>
      </c>
      <c r="H33" s="66">
        <f t="shared" si="1"/>
        <v>-12.867647058823529</v>
      </c>
      <c r="I33" s="68">
        <f>表1!C35</f>
        <v>2611</v>
      </c>
      <c r="J33" s="67">
        <f t="shared" si="2"/>
        <v>-470</v>
      </c>
      <c r="K33" s="66">
        <f t="shared" si="3"/>
        <v>-15.254787406686141</v>
      </c>
    </row>
    <row r="34" spans="1:11" ht="24" customHeight="1">
      <c r="A34" s="64">
        <v>31</v>
      </c>
      <c r="B34" s="63" t="s">
        <v>8</v>
      </c>
      <c r="C34" s="58">
        <v>1668</v>
      </c>
      <c r="D34" s="60">
        <v>-258</v>
      </c>
      <c r="E34" s="56">
        <v>-13.395638629283487</v>
      </c>
      <c r="F34" s="58">
        <v>1452</v>
      </c>
      <c r="G34" s="60">
        <f t="shared" si="0"/>
        <v>-216</v>
      </c>
      <c r="H34" s="56">
        <f t="shared" si="1"/>
        <v>-12.949640287769784</v>
      </c>
      <c r="I34" s="58">
        <f>表1!C39</f>
        <v>1217</v>
      </c>
      <c r="J34" s="57">
        <f t="shared" si="2"/>
        <v>-235</v>
      </c>
      <c r="K34" s="56">
        <f t="shared" si="3"/>
        <v>-16.184573002754821</v>
      </c>
    </row>
    <row r="35" spans="1:11" ht="24" customHeight="1">
      <c r="A35" s="64">
        <v>32</v>
      </c>
      <c r="B35" s="63" t="s">
        <v>10</v>
      </c>
      <c r="C35" s="58">
        <v>2189</v>
      </c>
      <c r="D35" s="60">
        <v>-273</v>
      </c>
      <c r="E35" s="56">
        <v>-11.088545897644192</v>
      </c>
      <c r="F35" s="58">
        <v>1862</v>
      </c>
      <c r="G35" s="60">
        <f t="shared" si="0"/>
        <v>-327</v>
      </c>
      <c r="H35" s="56">
        <f t="shared" si="1"/>
        <v>-14.938328003654636</v>
      </c>
      <c r="I35" s="58">
        <f>表1!C40</f>
        <v>1634</v>
      </c>
      <c r="J35" s="57">
        <f t="shared" si="2"/>
        <v>-228</v>
      </c>
      <c r="K35" s="56">
        <f t="shared" si="3"/>
        <v>-12.244897959183673</v>
      </c>
    </row>
    <row r="36" spans="1:11" ht="24" customHeight="1">
      <c r="A36" s="64">
        <v>33</v>
      </c>
      <c r="B36" s="63" t="s">
        <v>6</v>
      </c>
      <c r="C36" s="58">
        <v>1322</v>
      </c>
      <c r="D36" s="60">
        <v>-178</v>
      </c>
      <c r="E36" s="56">
        <v>-11.866666666666667</v>
      </c>
      <c r="F36" s="58">
        <v>1246</v>
      </c>
      <c r="G36" s="60">
        <f t="shared" ref="G36:G62" si="4">F36-C36</f>
        <v>-76</v>
      </c>
      <c r="H36" s="56">
        <f t="shared" ref="H36:H62" si="5">IF(ISERROR(G36/C36),IF(G36="","",IF(G36&gt;0,"（皆増）","－")),G36/C36*100)</f>
        <v>-5.7488653555219367</v>
      </c>
      <c r="I36" s="58">
        <f>表1!C41</f>
        <v>1067</v>
      </c>
      <c r="J36" s="57">
        <f t="shared" ref="J36:J62" si="6">I36-F36</f>
        <v>-179</v>
      </c>
      <c r="K36" s="56">
        <f t="shared" ref="K36:K62" si="7">IF(ISERROR(J36/F36),IF(J36="","",IF(J36&gt;0,"（皆増）","－")),J36/F36*100)</f>
        <v>-14.365971107544143</v>
      </c>
    </row>
    <row r="37" spans="1:11" ht="24" customHeight="1">
      <c r="A37" s="64">
        <v>34</v>
      </c>
      <c r="B37" s="63" t="s">
        <v>148</v>
      </c>
      <c r="C37" s="58">
        <v>20913</v>
      </c>
      <c r="D37" s="60">
        <v>-1824</v>
      </c>
      <c r="E37" s="56">
        <v>-8.0221665127325501</v>
      </c>
      <c r="F37" s="58">
        <v>19014</v>
      </c>
      <c r="G37" s="60">
        <f t="shared" si="4"/>
        <v>-1899</v>
      </c>
      <c r="H37" s="56">
        <f t="shared" si="5"/>
        <v>-9.0804762587864012</v>
      </c>
      <c r="I37" s="58">
        <f>表1!C42</f>
        <v>17292</v>
      </c>
      <c r="J37" s="57">
        <f t="shared" si="6"/>
        <v>-1722</v>
      </c>
      <c r="K37" s="56">
        <f t="shared" si="7"/>
        <v>-9.0564846954875353</v>
      </c>
    </row>
    <row r="38" spans="1:11" ht="24" customHeight="1">
      <c r="A38" s="64">
        <v>35</v>
      </c>
      <c r="B38" s="63" t="s">
        <v>13</v>
      </c>
      <c r="C38" s="58">
        <v>20322</v>
      </c>
      <c r="D38" s="60">
        <v>555</v>
      </c>
      <c r="E38" s="56">
        <v>2.8077098193959631</v>
      </c>
      <c r="F38" s="58">
        <v>20808</v>
      </c>
      <c r="G38" s="60">
        <f t="shared" si="4"/>
        <v>486</v>
      </c>
      <c r="H38" s="56">
        <f t="shared" si="5"/>
        <v>2.3914968999114263</v>
      </c>
      <c r="I38" s="58">
        <f>表1!C43</f>
        <v>20859</v>
      </c>
      <c r="J38" s="57">
        <f t="shared" si="6"/>
        <v>51</v>
      </c>
      <c r="K38" s="56">
        <f t="shared" si="7"/>
        <v>0.24509803921568626</v>
      </c>
    </row>
    <row r="39" spans="1:11" ht="24" customHeight="1">
      <c r="A39" s="64">
        <v>36</v>
      </c>
      <c r="B39" s="63" t="s">
        <v>71</v>
      </c>
      <c r="C39" s="58">
        <v>6495</v>
      </c>
      <c r="D39" s="60">
        <v>-307</v>
      </c>
      <c r="E39" s="56">
        <v>-4.5133784181123193</v>
      </c>
      <c r="F39" s="58">
        <v>6213</v>
      </c>
      <c r="G39" s="60">
        <f t="shared" si="4"/>
        <v>-282</v>
      </c>
      <c r="H39" s="56">
        <f t="shared" si="5"/>
        <v>-4.3418013856812934</v>
      </c>
      <c r="I39" s="58">
        <f>表1!C44</f>
        <v>5825</v>
      </c>
      <c r="J39" s="57">
        <f t="shared" si="6"/>
        <v>-388</v>
      </c>
      <c r="K39" s="56">
        <f t="shared" si="7"/>
        <v>-6.2449702237244491</v>
      </c>
    </row>
    <row r="40" spans="1:11" ht="24" customHeight="1">
      <c r="A40" s="64">
        <v>37</v>
      </c>
      <c r="B40" s="63" t="s">
        <v>24</v>
      </c>
      <c r="C40" s="58">
        <v>5001</v>
      </c>
      <c r="D40" s="60">
        <v>-153</v>
      </c>
      <c r="E40" s="56">
        <v>-2.9685681024447033</v>
      </c>
      <c r="F40" s="58">
        <v>4885</v>
      </c>
      <c r="G40" s="60">
        <f t="shared" si="4"/>
        <v>-116</v>
      </c>
      <c r="H40" s="56">
        <f t="shared" si="5"/>
        <v>-2.3195360927814437</v>
      </c>
      <c r="I40" s="58">
        <f>表1!C45</f>
        <v>4504</v>
      </c>
      <c r="J40" s="57">
        <f t="shared" si="6"/>
        <v>-381</v>
      </c>
      <c r="K40" s="56">
        <f t="shared" si="7"/>
        <v>-7.7993858751279426</v>
      </c>
    </row>
    <row r="41" spans="1:11" ht="24" customHeight="1">
      <c r="A41" s="64">
        <v>38</v>
      </c>
      <c r="B41" s="63" t="s">
        <v>68</v>
      </c>
      <c r="C41" s="65">
        <v>17370</v>
      </c>
      <c r="D41" s="60">
        <v>-1037</v>
      </c>
      <c r="E41" s="56">
        <v>-5.6337262997772584</v>
      </c>
      <c r="F41" s="157">
        <v>17287</v>
      </c>
      <c r="G41" s="60">
        <f t="shared" si="4"/>
        <v>-83</v>
      </c>
      <c r="H41" s="56">
        <f t="shared" si="5"/>
        <v>-0.47783534830166952</v>
      </c>
      <c r="I41" s="157">
        <f>表1!C46</f>
        <v>16468</v>
      </c>
      <c r="J41" s="57">
        <f t="shared" si="6"/>
        <v>-819</v>
      </c>
      <c r="K41" s="56">
        <f t="shared" si="7"/>
        <v>-4.7376641406837505</v>
      </c>
    </row>
    <row r="42" spans="1:11" ht="24" customHeight="1">
      <c r="A42" s="64">
        <v>39</v>
      </c>
      <c r="B42" s="63" t="s">
        <v>66</v>
      </c>
      <c r="C42" s="58">
        <v>14295</v>
      </c>
      <c r="D42" s="60">
        <v>-767</v>
      </c>
      <c r="E42" s="56">
        <v>-5.0922852210861773</v>
      </c>
      <c r="F42" s="58">
        <v>13343</v>
      </c>
      <c r="G42" s="60">
        <f t="shared" si="4"/>
        <v>-952</v>
      </c>
      <c r="H42" s="56">
        <f t="shared" si="5"/>
        <v>-6.6596712137110883</v>
      </c>
      <c r="I42" s="58">
        <f>表1!C47</f>
        <v>11981</v>
      </c>
      <c r="J42" s="57">
        <f t="shared" si="6"/>
        <v>-1362</v>
      </c>
      <c r="K42" s="56">
        <f t="shared" si="7"/>
        <v>-10.207599490369482</v>
      </c>
    </row>
    <row r="43" spans="1:11" ht="24" customHeight="1">
      <c r="A43" s="64">
        <v>40</v>
      </c>
      <c r="B43" s="63" t="s">
        <v>64</v>
      </c>
      <c r="C43" s="58">
        <v>5950</v>
      </c>
      <c r="D43" s="60">
        <v>-398</v>
      </c>
      <c r="E43" s="56">
        <v>-6.2696912413358534</v>
      </c>
      <c r="F43" s="58">
        <v>5392</v>
      </c>
      <c r="G43" s="60">
        <f t="shared" si="4"/>
        <v>-558</v>
      </c>
      <c r="H43" s="56">
        <f t="shared" si="5"/>
        <v>-9.3781512605042021</v>
      </c>
      <c r="I43" s="58">
        <f>表1!C48</f>
        <v>4741</v>
      </c>
      <c r="J43" s="57">
        <f t="shared" si="6"/>
        <v>-651</v>
      </c>
      <c r="K43" s="56">
        <f t="shared" si="7"/>
        <v>-12.073442136498516</v>
      </c>
    </row>
    <row r="44" spans="1:11" ht="24" customHeight="1">
      <c r="A44" s="64">
        <v>41</v>
      </c>
      <c r="B44" s="63" t="s">
        <v>62</v>
      </c>
      <c r="C44" s="58">
        <v>9157</v>
      </c>
      <c r="D44" s="60">
        <v>-727</v>
      </c>
      <c r="E44" s="56">
        <v>-7.3553217320922712</v>
      </c>
      <c r="F44" s="58">
        <v>8302</v>
      </c>
      <c r="G44" s="60">
        <f t="shared" si="4"/>
        <v>-855</v>
      </c>
      <c r="H44" s="56">
        <f t="shared" si="5"/>
        <v>-9.3371191438243955</v>
      </c>
      <c r="I44" s="58">
        <f>表1!C49</f>
        <v>7416</v>
      </c>
      <c r="J44" s="57">
        <f t="shared" si="6"/>
        <v>-886</v>
      </c>
      <c r="K44" s="56">
        <f t="shared" si="7"/>
        <v>-10.672127198265478</v>
      </c>
    </row>
    <row r="45" spans="1:11" ht="24" customHeight="1">
      <c r="A45" s="64">
        <v>42</v>
      </c>
      <c r="B45" s="63" t="s">
        <v>25</v>
      </c>
      <c r="C45" s="58">
        <v>3577</v>
      </c>
      <c r="D45" s="60">
        <v>-412</v>
      </c>
      <c r="E45" s="56">
        <v>-10.328403108548509</v>
      </c>
      <c r="F45" s="58">
        <v>3049</v>
      </c>
      <c r="G45" s="60">
        <f t="shared" si="4"/>
        <v>-528</v>
      </c>
      <c r="H45" s="56">
        <f t="shared" si="5"/>
        <v>-14.760972882303605</v>
      </c>
      <c r="I45" s="58">
        <f>表1!C50</f>
        <v>2628</v>
      </c>
      <c r="J45" s="57">
        <f t="shared" si="6"/>
        <v>-421</v>
      </c>
      <c r="K45" s="56">
        <f t="shared" si="7"/>
        <v>-13.807805837979664</v>
      </c>
    </row>
    <row r="46" spans="1:11" ht="24" customHeight="1">
      <c r="A46" s="64">
        <v>43</v>
      </c>
      <c r="B46" s="63" t="s">
        <v>59</v>
      </c>
      <c r="C46" s="58">
        <v>15880</v>
      </c>
      <c r="D46" s="60">
        <v>-1895</v>
      </c>
      <c r="E46" s="56">
        <v>-10.661040787623065</v>
      </c>
      <c r="F46" s="58">
        <v>14644</v>
      </c>
      <c r="G46" s="60">
        <f t="shared" si="4"/>
        <v>-1236</v>
      </c>
      <c r="H46" s="56">
        <f t="shared" si="5"/>
        <v>-7.7833753148614608</v>
      </c>
      <c r="I46" s="58">
        <f>表1!C51</f>
        <v>13253</v>
      </c>
      <c r="J46" s="57">
        <f t="shared" si="6"/>
        <v>-1391</v>
      </c>
      <c r="K46" s="56">
        <f t="shared" si="7"/>
        <v>-9.498770827642721</v>
      </c>
    </row>
    <row r="47" spans="1:11" ht="24" customHeight="1">
      <c r="A47" s="64">
        <v>44</v>
      </c>
      <c r="B47" s="63" t="s">
        <v>23</v>
      </c>
      <c r="C47" s="58">
        <v>6777</v>
      </c>
      <c r="D47" s="60">
        <v>-454</v>
      </c>
      <c r="E47" s="56">
        <v>-6.2785230258608768</v>
      </c>
      <c r="F47" s="58">
        <v>6392</v>
      </c>
      <c r="G47" s="60">
        <f t="shared" si="4"/>
        <v>-385</v>
      </c>
      <c r="H47" s="56">
        <f t="shared" si="5"/>
        <v>-5.6809797845654417</v>
      </c>
      <c r="I47" s="58">
        <f>表1!C52</f>
        <v>5702</v>
      </c>
      <c r="J47" s="57">
        <f t="shared" si="6"/>
        <v>-690</v>
      </c>
      <c r="K47" s="56">
        <f t="shared" si="7"/>
        <v>-10.794743429286608</v>
      </c>
    </row>
    <row r="48" spans="1:11" ht="24" customHeight="1">
      <c r="A48" s="64">
        <v>45</v>
      </c>
      <c r="B48" s="63" t="s">
        <v>56</v>
      </c>
      <c r="C48" s="58">
        <v>6505</v>
      </c>
      <c r="D48" s="60">
        <v>-416</v>
      </c>
      <c r="E48" s="56">
        <v>-6.010692096517845</v>
      </c>
      <c r="F48" s="58">
        <v>5826</v>
      </c>
      <c r="G48" s="60">
        <f t="shared" si="4"/>
        <v>-679</v>
      </c>
      <c r="H48" s="56">
        <f t="shared" si="5"/>
        <v>-10.438124519600308</v>
      </c>
      <c r="I48" s="58">
        <f>表1!C53</f>
        <v>5201</v>
      </c>
      <c r="J48" s="57">
        <f t="shared" si="6"/>
        <v>-625</v>
      </c>
      <c r="K48" s="56">
        <f t="shared" si="7"/>
        <v>-10.727772056299347</v>
      </c>
    </row>
    <row r="49" spans="1:11" ht="24" customHeight="1">
      <c r="A49" s="64">
        <v>46</v>
      </c>
      <c r="B49" s="63" t="s">
        <v>54</v>
      </c>
      <c r="C49" s="58">
        <v>6577</v>
      </c>
      <c r="D49" s="60">
        <v>-311</v>
      </c>
      <c r="E49" s="56">
        <v>-4.5150987224157957</v>
      </c>
      <c r="F49" s="58">
        <v>6036</v>
      </c>
      <c r="G49" s="60">
        <f t="shared" si="4"/>
        <v>-541</v>
      </c>
      <c r="H49" s="56">
        <f t="shared" si="5"/>
        <v>-8.2256347878972171</v>
      </c>
      <c r="I49" s="58">
        <f>表1!C54</f>
        <v>5423</v>
      </c>
      <c r="J49" s="57">
        <f t="shared" si="6"/>
        <v>-613</v>
      </c>
      <c r="K49" s="56">
        <f t="shared" si="7"/>
        <v>-10.155732273028496</v>
      </c>
    </row>
    <row r="50" spans="1:11" ht="24" customHeight="1">
      <c r="A50" s="64">
        <v>47</v>
      </c>
      <c r="B50" s="63" t="s">
        <v>52</v>
      </c>
      <c r="C50" s="58">
        <v>5373</v>
      </c>
      <c r="D50" s="60">
        <v>-657</v>
      </c>
      <c r="E50" s="56">
        <v>-10.895522388059701</v>
      </c>
      <c r="F50" s="58">
        <v>4825</v>
      </c>
      <c r="G50" s="60">
        <f t="shared" si="4"/>
        <v>-548</v>
      </c>
      <c r="H50" s="56">
        <f t="shared" si="5"/>
        <v>-10.199143867485576</v>
      </c>
      <c r="I50" s="58">
        <f>表1!C55</f>
        <v>4144</v>
      </c>
      <c r="J50" s="57">
        <f t="shared" si="6"/>
        <v>-681</v>
      </c>
      <c r="K50" s="56">
        <f t="shared" si="7"/>
        <v>-14.113989637305698</v>
      </c>
    </row>
    <row r="51" spans="1:11" ht="24" customHeight="1">
      <c r="A51" s="64">
        <v>48</v>
      </c>
      <c r="B51" s="63" t="s">
        <v>17</v>
      </c>
      <c r="C51" s="58">
        <v>18304</v>
      </c>
      <c r="D51" s="60">
        <v>113</v>
      </c>
      <c r="E51" s="56">
        <v>0.62118630091803639</v>
      </c>
      <c r="F51" s="58">
        <v>17018</v>
      </c>
      <c r="G51" s="60">
        <f t="shared" si="4"/>
        <v>-1286</v>
      </c>
      <c r="H51" s="56">
        <f t="shared" si="5"/>
        <v>-7.0257867132867133</v>
      </c>
      <c r="I51" s="58">
        <f>表1!C56</f>
        <v>15818</v>
      </c>
      <c r="J51" s="57">
        <f t="shared" si="6"/>
        <v>-1200</v>
      </c>
      <c r="K51" s="56">
        <f t="shared" si="7"/>
        <v>-7.0513573862968624</v>
      </c>
    </row>
    <row r="52" spans="1:11" ht="24" customHeight="1">
      <c r="A52" s="64">
        <v>49</v>
      </c>
      <c r="B52" s="63" t="s">
        <v>49</v>
      </c>
      <c r="C52" s="58">
        <v>10475</v>
      </c>
      <c r="D52" s="60">
        <v>-727</v>
      </c>
      <c r="E52" s="56">
        <v>-6.4899125156222111</v>
      </c>
      <c r="F52" s="58">
        <v>9471</v>
      </c>
      <c r="G52" s="60">
        <f t="shared" si="4"/>
        <v>-1004</v>
      </c>
      <c r="H52" s="56">
        <f t="shared" si="5"/>
        <v>-9.5847255369928401</v>
      </c>
      <c r="I52" s="58">
        <f>表1!C57</f>
        <v>8334</v>
      </c>
      <c r="J52" s="57">
        <f t="shared" si="6"/>
        <v>-1137</v>
      </c>
      <c r="K52" s="56">
        <f t="shared" si="7"/>
        <v>-12.005068102629078</v>
      </c>
    </row>
    <row r="53" spans="1:11" ht="24" customHeight="1">
      <c r="A53" s="64">
        <v>50</v>
      </c>
      <c r="B53" s="63" t="s">
        <v>29</v>
      </c>
      <c r="C53" s="58">
        <v>4319</v>
      </c>
      <c r="D53" s="60">
        <v>-1099</v>
      </c>
      <c r="E53" s="56">
        <v>-20.284237726098191</v>
      </c>
      <c r="F53" s="58">
        <v>5412</v>
      </c>
      <c r="G53" s="60">
        <f t="shared" si="4"/>
        <v>1093</v>
      </c>
      <c r="H53" s="56">
        <f t="shared" si="5"/>
        <v>25.306783977772636</v>
      </c>
      <c r="I53" s="58">
        <f>表1!C58</f>
        <v>4783</v>
      </c>
      <c r="J53" s="57">
        <f t="shared" si="6"/>
        <v>-629</v>
      </c>
      <c r="K53" s="56">
        <f t="shared" si="7"/>
        <v>-11.622320768662233</v>
      </c>
    </row>
    <row r="54" spans="1:11" ht="24" customHeight="1">
      <c r="A54" s="64">
        <v>51</v>
      </c>
      <c r="B54" s="63" t="s">
        <v>30</v>
      </c>
      <c r="C54" s="58">
        <v>975</v>
      </c>
      <c r="D54" s="60">
        <v>-6725</v>
      </c>
      <c r="E54" s="56">
        <v>-87.337662337662337</v>
      </c>
      <c r="F54" s="58">
        <v>3710</v>
      </c>
      <c r="G54" s="60">
        <f t="shared" si="4"/>
        <v>2735</v>
      </c>
      <c r="H54" s="56">
        <f t="shared" si="5"/>
        <v>280.5128205128205</v>
      </c>
      <c r="I54" s="58">
        <f>表1!C59</f>
        <v>4543</v>
      </c>
      <c r="J54" s="57">
        <f t="shared" si="6"/>
        <v>833</v>
      </c>
      <c r="K54" s="56">
        <f t="shared" si="7"/>
        <v>22.452830188679247</v>
      </c>
    </row>
    <row r="55" spans="1:11" ht="24" customHeight="1">
      <c r="A55" s="64">
        <v>52</v>
      </c>
      <c r="B55" s="63" t="s">
        <v>31</v>
      </c>
      <c r="C55" s="58">
        <v>0</v>
      </c>
      <c r="D55" s="60">
        <v>-16001</v>
      </c>
      <c r="E55" s="56">
        <v>-100</v>
      </c>
      <c r="F55" s="58">
        <v>2128</v>
      </c>
      <c r="G55" s="60">
        <f t="shared" si="4"/>
        <v>2128</v>
      </c>
      <c r="H55" s="143" t="str">
        <f t="shared" si="5"/>
        <v>（皆増）</v>
      </c>
      <c r="I55" s="58">
        <f>表1!C60</f>
        <v>2890</v>
      </c>
      <c r="J55" s="57">
        <f t="shared" si="6"/>
        <v>762</v>
      </c>
      <c r="K55" s="56">
        <f t="shared" si="7"/>
        <v>35.808270676691727</v>
      </c>
    </row>
    <row r="56" spans="1:11" ht="24" customHeight="1">
      <c r="A56" s="64">
        <v>53</v>
      </c>
      <c r="B56" s="63" t="s">
        <v>32</v>
      </c>
      <c r="C56" s="58">
        <v>2021</v>
      </c>
      <c r="D56" s="60">
        <v>-799</v>
      </c>
      <c r="E56" s="56">
        <v>-28.333333333333332</v>
      </c>
      <c r="F56" s="58">
        <v>2044</v>
      </c>
      <c r="G56" s="60">
        <f t="shared" si="4"/>
        <v>23</v>
      </c>
      <c r="H56" s="56">
        <f t="shared" si="5"/>
        <v>1.1380504700643246</v>
      </c>
      <c r="I56" s="58">
        <f>表1!C61</f>
        <v>1705</v>
      </c>
      <c r="J56" s="57">
        <f t="shared" si="6"/>
        <v>-339</v>
      </c>
      <c r="K56" s="56">
        <f t="shared" si="7"/>
        <v>-16.585127201565559</v>
      </c>
    </row>
    <row r="57" spans="1:11" ht="24" customHeight="1">
      <c r="A57" s="64">
        <v>54</v>
      </c>
      <c r="B57" s="63" t="s">
        <v>33</v>
      </c>
      <c r="C57" s="58">
        <v>0</v>
      </c>
      <c r="D57" s="60">
        <v>-11515</v>
      </c>
      <c r="E57" s="56">
        <v>-100</v>
      </c>
      <c r="F57" s="58">
        <v>847</v>
      </c>
      <c r="G57" s="60">
        <f t="shared" si="4"/>
        <v>847</v>
      </c>
      <c r="H57" s="143" t="str">
        <f t="shared" si="5"/>
        <v>（皆増）</v>
      </c>
      <c r="I57" s="58">
        <f>表1!C62</f>
        <v>1534</v>
      </c>
      <c r="J57" s="57">
        <f t="shared" si="6"/>
        <v>687</v>
      </c>
      <c r="K57" s="56">
        <f t="shared" si="7"/>
        <v>81.109799291617463</v>
      </c>
    </row>
    <row r="58" spans="1:11" ht="24" customHeight="1">
      <c r="A58" s="64">
        <v>55</v>
      </c>
      <c r="B58" s="63" t="s">
        <v>34</v>
      </c>
      <c r="C58" s="58">
        <v>0</v>
      </c>
      <c r="D58" s="60">
        <v>-6932</v>
      </c>
      <c r="E58" s="56">
        <v>-100</v>
      </c>
      <c r="F58" s="58">
        <v>0</v>
      </c>
      <c r="G58" s="60">
        <f>F58-C58</f>
        <v>0</v>
      </c>
      <c r="H58" s="56" t="str">
        <f t="shared" si="5"/>
        <v>－</v>
      </c>
      <c r="I58" s="58">
        <f>表1!C63</f>
        <v>211</v>
      </c>
      <c r="J58" s="57">
        <f>I58-F58</f>
        <v>211</v>
      </c>
      <c r="K58" s="143" t="str">
        <f t="shared" si="7"/>
        <v>（皆増）</v>
      </c>
    </row>
    <row r="59" spans="1:11" ht="24" customHeight="1">
      <c r="A59" s="64">
        <v>56</v>
      </c>
      <c r="B59" s="63" t="s">
        <v>35</v>
      </c>
      <c r="C59" s="58">
        <v>0</v>
      </c>
      <c r="D59" s="60">
        <v>-20905</v>
      </c>
      <c r="E59" s="56">
        <v>-100</v>
      </c>
      <c r="F59" s="58">
        <v>1923</v>
      </c>
      <c r="G59" s="60">
        <f t="shared" si="4"/>
        <v>1923</v>
      </c>
      <c r="H59" s="143" t="str">
        <f t="shared" si="5"/>
        <v>（皆増）</v>
      </c>
      <c r="I59" s="58">
        <f>表1!C64</f>
        <v>2573</v>
      </c>
      <c r="J59" s="57">
        <f t="shared" si="6"/>
        <v>650</v>
      </c>
      <c r="K59" s="56">
        <f t="shared" si="7"/>
        <v>33.801352054082159</v>
      </c>
    </row>
    <row r="60" spans="1:11" ht="24" customHeight="1">
      <c r="A60" s="64">
        <v>57</v>
      </c>
      <c r="B60" s="63" t="s">
        <v>36</v>
      </c>
      <c r="C60" s="58">
        <v>18</v>
      </c>
      <c r="D60" s="60">
        <v>-1513</v>
      </c>
      <c r="E60" s="56">
        <v>-98.824297844546052</v>
      </c>
      <c r="F60" s="58">
        <v>420</v>
      </c>
      <c r="G60" s="60">
        <f t="shared" si="4"/>
        <v>402</v>
      </c>
      <c r="H60" s="56">
        <f t="shared" si="5"/>
        <v>2233.333333333333</v>
      </c>
      <c r="I60" s="58">
        <f>表1!C65</f>
        <v>419</v>
      </c>
      <c r="J60" s="57">
        <f t="shared" si="6"/>
        <v>-1</v>
      </c>
      <c r="K60" s="56">
        <f t="shared" si="7"/>
        <v>-0.23809523809523811</v>
      </c>
    </row>
    <row r="61" spans="1:11" ht="24" customHeight="1">
      <c r="A61" s="64">
        <v>58</v>
      </c>
      <c r="B61" s="63" t="s">
        <v>39</v>
      </c>
      <c r="C61" s="58">
        <v>8218</v>
      </c>
      <c r="D61" s="60">
        <v>-6</v>
      </c>
      <c r="E61" s="56">
        <v>-7.2957198443579771E-2</v>
      </c>
      <c r="F61" s="58">
        <v>7905</v>
      </c>
      <c r="G61" s="60">
        <f>F61-C61</f>
        <v>-313</v>
      </c>
      <c r="H61" s="56">
        <f>IF(ISERROR(G61/C61),IF(G61="","",IF(G61&gt;0,"（皆増）","－")),G61/C61*100)</f>
        <v>-3.8087125821367729</v>
      </c>
      <c r="I61" s="58">
        <f>表1!C66</f>
        <v>7483</v>
      </c>
      <c r="J61" s="57">
        <f t="shared" si="6"/>
        <v>-422</v>
      </c>
      <c r="K61" s="56">
        <f t="shared" si="7"/>
        <v>-5.3383934218848825</v>
      </c>
    </row>
    <row r="62" spans="1:11" ht="24" customHeight="1">
      <c r="A62" s="64">
        <v>59</v>
      </c>
      <c r="B62" s="63" t="s">
        <v>37</v>
      </c>
      <c r="C62" s="58">
        <v>41</v>
      </c>
      <c r="D62" s="60">
        <v>-6168</v>
      </c>
      <c r="E62" s="56">
        <v>-99.339668223546468</v>
      </c>
      <c r="F62" s="58">
        <v>1318</v>
      </c>
      <c r="G62" s="60">
        <f t="shared" si="4"/>
        <v>1277</v>
      </c>
      <c r="H62" s="56">
        <f t="shared" si="5"/>
        <v>3114.6341463414633</v>
      </c>
      <c r="I62" s="58">
        <f>表1!C67</f>
        <v>1373</v>
      </c>
      <c r="J62" s="57">
        <f t="shared" si="6"/>
        <v>55</v>
      </c>
      <c r="K62" s="56">
        <f t="shared" si="7"/>
        <v>4.1729893778452203</v>
      </c>
    </row>
    <row r="63" spans="1:11" ht="24" customHeight="1">
      <c r="A63" s="159" t="s">
        <v>147</v>
      </c>
      <c r="B63" s="160"/>
      <c r="C63" s="53">
        <v>1914039</v>
      </c>
      <c r="D63" s="55">
        <v>-115025</v>
      </c>
      <c r="E63" s="51">
        <v>-5.6688699814298609</v>
      </c>
      <c r="F63" s="53">
        <f>SUM(F4:F62)</f>
        <v>1833152</v>
      </c>
      <c r="G63" s="55">
        <f>SUM(G4:G62)</f>
        <v>-80887</v>
      </c>
      <c r="H63" s="51">
        <f>IF(ISERROR(G63/C63),IF(G63="","",IF(G63&gt;0,"（皆増）","－")),G63/C63*100)</f>
        <v>-4.2259849459702759</v>
      </c>
      <c r="I63" s="53">
        <f>SUM(I4:I62)</f>
        <v>1711937</v>
      </c>
      <c r="J63" s="52">
        <f>SUM(J4:J62)</f>
        <v>-121215</v>
      </c>
      <c r="K63" s="51">
        <f>IF(ISERROR(J63/F63),IF(J63="","",IF(J63&gt;0,"（皆増）","－")),J63/F63*100)</f>
        <v>-6.6123812973501384</v>
      </c>
    </row>
  </sheetData>
  <mergeCells count="7">
    <mergeCell ref="I2:K2"/>
    <mergeCell ref="A2:B3"/>
    <mergeCell ref="A63:B63"/>
    <mergeCell ref="A1:D1"/>
    <mergeCell ref="C2:E2"/>
    <mergeCell ref="F2:H2"/>
    <mergeCell ref="J1:K1"/>
  </mergeCells>
  <phoneticPr fontId="3"/>
  <printOptions horizontalCentered="1" verticalCentered="1"/>
  <pageMargins left="0.70866141732283472" right="0.51181102362204722" top="0.74803149606299213" bottom="0.55118110236220474" header="0.31496062992125984" footer="0.31496062992125984"/>
  <pageSetup paperSize="9" firstPageNumber="11" orientation="portrait" useFirstPageNumber="1" r:id="rId1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FF00"/>
  </sheetPr>
  <dimension ref="A1:N63"/>
  <sheetViews>
    <sheetView view="pageBreakPreview" topLeftCell="A52" zoomScaleNormal="100" zoomScaleSheetLayoutView="100" workbookViewId="0">
      <selection activeCell="J18" sqref="J18"/>
    </sheetView>
  </sheetViews>
  <sheetFormatPr defaultColWidth="10" defaultRowHeight="24" customHeight="1"/>
  <cols>
    <col min="1" max="1" width="3.25" style="23" customWidth="1"/>
    <col min="2" max="2" width="10.625" style="22" bestFit="1" customWidth="1"/>
    <col min="3" max="3" width="7.75" style="22" customWidth="1"/>
    <col min="4" max="6" width="6.875" style="22" customWidth="1"/>
    <col min="7" max="7" width="7.75" style="22" customWidth="1"/>
    <col min="8" max="10" width="6.875" style="22" customWidth="1"/>
    <col min="11" max="11" width="7.75" style="22" customWidth="1"/>
    <col min="12" max="14" width="6.875" style="22" customWidth="1"/>
    <col min="15" max="16384" width="10" style="22"/>
  </cols>
  <sheetData>
    <row r="1" spans="1:14" ht="24" customHeight="1">
      <c r="A1" s="93" t="s">
        <v>156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158" t="s">
        <v>19</v>
      </c>
      <c r="N1" s="158"/>
    </row>
    <row r="2" spans="1:14" ht="24" customHeight="1">
      <c r="A2" s="161"/>
      <c r="B2" s="163"/>
      <c r="C2" s="161" t="s">
        <v>234</v>
      </c>
      <c r="D2" s="162"/>
      <c r="E2" s="162"/>
      <c r="F2" s="163"/>
      <c r="G2" s="161" t="s">
        <v>232</v>
      </c>
      <c r="H2" s="162"/>
      <c r="I2" s="162"/>
      <c r="J2" s="163"/>
      <c r="K2" s="164" t="s">
        <v>235</v>
      </c>
      <c r="L2" s="164"/>
      <c r="M2" s="164"/>
      <c r="N2" s="164"/>
    </row>
    <row r="3" spans="1:14" ht="24" customHeight="1">
      <c r="A3" s="165"/>
      <c r="B3" s="166"/>
      <c r="C3" s="80"/>
      <c r="D3" s="79" t="s">
        <v>1</v>
      </c>
      <c r="E3" s="78" t="s">
        <v>2</v>
      </c>
      <c r="F3" s="91" t="s">
        <v>155</v>
      </c>
      <c r="G3" s="80"/>
      <c r="H3" s="79" t="s">
        <v>1</v>
      </c>
      <c r="I3" s="78" t="s">
        <v>2</v>
      </c>
      <c r="J3" s="91" t="s">
        <v>155</v>
      </c>
      <c r="K3" s="80"/>
      <c r="L3" s="79" t="s">
        <v>1</v>
      </c>
      <c r="M3" s="78" t="s">
        <v>2</v>
      </c>
      <c r="N3" s="91" t="s">
        <v>155</v>
      </c>
    </row>
    <row r="4" spans="1:14" ht="24" customHeight="1">
      <c r="A4" s="64">
        <v>1</v>
      </c>
      <c r="B4" s="77" t="s">
        <v>7</v>
      </c>
      <c r="C4" s="58">
        <v>122269</v>
      </c>
      <c r="D4" s="60">
        <v>9195</v>
      </c>
      <c r="E4" s="56">
        <v>8.1318428639651916</v>
      </c>
      <c r="F4" s="84">
        <v>2.4065544005430648</v>
      </c>
      <c r="G4" s="58">
        <v>121919</v>
      </c>
      <c r="H4" s="60">
        <f t="shared" ref="H4:H35" si="0">G4-C4</f>
        <v>-350</v>
      </c>
      <c r="I4" s="56">
        <f t="shared" ref="I4:I35" si="1">IF(ISERROR(H4/C4),IF(H4="","",IF(H4&gt;0,"（皆増）","－")),H4/C4*100)</f>
        <v>-0.2862540791206275</v>
      </c>
      <c r="J4" s="84">
        <f>IF(ISERROR(表3!F4/G4),"",表3!F4/G4)</f>
        <v>2.3186951992716476</v>
      </c>
      <c r="K4" s="58">
        <f>表1!F6</f>
        <v>120250</v>
      </c>
      <c r="L4" s="60">
        <f t="shared" ref="L4:L35" si="2">K4-G4</f>
        <v>-1669</v>
      </c>
      <c r="M4" s="56">
        <f t="shared" ref="M4:M35" si="3">IF(ISERROR(L4/G4),IF(L4="","",IF(L4&gt;0,"（皆増）","－")),L4/G4*100)</f>
        <v>-1.368941674390374</v>
      </c>
      <c r="N4" s="84">
        <f>IF(ISERROR(表3!I4/K4),"",表3!I4/K4)</f>
        <v>2.2104199584199584</v>
      </c>
    </row>
    <row r="5" spans="1:14" ht="24" customHeight="1">
      <c r="A5" s="64">
        <v>2</v>
      </c>
      <c r="B5" s="63" t="s">
        <v>9</v>
      </c>
      <c r="C5" s="58">
        <v>49431</v>
      </c>
      <c r="D5" s="60">
        <v>1540</v>
      </c>
      <c r="E5" s="136">
        <v>3.215635505627362</v>
      </c>
      <c r="F5" s="84">
        <v>2.5098015415427564</v>
      </c>
      <c r="G5" s="58">
        <v>49022</v>
      </c>
      <c r="H5" s="60">
        <f t="shared" si="0"/>
        <v>-409</v>
      </c>
      <c r="I5" s="136">
        <f t="shared" si="1"/>
        <v>-0.82741599401185484</v>
      </c>
      <c r="J5" s="84">
        <f>IF(ISERROR(表3!F5/G5),"",表3!F5/G5)</f>
        <v>2.3943535555464894</v>
      </c>
      <c r="K5" s="58">
        <f>表1!F7</f>
        <v>48210</v>
      </c>
      <c r="L5" s="60">
        <f t="shared" si="2"/>
        <v>-812</v>
      </c>
      <c r="M5" s="136">
        <f t="shared" si="3"/>
        <v>-1.6563991677206151</v>
      </c>
      <c r="N5" s="84">
        <f>IF(ISERROR(表3!I5/K5),"",表3!I5/K5)</f>
        <v>2.2612528521053723</v>
      </c>
    </row>
    <row r="6" spans="1:14" ht="24" customHeight="1">
      <c r="A6" s="64">
        <v>3</v>
      </c>
      <c r="B6" s="63" t="s">
        <v>5</v>
      </c>
      <c r="C6" s="58">
        <v>138310</v>
      </c>
      <c r="D6" s="60">
        <v>6570</v>
      </c>
      <c r="E6" s="136">
        <v>4.9870957947472299</v>
      </c>
      <c r="F6" s="84">
        <v>2.4253054732123491</v>
      </c>
      <c r="G6" s="58">
        <v>140441</v>
      </c>
      <c r="H6" s="60">
        <f t="shared" si="0"/>
        <v>2131</v>
      </c>
      <c r="I6" s="136">
        <f t="shared" si="1"/>
        <v>1.5407418118718821</v>
      </c>
      <c r="J6" s="84">
        <f>IF(ISERROR(表3!F6/G6),"",表3!F6/G6)</f>
        <v>2.3333072250980837</v>
      </c>
      <c r="K6" s="58">
        <f>表1!F8</f>
        <v>141442</v>
      </c>
      <c r="L6" s="60">
        <f t="shared" si="2"/>
        <v>1001</v>
      </c>
      <c r="M6" s="136">
        <f t="shared" si="3"/>
        <v>0.71275482230972442</v>
      </c>
      <c r="N6" s="84">
        <f>IF(ISERROR(表3!I6/K6),"",表3!I6/K6)</f>
        <v>2.2138049518530565</v>
      </c>
    </row>
    <row r="7" spans="1:14" ht="24" customHeight="1">
      <c r="A7" s="64">
        <v>4</v>
      </c>
      <c r="B7" s="63" t="s">
        <v>3</v>
      </c>
      <c r="C7" s="58">
        <v>141069</v>
      </c>
      <c r="D7" s="60">
        <v>12347</v>
      </c>
      <c r="E7" s="136">
        <v>9.5919889373999787</v>
      </c>
      <c r="F7" s="84">
        <v>2.482735398989147</v>
      </c>
      <c r="G7" s="58">
        <v>141411</v>
      </c>
      <c r="H7" s="60">
        <f t="shared" si="0"/>
        <v>342</v>
      </c>
      <c r="I7" s="136">
        <f t="shared" si="1"/>
        <v>0.24243455330370242</v>
      </c>
      <c r="J7" s="84">
        <f>IF(ISERROR(表3!F7/G7),"",表3!F7/G7)</f>
        <v>2.3543500859197657</v>
      </c>
      <c r="K7" s="58">
        <f>表1!F9</f>
        <v>136489</v>
      </c>
      <c r="L7" s="60">
        <f t="shared" si="2"/>
        <v>-4922</v>
      </c>
      <c r="M7" s="136">
        <f t="shared" si="3"/>
        <v>-3.4806344626655634</v>
      </c>
      <c r="N7" s="84">
        <f>IF(ISERROR(表3!I7/K7),"",表3!I7/K7)</f>
        <v>2.2455655767131417</v>
      </c>
    </row>
    <row r="8" spans="1:14" ht="24" customHeight="1">
      <c r="A8" s="64">
        <v>5</v>
      </c>
      <c r="B8" s="63" t="s">
        <v>131</v>
      </c>
      <c r="C8" s="58">
        <v>23004</v>
      </c>
      <c r="D8" s="60">
        <v>278</v>
      </c>
      <c r="E8" s="136">
        <v>1.2232685030361701</v>
      </c>
      <c r="F8" s="84">
        <v>2.6914014953921059</v>
      </c>
      <c r="G8" s="58">
        <v>23763</v>
      </c>
      <c r="H8" s="60">
        <f t="shared" si="0"/>
        <v>759</v>
      </c>
      <c r="I8" s="136">
        <f t="shared" si="1"/>
        <v>3.2994261867501304</v>
      </c>
      <c r="J8" s="84">
        <f>IF(ISERROR(表3!F8/G8),"",表3!F8/G8)</f>
        <v>2.5035138660943486</v>
      </c>
      <c r="K8" s="58">
        <f>表1!F10</f>
        <v>23604</v>
      </c>
      <c r="L8" s="60">
        <f t="shared" si="2"/>
        <v>-159</v>
      </c>
      <c r="M8" s="136">
        <f t="shared" si="3"/>
        <v>-0.66910743592980682</v>
      </c>
      <c r="N8" s="84">
        <f>IF(ISERROR(表3!I8/K8),"",表3!I8/K8)</f>
        <v>2.3465514319606848</v>
      </c>
    </row>
    <row r="9" spans="1:14" ht="24" customHeight="1">
      <c r="A9" s="64">
        <v>6</v>
      </c>
      <c r="B9" s="63" t="s">
        <v>11</v>
      </c>
      <c r="C9" s="58">
        <v>26345</v>
      </c>
      <c r="D9" s="60">
        <v>553</v>
      </c>
      <c r="E9" s="136">
        <v>2.1440756823821339</v>
      </c>
      <c r="F9" s="84">
        <v>2.9394951603719872</v>
      </c>
      <c r="G9" s="58">
        <v>27127</v>
      </c>
      <c r="H9" s="60">
        <f t="shared" si="0"/>
        <v>782</v>
      </c>
      <c r="I9" s="136">
        <f t="shared" si="1"/>
        <v>2.9683051812488137</v>
      </c>
      <c r="J9" s="84">
        <f>IF(ISERROR(表3!F9/G9),"",表3!F9/G9)</f>
        <v>2.7644781951561175</v>
      </c>
      <c r="K9" s="58">
        <f>表1!F11</f>
        <v>27415</v>
      </c>
      <c r="L9" s="60">
        <f t="shared" si="2"/>
        <v>288</v>
      </c>
      <c r="M9" s="136">
        <f t="shared" si="3"/>
        <v>1.0616728720463007</v>
      </c>
      <c r="N9" s="84">
        <f>IF(ISERROR(表3!I9/K9),"",表3!I9/K9)</f>
        <v>2.5942732080977566</v>
      </c>
    </row>
    <row r="10" spans="1:14" ht="24" customHeight="1">
      <c r="A10" s="64">
        <v>7</v>
      </c>
      <c r="B10" s="63" t="s">
        <v>128</v>
      </c>
      <c r="C10" s="58">
        <v>16752</v>
      </c>
      <c r="D10" s="60">
        <v>-231</v>
      </c>
      <c r="E10" s="136">
        <v>-1.3601837131248895</v>
      </c>
      <c r="F10" s="84">
        <v>2.9475286532951288</v>
      </c>
      <c r="G10" s="58">
        <v>16049</v>
      </c>
      <c r="H10" s="60">
        <f t="shared" si="0"/>
        <v>-703</v>
      </c>
      <c r="I10" s="136">
        <f t="shared" si="1"/>
        <v>-4.1965138490926455</v>
      </c>
      <c r="J10" s="84">
        <f>IF(ISERROR(表3!F10/G10),"",表3!F10/G10)</f>
        <v>2.7889588136332484</v>
      </c>
      <c r="K10" s="58">
        <f>表1!F12</f>
        <v>15991</v>
      </c>
      <c r="L10" s="60">
        <f t="shared" si="2"/>
        <v>-58</v>
      </c>
      <c r="M10" s="136">
        <f t="shared" si="3"/>
        <v>-0.36139323322325378</v>
      </c>
      <c r="N10" s="84">
        <f>IF(ISERROR(表3!I10/K10),"",表3!I10/K10)</f>
        <v>2.6101557125883308</v>
      </c>
    </row>
    <row r="11" spans="1:14" ht="24" customHeight="1">
      <c r="A11" s="64">
        <v>8</v>
      </c>
      <c r="B11" s="63" t="s">
        <v>14</v>
      </c>
      <c r="C11" s="58">
        <v>15209</v>
      </c>
      <c r="D11" s="60">
        <v>1982</v>
      </c>
      <c r="E11" s="136">
        <v>14.984501398654269</v>
      </c>
      <c r="F11" s="84">
        <v>2.5350779143927937</v>
      </c>
      <c r="G11" s="58">
        <v>13875</v>
      </c>
      <c r="H11" s="60">
        <f t="shared" si="0"/>
        <v>-1334</v>
      </c>
      <c r="I11" s="136">
        <f t="shared" si="1"/>
        <v>-8.7711223617594847</v>
      </c>
      <c r="J11" s="84">
        <f>IF(ISERROR(表3!F11/G11),"",表3!F11/G11)</f>
        <v>2.5127927927927929</v>
      </c>
      <c r="K11" s="58">
        <f>表1!F13</f>
        <v>13312</v>
      </c>
      <c r="L11" s="60">
        <f t="shared" si="2"/>
        <v>-563</v>
      </c>
      <c r="M11" s="136">
        <f t="shared" si="3"/>
        <v>-4.0576576576576571</v>
      </c>
      <c r="N11" s="84">
        <f>IF(ISERROR(表3!I11/K11),"",表3!I11/K11)</f>
        <v>2.3950570913461537</v>
      </c>
    </row>
    <row r="12" spans="1:14" ht="24" customHeight="1">
      <c r="A12" s="64">
        <v>9</v>
      </c>
      <c r="B12" s="63" t="s">
        <v>125</v>
      </c>
      <c r="C12" s="58">
        <v>19810</v>
      </c>
      <c r="D12" s="60">
        <v>1446</v>
      </c>
      <c r="E12" s="136">
        <v>7.8741015029405368</v>
      </c>
      <c r="F12" s="84">
        <v>2.9359919232710752</v>
      </c>
      <c r="G12" s="58">
        <v>19384</v>
      </c>
      <c r="H12" s="60">
        <f t="shared" si="0"/>
        <v>-426</v>
      </c>
      <c r="I12" s="136">
        <f t="shared" si="1"/>
        <v>-2.1504290762241292</v>
      </c>
      <c r="J12" s="84">
        <f>IF(ISERROR(表3!F12/G12),"",表3!F12/G12)</f>
        <v>2.7629488237721831</v>
      </c>
      <c r="K12" s="58">
        <f>表1!F14</f>
        <v>19350</v>
      </c>
      <c r="L12" s="60">
        <f t="shared" si="2"/>
        <v>-34</v>
      </c>
      <c r="M12" s="136">
        <f t="shared" si="3"/>
        <v>-0.17540239372678498</v>
      </c>
      <c r="N12" s="84">
        <f>IF(ISERROR(表3!I12/K12),"",表3!I12/K12)</f>
        <v>2.5473385012919896</v>
      </c>
    </row>
    <row r="13" spans="1:14" ht="24" customHeight="1">
      <c r="A13" s="64">
        <v>10</v>
      </c>
      <c r="B13" s="63" t="s">
        <v>26</v>
      </c>
      <c r="C13" s="58">
        <v>12734</v>
      </c>
      <c r="D13" s="60">
        <v>801</v>
      </c>
      <c r="E13" s="136">
        <v>6.7124780021788313</v>
      </c>
      <c r="F13" s="84">
        <v>3.0236375058897438</v>
      </c>
      <c r="G13" s="58">
        <v>12159</v>
      </c>
      <c r="H13" s="60">
        <f t="shared" si="0"/>
        <v>-575</v>
      </c>
      <c r="I13" s="136">
        <f t="shared" si="1"/>
        <v>-4.5154703942201984</v>
      </c>
      <c r="J13" s="84">
        <f>IF(ISERROR(表3!F13/G13),"",表3!F13/G13)</f>
        <v>2.8924253639279547</v>
      </c>
      <c r="K13" s="58">
        <f>表1!F15</f>
        <v>11930</v>
      </c>
      <c r="L13" s="60">
        <f t="shared" si="2"/>
        <v>-229</v>
      </c>
      <c r="M13" s="136">
        <f t="shared" si="3"/>
        <v>-1.8833785673163912</v>
      </c>
      <c r="N13" s="84">
        <f>IF(ISERROR(表3!I13/K13),"",表3!I13/K13)</f>
        <v>2.6685666387259013</v>
      </c>
    </row>
    <row r="14" spans="1:14" ht="24" customHeight="1">
      <c r="A14" s="64">
        <v>11</v>
      </c>
      <c r="B14" s="63" t="s">
        <v>27</v>
      </c>
      <c r="C14" s="58">
        <v>25944</v>
      </c>
      <c r="D14" s="60">
        <v>2304</v>
      </c>
      <c r="E14" s="136">
        <v>9.7461928934010142</v>
      </c>
      <c r="F14" s="84">
        <v>2.2277597903176072</v>
      </c>
      <c r="G14" s="58">
        <v>26349</v>
      </c>
      <c r="H14" s="60">
        <f t="shared" si="0"/>
        <v>405</v>
      </c>
      <c r="I14" s="136">
        <f t="shared" si="1"/>
        <v>1.561054579093432</v>
      </c>
      <c r="J14" s="84">
        <f>IF(ISERROR(表3!F14/G14),"",表3!F14/G14)</f>
        <v>2.2393639227295155</v>
      </c>
      <c r="K14" s="58">
        <f>表1!F16</f>
        <v>24508</v>
      </c>
      <c r="L14" s="60">
        <f t="shared" si="2"/>
        <v>-1841</v>
      </c>
      <c r="M14" s="136">
        <f t="shared" si="3"/>
        <v>-6.9869824281756419</v>
      </c>
      <c r="N14" s="84">
        <f>IF(ISERROR(表3!I14/K14),"",表3!I14/K14)</f>
        <v>2.2085849518524565</v>
      </c>
    </row>
    <row r="15" spans="1:14" ht="24" customHeight="1">
      <c r="A15" s="64">
        <v>12</v>
      </c>
      <c r="B15" s="63" t="s">
        <v>152</v>
      </c>
      <c r="C15" s="58">
        <v>21624</v>
      </c>
      <c r="D15" s="60">
        <v>754</v>
      </c>
      <c r="E15" s="136">
        <v>3.6128413991375181</v>
      </c>
      <c r="F15" s="84">
        <v>2.8856825749167592</v>
      </c>
      <c r="G15" s="58">
        <v>21158</v>
      </c>
      <c r="H15" s="60">
        <f t="shared" si="0"/>
        <v>-466</v>
      </c>
      <c r="I15" s="136">
        <f t="shared" si="1"/>
        <v>-2.1550129485756568</v>
      </c>
      <c r="J15" s="84">
        <f>IF(ISERROR(表3!F15/G15),"",表3!F15/G15)</f>
        <v>2.7526231212780035</v>
      </c>
      <c r="K15" s="58">
        <f>表1!F17</f>
        <v>21028</v>
      </c>
      <c r="L15" s="60">
        <f t="shared" si="2"/>
        <v>-130</v>
      </c>
      <c r="M15" s="136">
        <f t="shared" si="3"/>
        <v>-0.61442480385669718</v>
      </c>
      <c r="N15" s="84">
        <f>IF(ISERROR(表3!I15/K15),"",表3!I15/K15)</f>
        <v>2.5743770211147043</v>
      </c>
    </row>
    <row r="16" spans="1:14" ht="24" customHeight="1">
      <c r="A16" s="64">
        <v>13</v>
      </c>
      <c r="B16" s="63" t="s">
        <v>151</v>
      </c>
      <c r="C16" s="58">
        <v>10049</v>
      </c>
      <c r="D16" s="60">
        <v>511</v>
      </c>
      <c r="E16" s="136">
        <v>5.3575172992241553</v>
      </c>
      <c r="F16" s="84">
        <v>3.0773211264802467</v>
      </c>
      <c r="G16" s="58">
        <v>10571</v>
      </c>
      <c r="H16" s="60">
        <f t="shared" si="0"/>
        <v>522</v>
      </c>
      <c r="I16" s="136">
        <f t="shared" si="1"/>
        <v>5.1945467210667733</v>
      </c>
      <c r="J16" s="84">
        <f>IF(ISERROR(表3!F16/G16),"",表3!F16/G16)</f>
        <v>2.8602781193832181</v>
      </c>
      <c r="K16" s="58">
        <f>表1!F18</f>
        <v>11318</v>
      </c>
      <c r="L16" s="60">
        <f t="shared" si="2"/>
        <v>747</v>
      </c>
      <c r="M16" s="136">
        <f t="shared" si="3"/>
        <v>7.0665026960552453</v>
      </c>
      <c r="N16" s="84">
        <f>IF(ISERROR(表3!I16/K16),"",表3!I16/K16)</f>
        <v>2.618925605230606</v>
      </c>
    </row>
    <row r="17" spans="1:14" ht="24" customHeight="1">
      <c r="A17" s="64">
        <v>14</v>
      </c>
      <c r="B17" s="63" t="s">
        <v>115</v>
      </c>
      <c r="C17" s="58">
        <v>4276</v>
      </c>
      <c r="D17" s="60">
        <v>221</v>
      </c>
      <c r="E17" s="136">
        <v>5.4500616522811347</v>
      </c>
      <c r="F17" s="84">
        <v>2.8697380729653883</v>
      </c>
      <c r="G17" s="58">
        <v>4194</v>
      </c>
      <c r="H17" s="60">
        <f t="shared" si="0"/>
        <v>-82</v>
      </c>
      <c r="I17" s="136">
        <f t="shared" si="1"/>
        <v>-1.9176800748362957</v>
      </c>
      <c r="J17" s="84">
        <f>IF(ISERROR(表3!F17/G17),"",表3!F17/G17)</f>
        <v>2.7322365283738672</v>
      </c>
      <c r="K17" s="58">
        <f>表1!F19</f>
        <v>4097</v>
      </c>
      <c r="L17" s="60">
        <f t="shared" si="2"/>
        <v>-97</v>
      </c>
      <c r="M17" s="136">
        <f t="shared" si="3"/>
        <v>-2.3128278493085359</v>
      </c>
      <c r="N17" s="84">
        <f>IF(ISERROR(表3!I17/K17),"",表3!I17/K17)</f>
        <v>2.6128874786429095</v>
      </c>
    </row>
    <row r="18" spans="1:14" ht="24" customHeight="1">
      <c r="A18" s="64">
        <v>15</v>
      </c>
      <c r="B18" s="63" t="s">
        <v>113</v>
      </c>
      <c r="C18" s="58">
        <v>3291</v>
      </c>
      <c r="D18" s="60">
        <v>87</v>
      </c>
      <c r="E18" s="136">
        <v>2.7153558052434459</v>
      </c>
      <c r="F18" s="84">
        <v>2.8903068975995136</v>
      </c>
      <c r="G18" s="58">
        <v>3123</v>
      </c>
      <c r="H18" s="60">
        <f t="shared" si="0"/>
        <v>-168</v>
      </c>
      <c r="I18" s="136">
        <f t="shared" si="1"/>
        <v>-5.104831358249772</v>
      </c>
      <c r="J18" s="84">
        <f>IF(ISERROR(表3!F18/G18),"",表3!F18/G18)</f>
        <v>2.7662504002561641</v>
      </c>
      <c r="K18" s="58">
        <f>表1!F20</f>
        <v>2986</v>
      </c>
      <c r="L18" s="60">
        <f t="shared" si="2"/>
        <v>-137</v>
      </c>
      <c r="M18" s="136">
        <f t="shared" si="3"/>
        <v>-4.3868075568363754</v>
      </c>
      <c r="N18" s="84">
        <f>IF(ISERROR(表3!I18/K18),"",表3!I18/K18)</f>
        <v>2.5807099799062292</v>
      </c>
    </row>
    <row r="19" spans="1:14" ht="24" customHeight="1">
      <c r="A19" s="64">
        <v>16</v>
      </c>
      <c r="B19" s="63" t="s">
        <v>28</v>
      </c>
      <c r="C19" s="58">
        <v>5515</v>
      </c>
      <c r="D19" s="60">
        <v>336</v>
      </c>
      <c r="E19" s="136">
        <v>6.4877389457424215</v>
      </c>
      <c r="F19" s="84">
        <v>2.6204895738893925</v>
      </c>
      <c r="G19" s="58">
        <v>4780</v>
      </c>
      <c r="H19" s="60">
        <f t="shared" si="0"/>
        <v>-735</v>
      </c>
      <c r="I19" s="136">
        <f t="shared" si="1"/>
        <v>-13.327289211242066</v>
      </c>
      <c r="J19" s="84">
        <f>IF(ISERROR(表3!F19/G19),"",表3!F19/G19)</f>
        <v>2.5460251046025104</v>
      </c>
      <c r="K19" s="58">
        <f>表1!F21</f>
        <v>4495</v>
      </c>
      <c r="L19" s="60">
        <f t="shared" si="2"/>
        <v>-285</v>
      </c>
      <c r="M19" s="136">
        <f t="shared" si="3"/>
        <v>-5.96234309623431</v>
      </c>
      <c r="N19" s="84">
        <f>IF(ISERROR(表3!I19/K19),"",表3!I19/K19)</f>
        <v>2.4131256952169076</v>
      </c>
    </row>
    <row r="20" spans="1:14" ht="24" customHeight="1">
      <c r="A20" s="64">
        <v>17</v>
      </c>
      <c r="B20" s="63" t="s">
        <v>15</v>
      </c>
      <c r="C20" s="58">
        <v>2619</v>
      </c>
      <c r="D20" s="60">
        <v>366</v>
      </c>
      <c r="E20" s="136">
        <v>16.245006657789617</v>
      </c>
      <c r="F20" s="84">
        <v>3.3138602520045821</v>
      </c>
      <c r="G20" s="58">
        <v>2874</v>
      </c>
      <c r="H20" s="60">
        <f t="shared" si="0"/>
        <v>255</v>
      </c>
      <c r="I20" s="136">
        <f t="shared" si="1"/>
        <v>9.7365406643757169</v>
      </c>
      <c r="J20" s="84">
        <f>IF(ISERROR(表3!F20/G20),"",表3!F20/G20)</f>
        <v>3.0967292971468336</v>
      </c>
      <c r="K20" s="58">
        <f>表1!F22</f>
        <v>3118</v>
      </c>
      <c r="L20" s="60">
        <f t="shared" si="2"/>
        <v>244</v>
      </c>
      <c r="M20" s="136">
        <f t="shared" si="3"/>
        <v>8.4899095337508701</v>
      </c>
      <c r="N20" s="84">
        <f>IF(ISERROR(表3!I20/K20),"",表3!I20/K20)</f>
        <v>2.8678640153944834</v>
      </c>
    </row>
    <row r="21" spans="1:14" ht="24" customHeight="1">
      <c r="A21" s="64">
        <v>18</v>
      </c>
      <c r="B21" s="63" t="s">
        <v>150</v>
      </c>
      <c r="C21" s="58">
        <v>4205</v>
      </c>
      <c r="D21" s="60">
        <v>129</v>
      </c>
      <c r="E21" s="136">
        <v>3.1648675171736995</v>
      </c>
      <c r="F21" s="84">
        <v>2.969322235434007</v>
      </c>
      <c r="G21" s="58">
        <v>4382</v>
      </c>
      <c r="H21" s="60">
        <f t="shared" si="0"/>
        <v>177</v>
      </c>
      <c r="I21" s="136">
        <f t="shared" si="1"/>
        <v>4.2092746730083235</v>
      </c>
      <c r="J21" s="84">
        <f>IF(ISERROR(表3!F21/G21),"",表3!F21/G21)</f>
        <v>2.8110451848471016</v>
      </c>
      <c r="K21" s="58">
        <f>表1!F23</f>
        <v>4546</v>
      </c>
      <c r="L21" s="60">
        <f t="shared" si="2"/>
        <v>164</v>
      </c>
      <c r="M21" s="136">
        <f t="shared" si="3"/>
        <v>3.7425832952989504</v>
      </c>
      <c r="N21" s="84">
        <f>IF(ISERROR(表3!I21/K21),"",表3!I21/K21)</f>
        <v>2.643422789265288</v>
      </c>
    </row>
    <row r="22" spans="1:14" ht="24" customHeight="1">
      <c r="A22" s="64">
        <v>19</v>
      </c>
      <c r="B22" s="63" t="s">
        <v>18</v>
      </c>
      <c r="C22" s="65">
        <v>1638</v>
      </c>
      <c r="D22" s="60">
        <v>-31</v>
      </c>
      <c r="E22" s="136">
        <v>-1.8573996405032953</v>
      </c>
      <c r="F22" s="84">
        <v>3.4255189255189253</v>
      </c>
      <c r="G22" s="157">
        <v>1671</v>
      </c>
      <c r="H22" s="60">
        <f t="shared" si="0"/>
        <v>33</v>
      </c>
      <c r="I22" s="136">
        <f t="shared" si="1"/>
        <v>2.0146520146520146</v>
      </c>
      <c r="J22" s="84">
        <f>IF(ISERROR(表3!F22/G22),"",表3!F22/G22)</f>
        <v>3.1083183722321963</v>
      </c>
      <c r="K22" s="157">
        <f>表1!F24</f>
        <v>1687</v>
      </c>
      <c r="L22" s="60">
        <f t="shared" si="2"/>
        <v>16</v>
      </c>
      <c r="M22" s="136">
        <f t="shared" si="3"/>
        <v>0.95751047277079593</v>
      </c>
      <c r="N22" s="84">
        <f>IF(ISERROR(表3!I22/K22),"",表3!I22/K22)</f>
        <v>2.8589211618257262</v>
      </c>
    </row>
    <row r="23" spans="1:14" ht="24" customHeight="1">
      <c r="A23" s="64">
        <v>20</v>
      </c>
      <c r="B23" s="63" t="s">
        <v>22</v>
      </c>
      <c r="C23" s="58">
        <v>2002</v>
      </c>
      <c r="D23" s="60">
        <v>-101</v>
      </c>
      <c r="E23" s="136">
        <v>-4.8026628625772707</v>
      </c>
      <c r="F23" s="84">
        <v>2.8971028971028971</v>
      </c>
      <c r="G23" s="58">
        <v>1953</v>
      </c>
      <c r="H23" s="60">
        <f t="shared" si="0"/>
        <v>-49</v>
      </c>
      <c r="I23" s="136">
        <f t="shared" si="1"/>
        <v>-2.4475524475524475</v>
      </c>
      <c r="J23" s="84">
        <f>IF(ISERROR(表3!F23/G23),"",表3!F23/G23)</f>
        <v>2.6953405017921148</v>
      </c>
      <c r="K23" s="58">
        <f>表1!F25</f>
        <v>1813</v>
      </c>
      <c r="L23" s="60">
        <f t="shared" si="2"/>
        <v>-140</v>
      </c>
      <c r="M23" s="136">
        <f t="shared" si="3"/>
        <v>-7.1684587813620064</v>
      </c>
      <c r="N23" s="84">
        <f>IF(ISERROR(表3!I23/K23),"",表3!I23/K23)</f>
        <v>2.4622173193601764</v>
      </c>
    </row>
    <row r="24" spans="1:14" ht="24" customHeight="1">
      <c r="A24" s="64">
        <v>21</v>
      </c>
      <c r="B24" s="63" t="s">
        <v>4</v>
      </c>
      <c r="C24" s="58">
        <v>257</v>
      </c>
      <c r="D24" s="60">
        <v>36</v>
      </c>
      <c r="E24" s="136">
        <v>16.289592760180994</v>
      </c>
      <c r="F24" s="84">
        <v>2.3929961089494163</v>
      </c>
      <c r="G24" s="58">
        <v>228</v>
      </c>
      <c r="H24" s="60">
        <f t="shared" si="0"/>
        <v>-29</v>
      </c>
      <c r="I24" s="136">
        <f t="shared" si="1"/>
        <v>-11.284046692607005</v>
      </c>
      <c r="J24" s="84">
        <f>IF(ISERROR(表3!F24/G24),"",表3!F24/G24)</f>
        <v>2.2105263157894739</v>
      </c>
      <c r="K24" s="58">
        <f>表1!F26</f>
        <v>217</v>
      </c>
      <c r="L24" s="60">
        <f t="shared" si="2"/>
        <v>-11</v>
      </c>
      <c r="M24" s="136">
        <f t="shared" si="3"/>
        <v>-4.8245614035087714</v>
      </c>
      <c r="N24" s="84">
        <f>IF(ISERROR(表3!I24/K24),"",表3!I24/K24)</f>
        <v>2.1889400921658986</v>
      </c>
    </row>
    <row r="25" spans="1:14" ht="24" customHeight="1">
      <c r="A25" s="64">
        <v>22</v>
      </c>
      <c r="B25" s="63" t="s">
        <v>21</v>
      </c>
      <c r="C25" s="58">
        <v>1762</v>
      </c>
      <c r="D25" s="60">
        <v>-89</v>
      </c>
      <c r="E25" s="136">
        <v>-4.8082117774176121</v>
      </c>
      <c r="F25" s="84">
        <v>2.5368898978433596</v>
      </c>
      <c r="G25" s="58">
        <v>1634</v>
      </c>
      <c r="H25" s="60">
        <f t="shared" si="0"/>
        <v>-128</v>
      </c>
      <c r="I25" s="136">
        <f t="shared" si="1"/>
        <v>-7.2644721906923948</v>
      </c>
      <c r="J25" s="84">
        <f>IF(ISERROR(表3!F25/G25),"",表3!F25/G25)</f>
        <v>2.4749082007343941</v>
      </c>
      <c r="K25" s="58">
        <f>表1!F27</f>
        <v>1525</v>
      </c>
      <c r="L25" s="60">
        <f t="shared" si="2"/>
        <v>-109</v>
      </c>
      <c r="M25" s="136">
        <f t="shared" si="3"/>
        <v>-6.6707466340269281</v>
      </c>
      <c r="N25" s="84">
        <f>IF(ISERROR(表3!I25/K25),"",表3!I25/K25)</f>
        <v>2.2734426229508196</v>
      </c>
    </row>
    <row r="26" spans="1:14" ht="24" customHeight="1">
      <c r="A26" s="64">
        <v>23</v>
      </c>
      <c r="B26" s="63" t="s">
        <v>149</v>
      </c>
      <c r="C26" s="58">
        <v>6246</v>
      </c>
      <c r="D26" s="60">
        <v>-261</v>
      </c>
      <c r="E26" s="136">
        <v>-4.0110650069156293</v>
      </c>
      <c r="F26" s="84">
        <v>2.6039065001601025</v>
      </c>
      <c r="G26" s="58">
        <v>5894</v>
      </c>
      <c r="H26" s="60">
        <f t="shared" si="0"/>
        <v>-352</v>
      </c>
      <c r="I26" s="136">
        <f t="shared" si="1"/>
        <v>-5.63560678834454</v>
      </c>
      <c r="J26" s="84">
        <f>IF(ISERROR(表3!F26/G26),"",表3!F26/G26)</f>
        <v>2.4518154054971157</v>
      </c>
      <c r="K26" s="58">
        <f>表1!F28</f>
        <v>5546</v>
      </c>
      <c r="L26" s="60">
        <f t="shared" si="2"/>
        <v>-348</v>
      </c>
      <c r="M26" s="136">
        <f t="shared" si="3"/>
        <v>-5.9043094672548353</v>
      </c>
      <c r="N26" s="84">
        <f>IF(ISERROR(表3!I26/K26),"",表3!I26/K26)</f>
        <v>2.2724486116119724</v>
      </c>
    </row>
    <row r="27" spans="1:14" ht="24" customHeight="1">
      <c r="A27" s="64">
        <v>24</v>
      </c>
      <c r="B27" s="63" t="s">
        <v>12</v>
      </c>
      <c r="C27" s="58">
        <v>1008</v>
      </c>
      <c r="D27" s="60">
        <v>-44</v>
      </c>
      <c r="E27" s="136">
        <v>-4.1825095057034218</v>
      </c>
      <c r="F27" s="84">
        <v>2.808531746031746</v>
      </c>
      <c r="G27" s="58">
        <v>1003</v>
      </c>
      <c r="H27" s="60">
        <f t="shared" si="0"/>
        <v>-5</v>
      </c>
      <c r="I27" s="136">
        <f t="shared" si="1"/>
        <v>-0.49603174603174599</v>
      </c>
      <c r="J27" s="84">
        <f>IF(ISERROR(表3!F27/G27),"",表3!F27/G27)</f>
        <v>2.5483549351944168</v>
      </c>
      <c r="K27" s="58">
        <f>表1!F29</f>
        <v>939</v>
      </c>
      <c r="L27" s="60">
        <f t="shared" si="2"/>
        <v>-64</v>
      </c>
      <c r="M27" s="136">
        <f t="shared" si="3"/>
        <v>-6.3808574277168493</v>
      </c>
      <c r="N27" s="84">
        <f>IF(ISERROR(表3!I27/K27),"",表3!I27/K27)</f>
        <v>2.3258785942492013</v>
      </c>
    </row>
    <row r="28" spans="1:14" ht="24" customHeight="1">
      <c r="A28" s="64">
        <v>25</v>
      </c>
      <c r="B28" s="63" t="s">
        <v>93</v>
      </c>
      <c r="C28" s="58">
        <v>2531</v>
      </c>
      <c r="D28" s="60">
        <v>-122</v>
      </c>
      <c r="E28" s="136">
        <v>-4.5985676592536748</v>
      </c>
      <c r="F28" s="84">
        <v>2.6005531410509679</v>
      </c>
      <c r="G28" s="58">
        <v>2352</v>
      </c>
      <c r="H28" s="60">
        <f t="shared" si="0"/>
        <v>-179</v>
      </c>
      <c r="I28" s="136">
        <f t="shared" si="1"/>
        <v>-7.0723034373765312</v>
      </c>
      <c r="J28" s="84">
        <f>IF(ISERROR(表3!F28/G28),"",表3!F28/G28)</f>
        <v>2.4532312925170068</v>
      </c>
      <c r="K28" s="58">
        <f>表1!F30</f>
        <v>2194</v>
      </c>
      <c r="L28" s="60">
        <f t="shared" si="2"/>
        <v>-158</v>
      </c>
      <c r="M28" s="136">
        <f t="shared" si="3"/>
        <v>-6.7176870748299322</v>
      </c>
      <c r="N28" s="84">
        <f>IF(ISERROR(表3!I28/K28),"",表3!I28/K28)</f>
        <v>2.3076572470373748</v>
      </c>
    </row>
    <row r="29" spans="1:14" ht="24" customHeight="1">
      <c r="A29" s="64">
        <v>26</v>
      </c>
      <c r="B29" s="63" t="s">
        <v>91</v>
      </c>
      <c r="C29" s="58">
        <v>1117</v>
      </c>
      <c r="D29" s="60">
        <v>-14</v>
      </c>
      <c r="E29" s="136">
        <v>-1.237842617152962</v>
      </c>
      <c r="F29" s="84">
        <v>3.2041181736794986</v>
      </c>
      <c r="G29" s="58">
        <v>1079</v>
      </c>
      <c r="H29" s="60">
        <f t="shared" si="0"/>
        <v>-38</v>
      </c>
      <c r="I29" s="136">
        <f t="shared" si="1"/>
        <v>-3.4019695613249774</v>
      </c>
      <c r="J29" s="84">
        <f>IF(ISERROR(表3!F29/G29),"",表3!F29/G29)</f>
        <v>3.0787766450417053</v>
      </c>
      <c r="K29" s="58">
        <f>表1!F31</f>
        <v>1117</v>
      </c>
      <c r="L29" s="60">
        <f t="shared" si="2"/>
        <v>38</v>
      </c>
      <c r="M29" s="136">
        <f t="shared" si="3"/>
        <v>3.5217794253938832</v>
      </c>
      <c r="N29" s="84">
        <f>IF(ISERROR(表3!I29/K29),"",表3!I29/K29)</f>
        <v>2.7153088630259625</v>
      </c>
    </row>
    <row r="30" spans="1:14" ht="24" customHeight="1">
      <c r="A30" s="64">
        <v>27</v>
      </c>
      <c r="B30" s="63" t="s">
        <v>89</v>
      </c>
      <c r="C30" s="58">
        <v>4939</v>
      </c>
      <c r="D30" s="60">
        <v>-15</v>
      </c>
      <c r="E30" s="136">
        <v>-0.30278562777553492</v>
      </c>
      <c r="F30" s="84">
        <v>3.0445434298440981</v>
      </c>
      <c r="G30" s="58">
        <v>4718</v>
      </c>
      <c r="H30" s="60">
        <f t="shared" si="0"/>
        <v>-221</v>
      </c>
      <c r="I30" s="136">
        <f t="shared" si="1"/>
        <v>-4.4745899979752988</v>
      </c>
      <c r="J30" s="84">
        <f>IF(ISERROR(表3!F30/G30),"",表3!F30/G30)</f>
        <v>2.8724035608308607</v>
      </c>
      <c r="K30" s="58">
        <f>表1!F32</f>
        <v>4490</v>
      </c>
      <c r="L30" s="60">
        <f t="shared" si="2"/>
        <v>-228</v>
      </c>
      <c r="M30" s="136">
        <f t="shared" si="3"/>
        <v>-4.8325561678677413</v>
      </c>
      <c r="N30" s="84">
        <f>IF(ISERROR(表3!I30/K30),"",表3!I30/K30)</f>
        <v>2.6645879732739419</v>
      </c>
    </row>
    <row r="31" spans="1:14" ht="24" customHeight="1">
      <c r="A31" s="64">
        <v>28</v>
      </c>
      <c r="B31" s="63" t="s">
        <v>87</v>
      </c>
      <c r="C31" s="58">
        <v>5391</v>
      </c>
      <c r="D31" s="60">
        <v>20</v>
      </c>
      <c r="E31" s="136">
        <v>0.3723701359150996</v>
      </c>
      <c r="F31" s="84">
        <v>3.0241142645149321</v>
      </c>
      <c r="G31" s="58">
        <v>5306</v>
      </c>
      <c r="H31" s="60">
        <f t="shared" si="0"/>
        <v>-85</v>
      </c>
      <c r="I31" s="136">
        <f t="shared" si="1"/>
        <v>-1.5767019105917268</v>
      </c>
      <c r="J31" s="84">
        <f>IF(ISERROR(表3!F31/G31),"",表3!F31/G31)</f>
        <v>2.8398039954768186</v>
      </c>
      <c r="K31" s="58">
        <f>表1!F33</f>
        <v>5169</v>
      </c>
      <c r="L31" s="60">
        <f t="shared" si="2"/>
        <v>-137</v>
      </c>
      <c r="M31" s="136">
        <f t="shared" si="3"/>
        <v>-2.5819826611383339</v>
      </c>
      <c r="N31" s="84">
        <f>IF(ISERROR(表3!I31/K31),"",表3!I31/K31)</f>
        <v>2.6268136970400464</v>
      </c>
    </row>
    <row r="32" spans="1:14" ht="24" customHeight="1">
      <c r="A32" s="64">
        <v>29</v>
      </c>
      <c r="B32" s="63" t="s">
        <v>20</v>
      </c>
      <c r="C32" s="58">
        <v>906</v>
      </c>
      <c r="D32" s="60">
        <v>-9</v>
      </c>
      <c r="E32" s="136">
        <v>-0.98360655737704927</v>
      </c>
      <c r="F32" s="84">
        <v>3.5386313465783665</v>
      </c>
      <c r="G32" s="58">
        <v>976</v>
      </c>
      <c r="H32" s="60">
        <f t="shared" si="0"/>
        <v>70</v>
      </c>
      <c r="I32" s="136">
        <f t="shared" si="1"/>
        <v>7.7262693156732896</v>
      </c>
      <c r="J32" s="84">
        <f>IF(ISERROR(表3!F32/G32),"",表3!F32/G32)</f>
        <v>3.1567622950819674</v>
      </c>
      <c r="K32" s="58">
        <f>表1!F34</f>
        <v>954</v>
      </c>
      <c r="L32" s="60">
        <f t="shared" si="2"/>
        <v>-22</v>
      </c>
      <c r="M32" s="136">
        <f t="shared" si="3"/>
        <v>-2.2540983606557377</v>
      </c>
      <c r="N32" s="84">
        <f>IF(ISERROR(表3!I32/K32),"",表3!I32/K32)</f>
        <v>2.9706498951781972</v>
      </c>
    </row>
    <row r="33" spans="1:14" ht="24" customHeight="1">
      <c r="A33" s="74">
        <v>30</v>
      </c>
      <c r="B33" s="73" t="s">
        <v>16</v>
      </c>
      <c r="C33" s="68">
        <v>1207</v>
      </c>
      <c r="D33" s="69">
        <v>-52</v>
      </c>
      <c r="E33" s="137">
        <v>-4.1302621127879267</v>
      </c>
      <c r="F33" s="90">
        <v>2.9295774647887325</v>
      </c>
      <c r="G33" s="68">
        <v>1127</v>
      </c>
      <c r="H33" s="69">
        <f t="shared" si="0"/>
        <v>-80</v>
      </c>
      <c r="I33" s="137">
        <f t="shared" si="1"/>
        <v>-6.6280033140016572</v>
      </c>
      <c r="J33" s="90">
        <f>IF(ISERROR(表3!F33/G33),"",表3!F33/G33)</f>
        <v>2.7338065661047026</v>
      </c>
      <c r="K33" s="68">
        <f>表1!F35</f>
        <v>1040</v>
      </c>
      <c r="L33" s="69">
        <f t="shared" si="2"/>
        <v>-87</v>
      </c>
      <c r="M33" s="137">
        <f t="shared" si="3"/>
        <v>-7.7196095829636198</v>
      </c>
      <c r="N33" s="90">
        <f>IF(ISERROR(表3!I33/K33),"",表3!I33/K33)</f>
        <v>2.5105769230769233</v>
      </c>
    </row>
    <row r="34" spans="1:14" ht="24" customHeight="1">
      <c r="A34" s="89">
        <v>31</v>
      </c>
      <c r="B34" s="77" t="s">
        <v>8</v>
      </c>
      <c r="C34" s="88">
        <v>674</v>
      </c>
      <c r="D34" s="87">
        <v>-73</v>
      </c>
      <c r="E34" s="138">
        <v>-9.7724230254350726</v>
      </c>
      <c r="F34" s="86">
        <v>2.4747774480712166</v>
      </c>
      <c r="G34" s="88">
        <v>644</v>
      </c>
      <c r="H34" s="87">
        <f t="shared" si="0"/>
        <v>-30</v>
      </c>
      <c r="I34" s="138">
        <f t="shared" si="1"/>
        <v>-4.4510385756676563</v>
      </c>
      <c r="J34" s="86">
        <f>IF(ISERROR(表3!F34/G34),"",表3!F34/G34)</f>
        <v>2.2546583850931676</v>
      </c>
      <c r="K34" s="88">
        <f>表1!F39</f>
        <v>584</v>
      </c>
      <c r="L34" s="87">
        <f t="shared" si="2"/>
        <v>-60</v>
      </c>
      <c r="M34" s="138">
        <f t="shared" si="3"/>
        <v>-9.316770186335404</v>
      </c>
      <c r="N34" s="86">
        <f>IF(ISERROR(表3!I34/K34),"",表3!I34/K34)</f>
        <v>2.0839041095890409</v>
      </c>
    </row>
    <row r="35" spans="1:14" ht="24" customHeight="1">
      <c r="A35" s="64">
        <v>32</v>
      </c>
      <c r="B35" s="63" t="s">
        <v>10</v>
      </c>
      <c r="C35" s="58">
        <v>956</v>
      </c>
      <c r="D35" s="60">
        <v>-86</v>
      </c>
      <c r="E35" s="136">
        <v>-8.2533589251439547</v>
      </c>
      <c r="F35" s="84">
        <v>2.2897489539748954</v>
      </c>
      <c r="G35" s="58">
        <v>878</v>
      </c>
      <c r="H35" s="60">
        <f t="shared" si="0"/>
        <v>-78</v>
      </c>
      <c r="I35" s="136">
        <f t="shared" si="1"/>
        <v>-8.1589958158995817</v>
      </c>
      <c r="J35" s="84">
        <f>IF(ISERROR(表3!F35/G35),"",表3!F35/G35)</f>
        <v>2.120728929384966</v>
      </c>
      <c r="K35" s="58">
        <f>表1!F40</f>
        <v>794</v>
      </c>
      <c r="L35" s="60">
        <f t="shared" si="2"/>
        <v>-84</v>
      </c>
      <c r="M35" s="136">
        <f t="shared" si="3"/>
        <v>-9.5671981776765378</v>
      </c>
      <c r="N35" s="84">
        <f>IF(ISERROR(表3!I35/K35),"",表3!I35/K35)</f>
        <v>2.0579345088161207</v>
      </c>
    </row>
    <row r="36" spans="1:14" ht="24" customHeight="1">
      <c r="A36" s="64">
        <v>33</v>
      </c>
      <c r="B36" s="63" t="s">
        <v>6</v>
      </c>
      <c r="C36" s="58">
        <v>616</v>
      </c>
      <c r="D36" s="60">
        <v>-30</v>
      </c>
      <c r="E36" s="136">
        <v>-4.643962848297214</v>
      </c>
      <c r="F36" s="84">
        <v>2.1461038961038961</v>
      </c>
      <c r="G36" s="58">
        <v>626</v>
      </c>
      <c r="H36" s="60">
        <f t="shared" ref="H36:H62" si="4">G36-C36</f>
        <v>10</v>
      </c>
      <c r="I36" s="136">
        <f t="shared" ref="I36:I63" si="5">IF(ISERROR(H36/C36),IF(H36="","",IF(H36&gt;0,"（皆増）","－")),H36/C36*100)</f>
        <v>1.6233766233766231</v>
      </c>
      <c r="J36" s="84">
        <f>IF(ISERROR(表3!F36/G36),"",表3!F36/G36)</f>
        <v>1.9904153354632588</v>
      </c>
      <c r="K36" s="58">
        <f>表1!F41</f>
        <v>543</v>
      </c>
      <c r="L36" s="60">
        <f t="shared" ref="L36:L62" si="6">K36-G36</f>
        <v>-83</v>
      </c>
      <c r="M36" s="136">
        <f t="shared" ref="M36:M63" si="7">IF(ISERROR(L36/G36),IF(L36="","",IF(L36&gt;0,"（皆増）","－")),L36/G36*100)</f>
        <v>-13.258785942492013</v>
      </c>
      <c r="N36" s="84">
        <f>IF(ISERROR(表3!I36/K36),"",表3!I36/K36)</f>
        <v>1.9650092081031307</v>
      </c>
    </row>
    <row r="37" spans="1:14" ht="24" customHeight="1">
      <c r="A37" s="64">
        <v>34</v>
      </c>
      <c r="B37" s="63" t="s">
        <v>148</v>
      </c>
      <c r="C37" s="58">
        <v>6710</v>
      </c>
      <c r="D37" s="60">
        <v>-96</v>
      </c>
      <c r="E37" s="136">
        <v>-1.4105201292976786</v>
      </c>
      <c r="F37" s="84">
        <v>3.1166915052160955</v>
      </c>
      <c r="G37" s="58">
        <v>6465</v>
      </c>
      <c r="H37" s="60">
        <f t="shared" si="4"/>
        <v>-245</v>
      </c>
      <c r="I37" s="136">
        <f t="shared" si="5"/>
        <v>-3.6512667660208642</v>
      </c>
      <c r="J37" s="84">
        <f>IF(ISERROR(表3!F37/G37),"",表3!F37/G37)</f>
        <v>2.9410672853828306</v>
      </c>
      <c r="K37" s="58">
        <f>表1!F42</f>
        <v>6344</v>
      </c>
      <c r="L37" s="60">
        <f t="shared" si="6"/>
        <v>-121</v>
      </c>
      <c r="M37" s="136">
        <f t="shared" si="7"/>
        <v>-1.8716163959783447</v>
      </c>
      <c r="N37" s="84">
        <f>IF(ISERROR(表3!I37/K37),"",表3!I37/K37)</f>
        <v>2.7257250945775535</v>
      </c>
    </row>
    <row r="38" spans="1:14" ht="24" customHeight="1">
      <c r="A38" s="64">
        <v>35</v>
      </c>
      <c r="B38" s="63" t="s">
        <v>13</v>
      </c>
      <c r="C38" s="58">
        <v>7458</v>
      </c>
      <c r="D38" s="60">
        <v>747</v>
      </c>
      <c r="E38" s="136">
        <v>11.130978989718372</v>
      </c>
      <c r="F38" s="84">
        <v>2.7248592115848753</v>
      </c>
      <c r="G38" s="58">
        <v>8092</v>
      </c>
      <c r="H38" s="60">
        <f t="shared" si="4"/>
        <v>634</v>
      </c>
      <c r="I38" s="136">
        <f t="shared" si="5"/>
        <v>8.5009385894341651</v>
      </c>
      <c r="J38" s="84">
        <f>IF(ISERROR(表3!F38/G38),"",表3!F38/G38)</f>
        <v>2.5714285714285716</v>
      </c>
      <c r="K38" s="58">
        <f>表1!F43</f>
        <v>8455</v>
      </c>
      <c r="L38" s="60">
        <f t="shared" si="6"/>
        <v>363</v>
      </c>
      <c r="M38" s="136">
        <f t="shared" si="7"/>
        <v>4.4859120118635687</v>
      </c>
      <c r="N38" s="84">
        <f>IF(ISERROR(表3!I38/K38),"",表3!I38/K38)</f>
        <v>2.4670609107037258</v>
      </c>
    </row>
    <row r="39" spans="1:14" ht="24" customHeight="1">
      <c r="A39" s="64">
        <v>36</v>
      </c>
      <c r="B39" s="63" t="s">
        <v>71</v>
      </c>
      <c r="C39" s="58">
        <v>2059</v>
      </c>
      <c r="D39" s="60">
        <v>53</v>
      </c>
      <c r="E39" s="136">
        <v>2.6420737786640078</v>
      </c>
      <c r="F39" s="84">
        <v>3.1544439048081592</v>
      </c>
      <c r="G39" s="58">
        <v>2089</v>
      </c>
      <c r="H39" s="60">
        <f t="shared" si="4"/>
        <v>30</v>
      </c>
      <c r="I39" s="136">
        <f t="shared" si="5"/>
        <v>1.4570179698882952</v>
      </c>
      <c r="J39" s="84">
        <f>IF(ISERROR(表3!F39/G39),"",表3!F39/G39)</f>
        <v>2.9741503111536622</v>
      </c>
      <c r="K39" s="58">
        <f>表1!F44</f>
        <v>2191</v>
      </c>
      <c r="L39" s="60">
        <f t="shared" si="6"/>
        <v>102</v>
      </c>
      <c r="M39" s="136">
        <f t="shared" si="7"/>
        <v>4.8827190043082815</v>
      </c>
      <c r="N39" s="84">
        <f>IF(ISERROR(表3!I39/K39),"",表3!I39/K39)</f>
        <v>2.6586033774532178</v>
      </c>
    </row>
    <row r="40" spans="1:14" ht="24" customHeight="1">
      <c r="A40" s="64">
        <v>37</v>
      </c>
      <c r="B40" s="63" t="s">
        <v>24</v>
      </c>
      <c r="C40" s="58">
        <v>1395</v>
      </c>
      <c r="D40" s="60">
        <v>8</v>
      </c>
      <c r="E40" s="136">
        <v>0.57678442682047582</v>
      </c>
      <c r="F40" s="84">
        <v>3.5849462365591398</v>
      </c>
      <c r="G40" s="58">
        <v>1520</v>
      </c>
      <c r="H40" s="60">
        <f t="shared" si="4"/>
        <v>125</v>
      </c>
      <c r="I40" s="136">
        <f t="shared" si="5"/>
        <v>8.9605734767025087</v>
      </c>
      <c r="J40" s="84">
        <f>IF(ISERROR(表3!F40/G40),"",表3!F40/G40)</f>
        <v>3.2138157894736841</v>
      </c>
      <c r="K40" s="58">
        <f>表1!F45</f>
        <v>1538</v>
      </c>
      <c r="L40" s="60">
        <f t="shared" si="6"/>
        <v>18</v>
      </c>
      <c r="M40" s="136">
        <f t="shared" si="7"/>
        <v>1.1842105263157896</v>
      </c>
      <c r="N40" s="84">
        <f>IF(ISERROR(表3!I40/K40),"",表3!I40/K40)</f>
        <v>2.9284785435630689</v>
      </c>
    </row>
    <row r="41" spans="1:14" ht="24" customHeight="1">
      <c r="A41" s="64">
        <v>38</v>
      </c>
      <c r="B41" s="63" t="s">
        <v>68</v>
      </c>
      <c r="C41" s="65">
        <v>5846</v>
      </c>
      <c r="D41" s="60">
        <v>-97</v>
      </c>
      <c r="E41" s="136">
        <v>-1.6321723035503954</v>
      </c>
      <c r="F41" s="84">
        <v>2.9712624016421483</v>
      </c>
      <c r="G41" s="157">
        <v>6102</v>
      </c>
      <c r="H41" s="60">
        <f t="shared" si="4"/>
        <v>256</v>
      </c>
      <c r="I41" s="136">
        <f t="shared" si="5"/>
        <v>4.3790626069107077</v>
      </c>
      <c r="J41" s="84">
        <f>IF(ISERROR(表3!F41/G41),"",表3!F41/G41)</f>
        <v>2.8330055719436249</v>
      </c>
      <c r="K41" s="157">
        <f>表1!F46</f>
        <v>6321</v>
      </c>
      <c r="L41" s="60">
        <f t="shared" si="6"/>
        <v>219</v>
      </c>
      <c r="M41" s="136">
        <f t="shared" si="7"/>
        <v>3.5889872173058017</v>
      </c>
      <c r="N41" s="84">
        <f>IF(ISERROR(表3!I41/K41),"",表3!I41/K41)</f>
        <v>2.6052839740547382</v>
      </c>
    </row>
    <row r="42" spans="1:14" ht="24" customHeight="1">
      <c r="A42" s="64">
        <v>39</v>
      </c>
      <c r="B42" s="63" t="s">
        <v>66</v>
      </c>
      <c r="C42" s="58">
        <v>4753</v>
      </c>
      <c r="D42" s="60">
        <v>45</v>
      </c>
      <c r="E42" s="136">
        <v>0.95581988105352589</v>
      </c>
      <c r="F42" s="84">
        <v>3.0075741636860931</v>
      </c>
      <c r="G42" s="58">
        <v>4728</v>
      </c>
      <c r="H42" s="60">
        <f t="shared" si="4"/>
        <v>-25</v>
      </c>
      <c r="I42" s="136">
        <f t="shared" si="5"/>
        <v>-0.52598358931201339</v>
      </c>
      <c r="J42" s="84">
        <f>IF(ISERROR(表3!F42/G42),"",表3!F42/G42)</f>
        <v>2.822123519458545</v>
      </c>
      <c r="K42" s="58">
        <f>表1!F47</f>
        <v>4554</v>
      </c>
      <c r="L42" s="60">
        <f t="shared" si="6"/>
        <v>-174</v>
      </c>
      <c r="M42" s="136">
        <f t="shared" si="7"/>
        <v>-3.6802030456852792</v>
      </c>
      <c r="N42" s="84">
        <f>IF(ISERROR(表3!I42/K42),"",表3!I42/K42)</f>
        <v>2.6308739569609134</v>
      </c>
    </row>
    <row r="43" spans="1:14" ht="24" customHeight="1">
      <c r="A43" s="64">
        <v>40</v>
      </c>
      <c r="B43" s="63" t="s">
        <v>64</v>
      </c>
      <c r="C43" s="58">
        <v>1921</v>
      </c>
      <c r="D43" s="60">
        <v>-11</v>
      </c>
      <c r="E43" s="136">
        <v>-0.56935817805383016</v>
      </c>
      <c r="F43" s="84">
        <v>3.0973451327433628</v>
      </c>
      <c r="G43" s="58">
        <v>1867</v>
      </c>
      <c r="H43" s="60">
        <f t="shared" si="4"/>
        <v>-54</v>
      </c>
      <c r="I43" s="136">
        <f t="shared" si="5"/>
        <v>-2.8110359187922955</v>
      </c>
      <c r="J43" s="84">
        <f>IF(ISERROR(表3!F43/G43),"",表3!F43/G43)</f>
        <v>2.8880557043385111</v>
      </c>
      <c r="K43" s="58">
        <f>表1!F48</f>
        <v>1781</v>
      </c>
      <c r="L43" s="60">
        <f t="shared" si="6"/>
        <v>-86</v>
      </c>
      <c r="M43" s="136">
        <f t="shared" si="7"/>
        <v>-4.6063202999464385</v>
      </c>
      <c r="N43" s="84">
        <f>IF(ISERROR(表3!I43/K43),"",表3!I43/K43)</f>
        <v>2.6619876473891071</v>
      </c>
    </row>
    <row r="44" spans="1:14" ht="24" customHeight="1">
      <c r="A44" s="64">
        <v>41</v>
      </c>
      <c r="B44" s="63" t="s">
        <v>62</v>
      </c>
      <c r="C44" s="58">
        <v>3043</v>
      </c>
      <c r="D44" s="60">
        <v>-43</v>
      </c>
      <c r="E44" s="136">
        <v>-1.3933895009721322</v>
      </c>
      <c r="F44" s="84">
        <v>3.0092014459415051</v>
      </c>
      <c r="G44" s="58">
        <v>2935</v>
      </c>
      <c r="H44" s="60">
        <f t="shared" si="4"/>
        <v>-108</v>
      </c>
      <c r="I44" s="136">
        <f t="shared" si="5"/>
        <v>-3.5491291488662506</v>
      </c>
      <c r="J44" s="84">
        <f>IF(ISERROR(表3!F44/G44),"",表3!F44/G44)</f>
        <v>2.8286201022146509</v>
      </c>
      <c r="K44" s="58">
        <f>表1!F49</f>
        <v>2886</v>
      </c>
      <c r="L44" s="60">
        <f t="shared" si="6"/>
        <v>-49</v>
      </c>
      <c r="M44" s="136">
        <f t="shared" si="7"/>
        <v>-1.6695059625212945</v>
      </c>
      <c r="N44" s="84">
        <f>IF(ISERROR(表3!I44/K44),"",表3!I44/K44)</f>
        <v>2.5696465696465696</v>
      </c>
    </row>
    <row r="45" spans="1:14" ht="24" customHeight="1">
      <c r="A45" s="64">
        <v>42</v>
      </c>
      <c r="B45" s="63" t="s">
        <v>25</v>
      </c>
      <c r="C45" s="58">
        <v>1064</v>
      </c>
      <c r="D45" s="60">
        <v>-42</v>
      </c>
      <c r="E45" s="136">
        <v>-3.79746835443038</v>
      </c>
      <c r="F45" s="84">
        <v>3.361842105263158</v>
      </c>
      <c r="G45" s="58">
        <v>1006</v>
      </c>
      <c r="H45" s="60">
        <f t="shared" si="4"/>
        <v>-58</v>
      </c>
      <c r="I45" s="136">
        <f t="shared" si="5"/>
        <v>-5.4511278195488719</v>
      </c>
      <c r="J45" s="84">
        <f>IF(ISERROR(表3!F45/G45),"",表3!F45/G45)</f>
        <v>3.0308151093439362</v>
      </c>
      <c r="K45" s="58">
        <f>表1!F50</f>
        <v>958</v>
      </c>
      <c r="L45" s="60">
        <f t="shared" si="6"/>
        <v>-48</v>
      </c>
      <c r="M45" s="136">
        <f t="shared" si="7"/>
        <v>-4.7713717693836974</v>
      </c>
      <c r="N45" s="84">
        <f>IF(ISERROR(表3!I45/K45),"",表3!I45/K45)</f>
        <v>2.7432150313152399</v>
      </c>
    </row>
    <row r="46" spans="1:14" ht="24" customHeight="1">
      <c r="A46" s="64">
        <v>43</v>
      </c>
      <c r="B46" s="63" t="s">
        <v>59</v>
      </c>
      <c r="C46" s="58">
        <v>5244</v>
      </c>
      <c r="D46" s="60">
        <v>-126</v>
      </c>
      <c r="E46" s="136">
        <v>-2.3463687150837989</v>
      </c>
      <c r="F46" s="84">
        <v>3.028222730739893</v>
      </c>
      <c r="G46" s="58">
        <v>5214</v>
      </c>
      <c r="H46" s="60">
        <f t="shared" si="4"/>
        <v>-30</v>
      </c>
      <c r="I46" s="136">
        <f t="shared" si="5"/>
        <v>-0.57208237986270016</v>
      </c>
      <c r="J46" s="84">
        <f>IF(ISERROR(表3!F46/G46),"",表3!F46/G46)</f>
        <v>2.8085922516302264</v>
      </c>
      <c r="K46" s="58">
        <f>表1!F51</f>
        <v>5183</v>
      </c>
      <c r="L46" s="60">
        <f t="shared" si="6"/>
        <v>-31</v>
      </c>
      <c r="M46" s="136">
        <f t="shared" si="7"/>
        <v>-0.59455312619869582</v>
      </c>
      <c r="N46" s="84">
        <f>IF(ISERROR(表3!I46/K46),"",表3!I46/K46)</f>
        <v>2.5570133127532317</v>
      </c>
    </row>
    <row r="47" spans="1:14" ht="24" customHeight="1">
      <c r="A47" s="64">
        <v>44</v>
      </c>
      <c r="B47" s="63" t="s">
        <v>23</v>
      </c>
      <c r="C47" s="58">
        <v>1974</v>
      </c>
      <c r="D47" s="60">
        <v>51</v>
      </c>
      <c r="E47" s="136">
        <v>2.6521060842433699</v>
      </c>
      <c r="F47" s="84">
        <v>3.4331306990881458</v>
      </c>
      <c r="G47" s="58">
        <v>1980</v>
      </c>
      <c r="H47" s="60">
        <f t="shared" si="4"/>
        <v>6</v>
      </c>
      <c r="I47" s="136">
        <f t="shared" si="5"/>
        <v>0.303951367781155</v>
      </c>
      <c r="J47" s="84">
        <f>IF(ISERROR(表3!F47/G47),"",表3!F47/G47)</f>
        <v>3.2282828282828282</v>
      </c>
      <c r="K47" s="58">
        <f>表1!F52</f>
        <v>1928</v>
      </c>
      <c r="L47" s="60">
        <f t="shared" si="6"/>
        <v>-52</v>
      </c>
      <c r="M47" s="136">
        <f t="shared" si="7"/>
        <v>-2.6262626262626263</v>
      </c>
      <c r="N47" s="84">
        <f>IF(ISERROR(表3!I47/K47),"",表3!I47/K47)</f>
        <v>2.9574688796680499</v>
      </c>
    </row>
    <row r="48" spans="1:14" ht="24" customHeight="1">
      <c r="A48" s="64">
        <v>45</v>
      </c>
      <c r="B48" s="63" t="s">
        <v>56</v>
      </c>
      <c r="C48" s="58">
        <v>1989</v>
      </c>
      <c r="D48" s="60">
        <v>-19</v>
      </c>
      <c r="E48" s="136">
        <v>-0.94621513944223112</v>
      </c>
      <c r="F48" s="84">
        <v>3.2704876822523881</v>
      </c>
      <c r="G48" s="58">
        <v>1953</v>
      </c>
      <c r="H48" s="60">
        <f t="shared" si="4"/>
        <v>-36</v>
      </c>
      <c r="I48" s="136">
        <f t="shared" si="5"/>
        <v>-1.809954751131222</v>
      </c>
      <c r="J48" s="84">
        <f>IF(ISERROR(表3!F48/G48),"",表3!F48/G48)</f>
        <v>2.9831029185867894</v>
      </c>
      <c r="K48" s="58">
        <f>表1!F53</f>
        <v>1882</v>
      </c>
      <c r="L48" s="60">
        <f t="shared" si="6"/>
        <v>-71</v>
      </c>
      <c r="M48" s="136">
        <f t="shared" si="7"/>
        <v>-3.6354326676907323</v>
      </c>
      <c r="N48" s="84">
        <f>IF(ISERROR(表3!I48/K48),"",表3!I48/K48)</f>
        <v>2.763549415515409</v>
      </c>
    </row>
    <row r="49" spans="1:14" ht="24" customHeight="1">
      <c r="A49" s="64">
        <v>46</v>
      </c>
      <c r="B49" s="63" t="s">
        <v>54</v>
      </c>
      <c r="C49" s="58">
        <v>2055</v>
      </c>
      <c r="D49" s="60">
        <v>26</v>
      </c>
      <c r="E49" s="136">
        <v>1.2814194184327254</v>
      </c>
      <c r="F49" s="84">
        <v>3.2004866180048661</v>
      </c>
      <c r="G49" s="58">
        <v>2070</v>
      </c>
      <c r="H49" s="60">
        <f t="shared" si="4"/>
        <v>15</v>
      </c>
      <c r="I49" s="136">
        <f t="shared" si="5"/>
        <v>0.72992700729927007</v>
      </c>
      <c r="J49" s="84">
        <f>IF(ISERROR(表3!F49/G49),"",表3!F49/G49)</f>
        <v>2.9159420289855071</v>
      </c>
      <c r="K49" s="58">
        <f>表1!F54</f>
        <v>2010</v>
      </c>
      <c r="L49" s="60">
        <f t="shared" si="6"/>
        <v>-60</v>
      </c>
      <c r="M49" s="136">
        <f t="shared" si="7"/>
        <v>-2.8985507246376812</v>
      </c>
      <c r="N49" s="84">
        <f>IF(ISERROR(表3!I49/K49),"",表3!I49/K49)</f>
        <v>2.698009950248756</v>
      </c>
    </row>
    <row r="50" spans="1:14" ht="24" customHeight="1">
      <c r="A50" s="64">
        <v>47</v>
      </c>
      <c r="B50" s="63" t="s">
        <v>52</v>
      </c>
      <c r="C50" s="58">
        <v>1661</v>
      </c>
      <c r="D50" s="60">
        <v>-67</v>
      </c>
      <c r="E50" s="136">
        <v>-3.8773148148148149</v>
      </c>
      <c r="F50" s="84">
        <v>3.2347983142685131</v>
      </c>
      <c r="G50" s="58">
        <v>1610</v>
      </c>
      <c r="H50" s="60">
        <f t="shared" si="4"/>
        <v>-51</v>
      </c>
      <c r="I50" s="136">
        <f t="shared" si="5"/>
        <v>-3.0704394942805537</v>
      </c>
      <c r="J50" s="84">
        <f>IF(ISERROR(表3!F50/G50),"",表3!F50/G50)</f>
        <v>2.9968944099378882</v>
      </c>
      <c r="K50" s="58">
        <f>表1!F55</f>
        <v>1532</v>
      </c>
      <c r="L50" s="60">
        <f t="shared" si="6"/>
        <v>-78</v>
      </c>
      <c r="M50" s="136">
        <f t="shared" si="7"/>
        <v>-4.8447204968944098</v>
      </c>
      <c r="N50" s="84">
        <f>IF(ISERROR(表3!I50/K50),"",表3!I50/K50)</f>
        <v>2.7049608355091386</v>
      </c>
    </row>
    <row r="51" spans="1:14" ht="24" customHeight="1">
      <c r="A51" s="64">
        <v>48</v>
      </c>
      <c r="B51" s="63" t="s">
        <v>17</v>
      </c>
      <c r="C51" s="58">
        <v>6230</v>
      </c>
      <c r="D51" s="60">
        <v>728</v>
      </c>
      <c r="E51" s="136">
        <v>13.231552162849871</v>
      </c>
      <c r="F51" s="84">
        <v>2.9380417335473514</v>
      </c>
      <c r="G51" s="58">
        <v>5977</v>
      </c>
      <c r="H51" s="60">
        <f t="shared" si="4"/>
        <v>-253</v>
      </c>
      <c r="I51" s="136">
        <f t="shared" si="5"/>
        <v>-4.0609951845906904</v>
      </c>
      <c r="J51" s="84">
        <f>IF(ISERROR(表3!F51/G51),"",表3!F51/G51)</f>
        <v>2.8472477831688137</v>
      </c>
      <c r="K51" s="58">
        <f>表1!F56</f>
        <v>6041</v>
      </c>
      <c r="L51" s="60">
        <f t="shared" si="6"/>
        <v>64</v>
      </c>
      <c r="M51" s="136">
        <f t="shared" si="7"/>
        <v>1.0707712899447883</v>
      </c>
      <c r="N51" s="84">
        <f>IF(ISERROR(表3!I51/K51),"",表3!I51/K51)</f>
        <v>2.618440655520609</v>
      </c>
    </row>
    <row r="52" spans="1:14" ht="24" customHeight="1">
      <c r="A52" s="64">
        <v>49</v>
      </c>
      <c r="B52" s="63" t="s">
        <v>49</v>
      </c>
      <c r="C52" s="58">
        <v>3425</v>
      </c>
      <c r="D52" s="60">
        <v>-70</v>
      </c>
      <c r="E52" s="136">
        <v>-2.0028612303290414</v>
      </c>
      <c r="F52" s="84">
        <v>3.0583941605839415</v>
      </c>
      <c r="G52" s="58">
        <v>3398</v>
      </c>
      <c r="H52" s="60">
        <f t="shared" si="4"/>
        <v>-27</v>
      </c>
      <c r="I52" s="136">
        <f t="shared" si="5"/>
        <v>-0.7883211678832116</v>
      </c>
      <c r="J52" s="84">
        <f>IF(ISERROR(表3!F52/G52),"",表3!F52/G52)</f>
        <v>2.7872277810476751</v>
      </c>
      <c r="K52" s="58">
        <f>表1!F57</f>
        <v>3250</v>
      </c>
      <c r="L52" s="60">
        <f t="shared" si="6"/>
        <v>-148</v>
      </c>
      <c r="M52" s="136">
        <f t="shared" si="7"/>
        <v>-4.3555032371983522</v>
      </c>
      <c r="N52" s="84">
        <f>IF(ISERROR(表3!I52/K52),"",表3!I52/K52)</f>
        <v>2.5643076923076924</v>
      </c>
    </row>
    <row r="53" spans="1:14" ht="24" customHeight="1">
      <c r="A53" s="64">
        <v>50</v>
      </c>
      <c r="B53" s="63" t="s">
        <v>29</v>
      </c>
      <c r="C53" s="58">
        <v>2435</v>
      </c>
      <c r="D53" s="60">
        <v>625</v>
      </c>
      <c r="E53" s="136">
        <v>34.530386740331494</v>
      </c>
      <c r="F53" s="84">
        <v>1.7737166324435318</v>
      </c>
      <c r="G53" s="58">
        <v>2899</v>
      </c>
      <c r="H53" s="60">
        <f t="shared" si="4"/>
        <v>464</v>
      </c>
      <c r="I53" s="136">
        <f t="shared" si="5"/>
        <v>19.055441478439423</v>
      </c>
      <c r="J53" s="84">
        <f>IF(ISERROR(表3!F53/G53),"",表3!F53/G53)</f>
        <v>1.8668506381510865</v>
      </c>
      <c r="K53" s="58">
        <f>表1!F58</f>
        <v>2394</v>
      </c>
      <c r="L53" s="60">
        <f t="shared" si="6"/>
        <v>-505</v>
      </c>
      <c r="M53" s="136">
        <f t="shared" si="7"/>
        <v>-17.419799931010694</v>
      </c>
      <c r="N53" s="84">
        <f>IF(ISERROR(表3!I53/K53),"",表3!I53/K53)</f>
        <v>1.9979114452798663</v>
      </c>
    </row>
    <row r="54" spans="1:14" ht="24" customHeight="1">
      <c r="A54" s="64">
        <v>51</v>
      </c>
      <c r="B54" s="63" t="s">
        <v>30</v>
      </c>
      <c r="C54" s="58">
        <v>839</v>
      </c>
      <c r="D54" s="60">
        <v>-1737</v>
      </c>
      <c r="E54" s="136">
        <v>-67.43012422360249</v>
      </c>
      <c r="F54" s="84">
        <v>1.162097735399285</v>
      </c>
      <c r="G54" s="58">
        <v>1977</v>
      </c>
      <c r="H54" s="60">
        <f t="shared" si="4"/>
        <v>1138</v>
      </c>
      <c r="I54" s="136">
        <f t="shared" si="5"/>
        <v>135.63766388557806</v>
      </c>
      <c r="J54" s="84">
        <f>IF(ISERROR(表3!F54/G54),"",表3!F54/G54)</f>
        <v>1.8765806777946383</v>
      </c>
      <c r="K54" s="58">
        <f>表1!F59</f>
        <v>2589</v>
      </c>
      <c r="L54" s="60">
        <f t="shared" si="6"/>
        <v>612</v>
      </c>
      <c r="M54" s="136">
        <f t="shared" si="7"/>
        <v>30.955993930197266</v>
      </c>
      <c r="N54" s="84">
        <f>IF(ISERROR(表3!I54/K54),"",表3!I54/K54)</f>
        <v>1.7547315565855544</v>
      </c>
    </row>
    <row r="55" spans="1:14" ht="24" customHeight="1">
      <c r="A55" s="64">
        <v>52</v>
      </c>
      <c r="B55" s="63" t="s">
        <v>31</v>
      </c>
      <c r="C55" s="58">
        <v>0</v>
      </c>
      <c r="D55" s="60">
        <v>-6141</v>
      </c>
      <c r="E55" s="136">
        <v>-100</v>
      </c>
      <c r="F55" s="84" t="s">
        <v>236</v>
      </c>
      <c r="G55" s="58">
        <v>1640</v>
      </c>
      <c r="H55" s="60">
        <f t="shared" si="4"/>
        <v>1640</v>
      </c>
      <c r="I55" s="142" t="str">
        <f t="shared" si="5"/>
        <v>（皆増）</v>
      </c>
      <c r="J55" s="84">
        <f>IF(ISERROR(表3!F55/G55),"",表3!F55/G55)</f>
        <v>1.2975609756097561</v>
      </c>
      <c r="K55" s="58">
        <f>表1!F60</f>
        <v>1959</v>
      </c>
      <c r="L55" s="60">
        <f t="shared" si="6"/>
        <v>319</v>
      </c>
      <c r="M55" s="136">
        <f t="shared" si="7"/>
        <v>19.451219512195124</v>
      </c>
      <c r="N55" s="132">
        <f>IF(ISERROR(表3!I55/K55),"",表3!I55/K55)</f>
        <v>1.4752424706482898</v>
      </c>
    </row>
    <row r="56" spans="1:14" ht="24" customHeight="1">
      <c r="A56" s="64">
        <v>53</v>
      </c>
      <c r="B56" s="63" t="s">
        <v>32</v>
      </c>
      <c r="C56" s="58">
        <v>1082</v>
      </c>
      <c r="D56" s="60">
        <v>132</v>
      </c>
      <c r="E56" s="136">
        <v>13.894736842105262</v>
      </c>
      <c r="F56" s="84">
        <v>1.8678373382624769</v>
      </c>
      <c r="G56" s="58">
        <v>934</v>
      </c>
      <c r="H56" s="60">
        <f t="shared" si="4"/>
        <v>-148</v>
      </c>
      <c r="I56" s="136">
        <f t="shared" si="5"/>
        <v>-13.67837338262477</v>
      </c>
      <c r="J56" s="84">
        <f>IF(ISERROR(表3!F56/G56),"",表3!F56/G56)</f>
        <v>2.1884368308351179</v>
      </c>
      <c r="K56" s="58">
        <f>表1!F61</f>
        <v>784</v>
      </c>
      <c r="L56" s="60">
        <f t="shared" si="6"/>
        <v>-150</v>
      </c>
      <c r="M56" s="136">
        <f t="shared" si="7"/>
        <v>-16.059957173447536</v>
      </c>
      <c r="N56" s="132">
        <f>IF(ISERROR(表3!I56/K56),"",表3!I56/K56)</f>
        <v>2.1747448979591835</v>
      </c>
    </row>
    <row r="57" spans="1:14" ht="24" customHeight="1">
      <c r="A57" s="64">
        <v>54</v>
      </c>
      <c r="B57" s="63" t="s">
        <v>33</v>
      </c>
      <c r="C57" s="58">
        <v>0</v>
      </c>
      <c r="D57" s="60">
        <v>-3955</v>
      </c>
      <c r="E57" s="136">
        <v>-100</v>
      </c>
      <c r="F57" s="84" t="s">
        <v>236</v>
      </c>
      <c r="G57" s="58">
        <v>800</v>
      </c>
      <c r="H57" s="60">
        <f t="shared" si="4"/>
        <v>800</v>
      </c>
      <c r="I57" s="142" t="str">
        <f t="shared" si="5"/>
        <v>（皆増）</v>
      </c>
      <c r="J57" s="84">
        <f>IF(ISERROR(表3!F57/G57),"",表3!F57/G57)</f>
        <v>1.0587500000000001</v>
      </c>
      <c r="K57" s="58">
        <f>表1!F62</f>
        <v>1243</v>
      </c>
      <c r="L57" s="60">
        <f t="shared" si="6"/>
        <v>443</v>
      </c>
      <c r="M57" s="136">
        <f t="shared" si="7"/>
        <v>55.375</v>
      </c>
      <c r="N57" s="132">
        <f>IF(ISERROR(表3!I57/K57),"",表3!I57/K57)</f>
        <v>1.2341110217216411</v>
      </c>
    </row>
    <row r="58" spans="1:14" ht="24" customHeight="1">
      <c r="A58" s="64">
        <v>55</v>
      </c>
      <c r="B58" s="63" t="s">
        <v>34</v>
      </c>
      <c r="C58" s="58">
        <v>0</v>
      </c>
      <c r="D58" s="60">
        <v>-2393</v>
      </c>
      <c r="E58" s="136">
        <v>-100</v>
      </c>
      <c r="F58" s="84" t="s">
        <v>236</v>
      </c>
      <c r="G58" s="58">
        <v>0</v>
      </c>
      <c r="H58" s="60">
        <f t="shared" si="4"/>
        <v>0</v>
      </c>
      <c r="I58" s="136" t="str">
        <f t="shared" si="5"/>
        <v>－</v>
      </c>
      <c r="J58" s="84" t="str">
        <f>IF(ISERROR(表3!F58/G58),"",表3!F58/G58)</f>
        <v/>
      </c>
      <c r="K58" s="58">
        <f>表1!F63</f>
        <v>160</v>
      </c>
      <c r="L58" s="60">
        <f t="shared" si="6"/>
        <v>160</v>
      </c>
      <c r="M58" s="142" t="str">
        <f t="shared" si="7"/>
        <v>（皆増）</v>
      </c>
      <c r="N58" s="132">
        <f>IF(ISERROR(表3!I58/K58),"",表3!I58/K58)</f>
        <v>1.3187500000000001</v>
      </c>
    </row>
    <row r="59" spans="1:14" ht="24" customHeight="1">
      <c r="A59" s="64">
        <v>56</v>
      </c>
      <c r="B59" s="63" t="s">
        <v>35</v>
      </c>
      <c r="C59" s="58">
        <v>0</v>
      </c>
      <c r="D59" s="60">
        <v>-7176</v>
      </c>
      <c r="E59" s="136">
        <v>-100</v>
      </c>
      <c r="F59" s="84" t="s">
        <v>236</v>
      </c>
      <c r="G59" s="58">
        <v>1405</v>
      </c>
      <c r="H59" s="60">
        <f t="shared" si="4"/>
        <v>1405</v>
      </c>
      <c r="I59" s="142" t="str">
        <f t="shared" si="5"/>
        <v>（皆増）</v>
      </c>
      <c r="J59" s="84">
        <f>IF(ISERROR(表3!F59/G59),"",表3!F59/G59)</f>
        <v>1.3686832740213524</v>
      </c>
      <c r="K59" s="58">
        <f>表1!F64</f>
        <v>1718</v>
      </c>
      <c r="L59" s="60">
        <f t="shared" si="6"/>
        <v>313</v>
      </c>
      <c r="M59" s="136">
        <f t="shared" si="7"/>
        <v>22.277580071174377</v>
      </c>
      <c r="N59" s="132">
        <f>IF(ISERROR(表3!I59/K59),"",表3!I59/K59)</f>
        <v>1.4976717112922002</v>
      </c>
    </row>
    <row r="60" spans="1:14" ht="24" customHeight="1">
      <c r="A60" s="64">
        <v>57</v>
      </c>
      <c r="B60" s="63" t="s">
        <v>36</v>
      </c>
      <c r="C60" s="58">
        <v>9</v>
      </c>
      <c r="D60" s="60">
        <v>-461</v>
      </c>
      <c r="E60" s="136">
        <v>-98.085106382978722</v>
      </c>
      <c r="F60" s="84">
        <v>2</v>
      </c>
      <c r="G60" s="58">
        <v>205</v>
      </c>
      <c r="H60" s="60">
        <f t="shared" si="4"/>
        <v>196</v>
      </c>
      <c r="I60" s="136">
        <f t="shared" si="5"/>
        <v>2177.7777777777778</v>
      </c>
      <c r="J60" s="84">
        <f>IF(ISERROR(表3!F60/G60),"",表3!F60/G60)</f>
        <v>2.0487804878048781</v>
      </c>
      <c r="K60" s="58">
        <f>表1!F65</f>
        <v>240</v>
      </c>
      <c r="L60" s="60">
        <f t="shared" si="6"/>
        <v>35</v>
      </c>
      <c r="M60" s="136">
        <f t="shared" si="7"/>
        <v>17.073170731707318</v>
      </c>
      <c r="N60" s="132">
        <f>IF(ISERROR(表3!I60/K60),"",表3!I60/K60)</f>
        <v>1.7458333333333333</v>
      </c>
    </row>
    <row r="61" spans="1:14" ht="24" customHeight="1">
      <c r="A61" s="64">
        <v>58</v>
      </c>
      <c r="B61" s="63" t="s">
        <v>39</v>
      </c>
      <c r="C61" s="58">
        <v>2699</v>
      </c>
      <c r="D61" s="60">
        <v>238</v>
      </c>
      <c r="E61" s="136">
        <v>9.6708655018285246</v>
      </c>
      <c r="F61" s="84">
        <v>3.0448314190440904</v>
      </c>
      <c r="G61" s="58">
        <v>2748</v>
      </c>
      <c r="H61" s="60">
        <f t="shared" si="4"/>
        <v>49</v>
      </c>
      <c r="I61" s="136">
        <f t="shared" si="5"/>
        <v>1.8154872174879586</v>
      </c>
      <c r="J61" s="84">
        <f>IF(ISERROR(表3!F61/G61),"",表3!F61/G61)</f>
        <v>2.876637554585153</v>
      </c>
      <c r="K61" s="58">
        <f>表1!F66</f>
        <v>2800</v>
      </c>
      <c r="L61" s="60">
        <f t="shared" si="6"/>
        <v>52</v>
      </c>
      <c r="M61" s="136">
        <f t="shared" si="7"/>
        <v>1.8922852983988356</v>
      </c>
      <c r="N61" s="132">
        <f>IF(ISERROR(表3!I61/K61),"",表3!I61/K61)</f>
        <v>2.6724999999999999</v>
      </c>
    </row>
    <row r="62" spans="1:14" ht="24" customHeight="1">
      <c r="A62" s="64">
        <v>59</v>
      </c>
      <c r="B62" s="63" t="s">
        <v>37</v>
      </c>
      <c r="C62" s="58">
        <v>1</v>
      </c>
      <c r="D62" s="60">
        <v>-1733</v>
      </c>
      <c r="E62" s="136">
        <v>-99.942329873125729</v>
      </c>
      <c r="F62" s="84">
        <v>41</v>
      </c>
      <c r="G62" s="58">
        <v>627</v>
      </c>
      <c r="H62" s="60">
        <f t="shared" si="4"/>
        <v>626</v>
      </c>
      <c r="I62" s="136">
        <f t="shared" si="5"/>
        <v>62600</v>
      </c>
      <c r="J62" s="84">
        <f>IF(ISERROR(表3!F62/G62),"",表3!F62/G62)</f>
        <v>2.1020733652312598</v>
      </c>
      <c r="K62" s="58">
        <f>表1!F67</f>
        <v>692</v>
      </c>
      <c r="L62" s="60">
        <f t="shared" si="6"/>
        <v>65</v>
      </c>
      <c r="M62" s="136">
        <f t="shared" si="7"/>
        <v>10.36682615629984</v>
      </c>
      <c r="N62" s="132">
        <f>IF(ISERROR(表3!I62/K62),"",表3!I62/K62)</f>
        <v>1.9841040462427746</v>
      </c>
    </row>
    <row r="63" spans="1:14" ht="24" customHeight="1">
      <c r="A63" s="159" t="s">
        <v>147</v>
      </c>
      <c r="B63" s="160"/>
      <c r="C63" s="53">
        <v>737598</v>
      </c>
      <c r="D63" s="55">
        <v>16804</v>
      </c>
      <c r="E63" s="139">
        <v>2.3313179632460868</v>
      </c>
      <c r="F63" s="82">
        <v>2.594962296535511</v>
      </c>
      <c r="G63" s="53">
        <f>SUM(G4:G62)</f>
        <v>742911</v>
      </c>
      <c r="H63" s="55">
        <f>SUM(H4:H62)</f>
        <v>5313</v>
      </c>
      <c r="I63" s="139">
        <f t="shared" si="5"/>
        <v>0.72031106375017284</v>
      </c>
      <c r="J63" s="82">
        <f>IF(ISERROR(表3!F63/G63),"",表3!F63/G63)</f>
        <v>2.4675257197699318</v>
      </c>
      <c r="K63" s="53">
        <f>SUM(K4:K62)</f>
        <v>734134</v>
      </c>
      <c r="L63" s="55">
        <f>SUM(L4:L62)</f>
        <v>-8777</v>
      </c>
      <c r="M63" s="139">
        <f t="shared" si="7"/>
        <v>-1.1814335768349102</v>
      </c>
      <c r="N63" s="133">
        <f>IF(ISERROR(表3!I63/K63),"",表3!I63/K63)</f>
        <v>2.3319135198751182</v>
      </c>
    </row>
  </sheetData>
  <mergeCells count="6">
    <mergeCell ref="M1:N1"/>
    <mergeCell ref="A63:B63"/>
    <mergeCell ref="C2:F2"/>
    <mergeCell ref="G2:J2"/>
    <mergeCell ref="K2:N2"/>
    <mergeCell ref="A2:B3"/>
  </mergeCells>
  <phoneticPr fontId="3"/>
  <printOptions horizontalCentered="1" verticalCentered="1"/>
  <pageMargins left="0.31496062992125984" right="0.31496062992125984" top="0.74803149606299213" bottom="0.55118110236220474" header="0.31496062992125984" footer="0.31496062992125984"/>
  <pageSetup paperSize="9" firstPageNumber="13" fitToHeight="2" orientation="portrait" useFirstPageNumber="1" r:id="rId1"/>
  <rowBreaks count="1" manualBreakCount="1">
    <brk id="33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FFFF00"/>
  </sheetPr>
  <dimension ref="A1:M94"/>
  <sheetViews>
    <sheetView view="pageBreakPreview" topLeftCell="A72" zoomScaleNormal="100" zoomScaleSheetLayoutView="100" workbookViewId="0">
      <selection activeCell="J18" sqref="J18"/>
    </sheetView>
  </sheetViews>
  <sheetFormatPr defaultColWidth="10" defaultRowHeight="24" customHeight="1"/>
  <cols>
    <col min="1" max="1" width="3.5" style="23" bestFit="1" customWidth="1"/>
    <col min="2" max="2" width="10.625" style="22" bestFit="1" customWidth="1"/>
    <col min="3" max="11" width="8.375" style="22" customWidth="1"/>
    <col min="12" max="16384" width="10" style="22"/>
  </cols>
  <sheetData>
    <row r="1" spans="1:13" ht="24" customHeight="1">
      <c r="A1" s="188" t="s">
        <v>230</v>
      </c>
      <c r="B1" s="188"/>
      <c r="C1" s="188"/>
      <c r="D1" s="188"/>
      <c r="E1" s="81"/>
      <c r="F1" s="48"/>
      <c r="G1" s="81"/>
      <c r="H1" s="81"/>
      <c r="I1" s="48"/>
      <c r="J1" s="158" t="s">
        <v>0</v>
      </c>
      <c r="K1" s="158"/>
      <c r="M1" s="26"/>
    </row>
    <row r="2" spans="1:13" ht="24" customHeight="1">
      <c r="A2" s="161"/>
      <c r="B2" s="163"/>
      <c r="C2" s="164" t="s">
        <v>234</v>
      </c>
      <c r="D2" s="164"/>
      <c r="E2" s="164"/>
      <c r="F2" s="164" t="s">
        <v>232</v>
      </c>
      <c r="G2" s="164"/>
      <c r="H2" s="164"/>
      <c r="I2" s="164" t="s">
        <v>235</v>
      </c>
      <c r="J2" s="164"/>
      <c r="K2" s="164"/>
    </row>
    <row r="3" spans="1:13" ht="24" customHeight="1">
      <c r="A3" s="165"/>
      <c r="B3" s="166"/>
      <c r="C3" s="80"/>
      <c r="D3" s="79" t="s">
        <v>1</v>
      </c>
      <c r="E3" s="78" t="s">
        <v>2</v>
      </c>
      <c r="F3" s="80"/>
      <c r="G3" s="79" t="s">
        <v>1</v>
      </c>
      <c r="H3" s="78" t="s">
        <v>2</v>
      </c>
      <c r="I3" s="80"/>
      <c r="J3" s="79" t="s">
        <v>1</v>
      </c>
      <c r="K3" s="78" t="s">
        <v>2</v>
      </c>
    </row>
    <row r="4" spans="1:13" ht="24" customHeight="1">
      <c r="A4" s="117"/>
      <c r="B4" s="116"/>
      <c r="C4" s="112"/>
      <c r="D4" s="111"/>
      <c r="E4" s="110"/>
      <c r="F4" s="112"/>
      <c r="G4" s="111"/>
      <c r="H4" s="110"/>
      <c r="I4" s="112"/>
      <c r="J4" s="111"/>
      <c r="K4" s="110"/>
    </row>
    <row r="5" spans="1:13" ht="24" customHeight="1">
      <c r="A5" s="189" t="s">
        <v>229</v>
      </c>
      <c r="B5" s="190"/>
      <c r="C5" s="115">
        <f>SUM(C9,C21,C38,C51,C69,C76,C92)</f>
        <v>1914039</v>
      </c>
      <c r="D5" s="60">
        <v>-115025</v>
      </c>
      <c r="E5" s="59">
        <v>-5.6688699814298609</v>
      </c>
      <c r="F5" s="115">
        <f>SUM(F9,F21,F38,F51,F69,F76,F92)</f>
        <v>1833152</v>
      </c>
      <c r="G5" s="60">
        <f>F5-C5</f>
        <v>-80887</v>
      </c>
      <c r="H5" s="59">
        <f>IF(ISERROR(G5/C5),IF(F5="","",IF(G5&gt;0,"皆増","")),G5/C5*100)</f>
        <v>-4.2259849459702759</v>
      </c>
      <c r="I5" s="115">
        <f>SUM(I9,I21,I38,I51,I69,I76,I92)</f>
        <v>1711937</v>
      </c>
      <c r="J5" s="60">
        <f>I5-F5</f>
        <v>-121215</v>
      </c>
      <c r="K5" s="59">
        <f t="shared" ref="K5:K36" si="0">IF(ISERROR(J5/F5),IF(I5="","",IF(J5&gt;0,"（皆増）","－")),J5/F5*100)</f>
        <v>-6.6123812973501384</v>
      </c>
    </row>
    <row r="6" spans="1:13" ht="24" customHeight="1">
      <c r="A6" s="189" t="s">
        <v>228</v>
      </c>
      <c r="B6" s="190"/>
      <c r="C6" s="115">
        <f>SUM(C10,C11,C12,C13,C22,C23,C24,C39,C52,C53,C77,C78,C93)</f>
        <v>1579063</v>
      </c>
      <c r="D6" s="60">
        <v>-23539</v>
      </c>
      <c r="E6" s="59">
        <v>-1.4687988658444204</v>
      </c>
      <c r="F6" s="115">
        <f>SUM(F10,F11,F12,F13,F22,F23,F24,F39,F52,F53,F77,F78,F93)</f>
        <v>1511007</v>
      </c>
      <c r="G6" s="60">
        <f>F6-C6</f>
        <v>-68056</v>
      </c>
      <c r="H6" s="59">
        <f t="shared" ref="H6:H69" si="1">IF(ISERROR(G6/C6),IF(F6="","",IF(G6&gt;0,"皆増","")),G6/C6*100)</f>
        <v>-4.3098977051580594</v>
      </c>
      <c r="I6" s="115">
        <f>SUM(I10,I11,I12,I13,I22,I23,I24,I39,I52,I53,I77,I78,I93)</f>
        <v>1413600</v>
      </c>
      <c r="J6" s="60">
        <f>I6-F6</f>
        <v>-97407</v>
      </c>
      <c r="K6" s="59">
        <f t="shared" si="0"/>
        <v>-6.4464956151758397</v>
      </c>
    </row>
    <row r="7" spans="1:13" ht="24" customHeight="1">
      <c r="A7" s="189" t="s">
        <v>227</v>
      </c>
      <c r="B7" s="190"/>
      <c r="C7" s="115">
        <f>SUM(C14,C18,C25,C28,C34,C40,C45,C54,C59,C63,C70,C79,C88)</f>
        <v>334976</v>
      </c>
      <c r="D7" s="60">
        <v>-91486</v>
      </c>
      <c r="E7" s="59">
        <v>-21.452321660546545</v>
      </c>
      <c r="F7" s="115">
        <f>SUM(F14,F18,F25,F28,F34,F40,F45,F54,F59,F63,F70,F79,F88)</f>
        <v>322145</v>
      </c>
      <c r="G7" s="60">
        <f>F7-C7</f>
        <v>-12831</v>
      </c>
      <c r="H7" s="59">
        <f t="shared" si="1"/>
        <v>-3.8304236721436764</v>
      </c>
      <c r="I7" s="115">
        <f>SUM(I14,I18,I25,I28,I34,I40,I45,I54,I59,I63,I70,I79,I88)</f>
        <v>298337</v>
      </c>
      <c r="J7" s="60">
        <f>I7-F7</f>
        <v>-23808</v>
      </c>
      <c r="K7" s="59">
        <f t="shared" si="0"/>
        <v>-7.3904608173338087</v>
      </c>
    </row>
    <row r="8" spans="1:13" ht="24" customHeight="1">
      <c r="A8" s="114"/>
      <c r="B8" s="113"/>
      <c r="C8" s="109"/>
      <c r="D8" s="108"/>
      <c r="E8" s="107" t="s">
        <v>236</v>
      </c>
      <c r="F8" s="109"/>
      <c r="G8" s="108"/>
      <c r="H8" s="107" t="str">
        <f t="shared" si="1"/>
        <v/>
      </c>
      <c r="I8" s="109"/>
      <c r="J8" s="108"/>
      <c r="K8" s="107" t="str">
        <f t="shared" si="0"/>
        <v/>
      </c>
    </row>
    <row r="9" spans="1:13" ht="24" customHeight="1">
      <c r="A9" s="191" t="s">
        <v>226</v>
      </c>
      <c r="B9" s="192"/>
      <c r="C9" s="106">
        <f>SUM(C10,C11,C12,C13,C14,C18)</f>
        <v>490647</v>
      </c>
      <c r="D9" s="55">
        <v>-6412</v>
      </c>
      <c r="E9" s="54">
        <v>-1.2899877076966719</v>
      </c>
      <c r="F9" s="106">
        <f>SUM(F10,F11,F12,F13,F14,F18)</f>
        <v>465894</v>
      </c>
      <c r="G9" s="55">
        <f t="shared" ref="G9:G19" si="2">F9-C9</f>
        <v>-24753</v>
      </c>
      <c r="H9" s="54">
        <f t="shared" si="1"/>
        <v>-5.0449712318632338</v>
      </c>
      <c r="I9" s="106">
        <f>SUM(I10,I11,I12,I13,I14,I18)</f>
        <v>437069</v>
      </c>
      <c r="J9" s="55">
        <f t="shared" ref="J9:J19" si="3">I9-F9</f>
        <v>-28825</v>
      </c>
      <c r="K9" s="54">
        <f t="shared" si="0"/>
        <v>-6.1870296676926513</v>
      </c>
    </row>
    <row r="10" spans="1:13" ht="24" customHeight="1">
      <c r="A10" s="189" t="s">
        <v>225</v>
      </c>
      <c r="B10" s="190"/>
      <c r="C10" s="58">
        <f>表3!C4</f>
        <v>294247</v>
      </c>
      <c r="D10" s="60">
        <v>1657</v>
      </c>
      <c r="E10" s="59">
        <v>0.56632147373457731</v>
      </c>
      <c r="F10" s="58">
        <f>表3!F4</f>
        <v>282693</v>
      </c>
      <c r="G10" s="60">
        <f t="shared" si="2"/>
        <v>-11554</v>
      </c>
      <c r="H10" s="59">
        <f t="shared" si="1"/>
        <v>-3.9266330667772311</v>
      </c>
      <c r="I10" s="58">
        <f>表3!I4</f>
        <v>265803</v>
      </c>
      <c r="J10" s="60">
        <f t="shared" si="3"/>
        <v>-16890</v>
      </c>
      <c r="K10" s="59">
        <f t="shared" si="0"/>
        <v>-5.9746792456834799</v>
      </c>
    </row>
    <row r="11" spans="1:13" ht="24" customHeight="1">
      <c r="A11" s="189" t="s">
        <v>224</v>
      </c>
      <c r="B11" s="190"/>
      <c r="C11" s="58">
        <f>表3!C12</f>
        <v>58162</v>
      </c>
      <c r="D11" s="60">
        <v>-1709</v>
      </c>
      <c r="E11" s="59">
        <v>-2.854470444789631</v>
      </c>
      <c r="F11" s="58">
        <f>表3!F12</f>
        <v>53557</v>
      </c>
      <c r="G11" s="60">
        <f t="shared" si="2"/>
        <v>-4605</v>
      </c>
      <c r="H11" s="59">
        <f t="shared" si="1"/>
        <v>-7.9175406622880917</v>
      </c>
      <c r="I11" s="58">
        <f>表3!I12</f>
        <v>49291</v>
      </c>
      <c r="J11" s="60">
        <f t="shared" si="3"/>
        <v>-4266</v>
      </c>
      <c r="K11" s="59">
        <f t="shared" si="0"/>
        <v>-7.9653453330096911</v>
      </c>
    </row>
    <row r="12" spans="1:13" ht="24" customHeight="1">
      <c r="A12" s="189" t="s">
        <v>152</v>
      </c>
      <c r="B12" s="190"/>
      <c r="C12" s="58">
        <f>表3!C15</f>
        <v>62400</v>
      </c>
      <c r="D12" s="60">
        <v>-3627</v>
      </c>
      <c r="E12" s="59">
        <v>-5.4932073242764323</v>
      </c>
      <c r="F12" s="58">
        <f>表3!F15</f>
        <v>58240</v>
      </c>
      <c r="G12" s="60">
        <f t="shared" si="2"/>
        <v>-4160</v>
      </c>
      <c r="H12" s="59">
        <f t="shared" si="1"/>
        <v>-6.666666666666667</v>
      </c>
      <c r="I12" s="58">
        <f>表3!I15</f>
        <v>54134</v>
      </c>
      <c r="J12" s="60">
        <f t="shared" si="3"/>
        <v>-4106</v>
      </c>
      <c r="K12" s="59">
        <f t="shared" si="0"/>
        <v>-7.0501373626373622</v>
      </c>
    </row>
    <row r="13" spans="1:13" ht="24" customHeight="1">
      <c r="A13" s="189" t="s">
        <v>223</v>
      </c>
      <c r="B13" s="190"/>
      <c r="C13" s="58">
        <f>表3!C16</f>
        <v>30924</v>
      </c>
      <c r="D13" s="60">
        <v>-565</v>
      </c>
      <c r="E13" s="59">
        <v>-1.7942773666994822</v>
      </c>
      <c r="F13" s="58">
        <f>表3!F16</f>
        <v>30236</v>
      </c>
      <c r="G13" s="60">
        <f t="shared" si="2"/>
        <v>-688</v>
      </c>
      <c r="H13" s="59">
        <f t="shared" si="1"/>
        <v>-2.2248092096753331</v>
      </c>
      <c r="I13" s="58">
        <f>表3!I16</f>
        <v>29641</v>
      </c>
      <c r="J13" s="60">
        <f t="shared" si="3"/>
        <v>-595</v>
      </c>
      <c r="K13" s="59">
        <f t="shared" si="0"/>
        <v>-1.9678528905939938</v>
      </c>
    </row>
    <row r="14" spans="1:13" ht="24" customHeight="1">
      <c r="A14" s="189" t="s">
        <v>222</v>
      </c>
      <c r="B14" s="190"/>
      <c r="C14" s="58">
        <f>SUM(C15:C17)</f>
        <v>36235</v>
      </c>
      <c r="D14" s="60">
        <v>-2273</v>
      </c>
      <c r="E14" s="59">
        <v>-5.9026695751532143</v>
      </c>
      <c r="F14" s="58">
        <f>SUM(F15:F17)</f>
        <v>32268</v>
      </c>
      <c r="G14" s="60">
        <f t="shared" si="2"/>
        <v>-3967</v>
      </c>
      <c r="H14" s="59">
        <f t="shared" si="1"/>
        <v>-10.947978473851249</v>
      </c>
      <c r="I14" s="58">
        <f>SUM(I15:I17)</f>
        <v>29258</v>
      </c>
      <c r="J14" s="60">
        <f t="shared" si="3"/>
        <v>-3010</v>
      </c>
      <c r="K14" s="59">
        <f t="shared" si="0"/>
        <v>-9.3281269369034323</v>
      </c>
    </row>
    <row r="15" spans="1:13" s="26" customFormat="1" ht="24" customHeight="1">
      <c r="A15" s="100"/>
      <c r="B15" s="99" t="s">
        <v>221</v>
      </c>
      <c r="C15" s="98">
        <f>表3!C17</f>
        <v>12271</v>
      </c>
      <c r="D15" s="97">
        <v>-582</v>
      </c>
      <c r="E15" s="96">
        <v>-4.5281257294016966</v>
      </c>
      <c r="F15" s="98">
        <f>表3!F17</f>
        <v>11459</v>
      </c>
      <c r="G15" s="97">
        <f t="shared" si="2"/>
        <v>-812</v>
      </c>
      <c r="H15" s="96">
        <f t="shared" si="1"/>
        <v>-6.617227609811752</v>
      </c>
      <c r="I15" s="98">
        <f>表3!I17</f>
        <v>10705</v>
      </c>
      <c r="J15" s="97">
        <f t="shared" si="3"/>
        <v>-754</v>
      </c>
      <c r="K15" s="96">
        <f t="shared" si="0"/>
        <v>-6.579980801117026</v>
      </c>
    </row>
    <row r="16" spans="1:13" s="26" customFormat="1" ht="24" customHeight="1">
      <c r="A16" s="100"/>
      <c r="B16" s="99" t="s">
        <v>220</v>
      </c>
      <c r="C16" s="98">
        <f>表3!C18</f>
        <v>9512</v>
      </c>
      <c r="D16" s="97">
        <v>-574</v>
      </c>
      <c r="E16" s="96">
        <v>-5.6910569105691051</v>
      </c>
      <c r="F16" s="98">
        <f>表3!F18</f>
        <v>8639</v>
      </c>
      <c r="G16" s="97">
        <f t="shared" si="2"/>
        <v>-873</v>
      </c>
      <c r="H16" s="96">
        <f t="shared" si="1"/>
        <v>-9.1778805719091672</v>
      </c>
      <c r="I16" s="98">
        <f>表3!I18</f>
        <v>7706</v>
      </c>
      <c r="J16" s="97">
        <f t="shared" si="3"/>
        <v>-933</v>
      </c>
      <c r="K16" s="96">
        <f t="shared" si="0"/>
        <v>-10.799861095034148</v>
      </c>
    </row>
    <row r="17" spans="1:11" s="26" customFormat="1" ht="24" customHeight="1">
      <c r="A17" s="100"/>
      <c r="B17" s="99" t="s">
        <v>28</v>
      </c>
      <c r="C17" s="98">
        <f>表3!C19</f>
        <v>14452</v>
      </c>
      <c r="D17" s="97">
        <v>-1117</v>
      </c>
      <c r="E17" s="96">
        <v>-7.1745134562271176</v>
      </c>
      <c r="F17" s="98">
        <f>表3!F19</f>
        <v>12170</v>
      </c>
      <c r="G17" s="97">
        <f t="shared" si="2"/>
        <v>-2282</v>
      </c>
      <c r="H17" s="96">
        <f t="shared" si="1"/>
        <v>-15.790202048159424</v>
      </c>
      <c r="I17" s="98">
        <f>表3!I19</f>
        <v>10847</v>
      </c>
      <c r="J17" s="97">
        <f t="shared" si="3"/>
        <v>-1323</v>
      </c>
      <c r="K17" s="96">
        <f t="shared" si="0"/>
        <v>-10.870994248151192</v>
      </c>
    </row>
    <row r="18" spans="1:11" ht="24" customHeight="1">
      <c r="A18" s="189" t="s">
        <v>219</v>
      </c>
      <c r="B18" s="190"/>
      <c r="C18" s="58">
        <f>C19</f>
        <v>8679</v>
      </c>
      <c r="D18" s="60">
        <v>105</v>
      </c>
      <c r="E18" s="59">
        <v>1.2246326102169349</v>
      </c>
      <c r="F18" s="58">
        <f>F19</f>
        <v>8900</v>
      </c>
      <c r="G18" s="60">
        <f t="shared" si="2"/>
        <v>221</v>
      </c>
      <c r="H18" s="59">
        <f t="shared" si="1"/>
        <v>2.5463763106348658</v>
      </c>
      <c r="I18" s="58">
        <f>I19</f>
        <v>8942</v>
      </c>
      <c r="J18" s="60">
        <f t="shared" si="3"/>
        <v>42</v>
      </c>
      <c r="K18" s="59">
        <f t="shared" si="0"/>
        <v>0.47191011235955049</v>
      </c>
    </row>
    <row r="19" spans="1:11" s="26" customFormat="1" ht="24" customHeight="1">
      <c r="A19" s="100"/>
      <c r="B19" s="99" t="s">
        <v>15</v>
      </c>
      <c r="C19" s="98">
        <f>表3!C20</f>
        <v>8679</v>
      </c>
      <c r="D19" s="97">
        <v>105</v>
      </c>
      <c r="E19" s="96">
        <v>1.2246326102169349</v>
      </c>
      <c r="F19" s="98">
        <f>表3!F20</f>
        <v>8900</v>
      </c>
      <c r="G19" s="97">
        <f t="shared" si="2"/>
        <v>221</v>
      </c>
      <c r="H19" s="96">
        <f t="shared" si="1"/>
        <v>2.5463763106348658</v>
      </c>
      <c r="I19" s="98">
        <f>表3!I20</f>
        <v>8942</v>
      </c>
      <c r="J19" s="97">
        <f t="shared" si="3"/>
        <v>42</v>
      </c>
      <c r="K19" s="96">
        <f t="shared" si="0"/>
        <v>0.47191011235955049</v>
      </c>
    </row>
    <row r="20" spans="1:11" ht="24" customHeight="1">
      <c r="A20" s="64"/>
      <c r="B20" s="63"/>
      <c r="C20" s="58"/>
      <c r="D20" s="60"/>
      <c r="E20" s="59" t="s">
        <v>236</v>
      </c>
      <c r="F20" s="58"/>
      <c r="G20" s="60"/>
      <c r="H20" s="59" t="str">
        <f t="shared" si="1"/>
        <v/>
      </c>
      <c r="I20" s="58"/>
      <c r="J20" s="60"/>
      <c r="K20" s="59" t="str">
        <f t="shared" si="0"/>
        <v/>
      </c>
    </row>
    <row r="21" spans="1:11" ht="24" customHeight="1">
      <c r="A21" s="191" t="s">
        <v>218</v>
      </c>
      <c r="B21" s="192"/>
      <c r="C21" s="53">
        <f>SUM(C22,C23,C24,C25,C28,C34)</f>
        <v>539376</v>
      </c>
      <c r="D21" s="55">
        <v>-12369</v>
      </c>
      <c r="E21" s="54">
        <v>-2.2417964820705216</v>
      </c>
      <c r="F21" s="53">
        <f>SUM(F22,F23,F24,F25,F28,F34)</f>
        <v>519577</v>
      </c>
      <c r="G21" s="55">
        <f t="shared" ref="G21:G36" si="4">F21-C21</f>
        <v>-19799</v>
      </c>
      <c r="H21" s="54">
        <f t="shared" si="1"/>
        <v>-3.6707232060751682</v>
      </c>
      <c r="I21" s="53">
        <f>SUM(I22,I23,I24,I25,I28,I34)</f>
        <v>490798</v>
      </c>
      <c r="J21" s="55">
        <f t="shared" ref="J21:J36" si="5">I21-F21</f>
        <v>-28779</v>
      </c>
      <c r="K21" s="54">
        <f t="shared" si="0"/>
        <v>-5.5389287824518787</v>
      </c>
    </row>
    <row r="22" spans="1:11" ht="24" customHeight="1">
      <c r="A22" s="189" t="s">
        <v>217</v>
      </c>
      <c r="B22" s="190"/>
      <c r="C22" s="58">
        <f>表3!C6</f>
        <v>335444</v>
      </c>
      <c r="D22" s="60">
        <v>-3268</v>
      </c>
      <c r="E22" s="59">
        <v>-0.96483147925080903</v>
      </c>
      <c r="F22" s="58">
        <f>表3!F6</f>
        <v>327692</v>
      </c>
      <c r="G22" s="60">
        <f t="shared" si="4"/>
        <v>-7752</v>
      </c>
      <c r="H22" s="59">
        <f t="shared" si="1"/>
        <v>-2.3109669572268396</v>
      </c>
      <c r="I22" s="58">
        <f>表3!I6</f>
        <v>313125</v>
      </c>
      <c r="J22" s="60">
        <f t="shared" si="5"/>
        <v>-14567</v>
      </c>
      <c r="K22" s="59">
        <f t="shared" si="0"/>
        <v>-4.445332812519073</v>
      </c>
    </row>
    <row r="23" spans="1:11" ht="24" customHeight="1">
      <c r="A23" s="189" t="s">
        <v>216</v>
      </c>
      <c r="B23" s="190"/>
      <c r="C23" s="58">
        <f>表3!C9</f>
        <v>77441</v>
      </c>
      <c r="D23" s="60">
        <v>-1826</v>
      </c>
      <c r="E23" s="59">
        <v>-2.3036067972800787</v>
      </c>
      <c r="F23" s="58">
        <f>表3!F9</f>
        <v>74992</v>
      </c>
      <c r="G23" s="60">
        <f t="shared" si="4"/>
        <v>-2449</v>
      </c>
      <c r="H23" s="59">
        <f t="shared" si="1"/>
        <v>-3.1624075102335976</v>
      </c>
      <c r="I23" s="58">
        <f>表3!I9</f>
        <v>71122</v>
      </c>
      <c r="J23" s="60">
        <f t="shared" si="5"/>
        <v>-3870</v>
      </c>
      <c r="K23" s="59">
        <f t="shared" si="0"/>
        <v>-5.1605504587155968</v>
      </c>
    </row>
    <row r="24" spans="1:11" ht="24" customHeight="1">
      <c r="A24" s="189" t="s">
        <v>215</v>
      </c>
      <c r="B24" s="190"/>
      <c r="C24" s="58">
        <f>表3!C13</f>
        <v>38503</v>
      </c>
      <c r="D24" s="60">
        <v>-1919</v>
      </c>
      <c r="E24" s="59">
        <v>-4.7474147741328983</v>
      </c>
      <c r="F24" s="58">
        <f>表3!F13</f>
        <v>35169</v>
      </c>
      <c r="G24" s="60">
        <f t="shared" si="4"/>
        <v>-3334</v>
      </c>
      <c r="H24" s="59">
        <f t="shared" si="1"/>
        <v>-8.6590655273615056</v>
      </c>
      <c r="I24" s="58">
        <f>表3!I13</f>
        <v>31836</v>
      </c>
      <c r="J24" s="60">
        <f t="shared" si="5"/>
        <v>-3333</v>
      </c>
      <c r="K24" s="59">
        <f t="shared" si="0"/>
        <v>-9.4770963064062101</v>
      </c>
    </row>
    <row r="25" spans="1:11" ht="24" customHeight="1">
      <c r="A25" s="189" t="s">
        <v>214</v>
      </c>
      <c r="B25" s="190"/>
      <c r="C25" s="58">
        <f>SUM(C26:C27)</f>
        <v>18097</v>
      </c>
      <c r="D25" s="60">
        <v>-1009</v>
      </c>
      <c r="E25" s="59">
        <v>-5.2810635402491357</v>
      </c>
      <c r="F25" s="58">
        <f>SUM(F26:F27)</f>
        <v>17512</v>
      </c>
      <c r="G25" s="60">
        <f t="shared" si="4"/>
        <v>-585</v>
      </c>
      <c r="H25" s="59">
        <f t="shared" si="1"/>
        <v>-3.2325799856329782</v>
      </c>
      <c r="I25" s="58">
        <f>SUM(I26:I27)</f>
        <v>16840</v>
      </c>
      <c r="J25" s="60">
        <f t="shared" si="5"/>
        <v>-672</v>
      </c>
      <c r="K25" s="59">
        <f t="shared" si="0"/>
        <v>-3.8373686614892648</v>
      </c>
    </row>
    <row r="26" spans="1:11" s="26" customFormat="1" ht="24" customHeight="1">
      <c r="A26" s="100"/>
      <c r="B26" s="99" t="s">
        <v>150</v>
      </c>
      <c r="C26" s="98">
        <f>表3!C21</f>
        <v>12486</v>
      </c>
      <c r="D26" s="97">
        <v>-329</v>
      </c>
      <c r="E26" s="96">
        <v>-2.5673039406944986</v>
      </c>
      <c r="F26" s="98">
        <f>表3!F21</f>
        <v>12318</v>
      </c>
      <c r="G26" s="97">
        <f t="shared" si="4"/>
        <v>-168</v>
      </c>
      <c r="H26" s="96">
        <f t="shared" si="1"/>
        <v>-1.3455069678039404</v>
      </c>
      <c r="I26" s="98">
        <f>表3!I21</f>
        <v>12017</v>
      </c>
      <c r="J26" s="97">
        <f t="shared" si="5"/>
        <v>-301</v>
      </c>
      <c r="K26" s="96">
        <f t="shared" si="0"/>
        <v>-2.4435785030037342</v>
      </c>
    </row>
    <row r="27" spans="1:11" s="26" customFormat="1" ht="24" customHeight="1">
      <c r="A27" s="100"/>
      <c r="B27" s="99" t="s">
        <v>18</v>
      </c>
      <c r="C27" s="98">
        <f>表3!C22</f>
        <v>5611</v>
      </c>
      <c r="D27" s="97">
        <v>-680</v>
      </c>
      <c r="E27" s="96">
        <v>-10.809092354156732</v>
      </c>
      <c r="F27" s="98">
        <f>表3!F22</f>
        <v>5194</v>
      </c>
      <c r="G27" s="97">
        <f t="shared" si="4"/>
        <v>-417</v>
      </c>
      <c r="H27" s="96">
        <f t="shared" si="1"/>
        <v>-7.4318303332739273</v>
      </c>
      <c r="I27" s="98">
        <f>表3!I22</f>
        <v>4823</v>
      </c>
      <c r="J27" s="97">
        <f t="shared" si="5"/>
        <v>-371</v>
      </c>
      <c r="K27" s="96">
        <f t="shared" si="0"/>
        <v>-7.1428571428571423</v>
      </c>
    </row>
    <row r="28" spans="1:11" ht="24" customHeight="1">
      <c r="A28" s="189" t="s">
        <v>213</v>
      </c>
      <c r="B28" s="190"/>
      <c r="C28" s="58">
        <f>SUM(C29:C33)</f>
        <v>41112</v>
      </c>
      <c r="D28" s="60">
        <v>-3733</v>
      </c>
      <c r="E28" s="59">
        <v>-8.3242278960865193</v>
      </c>
      <c r="F28" s="58">
        <f>SUM(F29:F33)</f>
        <v>37723</v>
      </c>
      <c r="G28" s="60">
        <f t="shared" si="4"/>
        <v>-3389</v>
      </c>
      <c r="H28" s="59">
        <f t="shared" si="1"/>
        <v>-8.2433352792372059</v>
      </c>
      <c r="I28" s="58">
        <f>SUM(I29:I33)</f>
        <v>33723</v>
      </c>
      <c r="J28" s="60">
        <f t="shared" si="5"/>
        <v>-4000</v>
      </c>
      <c r="K28" s="59">
        <f t="shared" si="0"/>
        <v>-10.603610529385255</v>
      </c>
    </row>
    <row r="29" spans="1:11" s="26" customFormat="1" ht="24" customHeight="1">
      <c r="A29" s="100"/>
      <c r="B29" s="99" t="s">
        <v>212</v>
      </c>
      <c r="C29" s="98">
        <f>表3!C46</f>
        <v>15880</v>
      </c>
      <c r="D29" s="97">
        <v>-1895</v>
      </c>
      <c r="E29" s="96">
        <v>-10.661040787623065</v>
      </c>
      <c r="F29" s="98">
        <f>表3!F46</f>
        <v>14644</v>
      </c>
      <c r="G29" s="97">
        <f t="shared" si="4"/>
        <v>-1236</v>
      </c>
      <c r="H29" s="96">
        <f t="shared" si="1"/>
        <v>-7.7833753148614608</v>
      </c>
      <c r="I29" s="98">
        <f>表3!I46</f>
        <v>13253</v>
      </c>
      <c r="J29" s="97">
        <f t="shared" si="5"/>
        <v>-1391</v>
      </c>
      <c r="K29" s="96">
        <f t="shared" si="0"/>
        <v>-9.498770827642721</v>
      </c>
    </row>
    <row r="30" spans="1:11" s="26" customFormat="1" ht="24" customHeight="1">
      <c r="A30" s="100"/>
      <c r="B30" s="99" t="s">
        <v>211</v>
      </c>
      <c r="C30" s="98">
        <f>表3!C47</f>
        <v>6777</v>
      </c>
      <c r="D30" s="97">
        <v>-454</v>
      </c>
      <c r="E30" s="96">
        <v>-6.2785230258608768</v>
      </c>
      <c r="F30" s="98">
        <f>表3!F47</f>
        <v>6392</v>
      </c>
      <c r="G30" s="97">
        <f t="shared" si="4"/>
        <v>-385</v>
      </c>
      <c r="H30" s="96">
        <f t="shared" si="1"/>
        <v>-5.6809797845654417</v>
      </c>
      <c r="I30" s="98">
        <f>表3!I47</f>
        <v>5702</v>
      </c>
      <c r="J30" s="97">
        <f t="shared" si="5"/>
        <v>-690</v>
      </c>
      <c r="K30" s="96">
        <f t="shared" si="0"/>
        <v>-10.794743429286608</v>
      </c>
    </row>
    <row r="31" spans="1:11" s="26" customFormat="1" ht="24" customHeight="1">
      <c r="A31" s="100"/>
      <c r="B31" s="99" t="s">
        <v>210</v>
      </c>
      <c r="C31" s="98">
        <f>表3!C48</f>
        <v>6505</v>
      </c>
      <c r="D31" s="97">
        <v>-416</v>
      </c>
      <c r="E31" s="96">
        <v>-6.010692096517845</v>
      </c>
      <c r="F31" s="98">
        <f>表3!F48</f>
        <v>5826</v>
      </c>
      <c r="G31" s="97">
        <f t="shared" si="4"/>
        <v>-679</v>
      </c>
      <c r="H31" s="96">
        <f t="shared" si="1"/>
        <v>-10.438124519600308</v>
      </c>
      <c r="I31" s="98">
        <f>表3!I48</f>
        <v>5201</v>
      </c>
      <c r="J31" s="97">
        <f t="shared" si="5"/>
        <v>-625</v>
      </c>
      <c r="K31" s="96">
        <f t="shared" si="0"/>
        <v>-10.727772056299347</v>
      </c>
    </row>
    <row r="32" spans="1:11" s="26" customFormat="1" ht="24" customHeight="1">
      <c r="A32" s="100"/>
      <c r="B32" s="99" t="s">
        <v>209</v>
      </c>
      <c r="C32" s="98">
        <f>表3!C49</f>
        <v>6577</v>
      </c>
      <c r="D32" s="97">
        <v>-311</v>
      </c>
      <c r="E32" s="96">
        <v>-4.5150987224157957</v>
      </c>
      <c r="F32" s="98">
        <f>表3!F49</f>
        <v>6036</v>
      </c>
      <c r="G32" s="97">
        <f t="shared" si="4"/>
        <v>-541</v>
      </c>
      <c r="H32" s="96">
        <f t="shared" si="1"/>
        <v>-8.2256347878972171</v>
      </c>
      <c r="I32" s="98">
        <f>表3!I49</f>
        <v>5423</v>
      </c>
      <c r="J32" s="97">
        <f t="shared" si="5"/>
        <v>-613</v>
      </c>
      <c r="K32" s="96">
        <f t="shared" si="0"/>
        <v>-10.155732273028496</v>
      </c>
    </row>
    <row r="33" spans="1:11" s="26" customFormat="1" ht="24" customHeight="1">
      <c r="A33" s="105"/>
      <c r="B33" s="104" t="s">
        <v>208</v>
      </c>
      <c r="C33" s="103">
        <f>表3!C50</f>
        <v>5373</v>
      </c>
      <c r="D33" s="102">
        <v>-657</v>
      </c>
      <c r="E33" s="101">
        <v>-10.895522388059701</v>
      </c>
      <c r="F33" s="103">
        <f>表3!F50</f>
        <v>4825</v>
      </c>
      <c r="G33" s="102">
        <f t="shared" si="4"/>
        <v>-548</v>
      </c>
      <c r="H33" s="101">
        <f t="shared" si="1"/>
        <v>-10.199143867485576</v>
      </c>
      <c r="I33" s="103">
        <f>表3!I50</f>
        <v>4144</v>
      </c>
      <c r="J33" s="102">
        <f t="shared" si="5"/>
        <v>-681</v>
      </c>
      <c r="K33" s="101">
        <f t="shared" si="0"/>
        <v>-14.113989637305698</v>
      </c>
    </row>
    <row r="34" spans="1:11" ht="24" customHeight="1">
      <c r="A34" s="189" t="s">
        <v>207</v>
      </c>
      <c r="B34" s="190"/>
      <c r="C34" s="58">
        <f>SUM(C35:C36)</f>
        <v>28779</v>
      </c>
      <c r="D34" s="60">
        <v>-614</v>
      </c>
      <c r="E34" s="59">
        <v>-2.0889327390875381</v>
      </c>
      <c r="F34" s="58">
        <f>SUM(F35:F36)</f>
        <v>26489</v>
      </c>
      <c r="G34" s="60">
        <f t="shared" si="4"/>
        <v>-2290</v>
      </c>
      <c r="H34" s="59">
        <f t="shared" si="1"/>
        <v>-7.9571910073317351</v>
      </c>
      <c r="I34" s="58">
        <f>SUM(I35:I36)</f>
        <v>24152</v>
      </c>
      <c r="J34" s="60">
        <f t="shared" si="5"/>
        <v>-2337</v>
      </c>
      <c r="K34" s="59">
        <f t="shared" si="0"/>
        <v>-8.8225301068367994</v>
      </c>
    </row>
    <row r="35" spans="1:11" s="26" customFormat="1" ht="24" customHeight="1">
      <c r="A35" s="100"/>
      <c r="B35" s="99" t="s">
        <v>206</v>
      </c>
      <c r="C35" s="98">
        <f>表3!C51</f>
        <v>18304</v>
      </c>
      <c r="D35" s="97">
        <v>113</v>
      </c>
      <c r="E35" s="96">
        <v>0.62118630091803639</v>
      </c>
      <c r="F35" s="98">
        <f>表3!F51</f>
        <v>17018</v>
      </c>
      <c r="G35" s="97">
        <f t="shared" si="4"/>
        <v>-1286</v>
      </c>
      <c r="H35" s="96">
        <f t="shared" si="1"/>
        <v>-7.0257867132867133</v>
      </c>
      <c r="I35" s="98">
        <f>表3!I51</f>
        <v>15818</v>
      </c>
      <c r="J35" s="97">
        <f t="shared" si="5"/>
        <v>-1200</v>
      </c>
      <c r="K35" s="96">
        <f t="shared" si="0"/>
        <v>-7.0513573862968624</v>
      </c>
    </row>
    <row r="36" spans="1:11" s="26" customFormat="1" ht="24" customHeight="1">
      <c r="A36" s="100"/>
      <c r="B36" s="99" t="s">
        <v>205</v>
      </c>
      <c r="C36" s="98">
        <f>表3!C52</f>
        <v>10475</v>
      </c>
      <c r="D36" s="97">
        <v>-727</v>
      </c>
      <c r="E36" s="96">
        <v>-6.4899125156222111</v>
      </c>
      <c r="F36" s="98">
        <f>表3!F52</f>
        <v>9471</v>
      </c>
      <c r="G36" s="97">
        <f t="shared" si="4"/>
        <v>-1004</v>
      </c>
      <c r="H36" s="96">
        <f t="shared" si="1"/>
        <v>-9.5847255369928401</v>
      </c>
      <c r="I36" s="98">
        <f>表3!I52</f>
        <v>8334</v>
      </c>
      <c r="J36" s="97">
        <f t="shared" si="5"/>
        <v>-1137</v>
      </c>
      <c r="K36" s="96">
        <f t="shared" si="0"/>
        <v>-12.005068102629078</v>
      </c>
    </row>
    <row r="37" spans="1:11" ht="24" customHeight="1">
      <c r="A37" s="64"/>
      <c r="B37" s="63"/>
      <c r="C37" s="58"/>
      <c r="D37" s="60"/>
      <c r="E37" s="59" t="s">
        <v>236</v>
      </c>
      <c r="F37" s="58"/>
      <c r="G37" s="60"/>
      <c r="H37" s="59" t="str">
        <f t="shared" si="1"/>
        <v/>
      </c>
      <c r="I37" s="58"/>
      <c r="J37" s="60"/>
      <c r="K37" s="59" t="str">
        <f t="shared" ref="K37:K68" si="6">IF(ISERROR(J37/F37),IF(I37="","",IF(J37&gt;0,"（皆増）","－")),J37/F37*100)</f>
        <v/>
      </c>
    </row>
    <row r="38" spans="1:11" ht="24" customHeight="1">
      <c r="A38" s="191" t="s">
        <v>204</v>
      </c>
      <c r="B38" s="192"/>
      <c r="C38" s="53">
        <f>SUM(C39,C40,C45)</f>
        <v>144080</v>
      </c>
      <c r="D38" s="55">
        <v>-6037</v>
      </c>
      <c r="E38" s="54">
        <v>-4.0215298733654414</v>
      </c>
      <c r="F38" s="53">
        <f>SUM(F39,F40,F45)</f>
        <v>138770</v>
      </c>
      <c r="G38" s="55">
        <f t="shared" ref="G38:G49" si="7">F38-C38</f>
        <v>-5310</v>
      </c>
      <c r="H38" s="54">
        <f t="shared" si="1"/>
        <v>-3.6854525263742368</v>
      </c>
      <c r="I38" s="53">
        <f>SUM(I39,I40,I45)</f>
        <v>129810</v>
      </c>
      <c r="J38" s="55">
        <f t="shared" ref="J38:J49" si="8">I38-F38</f>
        <v>-8960</v>
      </c>
      <c r="K38" s="54">
        <f t="shared" si="6"/>
        <v>-6.4567269582762847</v>
      </c>
    </row>
    <row r="39" spans="1:11" ht="24" customHeight="1">
      <c r="A39" s="189" t="s">
        <v>203</v>
      </c>
      <c r="B39" s="190"/>
      <c r="C39" s="58">
        <f>表3!C8</f>
        <v>61913</v>
      </c>
      <c r="D39" s="60">
        <v>-2791</v>
      </c>
      <c r="E39" s="59">
        <v>-4.3134891196834815</v>
      </c>
      <c r="F39" s="58">
        <f>表3!F8</f>
        <v>59491</v>
      </c>
      <c r="G39" s="60">
        <f t="shared" si="7"/>
        <v>-2422</v>
      </c>
      <c r="H39" s="59">
        <f t="shared" si="1"/>
        <v>-3.9119409493967341</v>
      </c>
      <c r="I39" s="58">
        <f>表3!I8</f>
        <v>55388</v>
      </c>
      <c r="J39" s="60">
        <f t="shared" si="8"/>
        <v>-4103</v>
      </c>
      <c r="K39" s="59">
        <f t="shared" si="6"/>
        <v>-6.8968415390563278</v>
      </c>
    </row>
    <row r="40" spans="1:11" ht="24" customHeight="1">
      <c r="A40" s="189" t="s">
        <v>202</v>
      </c>
      <c r="B40" s="190"/>
      <c r="C40" s="58">
        <f>SUM(C41:C44)</f>
        <v>49188</v>
      </c>
      <c r="D40" s="60">
        <v>-942</v>
      </c>
      <c r="E40" s="59">
        <v>-1.8791143028126869</v>
      </c>
      <c r="F40" s="58">
        <f>SUM(F41:F44)</f>
        <v>49193</v>
      </c>
      <c r="G40" s="60">
        <f t="shared" si="7"/>
        <v>5</v>
      </c>
      <c r="H40" s="59">
        <f t="shared" si="1"/>
        <v>1.0165080914044076E-2</v>
      </c>
      <c r="I40" s="58">
        <f>SUM(I41:I44)</f>
        <v>47656</v>
      </c>
      <c r="J40" s="60">
        <f t="shared" si="8"/>
        <v>-1537</v>
      </c>
      <c r="K40" s="59">
        <f t="shared" si="6"/>
        <v>-3.1244282723151668</v>
      </c>
    </row>
    <row r="41" spans="1:11" s="26" customFormat="1" ht="24" customHeight="1">
      <c r="A41" s="100"/>
      <c r="B41" s="99" t="s">
        <v>201</v>
      </c>
      <c r="C41" s="98">
        <f>表3!C38</f>
        <v>20322</v>
      </c>
      <c r="D41" s="97">
        <v>555</v>
      </c>
      <c r="E41" s="96">
        <v>2.8077098193959631</v>
      </c>
      <c r="F41" s="98">
        <f>表3!F38</f>
        <v>20808</v>
      </c>
      <c r="G41" s="97">
        <f t="shared" si="7"/>
        <v>486</v>
      </c>
      <c r="H41" s="96">
        <f t="shared" si="1"/>
        <v>2.3914968999114263</v>
      </c>
      <c r="I41" s="98">
        <f>表3!I38</f>
        <v>20859</v>
      </c>
      <c r="J41" s="97">
        <f t="shared" si="8"/>
        <v>51</v>
      </c>
      <c r="K41" s="96">
        <f t="shared" si="6"/>
        <v>0.24509803921568626</v>
      </c>
    </row>
    <row r="42" spans="1:11" s="26" customFormat="1" ht="24" customHeight="1">
      <c r="A42" s="100"/>
      <c r="B42" s="99" t="s">
        <v>200</v>
      </c>
      <c r="C42" s="98">
        <f>表3!C39</f>
        <v>6495</v>
      </c>
      <c r="D42" s="97">
        <v>-307</v>
      </c>
      <c r="E42" s="96">
        <v>-4.5133784181123193</v>
      </c>
      <c r="F42" s="98">
        <f>表3!F39</f>
        <v>6213</v>
      </c>
      <c r="G42" s="97">
        <f t="shared" si="7"/>
        <v>-282</v>
      </c>
      <c r="H42" s="96">
        <f t="shared" si="1"/>
        <v>-4.3418013856812934</v>
      </c>
      <c r="I42" s="98">
        <f>表3!I39</f>
        <v>5825</v>
      </c>
      <c r="J42" s="97">
        <f t="shared" si="8"/>
        <v>-388</v>
      </c>
      <c r="K42" s="96">
        <f t="shared" si="6"/>
        <v>-6.2449702237244491</v>
      </c>
    </row>
    <row r="43" spans="1:11" s="26" customFormat="1" ht="24" customHeight="1">
      <c r="A43" s="100"/>
      <c r="B43" s="99" t="s">
        <v>199</v>
      </c>
      <c r="C43" s="98">
        <f>表3!C40</f>
        <v>5001</v>
      </c>
      <c r="D43" s="97">
        <v>-153</v>
      </c>
      <c r="E43" s="96">
        <v>-2.9685681024447033</v>
      </c>
      <c r="F43" s="98">
        <f>表3!F40</f>
        <v>4885</v>
      </c>
      <c r="G43" s="97">
        <f t="shared" si="7"/>
        <v>-116</v>
      </c>
      <c r="H43" s="96">
        <f t="shared" si="1"/>
        <v>-2.3195360927814437</v>
      </c>
      <c r="I43" s="98">
        <f>表3!I40</f>
        <v>4504</v>
      </c>
      <c r="J43" s="97">
        <f t="shared" si="8"/>
        <v>-381</v>
      </c>
      <c r="K43" s="96">
        <f t="shared" si="6"/>
        <v>-7.7993858751279426</v>
      </c>
    </row>
    <row r="44" spans="1:11" s="26" customFormat="1" ht="24" customHeight="1">
      <c r="A44" s="100"/>
      <c r="B44" s="99" t="s">
        <v>198</v>
      </c>
      <c r="C44" s="98">
        <f>表3!C41</f>
        <v>17370</v>
      </c>
      <c r="D44" s="97">
        <v>-1037</v>
      </c>
      <c r="E44" s="96">
        <v>-5.6337262997772584</v>
      </c>
      <c r="F44" s="98">
        <f>表3!F41</f>
        <v>17287</v>
      </c>
      <c r="G44" s="97">
        <f t="shared" si="7"/>
        <v>-83</v>
      </c>
      <c r="H44" s="96">
        <f t="shared" si="1"/>
        <v>-0.47783534830166952</v>
      </c>
      <c r="I44" s="98">
        <f>表3!I41</f>
        <v>16468</v>
      </c>
      <c r="J44" s="97">
        <f t="shared" si="8"/>
        <v>-819</v>
      </c>
      <c r="K44" s="96">
        <f t="shared" si="6"/>
        <v>-4.7376641406837505</v>
      </c>
    </row>
    <row r="45" spans="1:11" ht="24" customHeight="1">
      <c r="A45" s="189" t="s">
        <v>197</v>
      </c>
      <c r="B45" s="190"/>
      <c r="C45" s="58">
        <f>SUM(C46:C49)</f>
        <v>32979</v>
      </c>
      <c r="D45" s="60">
        <v>-2304</v>
      </c>
      <c r="E45" s="59">
        <v>-6.530056967944903</v>
      </c>
      <c r="F45" s="58">
        <f>SUM(F46:F49)</f>
        <v>30086</v>
      </c>
      <c r="G45" s="60">
        <f t="shared" si="7"/>
        <v>-2893</v>
      </c>
      <c r="H45" s="59">
        <f t="shared" si="1"/>
        <v>-8.772249006943813</v>
      </c>
      <c r="I45" s="58">
        <f>SUM(I46:I49)</f>
        <v>26766</v>
      </c>
      <c r="J45" s="60">
        <f t="shared" si="8"/>
        <v>-3320</v>
      </c>
      <c r="K45" s="59">
        <f t="shared" si="6"/>
        <v>-11.035032905670411</v>
      </c>
    </row>
    <row r="46" spans="1:11" s="26" customFormat="1" ht="24" customHeight="1">
      <c r="A46" s="100"/>
      <c r="B46" s="99" t="s">
        <v>196</v>
      </c>
      <c r="C46" s="98">
        <f>表3!C42</f>
        <v>14295</v>
      </c>
      <c r="D46" s="97">
        <v>-767</v>
      </c>
      <c r="E46" s="96">
        <v>-5.0922852210861773</v>
      </c>
      <c r="F46" s="98">
        <f>表3!F42</f>
        <v>13343</v>
      </c>
      <c r="G46" s="97">
        <f t="shared" si="7"/>
        <v>-952</v>
      </c>
      <c r="H46" s="96">
        <f t="shared" si="1"/>
        <v>-6.6596712137110883</v>
      </c>
      <c r="I46" s="98">
        <f>表3!I42</f>
        <v>11981</v>
      </c>
      <c r="J46" s="97">
        <f t="shared" si="8"/>
        <v>-1362</v>
      </c>
      <c r="K46" s="96">
        <f t="shared" si="6"/>
        <v>-10.207599490369482</v>
      </c>
    </row>
    <row r="47" spans="1:11" s="26" customFormat="1" ht="24" customHeight="1">
      <c r="A47" s="100"/>
      <c r="B47" s="99" t="s">
        <v>195</v>
      </c>
      <c r="C47" s="98">
        <f>表3!C43</f>
        <v>5950</v>
      </c>
      <c r="D47" s="97">
        <v>-398</v>
      </c>
      <c r="E47" s="96">
        <v>-6.2696912413358534</v>
      </c>
      <c r="F47" s="98">
        <f>表3!F43</f>
        <v>5392</v>
      </c>
      <c r="G47" s="97">
        <f t="shared" si="7"/>
        <v>-558</v>
      </c>
      <c r="H47" s="96">
        <f t="shared" si="1"/>
        <v>-9.3781512605042021</v>
      </c>
      <c r="I47" s="98">
        <f>表3!I43</f>
        <v>4741</v>
      </c>
      <c r="J47" s="97">
        <f t="shared" si="8"/>
        <v>-651</v>
      </c>
      <c r="K47" s="96">
        <f t="shared" si="6"/>
        <v>-12.073442136498516</v>
      </c>
    </row>
    <row r="48" spans="1:11" s="26" customFormat="1" ht="24" customHeight="1">
      <c r="A48" s="100"/>
      <c r="B48" s="99" t="s">
        <v>194</v>
      </c>
      <c r="C48" s="98">
        <f>表3!C44</f>
        <v>9157</v>
      </c>
      <c r="D48" s="97">
        <v>-727</v>
      </c>
      <c r="E48" s="96">
        <v>-7.3553217320922712</v>
      </c>
      <c r="F48" s="98">
        <f>表3!F44</f>
        <v>8302</v>
      </c>
      <c r="G48" s="97">
        <f t="shared" si="7"/>
        <v>-855</v>
      </c>
      <c r="H48" s="96">
        <f t="shared" si="1"/>
        <v>-9.3371191438243955</v>
      </c>
      <c r="I48" s="98">
        <f>表3!I44</f>
        <v>7416</v>
      </c>
      <c r="J48" s="97">
        <f t="shared" si="8"/>
        <v>-886</v>
      </c>
      <c r="K48" s="96">
        <f t="shared" si="6"/>
        <v>-10.672127198265478</v>
      </c>
    </row>
    <row r="49" spans="1:11" s="26" customFormat="1" ht="24" customHeight="1">
      <c r="A49" s="100"/>
      <c r="B49" s="99" t="s">
        <v>193</v>
      </c>
      <c r="C49" s="98">
        <f>表3!C45</f>
        <v>3577</v>
      </c>
      <c r="D49" s="97">
        <v>-412</v>
      </c>
      <c r="E49" s="96">
        <v>-10.328403108548509</v>
      </c>
      <c r="F49" s="98">
        <f>表3!F45</f>
        <v>3049</v>
      </c>
      <c r="G49" s="97">
        <f t="shared" si="7"/>
        <v>-528</v>
      </c>
      <c r="H49" s="96">
        <f t="shared" si="1"/>
        <v>-14.760972882303605</v>
      </c>
      <c r="I49" s="98">
        <f>表3!I45</f>
        <v>2628</v>
      </c>
      <c r="J49" s="97">
        <f t="shared" si="8"/>
        <v>-421</v>
      </c>
      <c r="K49" s="96">
        <f t="shared" si="6"/>
        <v>-13.807805837979664</v>
      </c>
    </row>
    <row r="50" spans="1:11" ht="24" customHeight="1">
      <c r="A50" s="64"/>
      <c r="B50" s="63"/>
      <c r="C50" s="58"/>
      <c r="D50" s="60"/>
      <c r="E50" s="59" t="s">
        <v>236</v>
      </c>
      <c r="F50" s="58"/>
      <c r="G50" s="60"/>
      <c r="H50" s="59" t="str">
        <f t="shared" si="1"/>
        <v/>
      </c>
      <c r="I50" s="58"/>
      <c r="J50" s="60"/>
      <c r="K50" s="59" t="str">
        <f t="shared" si="6"/>
        <v/>
      </c>
    </row>
    <row r="51" spans="1:11" ht="24" customHeight="1">
      <c r="A51" s="191" t="s">
        <v>192</v>
      </c>
      <c r="B51" s="192"/>
      <c r="C51" s="53">
        <f>SUM(C52,C53,C54,C59,C63)</f>
        <v>250605</v>
      </c>
      <c r="D51" s="55">
        <v>-11446</v>
      </c>
      <c r="E51" s="54">
        <v>-4.3678520593319625</v>
      </c>
      <c r="F51" s="53">
        <f>SUM(F52,F53,F54,F59,F63)</f>
        <v>232140</v>
      </c>
      <c r="G51" s="55">
        <f t="shared" ref="G51:G67" si="9">F51-C51</f>
        <v>-18465</v>
      </c>
      <c r="H51" s="54">
        <f t="shared" si="1"/>
        <v>-7.3681690309451122</v>
      </c>
      <c r="I51" s="53">
        <f>SUM(I52,I53,I54,I59,I63)</f>
        <v>213231</v>
      </c>
      <c r="J51" s="55">
        <f t="shared" ref="J51:J67" si="10">I51-F51</f>
        <v>-18909</v>
      </c>
      <c r="K51" s="54">
        <f t="shared" si="6"/>
        <v>-8.1455156371155351</v>
      </c>
    </row>
    <row r="52" spans="1:11" ht="24" customHeight="1">
      <c r="A52" s="189" t="s">
        <v>191</v>
      </c>
      <c r="B52" s="190"/>
      <c r="C52" s="58">
        <f>表3!C5</f>
        <v>124062</v>
      </c>
      <c r="D52" s="60">
        <v>-2158</v>
      </c>
      <c r="E52" s="59">
        <v>-1.7097131991760419</v>
      </c>
      <c r="F52" s="58">
        <f>表3!F5</f>
        <v>117376</v>
      </c>
      <c r="G52" s="60">
        <f t="shared" si="9"/>
        <v>-6686</v>
      </c>
      <c r="H52" s="59">
        <f t="shared" si="1"/>
        <v>-5.3892408634392481</v>
      </c>
      <c r="I52" s="58">
        <f>表3!I5</f>
        <v>109015</v>
      </c>
      <c r="J52" s="60">
        <f t="shared" si="10"/>
        <v>-8361</v>
      </c>
      <c r="K52" s="59">
        <f t="shared" si="6"/>
        <v>-7.1232619956379502</v>
      </c>
    </row>
    <row r="53" spans="1:11" ht="24" customHeight="1">
      <c r="A53" s="189" t="s">
        <v>190</v>
      </c>
      <c r="B53" s="190"/>
      <c r="C53" s="58">
        <f>表3!C10</f>
        <v>49377</v>
      </c>
      <c r="D53" s="60">
        <v>-2979</v>
      </c>
      <c r="E53" s="59">
        <v>-5.689892275956911</v>
      </c>
      <c r="F53" s="58">
        <f>表3!F10</f>
        <v>44760</v>
      </c>
      <c r="G53" s="60">
        <f t="shared" si="9"/>
        <v>-4617</v>
      </c>
      <c r="H53" s="59">
        <f t="shared" si="1"/>
        <v>-9.3505073212224321</v>
      </c>
      <c r="I53" s="58">
        <f>表3!I10</f>
        <v>41739</v>
      </c>
      <c r="J53" s="60">
        <f t="shared" si="10"/>
        <v>-3021</v>
      </c>
      <c r="K53" s="59">
        <f t="shared" si="6"/>
        <v>-6.7493297587131362</v>
      </c>
    </row>
    <row r="54" spans="1:11" ht="24" customHeight="1">
      <c r="A54" s="189" t="s">
        <v>189</v>
      </c>
      <c r="B54" s="190"/>
      <c r="C54" s="58">
        <f>SUM(C55:C58)</f>
        <v>28029</v>
      </c>
      <c r="D54" s="60">
        <v>-2088</v>
      </c>
      <c r="E54" s="59">
        <v>-6.9329614503436598</v>
      </c>
      <c r="F54" s="58">
        <f>SUM(F55:F58)</f>
        <v>25200</v>
      </c>
      <c r="G54" s="60">
        <f t="shared" si="9"/>
        <v>-2829</v>
      </c>
      <c r="H54" s="59">
        <f t="shared" si="1"/>
        <v>-10.093117842234827</v>
      </c>
      <c r="I54" s="58">
        <f>SUM(I55:I58)</f>
        <v>22244</v>
      </c>
      <c r="J54" s="60">
        <f t="shared" si="10"/>
        <v>-2956</v>
      </c>
      <c r="K54" s="59">
        <f t="shared" si="6"/>
        <v>-11.730158730158729</v>
      </c>
    </row>
    <row r="55" spans="1:11" s="26" customFormat="1" ht="24" customHeight="1">
      <c r="A55" s="100"/>
      <c r="B55" s="99" t="s">
        <v>12</v>
      </c>
      <c r="C55" s="98">
        <f>表3!C27</f>
        <v>2831</v>
      </c>
      <c r="D55" s="97">
        <v>-354</v>
      </c>
      <c r="E55" s="96">
        <v>-11.114599686028258</v>
      </c>
      <c r="F55" s="98">
        <f>表3!F27</f>
        <v>2556</v>
      </c>
      <c r="G55" s="97">
        <f t="shared" si="9"/>
        <v>-275</v>
      </c>
      <c r="H55" s="96">
        <f t="shared" si="1"/>
        <v>-9.7138820204874605</v>
      </c>
      <c r="I55" s="98">
        <f>表3!I27</f>
        <v>2184</v>
      </c>
      <c r="J55" s="97">
        <f t="shared" si="10"/>
        <v>-372</v>
      </c>
      <c r="K55" s="96">
        <f t="shared" si="6"/>
        <v>-14.553990610328638</v>
      </c>
    </row>
    <row r="56" spans="1:11" s="26" customFormat="1" ht="24" customHeight="1">
      <c r="A56" s="100"/>
      <c r="B56" s="99" t="s">
        <v>188</v>
      </c>
      <c r="C56" s="98">
        <f>表3!C28</f>
        <v>6582</v>
      </c>
      <c r="D56" s="97">
        <v>-784</v>
      </c>
      <c r="E56" s="96">
        <v>-10.643497149063263</v>
      </c>
      <c r="F56" s="98">
        <f>表3!F28</f>
        <v>5770</v>
      </c>
      <c r="G56" s="97">
        <f t="shared" si="9"/>
        <v>-812</v>
      </c>
      <c r="H56" s="96">
        <f t="shared" si="1"/>
        <v>-12.33667578243695</v>
      </c>
      <c r="I56" s="98">
        <f>表3!I28</f>
        <v>5063</v>
      </c>
      <c r="J56" s="97">
        <f t="shared" si="10"/>
        <v>-707</v>
      </c>
      <c r="K56" s="96">
        <f t="shared" si="6"/>
        <v>-12.253032928942806</v>
      </c>
    </row>
    <row r="57" spans="1:11" s="26" customFormat="1" ht="24" customHeight="1">
      <c r="A57" s="100"/>
      <c r="B57" s="99" t="s">
        <v>187</v>
      </c>
      <c r="C57" s="98">
        <f>表3!C29</f>
        <v>3579</v>
      </c>
      <c r="D57" s="97">
        <v>-182</v>
      </c>
      <c r="E57" s="96">
        <v>-4.8391385269875036</v>
      </c>
      <c r="F57" s="98">
        <f>表3!F29</f>
        <v>3322</v>
      </c>
      <c r="G57" s="97">
        <f t="shared" si="9"/>
        <v>-257</v>
      </c>
      <c r="H57" s="96">
        <f t="shared" si="1"/>
        <v>-7.1807767532830402</v>
      </c>
      <c r="I57" s="98">
        <f>表3!I29</f>
        <v>3033</v>
      </c>
      <c r="J57" s="97">
        <f t="shared" si="10"/>
        <v>-289</v>
      </c>
      <c r="K57" s="96">
        <f t="shared" si="6"/>
        <v>-8.6995785671282349</v>
      </c>
    </row>
    <row r="58" spans="1:11" s="26" customFormat="1" ht="24" customHeight="1">
      <c r="A58" s="100"/>
      <c r="B58" s="99" t="s">
        <v>186</v>
      </c>
      <c r="C58" s="98">
        <f>表3!C30</f>
        <v>15037</v>
      </c>
      <c r="D58" s="97">
        <v>-768</v>
      </c>
      <c r="E58" s="96">
        <v>-4.8592217652641567</v>
      </c>
      <c r="F58" s="98">
        <f>表3!F30</f>
        <v>13552</v>
      </c>
      <c r="G58" s="97">
        <f t="shared" si="9"/>
        <v>-1485</v>
      </c>
      <c r="H58" s="96">
        <f t="shared" si="1"/>
        <v>-9.8756400877834682</v>
      </c>
      <c r="I58" s="98">
        <f>表3!I30</f>
        <v>11964</v>
      </c>
      <c r="J58" s="97">
        <f t="shared" si="10"/>
        <v>-1588</v>
      </c>
      <c r="K58" s="96">
        <f t="shared" si="6"/>
        <v>-11.717827626918536</v>
      </c>
    </row>
    <row r="59" spans="1:11" ht="24" customHeight="1">
      <c r="A59" s="189" t="s">
        <v>185</v>
      </c>
      <c r="B59" s="190"/>
      <c r="C59" s="58">
        <f>SUM(C60:C62)</f>
        <v>23045</v>
      </c>
      <c r="D59" s="60">
        <v>-1688</v>
      </c>
      <c r="E59" s="59">
        <v>-6.824889823312982</v>
      </c>
      <c r="F59" s="58">
        <f>SUM(F60:F62)</f>
        <v>21230</v>
      </c>
      <c r="G59" s="60">
        <f t="shared" si="9"/>
        <v>-1815</v>
      </c>
      <c r="H59" s="59">
        <f t="shared" si="1"/>
        <v>-7.8758949880668254</v>
      </c>
      <c r="I59" s="58">
        <f>SUM(I60:I62)</f>
        <v>19023</v>
      </c>
      <c r="J59" s="60">
        <f t="shared" si="10"/>
        <v>-2207</v>
      </c>
      <c r="K59" s="59">
        <f t="shared" si="6"/>
        <v>-10.395666509656147</v>
      </c>
    </row>
    <row r="60" spans="1:11" s="26" customFormat="1" ht="24" customHeight="1">
      <c r="A60" s="100"/>
      <c r="B60" s="99" t="s">
        <v>184</v>
      </c>
      <c r="C60" s="98">
        <f>表3!C31</f>
        <v>16303</v>
      </c>
      <c r="D60" s="97">
        <v>-1057</v>
      </c>
      <c r="E60" s="96">
        <v>-6.088709677419355</v>
      </c>
      <c r="F60" s="98">
        <f>表3!F31</f>
        <v>15068</v>
      </c>
      <c r="G60" s="97">
        <f t="shared" si="9"/>
        <v>-1235</v>
      </c>
      <c r="H60" s="96">
        <f t="shared" si="1"/>
        <v>-7.5752928908789787</v>
      </c>
      <c r="I60" s="98">
        <f>表3!I31</f>
        <v>13578</v>
      </c>
      <c r="J60" s="97">
        <f t="shared" si="10"/>
        <v>-1490</v>
      </c>
      <c r="K60" s="96">
        <f t="shared" si="6"/>
        <v>-9.8885054419962835</v>
      </c>
    </row>
    <row r="61" spans="1:11" s="26" customFormat="1" ht="24" customHeight="1">
      <c r="A61" s="100"/>
      <c r="B61" s="99" t="s">
        <v>183</v>
      </c>
      <c r="C61" s="98">
        <f>表3!C32</f>
        <v>3206</v>
      </c>
      <c r="D61" s="97">
        <v>-158</v>
      </c>
      <c r="E61" s="96">
        <v>-4.6967895362663503</v>
      </c>
      <c r="F61" s="98">
        <f>表3!F32</f>
        <v>3081</v>
      </c>
      <c r="G61" s="97">
        <f t="shared" si="9"/>
        <v>-125</v>
      </c>
      <c r="H61" s="96">
        <f t="shared" si="1"/>
        <v>-3.8989394884591388</v>
      </c>
      <c r="I61" s="98">
        <f>表3!I32</f>
        <v>2834</v>
      </c>
      <c r="J61" s="97">
        <f t="shared" si="10"/>
        <v>-247</v>
      </c>
      <c r="K61" s="96">
        <f t="shared" si="6"/>
        <v>-8.0168776371308024</v>
      </c>
    </row>
    <row r="62" spans="1:11" s="26" customFormat="1" ht="24" customHeight="1">
      <c r="A62" s="100"/>
      <c r="B62" s="99" t="s">
        <v>182</v>
      </c>
      <c r="C62" s="98">
        <f>表3!C33</f>
        <v>3536</v>
      </c>
      <c r="D62" s="97">
        <v>-473</v>
      </c>
      <c r="E62" s="96">
        <v>-11.798453479670741</v>
      </c>
      <c r="F62" s="98">
        <f>表3!F33</f>
        <v>3081</v>
      </c>
      <c r="G62" s="97">
        <f t="shared" si="9"/>
        <v>-455</v>
      </c>
      <c r="H62" s="96">
        <f t="shared" si="1"/>
        <v>-12.867647058823529</v>
      </c>
      <c r="I62" s="98">
        <f>表3!I33</f>
        <v>2611</v>
      </c>
      <c r="J62" s="97">
        <f t="shared" si="10"/>
        <v>-470</v>
      </c>
      <c r="K62" s="96">
        <f t="shared" si="6"/>
        <v>-15.254787406686141</v>
      </c>
    </row>
    <row r="63" spans="1:11" ht="24" customHeight="1">
      <c r="A63" s="189" t="s">
        <v>181</v>
      </c>
      <c r="B63" s="190"/>
      <c r="C63" s="58">
        <f>SUM(C64:C67)</f>
        <v>26092</v>
      </c>
      <c r="D63" s="60">
        <v>-2533</v>
      </c>
      <c r="E63" s="59">
        <v>-8.8489082969432307</v>
      </c>
      <c r="F63" s="58">
        <f>SUM(F64:F67)</f>
        <v>23574</v>
      </c>
      <c r="G63" s="60">
        <f t="shared" si="9"/>
        <v>-2518</v>
      </c>
      <c r="H63" s="59">
        <f t="shared" si="1"/>
        <v>-9.6504675762685892</v>
      </c>
      <c r="I63" s="58">
        <f>SUM(I64:I67)</f>
        <v>21210</v>
      </c>
      <c r="J63" s="60">
        <f t="shared" si="10"/>
        <v>-2364</v>
      </c>
      <c r="K63" s="59">
        <f t="shared" si="6"/>
        <v>-10.027996945787731</v>
      </c>
    </row>
    <row r="64" spans="1:11" s="26" customFormat="1" ht="24" customHeight="1">
      <c r="A64" s="105"/>
      <c r="B64" s="104" t="s">
        <v>180</v>
      </c>
      <c r="C64" s="103">
        <f>表3!C34</f>
        <v>1668</v>
      </c>
      <c r="D64" s="102">
        <v>-258</v>
      </c>
      <c r="E64" s="101">
        <v>-13.395638629283487</v>
      </c>
      <c r="F64" s="103">
        <f>表3!F34</f>
        <v>1452</v>
      </c>
      <c r="G64" s="102">
        <f t="shared" si="9"/>
        <v>-216</v>
      </c>
      <c r="H64" s="101">
        <f t="shared" si="1"/>
        <v>-12.949640287769784</v>
      </c>
      <c r="I64" s="103">
        <f>表3!I34</f>
        <v>1217</v>
      </c>
      <c r="J64" s="102">
        <f t="shared" si="10"/>
        <v>-235</v>
      </c>
      <c r="K64" s="101">
        <f t="shared" si="6"/>
        <v>-16.184573002754821</v>
      </c>
    </row>
    <row r="65" spans="1:11" s="26" customFormat="1" ht="24" customHeight="1">
      <c r="A65" s="100"/>
      <c r="B65" s="99" t="s">
        <v>179</v>
      </c>
      <c r="C65" s="98">
        <f>表3!C35</f>
        <v>2189</v>
      </c>
      <c r="D65" s="97">
        <v>-273</v>
      </c>
      <c r="E65" s="96">
        <v>-11.088545897644192</v>
      </c>
      <c r="F65" s="98">
        <f>表3!F35</f>
        <v>1862</v>
      </c>
      <c r="G65" s="97">
        <f t="shared" si="9"/>
        <v>-327</v>
      </c>
      <c r="H65" s="96">
        <f t="shared" si="1"/>
        <v>-14.938328003654636</v>
      </c>
      <c r="I65" s="98">
        <f>表3!I35</f>
        <v>1634</v>
      </c>
      <c r="J65" s="97">
        <f t="shared" si="10"/>
        <v>-228</v>
      </c>
      <c r="K65" s="96">
        <f t="shared" si="6"/>
        <v>-12.244897959183673</v>
      </c>
    </row>
    <row r="66" spans="1:11" s="26" customFormat="1" ht="24" customHeight="1">
      <c r="A66" s="100"/>
      <c r="B66" s="99" t="s">
        <v>178</v>
      </c>
      <c r="C66" s="98">
        <f>表3!C36</f>
        <v>1322</v>
      </c>
      <c r="D66" s="97">
        <v>-178</v>
      </c>
      <c r="E66" s="96">
        <v>-11.866666666666667</v>
      </c>
      <c r="F66" s="98">
        <f>表3!F36</f>
        <v>1246</v>
      </c>
      <c r="G66" s="97">
        <f t="shared" si="9"/>
        <v>-76</v>
      </c>
      <c r="H66" s="96">
        <f t="shared" si="1"/>
        <v>-5.7488653555219367</v>
      </c>
      <c r="I66" s="98">
        <f>表3!I36</f>
        <v>1067</v>
      </c>
      <c r="J66" s="97">
        <f t="shared" si="10"/>
        <v>-179</v>
      </c>
      <c r="K66" s="96">
        <f t="shared" si="6"/>
        <v>-14.365971107544143</v>
      </c>
    </row>
    <row r="67" spans="1:11" s="26" customFormat="1" ht="24" customHeight="1">
      <c r="A67" s="100"/>
      <c r="B67" s="99" t="s">
        <v>177</v>
      </c>
      <c r="C67" s="98">
        <f>表3!C37</f>
        <v>20913</v>
      </c>
      <c r="D67" s="97">
        <v>-1824</v>
      </c>
      <c r="E67" s="96">
        <v>-8.0221665127325501</v>
      </c>
      <c r="F67" s="98">
        <f>表3!F37</f>
        <v>19014</v>
      </c>
      <c r="G67" s="97">
        <f t="shared" si="9"/>
        <v>-1899</v>
      </c>
      <c r="H67" s="96">
        <f t="shared" si="1"/>
        <v>-9.0804762587864012</v>
      </c>
      <c r="I67" s="98">
        <f>表3!I37</f>
        <v>17292</v>
      </c>
      <c r="J67" s="97">
        <f t="shared" si="10"/>
        <v>-1722</v>
      </c>
      <c r="K67" s="96">
        <f t="shared" si="6"/>
        <v>-9.0564846954875353</v>
      </c>
    </row>
    <row r="68" spans="1:11" ht="24" customHeight="1">
      <c r="A68" s="64"/>
      <c r="B68" s="63"/>
      <c r="C68" s="58"/>
      <c r="D68" s="60"/>
      <c r="E68" s="59" t="s">
        <v>236</v>
      </c>
      <c r="F68" s="58"/>
      <c r="G68" s="60"/>
      <c r="H68" s="59" t="str">
        <f t="shared" si="1"/>
        <v/>
      </c>
      <c r="I68" s="58"/>
      <c r="J68" s="60"/>
      <c r="K68" s="59" t="str">
        <f t="shared" si="6"/>
        <v/>
      </c>
    </row>
    <row r="69" spans="1:11" ht="24" customHeight="1">
      <c r="A69" s="191" t="s">
        <v>176</v>
      </c>
      <c r="B69" s="192"/>
      <c r="C69" s="53">
        <f>C70</f>
        <v>27149</v>
      </c>
      <c r="D69" s="55">
        <v>-2744</v>
      </c>
      <c r="E69" s="54">
        <v>-9.1794065500284354</v>
      </c>
      <c r="F69" s="53">
        <f>F70</f>
        <v>24263</v>
      </c>
      <c r="G69" s="55">
        <f t="shared" ref="G69:G74" si="11">F69-C69</f>
        <v>-2886</v>
      </c>
      <c r="H69" s="54">
        <f t="shared" si="1"/>
        <v>-10.630225791005193</v>
      </c>
      <c r="I69" s="53">
        <f>I70</f>
        <v>21009</v>
      </c>
      <c r="J69" s="55">
        <f t="shared" ref="J69:J74" si="12">I69-F69</f>
        <v>-3254</v>
      </c>
      <c r="K69" s="54">
        <f t="shared" ref="K69:K93" si="13">IF(ISERROR(J69/F69),IF(I69="","",IF(J69&gt;0,"（皆増）","－")),J69/F69*100)</f>
        <v>-13.411367102172031</v>
      </c>
    </row>
    <row r="70" spans="1:11" ht="24" customHeight="1">
      <c r="A70" s="189" t="s">
        <v>175</v>
      </c>
      <c r="B70" s="190"/>
      <c r="C70" s="58">
        <f>SUM(C71:C74)</f>
        <v>27149</v>
      </c>
      <c r="D70" s="60">
        <v>-2744</v>
      </c>
      <c r="E70" s="59">
        <v>-9.1794065500284354</v>
      </c>
      <c r="F70" s="58">
        <f>SUM(F71:F74)</f>
        <v>24263</v>
      </c>
      <c r="G70" s="60">
        <f t="shared" si="11"/>
        <v>-2886</v>
      </c>
      <c r="H70" s="59">
        <f t="shared" ref="H70:H93" si="14">IF(ISERROR(G70/C70),IF(F70="","",IF(G70&gt;0,"皆増","")),G70/C70*100)</f>
        <v>-10.630225791005193</v>
      </c>
      <c r="I70" s="58">
        <f>SUM(I71:I74)</f>
        <v>21009</v>
      </c>
      <c r="J70" s="60">
        <f t="shared" si="12"/>
        <v>-3254</v>
      </c>
      <c r="K70" s="59">
        <f t="shared" si="13"/>
        <v>-13.411367102172031</v>
      </c>
    </row>
    <row r="71" spans="1:11" s="26" customFormat="1" ht="24" customHeight="1">
      <c r="A71" s="100"/>
      <c r="B71" s="99" t="s">
        <v>22</v>
      </c>
      <c r="C71" s="98">
        <f>表3!C23</f>
        <v>5800</v>
      </c>
      <c r="D71" s="97">
        <v>-661</v>
      </c>
      <c r="E71" s="96">
        <v>-10.230614455966569</v>
      </c>
      <c r="F71" s="98">
        <f>表3!F23</f>
        <v>5264</v>
      </c>
      <c r="G71" s="97">
        <f t="shared" si="11"/>
        <v>-536</v>
      </c>
      <c r="H71" s="96">
        <f t="shared" si="14"/>
        <v>-9.2413793103448274</v>
      </c>
      <c r="I71" s="98">
        <f>表3!I23</f>
        <v>4464</v>
      </c>
      <c r="J71" s="97">
        <f t="shared" si="12"/>
        <v>-800</v>
      </c>
      <c r="K71" s="96">
        <f t="shared" si="13"/>
        <v>-15.19756838905775</v>
      </c>
    </row>
    <row r="72" spans="1:11" s="26" customFormat="1" ht="24" customHeight="1">
      <c r="A72" s="100"/>
      <c r="B72" s="99" t="s">
        <v>4</v>
      </c>
      <c r="C72" s="98">
        <f>表3!C24</f>
        <v>615</v>
      </c>
      <c r="D72" s="97">
        <v>-21</v>
      </c>
      <c r="E72" s="96">
        <v>-3.3018867924528301</v>
      </c>
      <c r="F72" s="98">
        <f>表3!F24</f>
        <v>504</v>
      </c>
      <c r="G72" s="97">
        <f t="shared" si="11"/>
        <v>-111</v>
      </c>
      <c r="H72" s="96">
        <f t="shared" si="14"/>
        <v>-18.048780487804876</v>
      </c>
      <c r="I72" s="98">
        <f>表3!I24</f>
        <v>475</v>
      </c>
      <c r="J72" s="97">
        <f t="shared" si="12"/>
        <v>-29</v>
      </c>
      <c r="K72" s="96">
        <f t="shared" si="13"/>
        <v>-5.753968253968254</v>
      </c>
    </row>
    <row r="73" spans="1:11" s="26" customFormat="1" ht="24" customHeight="1">
      <c r="A73" s="100"/>
      <c r="B73" s="99" t="s">
        <v>21</v>
      </c>
      <c r="C73" s="98">
        <f>表3!C25</f>
        <v>4470</v>
      </c>
      <c r="D73" s="97">
        <v>-462</v>
      </c>
      <c r="E73" s="96">
        <v>-9.3673965936739663</v>
      </c>
      <c r="F73" s="98">
        <f>表3!F25</f>
        <v>4044</v>
      </c>
      <c r="G73" s="97">
        <f t="shared" si="11"/>
        <v>-426</v>
      </c>
      <c r="H73" s="96">
        <f t="shared" si="14"/>
        <v>-9.5302013422818792</v>
      </c>
      <c r="I73" s="98">
        <f>表3!I25</f>
        <v>3467</v>
      </c>
      <c r="J73" s="97">
        <f t="shared" si="12"/>
        <v>-577</v>
      </c>
      <c r="K73" s="96">
        <f t="shared" si="13"/>
        <v>-14.268051434223542</v>
      </c>
    </row>
    <row r="74" spans="1:11" s="26" customFormat="1" ht="24" customHeight="1">
      <c r="A74" s="100"/>
      <c r="B74" s="99" t="s">
        <v>174</v>
      </c>
      <c r="C74" s="98">
        <f>表3!C26</f>
        <v>16264</v>
      </c>
      <c r="D74" s="97">
        <v>-1600</v>
      </c>
      <c r="E74" s="96">
        <v>-8.9565606806986118</v>
      </c>
      <c r="F74" s="98">
        <f>表3!F26</f>
        <v>14451</v>
      </c>
      <c r="G74" s="97">
        <f t="shared" si="11"/>
        <v>-1813</v>
      </c>
      <c r="H74" s="96">
        <f t="shared" si="14"/>
        <v>-11.147319232661092</v>
      </c>
      <c r="I74" s="98">
        <f>表3!I26</f>
        <v>12603</v>
      </c>
      <c r="J74" s="97">
        <f t="shared" si="12"/>
        <v>-1848</v>
      </c>
      <c r="K74" s="96">
        <f t="shared" si="13"/>
        <v>-12.788042350010381</v>
      </c>
    </row>
    <row r="75" spans="1:11" ht="24" customHeight="1">
      <c r="A75" s="64"/>
      <c r="B75" s="63"/>
      <c r="C75" s="58"/>
      <c r="D75" s="60"/>
      <c r="E75" s="59" t="s">
        <v>236</v>
      </c>
      <c r="F75" s="58"/>
      <c r="G75" s="60"/>
      <c r="H75" s="59" t="str">
        <f t="shared" si="14"/>
        <v/>
      </c>
      <c r="I75" s="58"/>
      <c r="J75" s="60"/>
      <c r="K75" s="59" t="str">
        <f t="shared" si="13"/>
        <v/>
      </c>
    </row>
    <row r="76" spans="1:11" ht="24" customHeight="1">
      <c r="A76" s="191" t="s">
        <v>173</v>
      </c>
      <c r="B76" s="192"/>
      <c r="C76" s="53">
        <f>SUM(C77,C78,C79,C88)</f>
        <v>111945</v>
      </c>
      <c r="D76" s="55">
        <v>-84005</v>
      </c>
      <c r="E76" s="54">
        <v>-42.870630262822147</v>
      </c>
      <c r="F76" s="53">
        <f>SUM(F77,F78,F79,F88)</f>
        <v>119577</v>
      </c>
      <c r="G76" s="55">
        <f t="shared" ref="G76:G90" si="15">F76-C76</f>
        <v>7632</v>
      </c>
      <c r="H76" s="54">
        <f t="shared" si="14"/>
        <v>6.8176336593863063</v>
      </c>
      <c r="I76" s="53">
        <f>SUM(I77,I78,I79,I88)</f>
        <v>113525</v>
      </c>
      <c r="J76" s="55">
        <f t="shared" ref="J76:J90" si="16">I76-F76</f>
        <v>-6052</v>
      </c>
      <c r="K76" s="54">
        <f t="shared" si="13"/>
        <v>-5.0611739715831643</v>
      </c>
    </row>
    <row r="77" spans="1:11" ht="24" customHeight="1">
      <c r="A77" s="189" t="s">
        <v>172</v>
      </c>
      <c r="B77" s="190"/>
      <c r="C77" s="58">
        <f>表3!C11</f>
        <v>38556</v>
      </c>
      <c r="D77" s="60">
        <v>739</v>
      </c>
      <c r="E77" s="59">
        <v>1.9541476055742129</v>
      </c>
      <c r="F77" s="58">
        <f>表3!F11</f>
        <v>34865</v>
      </c>
      <c r="G77" s="60">
        <f t="shared" si="15"/>
        <v>-3691</v>
      </c>
      <c r="H77" s="59">
        <f t="shared" si="14"/>
        <v>-9.5730884946571226</v>
      </c>
      <c r="I77" s="58">
        <f>表3!I11</f>
        <v>31883</v>
      </c>
      <c r="J77" s="60">
        <f t="shared" si="16"/>
        <v>-2982</v>
      </c>
      <c r="K77" s="59">
        <f t="shared" si="13"/>
        <v>-8.5529901046895169</v>
      </c>
    </row>
    <row r="78" spans="1:11" ht="24" customHeight="1">
      <c r="A78" s="189" t="s">
        <v>171</v>
      </c>
      <c r="B78" s="190"/>
      <c r="C78" s="58">
        <f>表3!C14</f>
        <v>57797</v>
      </c>
      <c r="D78" s="60">
        <v>-13081</v>
      </c>
      <c r="E78" s="59">
        <v>-18.455656197973983</v>
      </c>
      <c r="F78" s="58">
        <f>表3!F14</f>
        <v>59005</v>
      </c>
      <c r="G78" s="60">
        <f t="shared" si="15"/>
        <v>1208</v>
      </c>
      <c r="H78" s="59">
        <f t="shared" si="14"/>
        <v>2.0900738792670901</v>
      </c>
      <c r="I78" s="58">
        <f>表3!I14</f>
        <v>54128</v>
      </c>
      <c r="J78" s="60">
        <f t="shared" si="16"/>
        <v>-4877</v>
      </c>
      <c r="K78" s="59">
        <f t="shared" si="13"/>
        <v>-8.2654012371832906</v>
      </c>
    </row>
    <row r="79" spans="1:11" ht="24" customHeight="1">
      <c r="A79" s="189" t="s">
        <v>170</v>
      </c>
      <c r="B79" s="190"/>
      <c r="C79" s="58">
        <f>SUM(C80:C87)</f>
        <v>7333</v>
      </c>
      <c r="D79" s="60">
        <v>-65489</v>
      </c>
      <c r="E79" s="59">
        <v>-89.930240861278193</v>
      </c>
      <c r="F79" s="58">
        <f>SUM(F80:F87)</f>
        <v>16484</v>
      </c>
      <c r="G79" s="60">
        <f t="shared" si="15"/>
        <v>9151</v>
      </c>
      <c r="H79" s="59">
        <f t="shared" si="14"/>
        <v>124.79203600163645</v>
      </c>
      <c r="I79" s="58">
        <f>SUM(I80:I87)</f>
        <v>18658</v>
      </c>
      <c r="J79" s="60">
        <f t="shared" si="16"/>
        <v>2174</v>
      </c>
      <c r="K79" s="59">
        <f t="shared" si="13"/>
        <v>13.188546469303567</v>
      </c>
    </row>
    <row r="80" spans="1:11" s="26" customFormat="1" ht="24" customHeight="1">
      <c r="A80" s="100"/>
      <c r="B80" s="99" t="s">
        <v>169</v>
      </c>
      <c r="C80" s="98">
        <f>表3!C53</f>
        <v>4319</v>
      </c>
      <c r="D80" s="97">
        <v>-1099</v>
      </c>
      <c r="E80" s="96">
        <v>-20.284237726098191</v>
      </c>
      <c r="F80" s="98">
        <f>表3!F53</f>
        <v>5412</v>
      </c>
      <c r="G80" s="97">
        <f t="shared" si="15"/>
        <v>1093</v>
      </c>
      <c r="H80" s="96">
        <f t="shared" si="14"/>
        <v>25.306783977772636</v>
      </c>
      <c r="I80" s="98">
        <f>表3!I53</f>
        <v>4783</v>
      </c>
      <c r="J80" s="97">
        <f t="shared" si="16"/>
        <v>-629</v>
      </c>
      <c r="K80" s="96">
        <f t="shared" si="13"/>
        <v>-11.622320768662233</v>
      </c>
    </row>
    <row r="81" spans="1:11" s="26" customFormat="1" ht="24" customHeight="1">
      <c r="A81" s="100"/>
      <c r="B81" s="99" t="s">
        <v>168</v>
      </c>
      <c r="C81" s="98">
        <f>表3!C54</f>
        <v>975</v>
      </c>
      <c r="D81" s="97">
        <v>-6725</v>
      </c>
      <c r="E81" s="96">
        <v>-87.337662337662337</v>
      </c>
      <c r="F81" s="98">
        <f>表3!F54</f>
        <v>3710</v>
      </c>
      <c r="G81" s="97">
        <f t="shared" si="15"/>
        <v>2735</v>
      </c>
      <c r="H81" s="96">
        <f t="shared" si="14"/>
        <v>280.5128205128205</v>
      </c>
      <c r="I81" s="98">
        <f>表3!I54</f>
        <v>4543</v>
      </c>
      <c r="J81" s="97">
        <f t="shared" si="16"/>
        <v>833</v>
      </c>
      <c r="K81" s="96">
        <f t="shared" si="13"/>
        <v>22.452830188679247</v>
      </c>
    </row>
    <row r="82" spans="1:11" s="26" customFormat="1" ht="24" customHeight="1">
      <c r="A82" s="100"/>
      <c r="B82" s="99" t="s">
        <v>167</v>
      </c>
      <c r="C82" s="98">
        <f>表3!C55</f>
        <v>0</v>
      </c>
      <c r="D82" s="97">
        <v>-16001</v>
      </c>
      <c r="E82" s="96">
        <v>-100</v>
      </c>
      <c r="F82" s="98">
        <f>表3!F55</f>
        <v>2128</v>
      </c>
      <c r="G82" s="97">
        <f t="shared" si="15"/>
        <v>2128</v>
      </c>
      <c r="H82" s="141" t="str">
        <f>IF(ISERROR(G82/C82),IF(F82="","",IF(G82&gt;0,"（皆増）","")),G82/C82*100)</f>
        <v>（皆増）</v>
      </c>
      <c r="I82" s="98">
        <f>表3!I55</f>
        <v>2890</v>
      </c>
      <c r="J82" s="97">
        <f t="shared" si="16"/>
        <v>762</v>
      </c>
      <c r="K82" s="135">
        <f t="shared" si="13"/>
        <v>35.808270676691727</v>
      </c>
    </row>
    <row r="83" spans="1:11" s="26" customFormat="1" ht="24" customHeight="1">
      <c r="A83" s="100"/>
      <c r="B83" s="99" t="s">
        <v>166</v>
      </c>
      <c r="C83" s="98">
        <f>表3!C56</f>
        <v>2021</v>
      </c>
      <c r="D83" s="97">
        <v>-799</v>
      </c>
      <c r="E83" s="96">
        <v>-28.333333333333332</v>
      </c>
      <c r="F83" s="98">
        <f>表3!F56</f>
        <v>2044</v>
      </c>
      <c r="G83" s="97">
        <f t="shared" si="15"/>
        <v>23</v>
      </c>
      <c r="H83" s="96">
        <f t="shared" ref="H83:H84" si="17">IF(ISERROR(G83/C83),IF(F83="","",IF(G83&gt;0,"（皆増）","")),G83/C83*100)</f>
        <v>1.1380504700643246</v>
      </c>
      <c r="I83" s="98">
        <f>表3!I56</f>
        <v>1705</v>
      </c>
      <c r="J83" s="97">
        <f t="shared" si="16"/>
        <v>-339</v>
      </c>
      <c r="K83" s="96">
        <f t="shared" si="13"/>
        <v>-16.585127201565559</v>
      </c>
    </row>
    <row r="84" spans="1:11" s="26" customFormat="1" ht="24" customHeight="1">
      <c r="A84" s="100"/>
      <c r="B84" s="99" t="s">
        <v>165</v>
      </c>
      <c r="C84" s="98">
        <f>表3!C57</f>
        <v>0</v>
      </c>
      <c r="D84" s="97">
        <v>-11515</v>
      </c>
      <c r="E84" s="96">
        <v>-100</v>
      </c>
      <c r="F84" s="98">
        <f>表3!F57</f>
        <v>847</v>
      </c>
      <c r="G84" s="97">
        <f t="shared" si="15"/>
        <v>847</v>
      </c>
      <c r="H84" s="141" t="str">
        <f t="shared" si="17"/>
        <v>（皆増）</v>
      </c>
      <c r="I84" s="98">
        <f>表3!I57</f>
        <v>1534</v>
      </c>
      <c r="J84" s="97">
        <f t="shared" si="16"/>
        <v>687</v>
      </c>
      <c r="K84" s="135">
        <f t="shared" si="13"/>
        <v>81.109799291617463</v>
      </c>
    </row>
    <row r="85" spans="1:11" s="26" customFormat="1" ht="24" customHeight="1">
      <c r="A85" s="100"/>
      <c r="B85" s="99" t="s">
        <v>164</v>
      </c>
      <c r="C85" s="98">
        <f>表3!C58</f>
        <v>0</v>
      </c>
      <c r="D85" s="97">
        <v>-6932</v>
      </c>
      <c r="E85" s="96">
        <v>-100</v>
      </c>
      <c r="F85" s="98">
        <f>表3!F58</f>
        <v>0</v>
      </c>
      <c r="G85" s="97">
        <f t="shared" si="15"/>
        <v>0</v>
      </c>
      <c r="H85" s="135" t="str">
        <f>IF(ISERROR(G85/C85),IF(F85="","",IF(G85&gt;0,"（皆増）","－")),G85/C85*100)</f>
        <v>－</v>
      </c>
      <c r="I85" s="98">
        <f>表3!I58</f>
        <v>211</v>
      </c>
      <c r="J85" s="97">
        <f t="shared" si="16"/>
        <v>211</v>
      </c>
      <c r="K85" s="141" t="str">
        <f t="shared" si="13"/>
        <v>（皆増）</v>
      </c>
    </row>
    <row r="86" spans="1:11" s="26" customFormat="1" ht="24" customHeight="1">
      <c r="A86" s="100"/>
      <c r="B86" s="99" t="s">
        <v>163</v>
      </c>
      <c r="C86" s="98">
        <f>表3!C59</f>
        <v>0</v>
      </c>
      <c r="D86" s="97">
        <v>-20905</v>
      </c>
      <c r="E86" s="96">
        <v>-100</v>
      </c>
      <c r="F86" s="98">
        <f>表3!F59</f>
        <v>1923</v>
      </c>
      <c r="G86" s="97">
        <f t="shared" si="15"/>
        <v>1923</v>
      </c>
      <c r="H86" s="141" t="str">
        <f>IF(ISERROR(G86/C86),IF(F86="","",IF(G86&gt;0,"（皆増）","－")),G86/C86*100)</f>
        <v>（皆増）</v>
      </c>
      <c r="I86" s="98">
        <f>表3!I59</f>
        <v>2573</v>
      </c>
      <c r="J86" s="97">
        <f t="shared" si="16"/>
        <v>650</v>
      </c>
      <c r="K86" s="135">
        <f t="shared" si="13"/>
        <v>33.801352054082159</v>
      </c>
    </row>
    <row r="87" spans="1:11" s="26" customFormat="1" ht="24" customHeight="1">
      <c r="A87" s="100"/>
      <c r="B87" s="99" t="s">
        <v>162</v>
      </c>
      <c r="C87" s="98">
        <f>表3!C60</f>
        <v>18</v>
      </c>
      <c r="D87" s="97">
        <v>-1513</v>
      </c>
      <c r="E87" s="96">
        <v>-98.824297844546052</v>
      </c>
      <c r="F87" s="98">
        <f>表3!F60</f>
        <v>420</v>
      </c>
      <c r="G87" s="97">
        <f t="shared" si="15"/>
        <v>402</v>
      </c>
      <c r="H87" s="96">
        <f t="shared" si="14"/>
        <v>2233.333333333333</v>
      </c>
      <c r="I87" s="98">
        <f>表3!I60</f>
        <v>419</v>
      </c>
      <c r="J87" s="97">
        <f t="shared" si="16"/>
        <v>-1</v>
      </c>
      <c r="K87" s="96">
        <f t="shared" si="13"/>
        <v>-0.23809523809523811</v>
      </c>
    </row>
    <row r="88" spans="1:11" ht="24" customHeight="1">
      <c r="A88" s="189" t="s">
        <v>161</v>
      </c>
      <c r="B88" s="190"/>
      <c r="C88" s="58">
        <f>SUM(C89:C90)</f>
        <v>8259</v>
      </c>
      <c r="D88" s="60">
        <v>-6174</v>
      </c>
      <c r="E88" s="59">
        <v>-42.77696944502182</v>
      </c>
      <c r="F88" s="58">
        <f>SUM(F89:F90)</f>
        <v>9223</v>
      </c>
      <c r="G88" s="60">
        <f t="shared" si="15"/>
        <v>964</v>
      </c>
      <c r="H88" s="59">
        <f t="shared" si="14"/>
        <v>11.672115268192275</v>
      </c>
      <c r="I88" s="58">
        <f>SUM(I89:I90)</f>
        <v>8856</v>
      </c>
      <c r="J88" s="60">
        <f t="shared" si="16"/>
        <v>-367</v>
      </c>
      <c r="K88" s="59">
        <f t="shared" si="13"/>
        <v>-3.9791824785861434</v>
      </c>
    </row>
    <row r="89" spans="1:11" s="26" customFormat="1" ht="24" customHeight="1">
      <c r="A89" s="100"/>
      <c r="B89" s="99" t="s">
        <v>160</v>
      </c>
      <c r="C89" s="98">
        <f>表3!C61</f>
        <v>8218</v>
      </c>
      <c r="D89" s="97">
        <v>-6</v>
      </c>
      <c r="E89" s="96">
        <v>-7.2957198443579771E-2</v>
      </c>
      <c r="F89" s="98">
        <f>表3!F61</f>
        <v>7905</v>
      </c>
      <c r="G89" s="97">
        <f t="shared" si="15"/>
        <v>-313</v>
      </c>
      <c r="H89" s="96">
        <f t="shared" si="14"/>
        <v>-3.8087125821367729</v>
      </c>
      <c r="I89" s="98">
        <f>表3!I61</f>
        <v>7483</v>
      </c>
      <c r="J89" s="97">
        <f t="shared" si="16"/>
        <v>-422</v>
      </c>
      <c r="K89" s="96">
        <f t="shared" si="13"/>
        <v>-5.3383934218848825</v>
      </c>
    </row>
    <row r="90" spans="1:11" s="26" customFormat="1" ht="24" customHeight="1">
      <c r="A90" s="100"/>
      <c r="B90" s="99" t="s">
        <v>159</v>
      </c>
      <c r="C90" s="98">
        <f>表3!C62</f>
        <v>41</v>
      </c>
      <c r="D90" s="97">
        <v>-6168</v>
      </c>
      <c r="E90" s="96">
        <v>-99.339668223546468</v>
      </c>
      <c r="F90" s="98">
        <f>表3!F62</f>
        <v>1318</v>
      </c>
      <c r="G90" s="97">
        <f t="shared" si="15"/>
        <v>1277</v>
      </c>
      <c r="H90" s="96">
        <f t="shared" si="14"/>
        <v>3114.6341463414633</v>
      </c>
      <c r="I90" s="98">
        <f>表3!I62</f>
        <v>1373</v>
      </c>
      <c r="J90" s="97">
        <f t="shared" si="16"/>
        <v>55</v>
      </c>
      <c r="K90" s="96">
        <f t="shared" si="13"/>
        <v>4.1729893778452203</v>
      </c>
    </row>
    <row r="91" spans="1:11" ht="24" customHeight="1">
      <c r="A91" s="64"/>
      <c r="B91" s="63"/>
      <c r="C91" s="58"/>
      <c r="D91" s="60"/>
      <c r="E91" s="59" t="s">
        <v>236</v>
      </c>
      <c r="F91" s="58"/>
      <c r="G91" s="60"/>
      <c r="H91" s="59" t="str">
        <f t="shared" si="14"/>
        <v/>
      </c>
      <c r="I91" s="58"/>
      <c r="J91" s="60"/>
      <c r="K91" s="59" t="str">
        <f t="shared" si="13"/>
        <v/>
      </c>
    </row>
    <row r="92" spans="1:11" ht="24" customHeight="1">
      <c r="A92" s="191" t="s">
        <v>158</v>
      </c>
      <c r="B92" s="192"/>
      <c r="C92" s="53">
        <f>C93</f>
        <v>350237</v>
      </c>
      <c r="D92" s="55">
        <v>7988</v>
      </c>
      <c r="E92" s="54">
        <v>2.3339732183293451</v>
      </c>
      <c r="F92" s="53">
        <f>F93</f>
        <v>332931</v>
      </c>
      <c r="G92" s="55">
        <f>F92-C92</f>
        <v>-17306</v>
      </c>
      <c r="H92" s="54">
        <f t="shared" si="14"/>
        <v>-4.941225513009762</v>
      </c>
      <c r="I92" s="53">
        <f>I93</f>
        <v>306495</v>
      </c>
      <c r="J92" s="55">
        <f>I92-F92</f>
        <v>-26436</v>
      </c>
      <c r="K92" s="54">
        <f t="shared" si="13"/>
        <v>-7.9403840435405533</v>
      </c>
    </row>
    <row r="93" spans="1:11" ht="24" customHeight="1">
      <c r="A93" s="189" t="s">
        <v>157</v>
      </c>
      <c r="B93" s="190"/>
      <c r="C93" s="58">
        <f>表3!C7</f>
        <v>350237</v>
      </c>
      <c r="D93" s="60">
        <v>7988</v>
      </c>
      <c r="E93" s="59">
        <v>2.3339732183293451</v>
      </c>
      <c r="F93" s="58">
        <f>表3!F7</f>
        <v>332931</v>
      </c>
      <c r="G93" s="60">
        <f>F93-C93</f>
        <v>-17306</v>
      </c>
      <c r="H93" s="59">
        <f t="shared" si="14"/>
        <v>-4.941225513009762</v>
      </c>
      <c r="I93" s="58">
        <f>表3!I7</f>
        <v>306495</v>
      </c>
      <c r="J93" s="60">
        <f>I93-F93</f>
        <v>-26436</v>
      </c>
      <c r="K93" s="59">
        <f t="shared" si="13"/>
        <v>-7.9403840435405533</v>
      </c>
    </row>
    <row r="94" spans="1:11" ht="24" customHeight="1">
      <c r="A94" s="74"/>
      <c r="B94" s="73"/>
      <c r="C94" s="72"/>
      <c r="D94" s="71"/>
      <c r="E94" s="70"/>
      <c r="F94" s="72"/>
      <c r="G94" s="71"/>
      <c r="H94" s="70"/>
      <c r="I94" s="72"/>
      <c r="J94" s="95"/>
      <c r="K94" s="94"/>
    </row>
  </sheetData>
  <mergeCells count="42">
    <mergeCell ref="A88:B88"/>
    <mergeCell ref="A92:B92"/>
    <mergeCell ref="A93:B93"/>
    <mergeCell ref="J1:K1"/>
    <mergeCell ref="A63:B63"/>
    <mergeCell ref="A70:B70"/>
    <mergeCell ref="A76:B76"/>
    <mergeCell ref="A77:B77"/>
    <mergeCell ref="A78:B78"/>
    <mergeCell ref="A79:B79"/>
    <mergeCell ref="A69:B69"/>
    <mergeCell ref="A45:B45"/>
    <mergeCell ref="A51:B51"/>
    <mergeCell ref="A52:B52"/>
    <mergeCell ref="A53:B53"/>
    <mergeCell ref="A54:B54"/>
    <mergeCell ref="A59:B59"/>
    <mergeCell ref="A11:B11"/>
    <mergeCell ref="A25:B25"/>
    <mergeCell ref="A28:B28"/>
    <mergeCell ref="A34:B34"/>
    <mergeCell ref="A38:B38"/>
    <mergeCell ref="A12:B12"/>
    <mergeCell ref="A13:B13"/>
    <mergeCell ref="A40:B40"/>
    <mergeCell ref="A14:B14"/>
    <mergeCell ref="A18:B18"/>
    <mergeCell ref="A21:B21"/>
    <mergeCell ref="A22:B22"/>
    <mergeCell ref="A23:B23"/>
    <mergeCell ref="A24:B24"/>
    <mergeCell ref="A39:B39"/>
    <mergeCell ref="A5:B5"/>
    <mergeCell ref="A6:B6"/>
    <mergeCell ref="A7:B7"/>
    <mergeCell ref="A9:B9"/>
    <mergeCell ref="A10:B10"/>
    <mergeCell ref="I2:K2"/>
    <mergeCell ref="A1:D1"/>
    <mergeCell ref="A2:B3"/>
    <mergeCell ref="C2:E2"/>
    <mergeCell ref="F2:H2"/>
  </mergeCells>
  <phoneticPr fontId="3"/>
  <printOptions horizontalCentered="1"/>
  <pageMargins left="0.70866141732283472" right="0.51181102362204722" top="0.74803149606299213" bottom="0.55118110236220474" header="0.31496062992125984" footer="0.31496062992125984"/>
  <pageSetup paperSize="9" firstPageNumber="15" orientation="portrait" useFirstPageNumber="1" r:id="rId1"/>
  <rowBreaks count="2" manualBreakCount="2">
    <brk id="33" max="13" man="1"/>
    <brk id="64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FF00"/>
  </sheetPr>
  <dimension ref="A1:N94"/>
  <sheetViews>
    <sheetView view="pageBreakPreview" zoomScaleNormal="100" zoomScaleSheetLayoutView="100" workbookViewId="0">
      <selection activeCell="J18" sqref="J18"/>
    </sheetView>
  </sheetViews>
  <sheetFormatPr defaultColWidth="10" defaultRowHeight="24" customHeight="1"/>
  <cols>
    <col min="1" max="1" width="2.625" style="23" customWidth="1"/>
    <col min="2" max="2" width="10.625" style="22" bestFit="1" customWidth="1"/>
    <col min="3" max="3" width="7.625" style="22" customWidth="1"/>
    <col min="4" max="6" width="6.875" style="22" customWidth="1"/>
    <col min="7" max="7" width="7.625" style="22" customWidth="1"/>
    <col min="8" max="10" width="6.875" style="22" customWidth="1"/>
    <col min="11" max="11" width="7.625" style="22" customWidth="1"/>
    <col min="12" max="14" width="6.875" style="22" customWidth="1"/>
    <col min="15" max="16384" width="10" style="22"/>
  </cols>
  <sheetData>
    <row r="1" spans="1:14" ht="24" customHeight="1">
      <c r="A1" s="93" t="s">
        <v>231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158" t="s">
        <v>19</v>
      </c>
      <c r="N1" s="158"/>
    </row>
    <row r="2" spans="1:14" ht="24" customHeight="1">
      <c r="A2" s="161"/>
      <c r="B2" s="163"/>
      <c r="C2" s="164" t="s">
        <v>153</v>
      </c>
      <c r="D2" s="164"/>
      <c r="E2" s="164"/>
      <c r="F2" s="164"/>
      <c r="G2" s="164" t="s">
        <v>232</v>
      </c>
      <c r="H2" s="164"/>
      <c r="I2" s="164"/>
      <c r="J2" s="164"/>
      <c r="K2" s="164" t="s">
        <v>235</v>
      </c>
      <c r="L2" s="164"/>
      <c r="M2" s="164"/>
      <c r="N2" s="164"/>
    </row>
    <row r="3" spans="1:14" ht="24" customHeight="1">
      <c r="A3" s="165"/>
      <c r="B3" s="166"/>
      <c r="C3" s="80"/>
      <c r="D3" s="79" t="s">
        <v>1</v>
      </c>
      <c r="E3" s="78" t="s">
        <v>2</v>
      </c>
      <c r="F3" s="91" t="s">
        <v>155</v>
      </c>
      <c r="G3" s="80"/>
      <c r="H3" s="79" t="s">
        <v>1</v>
      </c>
      <c r="I3" s="78" t="s">
        <v>2</v>
      </c>
      <c r="J3" s="91" t="s">
        <v>155</v>
      </c>
      <c r="K3" s="80"/>
      <c r="L3" s="79" t="s">
        <v>1</v>
      </c>
      <c r="M3" s="78" t="s">
        <v>2</v>
      </c>
      <c r="N3" s="91" t="s">
        <v>155</v>
      </c>
    </row>
    <row r="4" spans="1:14" ht="24" customHeight="1">
      <c r="A4" s="117"/>
      <c r="B4" s="116"/>
      <c r="C4" s="62"/>
      <c r="D4" s="76"/>
      <c r="E4" s="75" t="str">
        <f>IF(ISERROR(D4/#REF!),"",D4/#REF!*100)</f>
        <v/>
      </c>
      <c r="F4" s="75"/>
      <c r="G4" s="62"/>
      <c r="H4" s="76"/>
      <c r="I4" s="75" t="str">
        <f>IF(ISERROR(H4/#REF!),"",H4/#REF!*100)</f>
        <v/>
      </c>
      <c r="J4" s="75"/>
      <c r="K4" s="62"/>
      <c r="L4" s="76"/>
      <c r="M4" s="75"/>
      <c r="N4" s="75"/>
    </row>
    <row r="5" spans="1:14" ht="24" customHeight="1">
      <c r="A5" s="189" t="s">
        <v>229</v>
      </c>
      <c r="B5" s="190"/>
      <c r="C5" s="115">
        <f>SUM(C9,C21,C38,C51,C69,C76,C92)</f>
        <v>737598</v>
      </c>
      <c r="D5" s="60">
        <v>16804</v>
      </c>
      <c r="E5" s="59">
        <v>2.3313179632460868</v>
      </c>
      <c r="F5" s="118">
        <v>2.594962296535511</v>
      </c>
      <c r="G5" s="115">
        <f>SUM(G9,G21,G38,G51,G69,G76,G92)</f>
        <v>742911</v>
      </c>
      <c r="H5" s="60">
        <f>G5-C5</f>
        <v>5313</v>
      </c>
      <c r="I5" s="59">
        <f t="shared" ref="I5:I36" si="0">IF(ISERROR(H5/C5),IF(H5="","",IF(H5&gt;0,"（皆増）","－")),H5/C5*100)</f>
        <v>0.72031106375017284</v>
      </c>
      <c r="J5" s="118">
        <f>IF(ISERROR(表5!F5/G5),"",表5!F5/G5)</f>
        <v>2.4675257197699318</v>
      </c>
      <c r="K5" s="115">
        <f>SUM(K9,K21,K38,K51,K69,K76,K92)</f>
        <v>734134</v>
      </c>
      <c r="L5" s="60">
        <f>K5-G5</f>
        <v>-8777</v>
      </c>
      <c r="M5" s="59">
        <f t="shared" ref="M5:M36" si="1">IF(ISERROR(L5/G5),IF(L5="","",IF(L5&gt;0,"（皆増）","－")),L5/G5*100)</f>
        <v>-1.1814335768349102</v>
      </c>
      <c r="N5" s="118">
        <f>IF(ISERROR(表5!I5/K5),"",表5!I5/K5)</f>
        <v>2.3319135198751182</v>
      </c>
    </row>
    <row r="6" spans="1:14" ht="24" customHeight="1">
      <c r="A6" s="189" t="s">
        <v>228</v>
      </c>
      <c r="B6" s="190"/>
      <c r="C6" s="115">
        <f>SUM(C10,C11,C12,C13,C22,C23,C24,C39,C52,C53,C77,C78,C93)</f>
        <v>622550</v>
      </c>
      <c r="D6" s="60">
        <v>38050</v>
      </c>
      <c r="E6" s="59">
        <v>6.5098374679213009</v>
      </c>
      <c r="F6" s="118">
        <v>2.5364436591438437</v>
      </c>
      <c r="G6" s="115">
        <f>SUM(G10,G11,G12,G13,G22,G23,G24,G39,G52,G53,G77,G78,G93)</f>
        <v>623228</v>
      </c>
      <c r="H6" s="60">
        <f>G6-C6</f>
        <v>678</v>
      </c>
      <c r="I6" s="59">
        <f t="shared" si="0"/>
        <v>0.1089069151072203</v>
      </c>
      <c r="J6" s="118">
        <f>IF(ISERROR(表5!F6/G6),"",表5!F6/G6)</f>
        <v>2.424485100155962</v>
      </c>
      <c r="K6" s="115">
        <f>SUM(K10,K11,K12,K13,K22,K23,K24,K39,K52,K53,K77,K78,K93)</f>
        <v>614847</v>
      </c>
      <c r="L6" s="60">
        <f>K6-G6</f>
        <v>-8381</v>
      </c>
      <c r="M6" s="59">
        <f t="shared" si="1"/>
        <v>-1.3447726995577862</v>
      </c>
      <c r="N6" s="118">
        <f>IF(ISERROR(表5!I6/K6),"",表5!I6/K6)</f>
        <v>2.299108558714607</v>
      </c>
    </row>
    <row r="7" spans="1:14" ht="24" customHeight="1">
      <c r="A7" s="189" t="s">
        <v>227</v>
      </c>
      <c r="B7" s="190"/>
      <c r="C7" s="115">
        <f>SUM(C14,C18,C25,C28,C34,C40,C45,C54,C59,C63,C70,C79,C88)</f>
        <v>115048</v>
      </c>
      <c r="D7" s="60">
        <v>-21246</v>
      </c>
      <c r="E7" s="59">
        <v>-15.5883604560729</v>
      </c>
      <c r="F7" s="118">
        <v>2.9116194979486822</v>
      </c>
      <c r="G7" s="115">
        <f>SUM(G14,G18,G25,G28,G34,G40,G45,G54,G59,G63,G70,G79,G88)</f>
        <v>119683</v>
      </c>
      <c r="H7" s="60">
        <f>G7-C7</f>
        <v>4635</v>
      </c>
      <c r="I7" s="59">
        <f t="shared" si="0"/>
        <v>4.028753216048953</v>
      </c>
      <c r="J7" s="118">
        <f>IF(ISERROR(表5!F7/G7),"",表5!F7/G7)</f>
        <v>2.6916521143353691</v>
      </c>
      <c r="K7" s="115">
        <f>SUM(K14,K18,K25,K28,K34,K40,K45,K54,K59,K63,K70,K79,K88)</f>
        <v>119287</v>
      </c>
      <c r="L7" s="60">
        <f>K7-G7</f>
        <v>-396</v>
      </c>
      <c r="M7" s="59">
        <f t="shared" si="1"/>
        <v>-0.33087405897245226</v>
      </c>
      <c r="N7" s="118">
        <f>IF(ISERROR(表5!I7/K7),"",表5!I7/K7)</f>
        <v>2.5010017856094966</v>
      </c>
    </row>
    <row r="8" spans="1:14" ht="24" customHeight="1">
      <c r="A8" s="114"/>
      <c r="B8" s="113"/>
      <c r="C8" s="62"/>
      <c r="D8" s="61"/>
      <c r="E8" s="61" t="s">
        <v>236</v>
      </c>
      <c r="F8" s="124"/>
      <c r="G8" s="62"/>
      <c r="H8" s="61"/>
      <c r="I8" s="61" t="str">
        <f t="shared" si="0"/>
        <v/>
      </c>
      <c r="J8" s="124" t="str">
        <f>IF(ISERROR(表5!F8/G8),"",表5!F8/G8)</f>
        <v/>
      </c>
      <c r="K8" s="62"/>
      <c r="L8" s="61"/>
      <c r="M8" s="61" t="str">
        <f t="shared" si="1"/>
        <v/>
      </c>
      <c r="N8" s="124"/>
    </row>
    <row r="9" spans="1:14" ht="24" customHeight="1">
      <c r="A9" s="191" t="s">
        <v>226</v>
      </c>
      <c r="B9" s="192"/>
      <c r="C9" s="106">
        <f>SUM(C10,C11,C12,C13,C14,C18)</f>
        <v>189453</v>
      </c>
      <c r="D9" s="55">
        <v>12916</v>
      </c>
      <c r="E9" s="54">
        <v>7.3163132940969877</v>
      </c>
      <c r="F9" s="119">
        <v>2.5898085541004892</v>
      </c>
      <c r="G9" s="106">
        <f>SUM(G10,G11,G12,G13,G14,G18)</f>
        <v>188003</v>
      </c>
      <c r="H9" s="55">
        <f t="shared" ref="H9:H19" si="2">G9-C9</f>
        <v>-1450</v>
      </c>
      <c r="I9" s="54">
        <f t="shared" si="0"/>
        <v>-0.76536132972293924</v>
      </c>
      <c r="J9" s="119">
        <f>IF(ISERROR(表5!F9/G9),"",表5!F9/G9)</f>
        <v>2.4781200299995212</v>
      </c>
      <c r="K9" s="106">
        <f>SUM(K10,K11,K12,K13,K14,K18)</f>
        <v>186642</v>
      </c>
      <c r="L9" s="55">
        <f t="shared" ref="L9:L19" si="3">K9-G9</f>
        <v>-1361</v>
      </c>
      <c r="M9" s="54">
        <f t="shared" si="1"/>
        <v>-0.7239246182241772</v>
      </c>
      <c r="N9" s="119">
        <f>IF(ISERROR(表5!I9/K9),"",表5!I9/K9)</f>
        <v>2.3417505170326081</v>
      </c>
    </row>
    <row r="10" spans="1:14" ht="24" customHeight="1">
      <c r="A10" s="189" t="s">
        <v>225</v>
      </c>
      <c r="B10" s="190"/>
      <c r="C10" s="58">
        <f>表4!C4</f>
        <v>122269</v>
      </c>
      <c r="D10" s="60">
        <v>9195</v>
      </c>
      <c r="E10" s="85">
        <v>8.1318428639651916</v>
      </c>
      <c r="F10" s="118">
        <v>2.4065544005430648</v>
      </c>
      <c r="G10" s="58">
        <f>表4!G4</f>
        <v>121919</v>
      </c>
      <c r="H10" s="60">
        <f t="shared" si="2"/>
        <v>-350</v>
      </c>
      <c r="I10" s="85">
        <f t="shared" si="0"/>
        <v>-0.2862540791206275</v>
      </c>
      <c r="J10" s="118">
        <f>IF(ISERROR(表5!F10/G10),"",表5!F10/G10)</f>
        <v>2.3186951992716476</v>
      </c>
      <c r="K10" s="58">
        <f>表4!K4</f>
        <v>120250</v>
      </c>
      <c r="L10" s="60">
        <f t="shared" si="3"/>
        <v>-1669</v>
      </c>
      <c r="M10" s="85">
        <f t="shared" si="1"/>
        <v>-1.368941674390374</v>
      </c>
      <c r="N10" s="118">
        <f>IF(ISERROR(表5!I10/K10),"",表5!I10/K10)</f>
        <v>2.2104199584199584</v>
      </c>
    </row>
    <row r="11" spans="1:14" ht="24" customHeight="1">
      <c r="A11" s="189" t="s">
        <v>224</v>
      </c>
      <c r="B11" s="190"/>
      <c r="C11" s="58">
        <f>表4!C12</f>
        <v>19810</v>
      </c>
      <c r="D11" s="60">
        <v>1446</v>
      </c>
      <c r="E11" s="85">
        <v>7.8741015029405368</v>
      </c>
      <c r="F11" s="118">
        <v>2.9359919232710752</v>
      </c>
      <c r="G11" s="58">
        <f>表4!G12</f>
        <v>19384</v>
      </c>
      <c r="H11" s="60">
        <f t="shared" si="2"/>
        <v>-426</v>
      </c>
      <c r="I11" s="85">
        <f t="shared" si="0"/>
        <v>-2.1504290762241292</v>
      </c>
      <c r="J11" s="118">
        <f>IF(ISERROR(表5!F11/G11),"",表5!F11/G11)</f>
        <v>2.7629488237721831</v>
      </c>
      <c r="K11" s="58">
        <f>表4!K12</f>
        <v>19350</v>
      </c>
      <c r="L11" s="60">
        <f t="shared" si="3"/>
        <v>-34</v>
      </c>
      <c r="M11" s="85">
        <f t="shared" si="1"/>
        <v>-0.17540239372678498</v>
      </c>
      <c r="N11" s="118">
        <f>IF(ISERROR(表5!I11/K11),"",表5!I11/K11)</f>
        <v>2.5473385012919896</v>
      </c>
    </row>
    <row r="12" spans="1:14" ht="24" customHeight="1">
      <c r="A12" s="189" t="s">
        <v>152</v>
      </c>
      <c r="B12" s="190"/>
      <c r="C12" s="58">
        <f>表4!C15</f>
        <v>21624</v>
      </c>
      <c r="D12" s="60">
        <v>754</v>
      </c>
      <c r="E12" s="85">
        <v>3.6128413991375181</v>
      </c>
      <c r="F12" s="118">
        <v>2.8856825749167592</v>
      </c>
      <c r="G12" s="58">
        <f>表4!G15</f>
        <v>21158</v>
      </c>
      <c r="H12" s="60">
        <f t="shared" si="2"/>
        <v>-466</v>
      </c>
      <c r="I12" s="85">
        <f t="shared" si="0"/>
        <v>-2.1550129485756568</v>
      </c>
      <c r="J12" s="118">
        <f>IF(ISERROR(表5!F12/G12),"",表5!F12/G12)</f>
        <v>2.7526231212780035</v>
      </c>
      <c r="K12" s="58">
        <f>表4!K15</f>
        <v>21028</v>
      </c>
      <c r="L12" s="60">
        <f t="shared" si="3"/>
        <v>-130</v>
      </c>
      <c r="M12" s="85">
        <f t="shared" si="1"/>
        <v>-0.61442480385669718</v>
      </c>
      <c r="N12" s="118">
        <f>IF(ISERROR(表5!I12/K12),"",表5!I12/K12)</f>
        <v>2.5743770211147043</v>
      </c>
    </row>
    <row r="13" spans="1:14" ht="24" customHeight="1">
      <c r="A13" s="189" t="s">
        <v>223</v>
      </c>
      <c r="B13" s="190"/>
      <c r="C13" s="58">
        <f>表4!C16</f>
        <v>10049</v>
      </c>
      <c r="D13" s="60">
        <v>511</v>
      </c>
      <c r="E13" s="85">
        <v>5.3575172992241553</v>
      </c>
      <c r="F13" s="118">
        <v>3.0773211264802467</v>
      </c>
      <c r="G13" s="58">
        <f>表4!G16</f>
        <v>10571</v>
      </c>
      <c r="H13" s="60">
        <f t="shared" si="2"/>
        <v>522</v>
      </c>
      <c r="I13" s="85">
        <f t="shared" si="0"/>
        <v>5.1945467210667733</v>
      </c>
      <c r="J13" s="118">
        <f>IF(ISERROR(表5!F13/G13),"",表5!F13/G13)</f>
        <v>2.8602781193832181</v>
      </c>
      <c r="K13" s="58">
        <f>表4!K16</f>
        <v>11318</v>
      </c>
      <c r="L13" s="60">
        <f t="shared" si="3"/>
        <v>747</v>
      </c>
      <c r="M13" s="85">
        <f t="shared" si="1"/>
        <v>7.0665026960552453</v>
      </c>
      <c r="N13" s="118">
        <f>IF(ISERROR(表5!I13/K13),"",表5!I13/K13)</f>
        <v>2.618925605230606</v>
      </c>
    </row>
    <row r="14" spans="1:14" ht="24" customHeight="1">
      <c r="A14" s="189" t="s">
        <v>222</v>
      </c>
      <c r="B14" s="190"/>
      <c r="C14" s="58">
        <f>SUM(C15:C17)</f>
        <v>13082</v>
      </c>
      <c r="D14" s="60">
        <v>644</v>
      </c>
      <c r="E14" s="85">
        <v>5.1776812992442514</v>
      </c>
      <c r="F14" s="118">
        <v>2.7698364164500839</v>
      </c>
      <c r="G14" s="58">
        <f>SUM(G15:G17)</f>
        <v>12097</v>
      </c>
      <c r="H14" s="60">
        <f t="shared" si="2"/>
        <v>-985</v>
      </c>
      <c r="I14" s="85">
        <f t="shared" si="0"/>
        <v>-7.5294297508026293</v>
      </c>
      <c r="J14" s="118">
        <f>IF(ISERROR(表5!F14/G14),"",表5!F14/G14)</f>
        <v>2.6674382078201209</v>
      </c>
      <c r="K14" s="58">
        <f>SUM(K15:K17)</f>
        <v>11578</v>
      </c>
      <c r="L14" s="60">
        <f t="shared" si="3"/>
        <v>-519</v>
      </c>
      <c r="M14" s="85">
        <f t="shared" si="1"/>
        <v>-4.2903199140282711</v>
      </c>
      <c r="N14" s="118">
        <f>IF(ISERROR(表5!I14/K14),"",表5!I14/K14)</f>
        <v>2.5270340300570044</v>
      </c>
    </row>
    <row r="15" spans="1:14" s="26" customFormat="1" ht="24" customHeight="1">
      <c r="A15" s="100"/>
      <c r="B15" s="99" t="s">
        <v>221</v>
      </c>
      <c r="C15" s="98">
        <f>表4!C17</f>
        <v>4276</v>
      </c>
      <c r="D15" s="97">
        <v>221</v>
      </c>
      <c r="E15" s="121">
        <v>5.4500616522811347</v>
      </c>
      <c r="F15" s="120">
        <v>2.8697380729653883</v>
      </c>
      <c r="G15" s="98">
        <f>表4!G17</f>
        <v>4194</v>
      </c>
      <c r="H15" s="97">
        <f t="shared" si="2"/>
        <v>-82</v>
      </c>
      <c r="I15" s="121">
        <f t="shared" si="0"/>
        <v>-1.9176800748362957</v>
      </c>
      <c r="J15" s="120">
        <f>IF(ISERROR(表5!F15/G15),"",表5!F15/G15)</f>
        <v>2.7322365283738672</v>
      </c>
      <c r="K15" s="98">
        <f>表4!K17</f>
        <v>4097</v>
      </c>
      <c r="L15" s="97">
        <f t="shared" si="3"/>
        <v>-97</v>
      </c>
      <c r="M15" s="121">
        <f t="shared" si="1"/>
        <v>-2.3128278493085359</v>
      </c>
      <c r="N15" s="120">
        <f>IF(ISERROR(表5!I15/K15),"",表5!I15/K15)</f>
        <v>2.6128874786429095</v>
      </c>
    </row>
    <row r="16" spans="1:14" s="26" customFormat="1" ht="24" customHeight="1">
      <c r="A16" s="100"/>
      <c r="B16" s="99" t="s">
        <v>220</v>
      </c>
      <c r="C16" s="98">
        <f>表4!C18</f>
        <v>3291</v>
      </c>
      <c r="D16" s="97">
        <v>87</v>
      </c>
      <c r="E16" s="121">
        <v>2.7153558052434459</v>
      </c>
      <c r="F16" s="120">
        <v>2.8903068975995136</v>
      </c>
      <c r="G16" s="98">
        <f>表4!G18</f>
        <v>3123</v>
      </c>
      <c r="H16" s="97">
        <f t="shared" si="2"/>
        <v>-168</v>
      </c>
      <c r="I16" s="121">
        <f t="shared" si="0"/>
        <v>-5.104831358249772</v>
      </c>
      <c r="J16" s="120">
        <f>IF(ISERROR(表5!F16/G16),"",表5!F16/G16)</f>
        <v>2.7662504002561641</v>
      </c>
      <c r="K16" s="98">
        <f>表4!K18</f>
        <v>2986</v>
      </c>
      <c r="L16" s="97">
        <f t="shared" si="3"/>
        <v>-137</v>
      </c>
      <c r="M16" s="121">
        <f t="shared" si="1"/>
        <v>-4.3868075568363754</v>
      </c>
      <c r="N16" s="120">
        <f>IF(ISERROR(表5!I16/K16),"",表5!I16/K16)</f>
        <v>2.5807099799062292</v>
      </c>
    </row>
    <row r="17" spans="1:14" s="26" customFormat="1" ht="24" customHeight="1">
      <c r="A17" s="100"/>
      <c r="B17" s="99" t="s">
        <v>28</v>
      </c>
      <c r="C17" s="98">
        <f>表4!C19</f>
        <v>5515</v>
      </c>
      <c r="D17" s="97">
        <v>336</v>
      </c>
      <c r="E17" s="121">
        <v>6.4877389457424215</v>
      </c>
      <c r="F17" s="120">
        <v>2.6204895738893925</v>
      </c>
      <c r="G17" s="98">
        <f>表4!G19</f>
        <v>4780</v>
      </c>
      <c r="H17" s="97">
        <f t="shared" si="2"/>
        <v>-735</v>
      </c>
      <c r="I17" s="121">
        <f t="shared" si="0"/>
        <v>-13.327289211242066</v>
      </c>
      <c r="J17" s="120">
        <f>IF(ISERROR(表5!F17/G17),"",表5!F17/G17)</f>
        <v>2.5460251046025104</v>
      </c>
      <c r="K17" s="98">
        <f>表4!K19</f>
        <v>4495</v>
      </c>
      <c r="L17" s="97">
        <f t="shared" si="3"/>
        <v>-285</v>
      </c>
      <c r="M17" s="121">
        <f t="shared" si="1"/>
        <v>-5.96234309623431</v>
      </c>
      <c r="N17" s="120">
        <f>IF(ISERROR(表5!I17/K17),"",表5!I17/K17)</f>
        <v>2.4131256952169076</v>
      </c>
    </row>
    <row r="18" spans="1:14" ht="24" customHeight="1">
      <c r="A18" s="189" t="s">
        <v>219</v>
      </c>
      <c r="B18" s="190"/>
      <c r="C18" s="58">
        <f>C19</f>
        <v>2619</v>
      </c>
      <c r="D18" s="60">
        <v>366</v>
      </c>
      <c r="E18" s="85">
        <v>16.245006657789617</v>
      </c>
      <c r="F18" s="118">
        <v>3.3138602520045821</v>
      </c>
      <c r="G18" s="58">
        <f>G19</f>
        <v>2874</v>
      </c>
      <c r="H18" s="60">
        <f t="shared" si="2"/>
        <v>255</v>
      </c>
      <c r="I18" s="85">
        <f t="shared" si="0"/>
        <v>9.7365406643757169</v>
      </c>
      <c r="J18" s="118">
        <f>IF(ISERROR(表5!F18/G18),"",表5!F18/G18)</f>
        <v>3.0967292971468336</v>
      </c>
      <c r="K18" s="58">
        <f>K19</f>
        <v>3118</v>
      </c>
      <c r="L18" s="60">
        <f t="shared" si="3"/>
        <v>244</v>
      </c>
      <c r="M18" s="85">
        <f t="shared" si="1"/>
        <v>8.4899095337508701</v>
      </c>
      <c r="N18" s="118">
        <f>IF(ISERROR(表5!I18/K18),"",表5!I18/K18)</f>
        <v>2.8678640153944834</v>
      </c>
    </row>
    <row r="19" spans="1:14" s="26" customFormat="1" ht="24" customHeight="1">
      <c r="A19" s="100"/>
      <c r="B19" s="99" t="s">
        <v>15</v>
      </c>
      <c r="C19" s="98">
        <f>表4!C20</f>
        <v>2619</v>
      </c>
      <c r="D19" s="97">
        <v>366</v>
      </c>
      <c r="E19" s="121">
        <v>16.245006657789617</v>
      </c>
      <c r="F19" s="120">
        <v>3.3138602520045821</v>
      </c>
      <c r="G19" s="98">
        <f>表4!G20</f>
        <v>2874</v>
      </c>
      <c r="H19" s="97">
        <f t="shared" si="2"/>
        <v>255</v>
      </c>
      <c r="I19" s="121">
        <f t="shared" si="0"/>
        <v>9.7365406643757169</v>
      </c>
      <c r="J19" s="120">
        <f>IF(ISERROR(表5!F19/G19),"",表5!F19/G19)</f>
        <v>3.0967292971468336</v>
      </c>
      <c r="K19" s="98">
        <f>表4!K20</f>
        <v>3118</v>
      </c>
      <c r="L19" s="97">
        <f t="shared" si="3"/>
        <v>244</v>
      </c>
      <c r="M19" s="121">
        <f t="shared" si="1"/>
        <v>8.4899095337508701</v>
      </c>
      <c r="N19" s="120">
        <f>IF(ISERROR(表5!I19/K19),"",表5!I19/K19)</f>
        <v>2.8678640153944834</v>
      </c>
    </row>
    <row r="20" spans="1:14" ht="24" customHeight="1">
      <c r="A20" s="64"/>
      <c r="B20" s="63"/>
      <c r="C20" s="58"/>
      <c r="D20" s="60"/>
      <c r="E20" s="85" t="s">
        <v>236</v>
      </c>
      <c r="F20" s="118" t="s">
        <v>236</v>
      </c>
      <c r="G20" s="62"/>
      <c r="H20" s="61"/>
      <c r="I20" s="85" t="str">
        <f t="shared" si="0"/>
        <v/>
      </c>
      <c r="J20" s="124" t="str">
        <f>IF(ISERROR(表5!F20/G20),"",表5!F20/G20)</f>
        <v/>
      </c>
      <c r="K20" s="62"/>
      <c r="L20" s="60"/>
      <c r="M20" s="85" t="str">
        <f t="shared" si="1"/>
        <v/>
      </c>
      <c r="N20" s="118" t="str">
        <f>IF(ISERROR(表5!I20/K20),"",表5!I20/K20)</f>
        <v/>
      </c>
    </row>
    <row r="21" spans="1:14" ht="24" customHeight="1">
      <c r="A21" s="191" t="s">
        <v>218</v>
      </c>
      <c r="B21" s="192"/>
      <c r="C21" s="53">
        <f>SUM(C22,C23,C24,C25,C28,C34)</f>
        <v>205810</v>
      </c>
      <c r="D21" s="55">
        <v>8545</v>
      </c>
      <c r="E21" s="83">
        <v>4.3317364965908798</v>
      </c>
      <c r="F21" s="119">
        <v>2.6207472911909044</v>
      </c>
      <c r="G21" s="53">
        <f>SUM(G22,G23,G24,G25,G28,G34)</f>
        <v>207982</v>
      </c>
      <c r="H21" s="55">
        <f t="shared" ref="H21:H36" si="4">G21-C21</f>
        <v>2172</v>
      </c>
      <c r="I21" s="83">
        <f t="shared" si="0"/>
        <v>1.0553423060103979</v>
      </c>
      <c r="J21" s="119">
        <f>IF(ISERROR(表5!F21/G21),"",表5!F21/G21)</f>
        <v>2.4981825350270697</v>
      </c>
      <c r="K21" s="53">
        <f>SUM(K22,K23,K24,K25,K28,K34)</f>
        <v>208846</v>
      </c>
      <c r="L21" s="55">
        <f t="shared" ref="L21:L36" si="5">K21-G21</f>
        <v>864</v>
      </c>
      <c r="M21" s="83">
        <f t="shared" si="1"/>
        <v>0.41542056524122278</v>
      </c>
      <c r="N21" s="119">
        <f>IF(ISERROR(表5!I21/K21),"",表5!I21/K21)</f>
        <v>2.3500474033498366</v>
      </c>
    </row>
    <row r="22" spans="1:14" ht="24" customHeight="1">
      <c r="A22" s="189" t="s">
        <v>217</v>
      </c>
      <c r="B22" s="190"/>
      <c r="C22" s="58">
        <f>表4!C6</f>
        <v>138310</v>
      </c>
      <c r="D22" s="60">
        <v>6570</v>
      </c>
      <c r="E22" s="85">
        <v>4.9870957947472299</v>
      </c>
      <c r="F22" s="118">
        <v>2.4253054732123491</v>
      </c>
      <c r="G22" s="58">
        <f>表4!G6</f>
        <v>140441</v>
      </c>
      <c r="H22" s="60">
        <f t="shared" si="4"/>
        <v>2131</v>
      </c>
      <c r="I22" s="85">
        <f t="shared" si="0"/>
        <v>1.5407418118718821</v>
      </c>
      <c r="J22" s="118">
        <f>IF(ISERROR(表5!F22/G22),"",表5!F22/G22)</f>
        <v>2.3333072250980837</v>
      </c>
      <c r="K22" s="58">
        <f>表4!K6</f>
        <v>141442</v>
      </c>
      <c r="L22" s="60">
        <f t="shared" si="5"/>
        <v>1001</v>
      </c>
      <c r="M22" s="85">
        <f t="shared" si="1"/>
        <v>0.71275482230972442</v>
      </c>
      <c r="N22" s="118">
        <f>IF(ISERROR(表5!I22/K22),"",表5!I22/K22)</f>
        <v>2.2138049518530565</v>
      </c>
    </row>
    <row r="23" spans="1:14" ht="24" customHeight="1">
      <c r="A23" s="189" t="s">
        <v>216</v>
      </c>
      <c r="B23" s="190"/>
      <c r="C23" s="58">
        <f>表4!C9</f>
        <v>26345</v>
      </c>
      <c r="D23" s="60">
        <v>553</v>
      </c>
      <c r="E23" s="85">
        <v>2.1440756823821339</v>
      </c>
      <c r="F23" s="118">
        <v>2.9394951603719872</v>
      </c>
      <c r="G23" s="58">
        <f>表4!G9</f>
        <v>27127</v>
      </c>
      <c r="H23" s="60">
        <f t="shared" si="4"/>
        <v>782</v>
      </c>
      <c r="I23" s="85">
        <f t="shared" si="0"/>
        <v>2.9683051812488137</v>
      </c>
      <c r="J23" s="118">
        <f>IF(ISERROR(表5!F23/G23),"",表5!F23/G23)</f>
        <v>2.7644781951561175</v>
      </c>
      <c r="K23" s="58">
        <f>表4!K9</f>
        <v>27415</v>
      </c>
      <c r="L23" s="60">
        <f t="shared" si="5"/>
        <v>288</v>
      </c>
      <c r="M23" s="85">
        <f t="shared" si="1"/>
        <v>1.0616728720463007</v>
      </c>
      <c r="N23" s="118">
        <f>IF(ISERROR(表5!I23/K23),"",表5!I23/K23)</f>
        <v>2.5942732080977566</v>
      </c>
    </row>
    <row r="24" spans="1:14" ht="24" customHeight="1">
      <c r="A24" s="189" t="s">
        <v>215</v>
      </c>
      <c r="B24" s="190"/>
      <c r="C24" s="58">
        <f>表4!C13</f>
        <v>12734</v>
      </c>
      <c r="D24" s="60">
        <v>801</v>
      </c>
      <c r="E24" s="85">
        <v>6.7124780021788313</v>
      </c>
      <c r="F24" s="118">
        <v>3.0236375058897438</v>
      </c>
      <c r="G24" s="58">
        <f>表4!G13</f>
        <v>12159</v>
      </c>
      <c r="H24" s="60">
        <f t="shared" si="4"/>
        <v>-575</v>
      </c>
      <c r="I24" s="85">
        <f t="shared" si="0"/>
        <v>-4.5154703942201984</v>
      </c>
      <c r="J24" s="118">
        <f>IF(ISERROR(表5!F24/G24),"",表5!F24/G24)</f>
        <v>2.8924253639279547</v>
      </c>
      <c r="K24" s="58">
        <f>表4!K13</f>
        <v>11930</v>
      </c>
      <c r="L24" s="60">
        <f t="shared" si="5"/>
        <v>-229</v>
      </c>
      <c r="M24" s="85">
        <f t="shared" si="1"/>
        <v>-1.8833785673163912</v>
      </c>
      <c r="N24" s="118">
        <f>IF(ISERROR(表5!I24/K24),"",表5!I24/K24)</f>
        <v>2.6685666387259013</v>
      </c>
    </row>
    <row r="25" spans="1:14" ht="24" customHeight="1">
      <c r="A25" s="189" t="s">
        <v>214</v>
      </c>
      <c r="B25" s="190"/>
      <c r="C25" s="58">
        <f>SUM(C26:C27)</f>
        <v>5843</v>
      </c>
      <c r="D25" s="60">
        <v>98</v>
      </c>
      <c r="E25" s="85">
        <v>1.7058311575282856</v>
      </c>
      <c r="F25" s="118">
        <v>3.0972103371555706</v>
      </c>
      <c r="G25" s="58">
        <f>SUM(G26:G27)</f>
        <v>6053</v>
      </c>
      <c r="H25" s="60">
        <f t="shared" si="4"/>
        <v>210</v>
      </c>
      <c r="I25" s="85">
        <f t="shared" si="0"/>
        <v>3.5940441553996236</v>
      </c>
      <c r="J25" s="118">
        <f>IF(ISERROR(表5!F25/G25),"",表5!F25/G25)</f>
        <v>2.893110854121923</v>
      </c>
      <c r="K25" s="58">
        <f>SUM(K26:K27)</f>
        <v>6233</v>
      </c>
      <c r="L25" s="60">
        <f t="shared" si="5"/>
        <v>180</v>
      </c>
      <c r="M25" s="85">
        <f t="shared" si="1"/>
        <v>2.9737320337022961</v>
      </c>
      <c r="N25" s="118">
        <f>IF(ISERROR(表5!I25/K25),"",表5!I25/K25)</f>
        <v>2.701748756618001</v>
      </c>
    </row>
    <row r="26" spans="1:14" s="26" customFormat="1" ht="24" customHeight="1">
      <c r="A26" s="100"/>
      <c r="B26" s="99" t="s">
        <v>150</v>
      </c>
      <c r="C26" s="98">
        <f>表4!C21</f>
        <v>4205</v>
      </c>
      <c r="D26" s="97">
        <v>129</v>
      </c>
      <c r="E26" s="121">
        <v>3.1648675171736995</v>
      </c>
      <c r="F26" s="120">
        <v>2.969322235434007</v>
      </c>
      <c r="G26" s="98">
        <f>表4!G21</f>
        <v>4382</v>
      </c>
      <c r="H26" s="97">
        <f t="shared" si="4"/>
        <v>177</v>
      </c>
      <c r="I26" s="121">
        <f t="shared" si="0"/>
        <v>4.2092746730083235</v>
      </c>
      <c r="J26" s="120">
        <f>IF(ISERROR(表5!F26/G26),"",表5!F26/G26)</f>
        <v>2.8110451848471016</v>
      </c>
      <c r="K26" s="98">
        <f>表4!K21</f>
        <v>4546</v>
      </c>
      <c r="L26" s="97">
        <f t="shared" si="5"/>
        <v>164</v>
      </c>
      <c r="M26" s="121">
        <f t="shared" si="1"/>
        <v>3.7425832952989504</v>
      </c>
      <c r="N26" s="120">
        <f>IF(ISERROR(表5!I26/K26),"",表5!I26/K26)</f>
        <v>2.643422789265288</v>
      </c>
    </row>
    <row r="27" spans="1:14" s="26" customFormat="1" ht="24" customHeight="1">
      <c r="A27" s="100"/>
      <c r="B27" s="99" t="s">
        <v>18</v>
      </c>
      <c r="C27" s="98">
        <f>表4!C22</f>
        <v>1638</v>
      </c>
      <c r="D27" s="97">
        <v>-31</v>
      </c>
      <c r="E27" s="121">
        <v>-1.8573996405032953</v>
      </c>
      <c r="F27" s="120">
        <v>3.4255189255189253</v>
      </c>
      <c r="G27" s="98">
        <f>表4!G22</f>
        <v>1671</v>
      </c>
      <c r="H27" s="97">
        <f t="shared" si="4"/>
        <v>33</v>
      </c>
      <c r="I27" s="121">
        <f t="shared" si="0"/>
        <v>2.0146520146520146</v>
      </c>
      <c r="J27" s="120">
        <f>IF(ISERROR(表5!F27/G27),"",表5!F27/G27)</f>
        <v>3.1083183722321963</v>
      </c>
      <c r="K27" s="98">
        <f>表4!K22</f>
        <v>1687</v>
      </c>
      <c r="L27" s="97">
        <f t="shared" si="5"/>
        <v>16</v>
      </c>
      <c r="M27" s="121">
        <f t="shared" si="1"/>
        <v>0.95751047277079593</v>
      </c>
      <c r="N27" s="120">
        <f>IF(ISERROR(表5!I27/K27),"",表5!I27/K27)</f>
        <v>2.8589211618257262</v>
      </c>
    </row>
    <row r="28" spans="1:14" ht="24" customHeight="1">
      <c r="A28" s="189" t="s">
        <v>213</v>
      </c>
      <c r="B28" s="190"/>
      <c r="C28" s="58">
        <f>SUM(C29:C33)</f>
        <v>12923</v>
      </c>
      <c r="D28" s="60">
        <v>-135</v>
      </c>
      <c r="E28" s="85">
        <v>-1.0338489814672998</v>
      </c>
      <c r="F28" s="118">
        <v>3.1813046506229203</v>
      </c>
      <c r="G28" s="58">
        <f>SUM(G29:G33)</f>
        <v>12827</v>
      </c>
      <c r="H28" s="60">
        <f t="shared" si="4"/>
        <v>-96</v>
      </c>
      <c r="I28" s="85">
        <f t="shared" si="0"/>
        <v>-0.74286156465217057</v>
      </c>
      <c r="J28" s="118">
        <f>IF(ISERROR(表5!F28/G28),"",表5!F28/G28)</f>
        <v>2.9409059016137835</v>
      </c>
      <c r="K28" s="58">
        <f>SUM(K29:K33)</f>
        <v>12535</v>
      </c>
      <c r="L28" s="60">
        <f t="shared" si="5"/>
        <v>-292</v>
      </c>
      <c r="M28" s="85">
        <f t="shared" si="1"/>
        <v>-2.27644811725267</v>
      </c>
      <c r="N28" s="118">
        <f>IF(ISERROR(表5!I28/K28),"",表5!I28/K28)</f>
        <v>2.6903071400079779</v>
      </c>
    </row>
    <row r="29" spans="1:14" s="26" customFormat="1" ht="24" customHeight="1">
      <c r="A29" s="100"/>
      <c r="B29" s="99" t="s">
        <v>212</v>
      </c>
      <c r="C29" s="98">
        <f>表4!C46</f>
        <v>5244</v>
      </c>
      <c r="D29" s="97">
        <v>-126</v>
      </c>
      <c r="E29" s="121">
        <v>-2.3463687150837989</v>
      </c>
      <c r="F29" s="120">
        <v>3.028222730739893</v>
      </c>
      <c r="G29" s="98">
        <f>表4!G46</f>
        <v>5214</v>
      </c>
      <c r="H29" s="97">
        <f t="shared" si="4"/>
        <v>-30</v>
      </c>
      <c r="I29" s="121">
        <f t="shared" si="0"/>
        <v>-0.57208237986270016</v>
      </c>
      <c r="J29" s="120">
        <f>IF(ISERROR(表5!F29/G29),"",表5!F29/G29)</f>
        <v>2.8085922516302264</v>
      </c>
      <c r="K29" s="98">
        <f>表4!K46</f>
        <v>5183</v>
      </c>
      <c r="L29" s="97">
        <f t="shared" si="5"/>
        <v>-31</v>
      </c>
      <c r="M29" s="121">
        <f t="shared" si="1"/>
        <v>-0.59455312619869582</v>
      </c>
      <c r="N29" s="120">
        <f>IF(ISERROR(表5!I29/K29),"",表5!I29/K29)</f>
        <v>2.5570133127532317</v>
      </c>
    </row>
    <row r="30" spans="1:14" s="26" customFormat="1" ht="24" customHeight="1">
      <c r="A30" s="100"/>
      <c r="B30" s="99" t="s">
        <v>211</v>
      </c>
      <c r="C30" s="98">
        <f>表4!C47</f>
        <v>1974</v>
      </c>
      <c r="D30" s="97">
        <v>51</v>
      </c>
      <c r="E30" s="121">
        <v>2.6521060842433699</v>
      </c>
      <c r="F30" s="120">
        <v>3.4331306990881458</v>
      </c>
      <c r="G30" s="98">
        <f>表4!G47</f>
        <v>1980</v>
      </c>
      <c r="H30" s="97">
        <f t="shared" si="4"/>
        <v>6</v>
      </c>
      <c r="I30" s="121">
        <f t="shared" si="0"/>
        <v>0.303951367781155</v>
      </c>
      <c r="J30" s="120">
        <f>IF(ISERROR(表5!F30/G30),"",表5!F30/G30)</f>
        <v>3.2282828282828282</v>
      </c>
      <c r="K30" s="98">
        <f>表4!K47</f>
        <v>1928</v>
      </c>
      <c r="L30" s="97">
        <f t="shared" si="5"/>
        <v>-52</v>
      </c>
      <c r="M30" s="121">
        <f t="shared" si="1"/>
        <v>-2.6262626262626263</v>
      </c>
      <c r="N30" s="120">
        <f>IF(ISERROR(表5!I30/K30),"",表5!I30/K30)</f>
        <v>2.9574688796680499</v>
      </c>
    </row>
    <row r="31" spans="1:14" s="26" customFormat="1" ht="24" customHeight="1">
      <c r="A31" s="100"/>
      <c r="B31" s="99" t="s">
        <v>210</v>
      </c>
      <c r="C31" s="98">
        <f>表4!C48</f>
        <v>1989</v>
      </c>
      <c r="D31" s="97">
        <v>-19</v>
      </c>
      <c r="E31" s="121">
        <v>-0.94621513944223112</v>
      </c>
      <c r="F31" s="120">
        <v>3.2704876822523881</v>
      </c>
      <c r="G31" s="98">
        <f>表4!G48</f>
        <v>1953</v>
      </c>
      <c r="H31" s="97">
        <f t="shared" si="4"/>
        <v>-36</v>
      </c>
      <c r="I31" s="121">
        <f t="shared" si="0"/>
        <v>-1.809954751131222</v>
      </c>
      <c r="J31" s="120">
        <f>IF(ISERROR(表5!F31/G31),"",表5!F31/G31)</f>
        <v>2.9831029185867894</v>
      </c>
      <c r="K31" s="98">
        <f>表4!K48</f>
        <v>1882</v>
      </c>
      <c r="L31" s="97">
        <f t="shared" si="5"/>
        <v>-71</v>
      </c>
      <c r="M31" s="121">
        <f t="shared" si="1"/>
        <v>-3.6354326676907323</v>
      </c>
      <c r="N31" s="120">
        <f>IF(ISERROR(表5!I31/K31),"",表5!I31/K31)</f>
        <v>2.763549415515409</v>
      </c>
    </row>
    <row r="32" spans="1:14" s="26" customFormat="1" ht="24" customHeight="1">
      <c r="A32" s="100"/>
      <c r="B32" s="99" t="s">
        <v>209</v>
      </c>
      <c r="C32" s="98">
        <f>表4!C49</f>
        <v>2055</v>
      </c>
      <c r="D32" s="97">
        <v>26</v>
      </c>
      <c r="E32" s="121">
        <v>1.2814194184327254</v>
      </c>
      <c r="F32" s="120">
        <v>3.2004866180048661</v>
      </c>
      <c r="G32" s="98">
        <f>表4!G49</f>
        <v>2070</v>
      </c>
      <c r="H32" s="97">
        <f t="shared" si="4"/>
        <v>15</v>
      </c>
      <c r="I32" s="121">
        <f t="shared" si="0"/>
        <v>0.72992700729927007</v>
      </c>
      <c r="J32" s="120">
        <f>IF(ISERROR(表5!F32/G32),"",表5!F32/G32)</f>
        <v>2.9159420289855071</v>
      </c>
      <c r="K32" s="98">
        <f>表4!K49</f>
        <v>2010</v>
      </c>
      <c r="L32" s="97">
        <f t="shared" si="5"/>
        <v>-60</v>
      </c>
      <c r="M32" s="121">
        <f t="shared" si="1"/>
        <v>-2.8985507246376812</v>
      </c>
      <c r="N32" s="120">
        <f>IF(ISERROR(表5!I32/K32),"",表5!I32/K32)</f>
        <v>2.698009950248756</v>
      </c>
    </row>
    <row r="33" spans="1:14" s="26" customFormat="1" ht="24" customHeight="1">
      <c r="A33" s="105"/>
      <c r="B33" s="104" t="s">
        <v>208</v>
      </c>
      <c r="C33" s="103">
        <f>表4!C50</f>
        <v>1661</v>
      </c>
      <c r="D33" s="102">
        <v>-67</v>
      </c>
      <c r="E33" s="123">
        <v>-3.8773148148148149</v>
      </c>
      <c r="F33" s="122">
        <v>3.2347983142685131</v>
      </c>
      <c r="G33" s="103">
        <f>表4!G50</f>
        <v>1610</v>
      </c>
      <c r="H33" s="102">
        <f t="shared" si="4"/>
        <v>-51</v>
      </c>
      <c r="I33" s="123">
        <f t="shared" si="0"/>
        <v>-3.0704394942805537</v>
      </c>
      <c r="J33" s="122">
        <f>IF(ISERROR(表5!F33/G33),"",表5!F33/G33)</f>
        <v>2.9968944099378882</v>
      </c>
      <c r="K33" s="103">
        <f>表4!K50</f>
        <v>1532</v>
      </c>
      <c r="L33" s="102">
        <f t="shared" si="5"/>
        <v>-78</v>
      </c>
      <c r="M33" s="123">
        <f t="shared" si="1"/>
        <v>-4.8447204968944098</v>
      </c>
      <c r="N33" s="122">
        <f>IF(ISERROR(表5!I33/K33),"",表5!I33/K33)</f>
        <v>2.7049608355091386</v>
      </c>
    </row>
    <row r="34" spans="1:14" ht="24" customHeight="1">
      <c r="A34" s="189" t="s">
        <v>207</v>
      </c>
      <c r="B34" s="190"/>
      <c r="C34" s="58">
        <f>SUM(C35:C36)</f>
        <v>9655</v>
      </c>
      <c r="D34" s="60">
        <v>658</v>
      </c>
      <c r="E34" s="85">
        <v>7.3135489607646997</v>
      </c>
      <c r="F34" s="118">
        <v>2.980735370274469</v>
      </c>
      <c r="G34" s="58">
        <f>SUM(G35:G36)</f>
        <v>9375</v>
      </c>
      <c r="H34" s="60">
        <f t="shared" si="4"/>
        <v>-280</v>
      </c>
      <c r="I34" s="85">
        <f t="shared" si="0"/>
        <v>-2.9000517866390472</v>
      </c>
      <c r="J34" s="118">
        <f>IF(ISERROR(表5!F34/G34),"",表5!F34/G34)</f>
        <v>2.8254933333333332</v>
      </c>
      <c r="K34" s="58">
        <f>SUM(K35:K36)</f>
        <v>9291</v>
      </c>
      <c r="L34" s="60">
        <f t="shared" si="5"/>
        <v>-84</v>
      </c>
      <c r="M34" s="85">
        <f t="shared" si="1"/>
        <v>-0.89599999999999991</v>
      </c>
      <c r="N34" s="118">
        <f>IF(ISERROR(表5!I34/K34),"",表5!I34/K34)</f>
        <v>2.599504897212356</v>
      </c>
    </row>
    <row r="35" spans="1:14" s="26" customFormat="1" ht="24" customHeight="1">
      <c r="A35" s="100"/>
      <c r="B35" s="99" t="s">
        <v>206</v>
      </c>
      <c r="C35" s="98">
        <f>表4!C51</f>
        <v>6230</v>
      </c>
      <c r="D35" s="97">
        <v>728</v>
      </c>
      <c r="E35" s="121">
        <v>13.231552162849871</v>
      </c>
      <c r="F35" s="120">
        <v>2.9380417335473514</v>
      </c>
      <c r="G35" s="98">
        <f>表4!G51</f>
        <v>5977</v>
      </c>
      <c r="H35" s="97">
        <f t="shared" si="4"/>
        <v>-253</v>
      </c>
      <c r="I35" s="121">
        <f t="shared" si="0"/>
        <v>-4.0609951845906904</v>
      </c>
      <c r="J35" s="120">
        <f>IF(ISERROR(表5!F35/G35),"",表5!F35/G35)</f>
        <v>2.8472477831688137</v>
      </c>
      <c r="K35" s="98">
        <f>表4!K51</f>
        <v>6041</v>
      </c>
      <c r="L35" s="97">
        <f t="shared" si="5"/>
        <v>64</v>
      </c>
      <c r="M35" s="121">
        <f t="shared" si="1"/>
        <v>1.0707712899447883</v>
      </c>
      <c r="N35" s="120">
        <f>IF(ISERROR(表5!I35/K35),"",表5!I35/K35)</f>
        <v>2.618440655520609</v>
      </c>
    </row>
    <row r="36" spans="1:14" s="26" customFormat="1" ht="24" customHeight="1">
      <c r="A36" s="100"/>
      <c r="B36" s="99" t="s">
        <v>205</v>
      </c>
      <c r="C36" s="98">
        <f>表4!C52</f>
        <v>3425</v>
      </c>
      <c r="D36" s="97">
        <v>-70</v>
      </c>
      <c r="E36" s="121">
        <v>-2.0028612303290414</v>
      </c>
      <c r="F36" s="120">
        <v>3.0583941605839415</v>
      </c>
      <c r="G36" s="98">
        <f>表4!G52</f>
        <v>3398</v>
      </c>
      <c r="H36" s="97">
        <f t="shared" si="4"/>
        <v>-27</v>
      </c>
      <c r="I36" s="121">
        <f t="shared" si="0"/>
        <v>-0.7883211678832116</v>
      </c>
      <c r="J36" s="120">
        <f>IF(ISERROR(表5!F36/G36),"",表5!F36/G36)</f>
        <v>2.7872277810476751</v>
      </c>
      <c r="K36" s="98">
        <f>表4!K52</f>
        <v>3250</v>
      </c>
      <c r="L36" s="97">
        <f t="shared" si="5"/>
        <v>-148</v>
      </c>
      <c r="M36" s="121">
        <f t="shared" si="1"/>
        <v>-4.3555032371983522</v>
      </c>
      <c r="N36" s="120">
        <f>IF(ISERROR(表5!I36/K36),"",表5!I36/K36)</f>
        <v>2.5643076923076924</v>
      </c>
    </row>
    <row r="37" spans="1:14" ht="24" customHeight="1">
      <c r="A37" s="64"/>
      <c r="B37" s="63"/>
      <c r="C37" s="58"/>
      <c r="D37" s="60"/>
      <c r="E37" s="85" t="s">
        <v>236</v>
      </c>
      <c r="F37" s="118" t="s">
        <v>236</v>
      </c>
      <c r="G37" s="62"/>
      <c r="H37" s="60"/>
      <c r="I37" s="85" t="str">
        <f t="shared" ref="I37:I68" si="6">IF(ISERROR(H37/C37),IF(H37="","",IF(H37&gt;0,"（皆増）","－")),H37/C37*100)</f>
        <v/>
      </c>
      <c r="J37" s="118"/>
      <c r="K37" s="62"/>
      <c r="L37" s="60"/>
      <c r="M37" s="85" t="str">
        <f t="shared" ref="M37:M68" si="7">IF(ISERROR(L37/G37),IF(L37="","",IF(L37&gt;0,"（皆増）","－")),L37/G37*100)</f>
        <v/>
      </c>
      <c r="N37" s="118" t="str">
        <f>IF(ISERROR(表5!I37/K37),"",表5!I37/K37)</f>
        <v/>
      </c>
    </row>
    <row r="38" spans="1:14" ht="24" customHeight="1">
      <c r="A38" s="191" t="s">
        <v>204</v>
      </c>
      <c r="B38" s="192"/>
      <c r="C38" s="53">
        <f>SUM(C39,C40,C45)</f>
        <v>50543</v>
      </c>
      <c r="D38" s="55">
        <v>938</v>
      </c>
      <c r="E38" s="83">
        <v>1.8909384134663845</v>
      </c>
      <c r="F38" s="119">
        <v>2.8506420275804762</v>
      </c>
      <c r="G38" s="53">
        <f>SUM(G39,G40,G45)</f>
        <v>52102</v>
      </c>
      <c r="H38" s="55">
        <f t="shared" ref="H38:H49" si="8">G38-C38</f>
        <v>1559</v>
      </c>
      <c r="I38" s="83">
        <f t="shared" si="6"/>
        <v>3.0845023049680469</v>
      </c>
      <c r="J38" s="119">
        <f>IF(ISERROR(表5!F38/G38),"",表5!F38/G38)</f>
        <v>2.6634294268934013</v>
      </c>
      <c r="K38" s="53">
        <f>SUM(K39,K40,K45)</f>
        <v>52288</v>
      </c>
      <c r="L38" s="55">
        <f t="shared" ref="L38:L49" si="9">K38-G38</f>
        <v>186</v>
      </c>
      <c r="M38" s="83">
        <f t="shared" si="7"/>
        <v>0.35699205404782924</v>
      </c>
      <c r="N38" s="119">
        <f>IF(ISERROR(表5!I38/K38),"",表5!I38/K38)</f>
        <v>2.482596389228886</v>
      </c>
    </row>
    <row r="39" spans="1:14" ht="24" customHeight="1">
      <c r="A39" s="189" t="s">
        <v>203</v>
      </c>
      <c r="B39" s="190"/>
      <c r="C39" s="58">
        <f>表4!C8</f>
        <v>23004</v>
      </c>
      <c r="D39" s="60">
        <v>278</v>
      </c>
      <c r="E39" s="85">
        <v>1.2232685030361701</v>
      </c>
      <c r="F39" s="118">
        <v>2.6914014953921059</v>
      </c>
      <c r="G39" s="58">
        <f>表4!G8</f>
        <v>23763</v>
      </c>
      <c r="H39" s="60">
        <f t="shared" si="8"/>
        <v>759</v>
      </c>
      <c r="I39" s="85">
        <f t="shared" si="6"/>
        <v>3.2994261867501304</v>
      </c>
      <c r="J39" s="118">
        <f>IF(ISERROR(表5!F39/G39),"",表5!F39/G39)</f>
        <v>2.5035138660943486</v>
      </c>
      <c r="K39" s="58">
        <f>表4!K8</f>
        <v>23604</v>
      </c>
      <c r="L39" s="60">
        <f t="shared" si="9"/>
        <v>-159</v>
      </c>
      <c r="M39" s="85">
        <f t="shared" si="7"/>
        <v>-0.66910743592980682</v>
      </c>
      <c r="N39" s="118">
        <f>IF(ISERROR(表5!I39/K39),"",表5!I39/K39)</f>
        <v>2.3465514319606848</v>
      </c>
    </row>
    <row r="40" spans="1:14" ht="24" customHeight="1">
      <c r="A40" s="189" t="s">
        <v>202</v>
      </c>
      <c r="B40" s="190"/>
      <c r="C40" s="58">
        <f>SUM(C41:C44)</f>
        <v>16758</v>
      </c>
      <c r="D40" s="60">
        <v>711</v>
      </c>
      <c r="E40" s="85">
        <v>4.4307347167694893</v>
      </c>
      <c r="F40" s="118">
        <v>2.9351951306838524</v>
      </c>
      <c r="G40" s="58">
        <f>SUM(G41:G44)</f>
        <v>17803</v>
      </c>
      <c r="H40" s="60">
        <f t="shared" si="8"/>
        <v>1045</v>
      </c>
      <c r="I40" s="85">
        <f t="shared" si="6"/>
        <v>6.2358276643990926</v>
      </c>
      <c r="J40" s="118">
        <f>IF(ISERROR(表5!F40/G40),"",表5!F40/G40)</f>
        <v>2.7631859798910297</v>
      </c>
      <c r="K40" s="58">
        <f>SUM(K41:K44)</f>
        <v>18505</v>
      </c>
      <c r="L40" s="60">
        <f t="shared" si="9"/>
        <v>702</v>
      </c>
      <c r="M40" s="85">
        <f t="shared" si="7"/>
        <v>3.9431556479245073</v>
      </c>
      <c r="N40" s="118">
        <f>IF(ISERROR(表5!I40/K40),"",表5!I40/K40)</f>
        <v>2.5753039718994866</v>
      </c>
    </row>
    <row r="41" spans="1:14" s="26" customFormat="1" ht="24" customHeight="1">
      <c r="A41" s="100"/>
      <c r="B41" s="99" t="s">
        <v>201</v>
      </c>
      <c r="C41" s="98">
        <f>表4!C38</f>
        <v>7458</v>
      </c>
      <c r="D41" s="97">
        <v>747</v>
      </c>
      <c r="E41" s="121">
        <v>11.130978989718372</v>
      </c>
      <c r="F41" s="120">
        <v>2.7248592115848753</v>
      </c>
      <c r="G41" s="98">
        <f>表4!G38</f>
        <v>8092</v>
      </c>
      <c r="H41" s="97">
        <f t="shared" si="8"/>
        <v>634</v>
      </c>
      <c r="I41" s="121">
        <f t="shared" si="6"/>
        <v>8.5009385894341651</v>
      </c>
      <c r="J41" s="120">
        <f>IF(ISERROR(表5!F41/G41),"",表5!F41/G41)</f>
        <v>2.5714285714285716</v>
      </c>
      <c r="K41" s="98">
        <f>表4!K38</f>
        <v>8455</v>
      </c>
      <c r="L41" s="97">
        <f t="shared" si="9"/>
        <v>363</v>
      </c>
      <c r="M41" s="121">
        <f t="shared" si="7"/>
        <v>4.4859120118635687</v>
      </c>
      <c r="N41" s="120">
        <f>IF(ISERROR(表5!I41/K41),"",表5!I41/K41)</f>
        <v>2.4670609107037258</v>
      </c>
    </row>
    <row r="42" spans="1:14" s="26" customFormat="1" ht="24" customHeight="1">
      <c r="A42" s="100"/>
      <c r="B42" s="99" t="s">
        <v>200</v>
      </c>
      <c r="C42" s="98">
        <f>表4!C39</f>
        <v>2059</v>
      </c>
      <c r="D42" s="97">
        <v>53</v>
      </c>
      <c r="E42" s="121">
        <v>2.6420737786640078</v>
      </c>
      <c r="F42" s="120">
        <v>3.1544439048081592</v>
      </c>
      <c r="G42" s="98">
        <f>表4!G39</f>
        <v>2089</v>
      </c>
      <c r="H42" s="97">
        <f t="shared" si="8"/>
        <v>30</v>
      </c>
      <c r="I42" s="121">
        <f t="shared" si="6"/>
        <v>1.4570179698882952</v>
      </c>
      <c r="J42" s="120">
        <f>IF(ISERROR(表5!F42/G42),"",表5!F42/G42)</f>
        <v>2.9741503111536622</v>
      </c>
      <c r="K42" s="98">
        <f>表4!K39</f>
        <v>2191</v>
      </c>
      <c r="L42" s="97">
        <f t="shared" si="9"/>
        <v>102</v>
      </c>
      <c r="M42" s="121">
        <f t="shared" si="7"/>
        <v>4.8827190043082815</v>
      </c>
      <c r="N42" s="120">
        <f>IF(ISERROR(表5!I42/K42),"",表5!I42/K42)</f>
        <v>2.6586033774532178</v>
      </c>
    </row>
    <row r="43" spans="1:14" s="26" customFormat="1" ht="24" customHeight="1">
      <c r="A43" s="100"/>
      <c r="B43" s="99" t="s">
        <v>199</v>
      </c>
      <c r="C43" s="98">
        <f>表4!C40</f>
        <v>1395</v>
      </c>
      <c r="D43" s="97">
        <v>8</v>
      </c>
      <c r="E43" s="121">
        <v>0.57678442682047582</v>
      </c>
      <c r="F43" s="120">
        <v>3.5849462365591398</v>
      </c>
      <c r="G43" s="98">
        <f>表4!G40</f>
        <v>1520</v>
      </c>
      <c r="H43" s="97">
        <f t="shared" si="8"/>
        <v>125</v>
      </c>
      <c r="I43" s="121">
        <f t="shared" si="6"/>
        <v>8.9605734767025087</v>
      </c>
      <c r="J43" s="120">
        <f>IF(ISERROR(表5!F43/G43),"",表5!F43/G43)</f>
        <v>3.2138157894736841</v>
      </c>
      <c r="K43" s="98">
        <f>表4!K40</f>
        <v>1538</v>
      </c>
      <c r="L43" s="97">
        <f t="shared" si="9"/>
        <v>18</v>
      </c>
      <c r="M43" s="121">
        <f t="shared" si="7"/>
        <v>1.1842105263157896</v>
      </c>
      <c r="N43" s="120">
        <f>IF(ISERROR(表5!I43/K43),"",表5!I43/K43)</f>
        <v>2.9284785435630689</v>
      </c>
    </row>
    <row r="44" spans="1:14" s="26" customFormat="1" ht="24" customHeight="1">
      <c r="A44" s="100"/>
      <c r="B44" s="99" t="s">
        <v>198</v>
      </c>
      <c r="C44" s="98">
        <f>表4!C41</f>
        <v>5846</v>
      </c>
      <c r="D44" s="97">
        <v>-97</v>
      </c>
      <c r="E44" s="121">
        <v>-1.6321723035503954</v>
      </c>
      <c r="F44" s="120">
        <v>2.9712624016421483</v>
      </c>
      <c r="G44" s="98">
        <f>表4!G41</f>
        <v>6102</v>
      </c>
      <c r="H44" s="97">
        <f t="shared" si="8"/>
        <v>256</v>
      </c>
      <c r="I44" s="121">
        <f t="shared" si="6"/>
        <v>4.3790626069107077</v>
      </c>
      <c r="J44" s="120">
        <f>IF(ISERROR(表5!F44/G44),"",表5!F44/G44)</f>
        <v>2.8330055719436249</v>
      </c>
      <c r="K44" s="98">
        <f>表4!K41</f>
        <v>6321</v>
      </c>
      <c r="L44" s="97">
        <f t="shared" si="9"/>
        <v>219</v>
      </c>
      <c r="M44" s="121">
        <f t="shared" si="7"/>
        <v>3.5889872173058017</v>
      </c>
      <c r="N44" s="120">
        <f>IF(ISERROR(表5!I44/K44),"",表5!I44/K44)</f>
        <v>2.6052839740547382</v>
      </c>
    </row>
    <row r="45" spans="1:14" ht="24" customHeight="1">
      <c r="A45" s="189" t="s">
        <v>197</v>
      </c>
      <c r="B45" s="190"/>
      <c r="C45" s="58">
        <f>SUM(C46:C49)</f>
        <v>10781</v>
      </c>
      <c r="D45" s="60">
        <v>-51</v>
      </c>
      <c r="E45" s="85">
        <v>-0.47082717872968977</v>
      </c>
      <c r="F45" s="118">
        <v>3.0589926722938503</v>
      </c>
      <c r="G45" s="58">
        <f>SUM(G46:G49)</f>
        <v>10536</v>
      </c>
      <c r="H45" s="60">
        <f t="shared" si="8"/>
        <v>-245</v>
      </c>
      <c r="I45" s="85">
        <f t="shared" si="6"/>
        <v>-2.2725164641498932</v>
      </c>
      <c r="J45" s="118">
        <f>IF(ISERROR(表5!F45/G45),"",表5!F45/G45)</f>
        <v>2.8555429005315109</v>
      </c>
      <c r="K45" s="58">
        <f>SUM(K46:K49)</f>
        <v>10179</v>
      </c>
      <c r="L45" s="60">
        <f t="shared" si="9"/>
        <v>-357</v>
      </c>
      <c r="M45" s="85">
        <f t="shared" si="7"/>
        <v>-3.3883826879271073</v>
      </c>
      <c r="N45" s="118">
        <f>IF(ISERROR(表5!I45/K45),"",表5!I45/K45)</f>
        <v>2.6295313881520777</v>
      </c>
    </row>
    <row r="46" spans="1:14" s="26" customFormat="1" ht="24" customHeight="1">
      <c r="A46" s="100"/>
      <c r="B46" s="99" t="s">
        <v>196</v>
      </c>
      <c r="C46" s="98">
        <f>表4!C42</f>
        <v>4753</v>
      </c>
      <c r="D46" s="97">
        <v>45</v>
      </c>
      <c r="E46" s="121">
        <v>0.95581988105352589</v>
      </c>
      <c r="F46" s="120">
        <v>3.0075741636860931</v>
      </c>
      <c r="G46" s="98">
        <f>表4!G42</f>
        <v>4728</v>
      </c>
      <c r="H46" s="97">
        <f t="shared" si="8"/>
        <v>-25</v>
      </c>
      <c r="I46" s="121">
        <f t="shared" si="6"/>
        <v>-0.52598358931201339</v>
      </c>
      <c r="J46" s="120">
        <f>IF(ISERROR(表5!F46/G46),"",表5!F46/G46)</f>
        <v>2.822123519458545</v>
      </c>
      <c r="K46" s="98">
        <f>表4!K42</f>
        <v>4554</v>
      </c>
      <c r="L46" s="97">
        <f t="shared" si="9"/>
        <v>-174</v>
      </c>
      <c r="M46" s="121">
        <f t="shared" si="7"/>
        <v>-3.6802030456852792</v>
      </c>
      <c r="N46" s="120">
        <f>IF(ISERROR(表5!I46/K46),"",表5!I46/K46)</f>
        <v>2.6308739569609134</v>
      </c>
    </row>
    <row r="47" spans="1:14" s="26" customFormat="1" ht="24" customHeight="1">
      <c r="A47" s="100"/>
      <c r="B47" s="99" t="s">
        <v>195</v>
      </c>
      <c r="C47" s="98">
        <f>表4!C43</f>
        <v>1921</v>
      </c>
      <c r="D47" s="97">
        <v>-11</v>
      </c>
      <c r="E47" s="121">
        <v>-0.56935817805383016</v>
      </c>
      <c r="F47" s="120">
        <v>3.0973451327433628</v>
      </c>
      <c r="G47" s="98">
        <f>表4!G43</f>
        <v>1867</v>
      </c>
      <c r="H47" s="97">
        <f t="shared" si="8"/>
        <v>-54</v>
      </c>
      <c r="I47" s="121">
        <f t="shared" si="6"/>
        <v>-2.8110359187922955</v>
      </c>
      <c r="J47" s="120">
        <f>IF(ISERROR(表5!F47/G47),"",表5!F47/G47)</f>
        <v>2.8880557043385111</v>
      </c>
      <c r="K47" s="98">
        <f>表4!K43</f>
        <v>1781</v>
      </c>
      <c r="L47" s="97">
        <f t="shared" si="9"/>
        <v>-86</v>
      </c>
      <c r="M47" s="121">
        <f t="shared" si="7"/>
        <v>-4.6063202999464385</v>
      </c>
      <c r="N47" s="120">
        <f>IF(ISERROR(表5!I47/K47),"",表5!I47/K47)</f>
        <v>2.6619876473891071</v>
      </c>
    </row>
    <row r="48" spans="1:14" s="26" customFormat="1" ht="24" customHeight="1">
      <c r="A48" s="100"/>
      <c r="B48" s="99" t="s">
        <v>194</v>
      </c>
      <c r="C48" s="98">
        <f>表4!C44</f>
        <v>3043</v>
      </c>
      <c r="D48" s="97">
        <v>-43</v>
      </c>
      <c r="E48" s="121">
        <v>-1.3933895009721322</v>
      </c>
      <c r="F48" s="120">
        <v>3.0092014459415051</v>
      </c>
      <c r="G48" s="98">
        <f>表4!G44</f>
        <v>2935</v>
      </c>
      <c r="H48" s="97">
        <f t="shared" si="8"/>
        <v>-108</v>
      </c>
      <c r="I48" s="121">
        <f t="shared" si="6"/>
        <v>-3.5491291488662506</v>
      </c>
      <c r="J48" s="120">
        <f>IF(ISERROR(表5!F48/G48),"",表5!F48/G48)</f>
        <v>2.8286201022146509</v>
      </c>
      <c r="K48" s="98">
        <f>表4!K44</f>
        <v>2886</v>
      </c>
      <c r="L48" s="97">
        <f t="shared" si="9"/>
        <v>-49</v>
      </c>
      <c r="M48" s="121">
        <f t="shared" si="7"/>
        <v>-1.6695059625212945</v>
      </c>
      <c r="N48" s="120">
        <f>IF(ISERROR(表5!I48/K48),"",表5!I48/K48)</f>
        <v>2.5696465696465696</v>
      </c>
    </row>
    <row r="49" spans="1:14" s="26" customFormat="1" ht="24" customHeight="1">
      <c r="A49" s="100"/>
      <c r="B49" s="99" t="s">
        <v>193</v>
      </c>
      <c r="C49" s="98">
        <f>表4!C45</f>
        <v>1064</v>
      </c>
      <c r="D49" s="97">
        <v>-42</v>
      </c>
      <c r="E49" s="121">
        <v>-3.79746835443038</v>
      </c>
      <c r="F49" s="120">
        <v>3.361842105263158</v>
      </c>
      <c r="G49" s="98">
        <f>表4!G45</f>
        <v>1006</v>
      </c>
      <c r="H49" s="97">
        <f t="shared" si="8"/>
        <v>-58</v>
      </c>
      <c r="I49" s="121">
        <f t="shared" si="6"/>
        <v>-5.4511278195488719</v>
      </c>
      <c r="J49" s="120">
        <f>IF(ISERROR(表5!F49/G49),"",表5!F49/G49)</f>
        <v>3.0308151093439362</v>
      </c>
      <c r="K49" s="98">
        <f>表4!K45</f>
        <v>958</v>
      </c>
      <c r="L49" s="97">
        <f t="shared" si="9"/>
        <v>-48</v>
      </c>
      <c r="M49" s="121">
        <f t="shared" si="7"/>
        <v>-4.7713717693836974</v>
      </c>
      <c r="N49" s="120">
        <f>IF(ISERROR(表5!I49/K49),"",表5!I49/K49)</f>
        <v>2.7432150313152399</v>
      </c>
    </row>
    <row r="50" spans="1:14" ht="24" customHeight="1">
      <c r="A50" s="64"/>
      <c r="B50" s="63"/>
      <c r="C50" s="58"/>
      <c r="D50" s="60"/>
      <c r="E50" s="85" t="s">
        <v>236</v>
      </c>
      <c r="F50" s="118" t="s">
        <v>236</v>
      </c>
      <c r="G50" s="62"/>
      <c r="H50" s="60"/>
      <c r="I50" s="85" t="str">
        <f t="shared" si="6"/>
        <v/>
      </c>
      <c r="J50" s="118"/>
      <c r="K50" s="62"/>
      <c r="L50" s="60"/>
      <c r="M50" s="85" t="str">
        <f t="shared" si="7"/>
        <v/>
      </c>
      <c r="N50" s="118" t="str">
        <f>IF(ISERROR(表5!I50/K50),"",表5!I50/K50)</f>
        <v/>
      </c>
    </row>
    <row r="51" spans="1:14" ht="24" customHeight="1">
      <c r="A51" s="191" t="s">
        <v>192</v>
      </c>
      <c r="B51" s="192"/>
      <c r="C51" s="53">
        <f>SUM(C52,C53,C54,C59,C63)</f>
        <v>92238</v>
      </c>
      <c r="D51" s="55">
        <v>788</v>
      </c>
      <c r="E51" s="83">
        <v>0.86167304537998912</v>
      </c>
      <c r="F51" s="119">
        <v>2.7169387887855332</v>
      </c>
      <c r="G51" s="53">
        <f>SUM(G52,G53,G54,G59,G63)</f>
        <v>90245</v>
      </c>
      <c r="H51" s="55">
        <f t="shared" ref="H51:H67" si="10">G51-C51</f>
        <v>-1993</v>
      </c>
      <c r="I51" s="83">
        <f t="shared" si="6"/>
        <v>-2.1607146729113813</v>
      </c>
      <c r="J51" s="119">
        <f>IF(ISERROR(表5!F51/G51),"",表5!F51/G51)</f>
        <v>2.5723308770569004</v>
      </c>
      <c r="K51" s="53">
        <f>SUM(K52,K53,K54,K59,K63)</f>
        <v>88369</v>
      </c>
      <c r="L51" s="55">
        <f t="shared" ref="L51:L67" si="11">K51-G51</f>
        <v>-1876</v>
      </c>
      <c r="M51" s="83">
        <f t="shared" si="7"/>
        <v>-2.0787855282841154</v>
      </c>
      <c r="N51" s="119">
        <f>IF(ISERROR(表5!I51/K51),"",表5!I51/K51)</f>
        <v>2.4129615589177198</v>
      </c>
    </row>
    <row r="52" spans="1:14" ht="24" customHeight="1">
      <c r="A52" s="189" t="s">
        <v>191</v>
      </c>
      <c r="B52" s="190"/>
      <c r="C52" s="58">
        <f>表4!C5</f>
        <v>49431</v>
      </c>
      <c r="D52" s="60">
        <v>1540</v>
      </c>
      <c r="E52" s="85">
        <v>3.215635505627362</v>
      </c>
      <c r="F52" s="118">
        <v>2.5098015415427564</v>
      </c>
      <c r="G52" s="58">
        <f>表4!G5</f>
        <v>49022</v>
      </c>
      <c r="H52" s="60">
        <f t="shared" si="10"/>
        <v>-409</v>
      </c>
      <c r="I52" s="85">
        <f t="shared" si="6"/>
        <v>-0.82741599401185484</v>
      </c>
      <c r="J52" s="118">
        <f>IF(ISERROR(表5!F52/G52),"",表5!F52/G52)</f>
        <v>2.3943535555464894</v>
      </c>
      <c r="K52" s="58">
        <f>表4!K5</f>
        <v>48210</v>
      </c>
      <c r="L52" s="60">
        <f t="shared" si="11"/>
        <v>-812</v>
      </c>
      <c r="M52" s="85">
        <f t="shared" si="7"/>
        <v>-1.6563991677206151</v>
      </c>
      <c r="N52" s="118">
        <f>IF(ISERROR(表5!I52/K52),"",表5!I52/K52)</f>
        <v>2.2612528521053723</v>
      </c>
    </row>
    <row r="53" spans="1:14" ht="24" customHeight="1">
      <c r="A53" s="189" t="s">
        <v>190</v>
      </c>
      <c r="B53" s="190"/>
      <c r="C53" s="58">
        <f>表4!C10</f>
        <v>16752</v>
      </c>
      <c r="D53" s="60">
        <v>-231</v>
      </c>
      <c r="E53" s="85">
        <v>-1.3601837131248895</v>
      </c>
      <c r="F53" s="118">
        <v>2.9475286532951288</v>
      </c>
      <c r="G53" s="58">
        <f>表4!G10</f>
        <v>16049</v>
      </c>
      <c r="H53" s="60">
        <f t="shared" si="10"/>
        <v>-703</v>
      </c>
      <c r="I53" s="85">
        <f t="shared" si="6"/>
        <v>-4.1965138490926455</v>
      </c>
      <c r="J53" s="118">
        <f>IF(ISERROR(表5!F53/G53),"",表5!F53/G53)</f>
        <v>2.7889588136332484</v>
      </c>
      <c r="K53" s="58">
        <f>表4!K10</f>
        <v>15991</v>
      </c>
      <c r="L53" s="60">
        <f t="shared" si="11"/>
        <v>-58</v>
      </c>
      <c r="M53" s="85">
        <f t="shared" si="7"/>
        <v>-0.36139323322325378</v>
      </c>
      <c r="N53" s="118">
        <f>IF(ISERROR(表5!I53/K53),"",表5!I53/K53)</f>
        <v>2.6101557125883308</v>
      </c>
    </row>
    <row r="54" spans="1:14" ht="24" customHeight="1">
      <c r="A54" s="189" t="s">
        <v>189</v>
      </c>
      <c r="B54" s="190"/>
      <c r="C54" s="58">
        <f>SUM(C55:C58)</f>
        <v>9595</v>
      </c>
      <c r="D54" s="60">
        <v>-195</v>
      </c>
      <c r="E54" s="85">
        <v>-1.9918283963227785</v>
      </c>
      <c r="F54" s="118">
        <v>2.9212089630015634</v>
      </c>
      <c r="G54" s="58">
        <f>SUM(G55:G58)</f>
        <v>9152</v>
      </c>
      <c r="H54" s="60">
        <f t="shared" si="10"/>
        <v>-443</v>
      </c>
      <c r="I54" s="85">
        <f t="shared" si="6"/>
        <v>-4.616988014590933</v>
      </c>
      <c r="J54" s="118">
        <f>IF(ISERROR(表5!F54/G54),"",表5!F54/G54)</f>
        <v>2.7534965034965033</v>
      </c>
      <c r="K54" s="58">
        <f>SUM(K55:K58)</f>
        <v>8740</v>
      </c>
      <c r="L54" s="60">
        <f t="shared" si="11"/>
        <v>-412</v>
      </c>
      <c r="M54" s="85">
        <f t="shared" si="7"/>
        <v>-4.5017482517482517</v>
      </c>
      <c r="N54" s="118">
        <f>IF(ISERROR(表5!I54/K54),"",表5!I54/K54)</f>
        <v>2.5450800915331806</v>
      </c>
    </row>
    <row r="55" spans="1:14" s="26" customFormat="1" ht="24" customHeight="1">
      <c r="A55" s="100"/>
      <c r="B55" s="99" t="s">
        <v>12</v>
      </c>
      <c r="C55" s="98">
        <f>表4!C27</f>
        <v>1008</v>
      </c>
      <c r="D55" s="97">
        <v>-44</v>
      </c>
      <c r="E55" s="121">
        <v>-4.1825095057034218</v>
      </c>
      <c r="F55" s="120">
        <v>2.808531746031746</v>
      </c>
      <c r="G55" s="98">
        <f>表4!G27</f>
        <v>1003</v>
      </c>
      <c r="H55" s="97">
        <f t="shared" si="10"/>
        <v>-5</v>
      </c>
      <c r="I55" s="121">
        <f t="shared" si="6"/>
        <v>-0.49603174603174599</v>
      </c>
      <c r="J55" s="120">
        <f>IF(ISERROR(表5!F55/G55),"",表5!F55/G55)</f>
        <v>2.5483549351944168</v>
      </c>
      <c r="K55" s="98">
        <f>表4!K27</f>
        <v>939</v>
      </c>
      <c r="L55" s="97">
        <f t="shared" si="11"/>
        <v>-64</v>
      </c>
      <c r="M55" s="121">
        <f t="shared" si="7"/>
        <v>-6.3808574277168493</v>
      </c>
      <c r="N55" s="120">
        <f>IF(ISERROR(表5!I55/K55),"",表5!I55/K55)</f>
        <v>2.3258785942492013</v>
      </c>
    </row>
    <row r="56" spans="1:14" s="26" customFormat="1" ht="24" customHeight="1">
      <c r="A56" s="100"/>
      <c r="B56" s="99" t="s">
        <v>188</v>
      </c>
      <c r="C56" s="98">
        <f>表4!C28</f>
        <v>2531</v>
      </c>
      <c r="D56" s="97">
        <v>-122</v>
      </c>
      <c r="E56" s="121">
        <v>-4.5985676592536748</v>
      </c>
      <c r="F56" s="120">
        <v>2.6005531410509679</v>
      </c>
      <c r="G56" s="98">
        <f>表4!G28</f>
        <v>2352</v>
      </c>
      <c r="H56" s="97">
        <f t="shared" si="10"/>
        <v>-179</v>
      </c>
      <c r="I56" s="121">
        <f t="shared" si="6"/>
        <v>-7.0723034373765312</v>
      </c>
      <c r="J56" s="120">
        <f>IF(ISERROR(表5!F56/G56),"",表5!F56/G56)</f>
        <v>2.4532312925170068</v>
      </c>
      <c r="K56" s="98">
        <f>表4!K28</f>
        <v>2194</v>
      </c>
      <c r="L56" s="97">
        <f t="shared" si="11"/>
        <v>-158</v>
      </c>
      <c r="M56" s="121">
        <f t="shared" si="7"/>
        <v>-6.7176870748299322</v>
      </c>
      <c r="N56" s="120">
        <f>IF(ISERROR(表5!I56/K56),"",表5!I56/K56)</f>
        <v>2.3076572470373748</v>
      </c>
    </row>
    <row r="57" spans="1:14" s="26" customFormat="1" ht="24" customHeight="1">
      <c r="A57" s="100"/>
      <c r="B57" s="99" t="s">
        <v>187</v>
      </c>
      <c r="C57" s="98">
        <f>表4!C29</f>
        <v>1117</v>
      </c>
      <c r="D57" s="97">
        <v>-14</v>
      </c>
      <c r="E57" s="121">
        <v>-1.237842617152962</v>
      </c>
      <c r="F57" s="120">
        <v>3.2041181736794986</v>
      </c>
      <c r="G57" s="98">
        <f>表4!G29</f>
        <v>1079</v>
      </c>
      <c r="H57" s="97">
        <f t="shared" si="10"/>
        <v>-38</v>
      </c>
      <c r="I57" s="121">
        <f t="shared" si="6"/>
        <v>-3.4019695613249774</v>
      </c>
      <c r="J57" s="120">
        <f>IF(ISERROR(表5!F57/G57),"",表5!F57/G57)</f>
        <v>3.0787766450417053</v>
      </c>
      <c r="K57" s="98">
        <f>表4!K29</f>
        <v>1117</v>
      </c>
      <c r="L57" s="97">
        <f t="shared" si="11"/>
        <v>38</v>
      </c>
      <c r="M57" s="121">
        <f t="shared" si="7"/>
        <v>3.5217794253938832</v>
      </c>
      <c r="N57" s="120">
        <f>IF(ISERROR(表5!I57/K57),"",表5!I57/K57)</f>
        <v>2.7153088630259625</v>
      </c>
    </row>
    <row r="58" spans="1:14" s="26" customFormat="1" ht="24" customHeight="1">
      <c r="A58" s="100"/>
      <c r="B58" s="99" t="s">
        <v>186</v>
      </c>
      <c r="C58" s="98">
        <f>表4!C30</f>
        <v>4939</v>
      </c>
      <c r="D58" s="97">
        <v>-15</v>
      </c>
      <c r="E58" s="121">
        <v>-0.30278562777553492</v>
      </c>
      <c r="F58" s="120">
        <v>3.0445434298440981</v>
      </c>
      <c r="G58" s="98">
        <f>表4!G30</f>
        <v>4718</v>
      </c>
      <c r="H58" s="97">
        <f t="shared" si="10"/>
        <v>-221</v>
      </c>
      <c r="I58" s="121">
        <f t="shared" si="6"/>
        <v>-4.4745899979752988</v>
      </c>
      <c r="J58" s="120">
        <f>IF(ISERROR(表5!F58/G58),"",表5!F58/G58)</f>
        <v>2.8724035608308607</v>
      </c>
      <c r="K58" s="98">
        <f>表4!K30</f>
        <v>4490</v>
      </c>
      <c r="L58" s="97">
        <f t="shared" si="11"/>
        <v>-228</v>
      </c>
      <c r="M58" s="121">
        <f t="shared" si="7"/>
        <v>-4.8325561678677413</v>
      </c>
      <c r="N58" s="120">
        <f>IF(ISERROR(表5!I58/K58),"",表5!I58/K58)</f>
        <v>2.6645879732739419</v>
      </c>
    </row>
    <row r="59" spans="1:14" ht="24" customHeight="1">
      <c r="A59" s="189" t="s">
        <v>185</v>
      </c>
      <c r="B59" s="190"/>
      <c r="C59" s="58">
        <f>SUM(C60:C62)</f>
        <v>7504</v>
      </c>
      <c r="D59" s="60">
        <v>-41</v>
      </c>
      <c r="E59" s="85">
        <v>-0.54340622929092119</v>
      </c>
      <c r="F59" s="118">
        <v>3.0710287846481878</v>
      </c>
      <c r="G59" s="58">
        <f>SUM(G60:G62)</f>
        <v>7409</v>
      </c>
      <c r="H59" s="60">
        <f t="shared" si="10"/>
        <v>-95</v>
      </c>
      <c r="I59" s="85">
        <f t="shared" si="6"/>
        <v>-1.2659914712153517</v>
      </c>
      <c r="J59" s="118">
        <f>IF(ISERROR(表5!F59/G59),"",表5!F59/G59)</f>
        <v>2.8654339317046835</v>
      </c>
      <c r="K59" s="58">
        <f>SUM(K60:K62)</f>
        <v>7163</v>
      </c>
      <c r="L59" s="60">
        <f t="shared" si="11"/>
        <v>-246</v>
      </c>
      <c r="M59" s="85">
        <f t="shared" si="7"/>
        <v>-3.3202861384802267</v>
      </c>
      <c r="N59" s="118">
        <f>IF(ISERROR(表5!I59/K59),"",表5!I59/K59)</f>
        <v>2.6557308390339243</v>
      </c>
    </row>
    <row r="60" spans="1:14" s="26" customFormat="1" ht="24" customHeight="1">
      <c r="A60" s="100"/>
      <c r="B60" s="99" t="s">
        <v>184</v>
      </c>
      <c r="C60" s="98">
        <f>表4!C31</f>
        <v>5391</v>
      </c>
      <c r="D60" s="97">
        <v>20</v>
      </c>
      <c r="E60" s="121">
        <v>0.3723701359150996</v>
      </c>
      <c r="F60" s="120">
        <v>3.0241142645149321</v>
      </c>
      <c r="G60" s="98">
        <f>表4!G31</f>
        <v>5306</v>
      </c>
      <c r="H60" s="97">
        <f t="shared" si="10"/>
        <v>-85</v>
      </c>
      <c r="I60" s="121">
        <f t="shared" si="6"/>
        <v>-1.5767019105917268</v>
      </c>
      <c r="J60" s="120">
        <f>IF(ISERROR(表5!F60/G60),"",表5!F60/G60)</f>
        <v>2.8398039954768186</v>
      </c>
      <c r="K60" s="98">
        <f>表4!K31</f>
        <v>5169</v>
      </c>
      <c r="L60" s="97">
        <f t="shared" si="11"/>
        <v>-137</v>
      </c>
      <c r="M60" s="121">
        <f t="shared" si="7"/>
        <v>-2.5819826611383339</v>
      </c>
      <c r="N60" s="120">
        <f>IF(ISERROR(表5!I60/K60),"",表5!I60/K60)</f>
        <v>2.6268136970400464</v>
      </c>
    </row>
    <row r="61" spans="1:14" s="26" customFormat="1" ht="24" customHeight="1">
      <c r="A61" s="100"/>
      <c r="B61" s="99" t="s">
        <v>183</v>
      </c>
      <c r="C61" s="98">
        <f>表4!C32</f>
        <v>906</v>
      </c>
      <c r="D61" s="97">
        <v>-9</v>
      </c>
      <c r="E61" s="121">
        <v>-0.98360655737704927</v>
      </c>
      <c r="F61" s="120">
        <v>3.5386313465783665</v>
      </c>
      <c r="G61" s="98">
        <f>表4!G32</f>
        <v>976</v>
      </c>
      <c r="H61" s="97">
        <f t="shared" si="10"/>
        <v>70</v>
      </c>
      <c r="I61" s="121">
        <f t="shared" si="6"/>
        <v>7.7262693156732896</v>
      </c>
      <c r="J61" s="120">
        <f>IF(ISERROR(表5!F61/G61),"",表5!F61/G61)</f>
        <v>3.1567622950819674</v>
      </c>
      <c r="K61" s="98">
        <f>表4!K32</f>
        <v>954</v>
      </c>
      <c r="L61" s="97">
        <f t="shared" si="11"/>
        <v>-22</v>
      </c>
      <c r="M61" s="121">
        <f t="shared" si="7"/>
        <v>-2.2540983606557377</v>
      </c>
      <c r="N61" s="120">
        <f>IF(ISERROR(表5!I61/K61),"",表5!I61/K61)</f>
        <v>2.9706498951781972</v>
      </c>
    </row>
    <row r="62" spans="1:14" s="26" customFormat="1" ht="24" customHeight="1">
      <c r="A62" s="100"/>
      <c r="B62" s="99" t="s">
        <v>182</v>
      </c>
      <c r="C62" s="98">
        <f>表4!C33</f>
        <v>1207</v>
      </c>
      <c r="D62" s="97">
        <v>-52</v>
      </c>
      <c r="E62" s="121">
        <v>-4.1302621127879267</v>
      </c>
      <c r="F62" s="120">
        <v>2.9295774647887325</v>
      </c>
      <c r="G62" s="98">
        <f>表4!G33</f>
        <v>1127</v>
      </c>
      <c r="H62" s="97">
        <f t="shared" si="10"/>
        <v>-80</v>
      </c>
      <c r="I62" s="121">
        <f t="shared" si="6"/>
        <v>-6.6280033140016572</v>
      </c>
      <c r="J62" s="120">
        <f>IF(ISERROR(表5!F62/G62),"",表5!F62/G62)</f>
        <v>2.7338065661047026</v>
      </c>
      <c r="K62" s="98">
        <f>表4!K33</f>
        <v>1040</v>
      </c>
      <c r="L62" s="97">
        <f t="shared" si="11"/>
        <v>-87</v>
      </c>
      <c r="M62" s="121">
        <f t="shared" si="7"/>
        <v>-7.7196095829636198</v>
      </c>
      <c r="N62" s="120">
        <f>IF(ISERROR(表5!I62/K62),"",表5!I62/K62)</f>
        <v>2.5105769230769233</v>
      </c>
    </row>
    <row r="63" spans="1:14" ht="24" customHeight="1">
      <c r="A63" s="189" t="s">
        <v>181</v>
      </c>
      <c r="B63" s="190"/>
      <c r="C63" s="58">
        <f>SUM(C64:C67)</f>
        <v>8956</v>
      </c>
      <c r="D63" s="60">
        <v>-285</v>
      </c>
      <c r="E63" s="85">
        <v>-3.0840818093279947</v>
      </c>
      <c r="F63" s="118">
        <v>2.9133541759714157</v>
      </c>
      <c r="G63" s="58">
        <f>SUM(G64:G67)</f>
        <v>8613</v>
      </c>
      <c r="H63" s="60">
        <f t="shared" si="10"/>
        <v>-343</v>
      </c>
      <c r="I63" s="85">
        <f t="shared" si="6"/>
        <v>-3.829834747655203</v>
      </c>
      <c r="J63" s="118">
        <f>IF(ISERROR(表5!F63/G63),"",表5!F63/G63)</f>
        <v>2.7370254266805989</v>
      </c>
      <c r="K63" s="58">
        <f>SUM(K64:K67)</f>
        <v>8265</v>
      </c>
      <c r="L63" s="60">
        <f t="shared" si="11"/>
        <v>-348</v>
      </c>
      <c r="M63" s="85">
        <f t="shared" si="7"/>
        <v>-4.0404040404040407</v>
      </c>
      <c r="N63" s="118">
        <f>IF(ISERROR(表5!I63/K63),"",表5!I63/K63)</f>
        <v>2.5662431941923773</v>
      </c>
    </row>
    <row r="64" spans="1:14" s="26" customFormat="1" ht="24" customHeight="1">
      <c r="A64" s="105"/>
      <c r="B64" s="104" t="s">
        <v>180</v>
      </c>
      <c r="C64" s="103">
        <f>表4!C34</f>
        <v>674</v>
      </c>
      <c r="D64" s="102">
        <v>-73</v>
      </c>
      <c r="E64" s="123">
        <v>-9.7724230254350726</v>
      </c>
      <c r="F64" s="122">
        <v>2.4747774480712166</v>
      </c>
      <c r="G64" s="103">
        <f>表4!G34</f>
        <v>644</v>
      </c>
      <c r="H64" s="102">
        <f t="shared" si="10"/>
        <v>-30</v>
      </c>
      <c r="I64" s="123">
        <f t="shared" si="6"/>
        <v>-4.4510385756676563</v>
      </c>
      <c r="J64" s="122">
        <f>IF(ISERROR(表5!F64/G64),"",表5!F64/G64)</f>
        <v>2.2546583850931676</v>
      </c>
      <c r="K64" s="103">
        <f>表4!K34</f>
        <v>584</v>
      </c>
      <c r="L64" s="102">
        <f t="shared" si="11"/>
        <v>-60</v>
      </c>
      <c r="M64" s="123">
        <f t="shared" si="7"/>
        <v>-9.316770186335404</v>
      </c>
      <c r="N64" s="122">
        <f>IF(ISERROR(表5!I64/K64),"",表5!I64/K64)</f>
        <v>2.0839041095890409</v>
      </c>
    </row>
    <row r="65" spans="1:14" s="26" customFormat="1" ht="24" customHeight="1">
      <c r="A65" s="100"/>
      <c r="B65" s="99" t="s">
        <v>179</v>
      </c>
      <c r="C65" s="98">
        <f>表4!C35</f>
        <v>956</v>
      </c>
      <c r="D65" s="97">
        <v>-86</v>
      </c>
      <c r="E65" s="121">
        <v>-8.2533589251439547</v>
      </c>
      <c r="F65" s="120">
        <v>2.2897489539748954</v>
      </c>
      <c r="G65" s="98">
        <f>表4!G35</f>
        <v>878</v>
      </c>
      <c r="H65" s="97">
        <f t="shared" si="10"/>
        <v>-78</v>
      </c>
      <c r="I65" s="121">
        <f t="shared" si="6"/>
        <v>-8.1589958158995817</v>
      </c>
      <c r="J65" s="120">
        <f>IF(ISERROR(表5!F65/G65),"",表5!F65/G65)</f>
        <v>2.120728929384966</v>
      </c>
      <c r="K65" s="98">
        <f>表4!K35</f>
        <v>794</v>
      </c>
      <c r="L65" s="97">
        <f t="shared" si="11"/>
        <v>-84</v>
      </c>
      <c r="M65" s="121">
        <f t="shared" si="7"/>
        <v>-9.5671981776765378</v>
      </c>
      <c r="N65" s="120">
        <f>IF(ISERROR(表5!I65/K65),"",表5!I65/K65)</f>
        <v>2.0579345088161207</v>
      </c>
    </row>
    <row r="66" spans="1:14" s="26" customFormat="1" ht="24" customHeight="1">
      <c r="A66" s="100"/>
      <c r="B66" s="99" t="s">
        <v>178</v>
      </c>
      <c r="C66" s="98">
        <f>表4!C36</f>
        <v>616</v>
      </c>
      <c r="D66" s="97">
        <v>-30</v>
      </c>
      <c r="E66" s="121">
        <v>-4.643962848297214</v>
      </c>
      <c r="F66" s="120">
        <v>2.1461038961038961</v>
      </c>
      <c r="G66" s="98">
        <f>表4!G36</f>
        <v>626</v>
      </c>
      <c r="H66" s="97">
        <f t="shared" si="10"/>
        <v>10</v>
      </c>
      <c r="I66" s="121">
        <f t="shared" si="6"/>
        <v>1.6233766233766231</v>
      </c>
      <c r="J66" s="120">
        <f>IF(ISERROR(表5!F66/G66),"",表5!F66/G66)</f>
        <v>1.9904153354632588</v>
      </c>
      <c r="K66" s="98">
        <f>表4!K36</f>
        <v>543</v>
      </c>
      <c r="L66" s="97">
        <f t="shared" si="11"/>
        <v>-83</v>
      </c>
      <c r="M66" s="121">
        <f t="shared" si="7"/>
        <v>-13.258785942492013</v>
      </c>
      <c r="N66" s="120">
        <f>IF(ISERROR(表5!I66/K66),"",表5!I66/K66)</f>
        <v>1.9650092081031307</v>
      </c>
    </row>
    <row r="67" spans="1:14" s="26" customFormat="1" ht="24" customHeight="1">
      <c r="A67" s="100"/>
      <c r="B67" s="99" t="s">
        <v>177</v>
      </c>
      <c r="C67" s="98">
        <f>表4!C37</f>
        <v>6710</v>
      </c>
      <c r="D67" s="97">
        <v>-96</v>
      </c>
      <c r="E67" s="121">
        <v>-1.4105201292976786</v>
      </c>
      <c r="F67" s="120">
        <v>3.1166915052160955</v>
      </c>
      <c r="G67" s="98">
        <f>表4!G37</f>
        <v>6465</v>
      </c>
      <c r="H67" s="97">
        <f t="shared" si="10"/>
        <v>-245</v>
      </c>
      <c r="I67" s="121">
        <f t="shared" si="6"/>
        <v>-3.6512667660208642</v>
      </c>
      <c r="J67" s="120">
        <f>IF(ISERROR(表5!F67/G67),"",表5!F67/G67)</f>
        <v>2.9410672853828306</v>
      </c>
      <c r="K67" s="98">
        <f>表4!K37</f>
        <v>6344</v>
      </c>
      <c r="L67" s="97">
        <f t="shared" si="11"/>
        <v>-121</v>
      </c>
      <c r="M67" s="121">
        <f t="shared" si="7"/>
        <v>-1.8716163959783447</v>
      </c>
      <c r="N67" s="120">
        <f>IF(ISERROR(表5!I67/K67),"",表5!I67/K67)</f>
        <v>2.7257250945775535</v>
      </c>
    </row>
    <row r="68" spans="1:14" ht="24" customHeight="1">
      <c r="A68" s="64"/>
      <c r="B68" s="63"/>
      <c r="C68" s="58"/>
      <c r="D68" s="60"/>
      <c r="E68" s="85" t="s">
        <v>236</v>
      </c>
      <c r="F68" s="118"/>
      <c r="G68" s="62"/>
      <c r="H68" s="60"/>
      <c r="I68" s="85" t="str">
        <f t="shared" si="6"/>
        <v/>
      </c>
      <c r="J68" s="118"/>
      <c r="K68" s="62"/>
      <c r="L68" s="60"/>
      <c r="M68" s="85" t="str">
        <f t="shared" si="7"/>
        <v/>
      </c>
      <c r="N68" s="118"/>
    </row>
    <row r="69" spans="1:14" ht="24" customHeight="1">
      <c r="A69" s="191" t="s">
        <v>176</v>
      </c>
      <c r="B69" s="192"/>
      <c r="C69" s="53">
        <f>C70</f>
        <v>10267</v>
      </c>
      <c r="D69" s="55">
        <v>-415</v>
      </c>
      <c r="E69" s="83">
        <v>-3.8850402546339637</v>
      </c>
      <c r="F69" s="119">
        <v>2.6442972630758743</v>
      </c>
      <c r="G69" s="53">
        <f>G70</f>
        <v>9709</v>
      </c>
      <c r="H69" s="55">
        <f t="shared" ref="H69:H74" si="12">G69-C69</f>
        <v>-558</v>
      </c>
      <c r="I69" s="83">
        <f t="shared" ref="I69:I93" si="13">IF(ISERROR(H69/C69),IF(H69="","",IF(H69&gt;0,"（皆増）","－")),H69/C69*100)</f>
        <v>-5.4348884776468296</v>
      </c>
      <c r="J69" s="119">
        <f>IF(ISERROR(表5!F69/G69),"",表5!F69/G69)</f>
        <v>2.4990215264187867</v>
      </c>
      <c r="K69" s="53">
        <f>K70</f>
        <v>9101</v>
      </c>
      <c r="L69" s="55">
        <f t="shared" ref="L69:L74" si="14">K69-G69</f>
        <v>-608</v>
      </c>
      <c r="M69" s="83">
        <f t="shared" ref="M69:M93" si="15">IF(ISERROR(L69/G69),IF(L69="","",IF(L69&gt;0,"（皆増）","－")),L69/G69*100)</f>
        <v>-6.262230919765166</v>
      </c>
      <c r="N69" s="119">
        <f>IF(ISERROR(表5!I69/K69),"",表5!I69/K69)</f>
        <v>2.3084276453137016</v>
      </c>
    </row>
    <row r="70" spans="1:14" ht="24" customHeight="1">
      <c r="A70" s="189" t="s">
        <v>175</v>
      </c>
      <c r="B70" s="190"/>
      <c r="C70" s="58">
        <f>SUM(C71:C74)</f>
        <v>10267</v>
      </c>
      <c r="D70" s="60">
        <v>-415</v>
      </c>
      <c r="E70" s="85">
        <v>-3.8850402546339637</v>
      </c>
      <c r="F70" s="118">
        <v>2.6442972630758743</v>
      </c>
      <c r="G70" s="58">
        <f>SUM(G71:G74)</f>
        <v>9709</v>
      </c>
      <c r="H70" s="60">
        <f t="shared" si="12"/>
        <v>-558</v>
      </c>
      <c r="I70" s="85">
        <f t="shared" si="13"/>
        <v>-5.4348884776468296</v>
      </c>
      <c r="J70" s="118">
        <f>IF(ISERROR(表5!F70/G70),"",表5!F70/G70)</f>
        <v>2.4990215264187867</v>
      </c>
      <c r="K70" s="58">
        <f>SUM(K71:K74)</f>
        <v>9101</v>
      </c>
      <c r="L70" s="60">
        <f t="shared" si="14"/>
        <v>-608</v>
      </c>
      <c r="M70" s="85">
        <f t="shared" si="15"/>
        <v>-6.262230919765166</v>
      </c>
      <c r="N70" s="118">
        <f>IF(ISERROR(表5!I70/K70),"",表5!I70/K70)</f>
        <v>2.3084276453137016</v>
      </c>
    </row>
    <row r="71" spans="1:14" s="26" customFormat="1" ht="24" customHeight="1">
      <c r="A71" s="100"/>
      <c r="B71" s="99" t="s">
        <v>22</v>
      </c>
      <c r="C71" s="98">
        <f>表4!C23</f>
        <v>2002</v>
      </c>
      <c r="D71" s="97">
        <v>-101</v>
      </c>
      <c r="E71" s="121">
        <v>-4.8026628625772707</v>
      </c>
      <c r="F71" s="120">
        <v>2.8971028971028971</v>
      </c>
      <c r="G71" s="98">
        <f>表4!G23</f>
        <v>1953</v>
      </c>
      <c r="H71" s="97">
        <f t="shared" si="12"/>
        <v>-49</v>
      </c>
      <c r="I71" s="121">
        <f t="shared" si="13"/>
        <v>-2.4475524475524475</v>
      </c>
      <c r="J71" s="120">
        <f>IF(ISERROR(表5!F71/G71),"",表5!F71/G71)</f>
        <v>2.6953405017921148</v>
      </c>
      <c r="K71" s="98">
        <f>表4!K23</f>
        <v>1813</v>
      </c>
      <c r="L71" s="97">
        <f t="shared" si="14"/>
        <v>-140</v>
      </c>
      <c r="M71" s="121">
        <f t="shared" si="15"/>
        <v>-7.1684587813620064</v>
      </c>
      <c r="N71" s="120">
        <f>IF(ISERROR(表5!I71/K71),"",表5!I71/K71)</f>
        <v>2.4622173193601764</v>
      </c>
    </row>
    <row r="72" spans="1:14" s="26" customFormat="1" ht="24" customHeight="1">
      <c r="A72" s="100"/>
      <c r="B72" s="99" t="s">
        <v>4</v>
      </c>
      <c r="C72" s="98">
        <f>表4!C24</f>
        <v>257</v>
      </c>
      <c r="D72" s="97">
        <v>36</v>
      </c>
      <c r="E72" s="121">
        <v>16.289592760180994</v>
      </c>
      <c r="F72" s="120">
        <v>2.3929961089494163</v>
      </c>
      <c r="G72" s="98">
        <f>表4!G24</f>
        <v>228</v>
      </c>
      <c r="H72" s="97">
        <f t="shared" si="12"/>
        <v>-29</v>
      </c>
      <c r="I72" s="121">
        <f t="shared" si="13"/>
        <v>-11.284046692607005</v>
      </c>
      <c r="J72" s="120">
        <f>IF(ISERROR(表5!F72/G72),"",表5!F72/G72)</f>
        <v>2.2105263157894739</v>
      </c>
      <c r="K72" s="98">
        <f>表4!K24</f>
        <v>217</v>
      </c>
      <c r="L72" s="97">
        <f t="shared" si="14"/>
        <v>-11</v>
      </c>
      <c r="M72" s="121">
        <f t="shared" si="15"/>
        <v>-4.8245614035087714</v>
      </c>
      <c r="N72" s="120">
        <f>IF(ISERROR(表5!I72/K72),"",表5!I72/K72)</f>
        <v>2.1889400921658986</v>
      </c>
    </row>
    <row r="73" spans="1:14" s="26" customFormat="1" ht="24" customHeight="1">
      <c r="A73" s="100"/>
      <c r="B73" s="99" t="s">
        <v>21</v>
      </c>
      <c r="C73" s="98">
        <f>表4!C25</f>
        <v>1762</v>
      </c>
      <c r="D73" s="97">
        <v>-89</v>
      </c>
      <c r="E73" s="121">
        <v>-4.8082117774176121</v>
      </c>
      <c r="F73" s="120">
        <v>2.5368898978433596</v>
      </c>
      <c r="G73" s="98">
        <f>表4!G25</f>
        <v>1634</v>
      </c>
      <c r="H73" s="97">
        <f t="shared" si="12"/>
        <v>-128</v>
      </c>
      <c r="I73" s="121">
        <f t="shared" si="13"/>
        <v>-7.2644721906923948</v>
      </c>
      <c r="J73" s="120">
        <f>IF(ISERROR(表5!F73/G73),"",表5!F73/G73)</f>
        <v>2.4749082007343941</v>
      </c>
      <c r="K73" s="98">
        <f>表4!K25</f>
        <v>1525</v>
      </c>
      <c r="L73" s="97">
        <f t="shared" si="14"/>
        <v>-109</v>
      </c>
      <c r="M73" s="121">
        <f t="shared" si="15"/>
        <v>-6.6707466340269281</v>
      </c>
      <c r="N73" s="120">
        <f>IF(ISERROR(表5!I73/K73),"",表5!I73/K73)</f>
        <v>2.2734426229508196</v>
      </c>
    </row>
    <row r="74" spans="1:14" s="26" customFormat="1" ht="24" customHeight="1">
      <c r="A74" s="100"/>
      <c r="B74" s="99" t="s">
        <v>174</v>
      </c>
      <c r="C74" s="98">
        <f>表4!C26</f>
        <v>6246</v>
      </c>
      <c r="D74" s="97">
        <v>-261</v>
      </c>
      <c r="E74" s="121">
        <v>-4.0110650069156293</v>
      </c>
      <c r="F74" s="120">
        <v>2.6039065001601025</v>
      </c>
      <c r="G74" s="98">
        <f>表4!G26</f>
        <v>5894</v>
      </c>
      <c r="H74" s="97">
        <f t="shared" si="12"/>
        <v>-352</v>
      </c>
      <c r="I74" s="121">
        <f t="shared" si="13"/>
        <v>-5.63560678834454</v>
      </c>
      <c r="J74" s="120">
        <f>IF(ISERROR(表5!F74/G74),"",表5!F74/G74)</f>
        <v>2.4518154054971157</v>
      </c>
      <c r="K74" s="98">
        <f>表4!K26</f>
        <v>5546</v>
      </c>
      <c r="L74" s="97">
        <f t="shared" si="14"/>
        <v>-348</v>
      </c>
      <c r="M74" s="121">
        <f t="shared" si="15"/>
        <v>-5.9043094672548353</v>
      </c>
      <c r="N74" s="120">
        <f>IF(ISERROR(表5!I74/K74),"",表5!I74/K74)</f>
        <v>2.2724486116119724</v>
      </c>
    </row>
    <row r="75" spans="1:14" ht="24" customHeight="1">
      <c r="A75" s="64"/>
      <c r="B75" s="63"/>
      <c r="C75" s="58"/>
      <c r="D75" s="60"/>
      <c r="E75" s="85" t="s">
        <v>236</v>
      </c>
      <c r="F75" s="118" t="s">
        <v>236</v>
      </c>
      <c r="G75" s="62"/>
      <c r="H75" s="60"/>
      <c r="I75" s="85" t="str">
        <f t="shared" si="13"/>
        <v/>
      </c>
      <c r="J75" s="118" t="str">
        <f>IF(ISERROR(表5!F75/G75),"",表5!F75/G75)</f>
        <v/>
      </c>
      <c r="K75" s="62"/>
      <c r="L75" s="60"/>
      <c r="M75" s="85" t="str">
        <f t="shared" si="15"/>
        <v/>
      </c>
      <c r="N75" s="118"/>
    </row>
    <row r="76" spans="1:14" ht="24" customHeight="1">
      <c r="A76" s="191" t="s">
        <v>173</v>
      </c>
      <c r="B76" s="192"/>
      <c r="C76" s="53">
        <f>SUM(C77,C78,C79,C88)</f>
        <v>48218</v>
      </c>
      <c r="D76" s="55">
        <v>-18315</v>
      </c>
      <c r="E76" s="83">
        <v>-27.52769302451415</v>
      </c>
      <c r="F76" s="119">
        <v>2.321643369695964</v>
      </c>
      <c r="G76" s="53">
        <f>SUM(G77,G78,G79,G88)</f>
        <v>53459</v>
      </c>
      <c r="H76" s="55">
        <f t="shared" ref="H76:H90" si="16">G76-C76</f>
        <v>5241</v>
      </c>
      <c r="I76" s="83">
        <f t="shared" si="13"/>
        <v>10.869384877016881</v>
      </c>
      <c r="J76" s="119">
        <f>IF(ISERROR(表5!F76/G76),"",表5!F76/G76)</f>
        <v>2.236798294019716</v>
      </c>
      <c r="K76" s="53">
        <f>SUM(K77,K78,K79,K88)</f>
        <v>52399</v>
      </c>
      <c r="L76" s="55">
        <f t="shared" ref="L76:L90" si="17">K76-G76</f>
        <v>-1060</v>
      </c>
      <c r="M76" s="83">
        <f t="shared" si="15"/>
        <v>-1.9828279616154436</v>
      </c>
      <c r="N76" s="119">
        <f>IF(ISERROR(表5!I76/K76),"",表5!I76/K76)</f>
        <v>2.1665489799423652</v>
      </c>
    </row>
    <row r="77" spans="1:14" ht="24" customHeight="1">
      <c r="A77" s="189" t="s">
        <v>172</v>
      </c>
      <c r="B77" s="190"/>
      <c r="C77" s="58">
        <f>表4!C11</f>
        <v>15209</v>
      </c>
      <c r="D77" s="60">
        <v>1982</v>
      </c>
      <c r="E77" s="85">
        <v>14.984501398654269</v>
      </c>
      <c r="F77" s="118">
        <v>2.5350779143927937</v>
      </c>
      <c r="G77" s="58">
        <f>表4!G11</f>
        <v>13875</v>
      </c>
      <c r="H77" s="60">
        <f t="shared" si="16"/>
        <v>-1334</v>
      </c>
      <c r="I77" s="85">
        <f t="shared" si="13"/>
        <v>-8.7711223617594847</v>
      </c>
      <c r="J77" s="118">
        <f>IF(ISERROR(表5!F77/G77),"",表5!F77/G77)</f>
        <v>2.5127927927927929</v>
      </c>
      <c r="K77" s="58">
        <f>表4!K11</f>
        <v>13312</v>
      </c>
      <c r="L77" s="60">
        <f t="shared" si="17"/>
        <v>-563</v>
      </c>
      <c r="M77" s="85">
        <f t="shared" si="15"/>
        <v>-4.0576576576576571</v>
      </c>
      <c r="N77" s="118">
        <f>IF(ISERROR(表5!I77/K77),"",表5!I77/K77)</f>
        <v>2.3950570913461537</v>
      </c>
    </row>
    <row r="78" spans="1:14" ht="24" customHeight="1">
      <c r="A78" s="189" t="s">
        <v>171</v>
      </c>
      <c r="B78" s="190"/>
      <c r="C78" s="58">
        <f>表4!C14</f>
        <v>25944</v>
      </c>
      <c r="D78" s="60">
        <v>2304</v>
      </c>
      <c r="E78" s="85">
        <v>9.7461928934010142</v>
      </c>
      <c r="F78" s="118">
        <v>2.2277597903176072</v>
      </c>
      <c r="G78" s="58">
        <f>表4!G14</f>
        <v>26349</v>
      </c>
      <c r="H78" s="60">
        <f t="shared" si="16"/>
        <v>405</v>
      </c>
      <c r="I78" s="85">
        <f t="shared" si="13"/>
        <v>1.561054579093432</v>
      </c>
      <c r="J78" s="118">
        <f>IF(ISERROR(表5!F78/G78),"",表5!F78/G78)</f>
        <v>2.2393639227295155</v>
      </c>
      <c r="K78" s="58">
        <f>表4!K14</f>
        <v>24508</v>
      </c>
      <c r="L78" s="60">
        <f t="shared" si="17"/>
        <v>-1841</v>
      </c>
      <c r="M78" s="85">
        <f t="shared" si="15"/>
        <v>-6.9869824281756419</v>
      </c>
      <c r="N78" s="118">
        <f>IF(ISERROR(表5!I78/K78),"",表5!I78/K78)</f>
        <v>2.2085849518524565</v>
      </c>
    </row>
    <row r="79" spans="1:14" ht="24" customHeight="1">
      <c r="A79" s="189" t="s">
        <v>170</v>
      </c>
      <c r="B79" s="190"/>
      <c r="C79" s="58">
        <f>SUM(C80:C87)</f>
        <v>4365</v>
      </c>
      <c r="D79" s="60">
        <v>-21106</v>
      </c>
      <c r="E79" s="85">
        <v>-82.862863648855551</v>
      </c>
      <c r="F79" s="118">
        <v>1.6799541809851088</v>
      </c>
      <c r="G79" s="58">
        <f>SUM(G80:G87)</f>
        <v>9860</v>
      </c>
      <c r="H79" s="60">
        <f t="shared" si="16"/>
        <v>5495</v>
      </c>
      <c r="I79" s="85">
        <f t="shared" si="13"/>
        <v>125.8877434135166</v>
      </c>
      <c r="J79" s="118">
        <f>IF(ISERROR(表5!F79/G79),"",表5!F79/G79)</f>
        <v>1.6718052738336715</v>
      </c>
      <c r="K79" s="58">
        <f>SUM(K80:K87)</f>
        <v>11087</v>
      </c>
      <c r="L79" s="60">
        <f t="shared" si="17"/>
        <v>1227</v>
      </c>
      <c r="M79" s="85">
        <f t="shared" si="15"/>
        <v>12.444219066937119</v>
      </c>
      <c r="N79" s="118">
        <f>IF(ISERROR(表5!I79/K79),"",表5!I79/K79)</f>
        <v>1.6828718318751692</v>
      </c>
    </row>
    <row r="80" spans="1:14" s="26" customFormat="1" ht="24" customHeight="1">
      <c r="A80" s="100"/>
      <c r="B80" s="99" t="s">
        <v>169</v>
      </c>
      <c r="C80" s="98">
        <f>表4!C53</f>
        <v>2435</v>
      </c>
      <c r="D80" s="97">
        <v>625</v>
      </c>
      <c r="E80" s="121">
        <v>34.530386740331494</v>
      </c>
      <c r="F80" s="120">
        <v>1.7737166324435318</v>
      </c>
      <c r="G80" s="98">
        <f>表4!G53</f>
        <v>2899</v>
      </c>
      <c r="H80" s="97">
        <f t="shared" si="16"/>
        <v>464</v>
      </c>
      <c r="I80" s="121">
        <f t="shared" si="13"/>
        <v>19.055441478439423</v>
      </c>
      <c r="J80" s="120">
        <f>IF(ISERROR(表5!F80/G80),"",表5!F80/G80)</f>
        <v>1.8668506381510865</v>
      </c>
      <c r="K80" s="98">
        <f>表4!K53</f>
        <v>2394</v>
      </c>
      <c r="L80" s="97">
        <f t="shared" si="17"/>
        <v>-505</v>
      </c>
      <c r="M80" s="121">
        <f t="shared" si="15"/>
        <v>-17.419799931010694</v>
      </c>
      <c r="N80" s="120">
        <f>IF(ISERROR(表5!I80/K80),"",表5!I80/K80)</f>
        <v>1.9979114452798663</v>
      </c>
    </row>
    <row r="81" spans="1:14" s="26" customFormat="1" ht="24" customHeight="1">
      <c r="A81" s="100"/>
      <c r="B81" s="99" t="s">
        <v>168</v>
      </c>
      <c r="C81" s="98">
        <f>表4!C54</f>
        <v>839</v>
      </c>
      <c r="D81" s="97">
        <v>-1737</v>
      </c>
      <c r="E81" s="121">
        <v>-67.43012422360249</v>
      </c>
      <c r="F81" s="120">
        <v>1.162097735399285</v>
      </c>
      <c r="G81" s="98">
        <f>表4!G54</f>
        <v>1977</v>
      </c>
      <c r="H81" s="97">
        <f t="shared" si="16"/>
        <v>1138</v>
      </c>
      <c r="I81" s="121">
        <f t="shared" si="13"/>
        <v>135.63766388557806</v>
      </c>
      <c r="J81" s="120">
        <f>IF(ISERROR(表5!F81/G81),"",表5!F81/G81)</f>
        <v>1.8765806777946383</v>
      </c>
      <c r="K81" s="98">
        <f>表4!K54</f>
        <v>2589</v>
      </c>
      <c r="L81" s="97">
        <f t="shared" si="17"/>
        <v>612</v>
      </c>
      <c r="M81" s="121">
        <f t="shared" si="15"/>
        <v>30.955993930197266</v>
      </c>
      <c r="N81" s="120">
        <f>IF(ISERROR(表5!I81/K81),"",表5!I81/K81)</f>
        <v>1.7547315565855544</v>
      </c>
    </row>
    <row r="82" spans="1:14" s="26" customFormat="1" ht="24" customHeight="1">
      <c r="A82" s="100"/>
      <c r="B82" s="99" t="s">
        <v>167</v>
      </c>
      <c r="C82" s="98">
        <f>表4!C55</f>
        <v>0</v>
      </c>
      <c r="D82" s="97">
        <v>-6141</v>
      </c>
      <c r="E82" s="134">
        <v>-100</v>
      </c>
      <c r="F82" s="120" t="s">
        <v>236</v>
      </c>
      <c r="G82" s="98">
        <f>表4!G55</f>
        <v>1640</v>
      </c>
      <c r="H82" s="97">
        <f t="shared" si="16"/>
        <v>1640</v>
      </c>
      <c r="I82" s="140" t="str">
        <f t="shared" si="13"/>
        <v>（皆増）</v>
      </c>
      <c r="J82" s="120">
        <f>IF(ISERROR(表5!F82/G82),"",表5!F82/G82)</f>
        <v>1.2975609756097561</v>
      </c>
      <c r="K82" s="98">
        <f>表4!K55</f>
        <v>1959</v>
      </c>
      <c r="L82" s="97">
        <f t="shared" si="17"/>
        <v>319</v>
      </c>
      <c r="M82" s="134">
        <f t="shared" si="15"/>
        <v>19.451219512195124</v>
      </c>
      <c r="N82" s="120">
        <f>IF(ISERROR(表5!I82/K82),"－",表5!I82/K82)</f>
        <v>1.4752424706482898</v>
      </c>
    </row>
    <row r="83" spans="1:14" s="26" customFormat="1" ht="24" customHeight="1">
      <c r="A83" s="100"/>
      <c r="B83" s="99" t="s">
        <v>166</v>
      </c>
      <c r="C83" s="98">
        <f>表4!C56</f>
        <v>1082</v>
      </c>
      <c r="D83" s="97">
        <v>132</v>
      </c>
      <c r="E83" s="134">
        <v>13.894736842105262</v>
      </c>
      <c r="F83" s="120">
        <v>1.8678373382624769</v>
      </c>
      <c r="G83" s="98">
        <f>表4!G56</f>
        <v>934</v>
      </c>
      <c r="H83" s="97">
        <f t="shared" si="16"/>
        <v>-148</v>
      </c>
      <c r="I83" s="134">
        <f t="shared" si="13"/>
        <v>-13.67837338262477</v>
      </c>
      <c r="J83" s="120">
        <f>IF(ISERROR(表5!F83/G83),"",表5!F83/G83)</f>
        <v>2.1884368308351179</v>
      </c>
      <c r="K83" s="98">
        <f>表4!K56</f>
        <v>784</v>
      </c>
      <c r="L83" s="97">
        <f t="shared" si="17"/>
        <v>-150</v>
      </c>
      <c r="M83" s="134">
        <f t="shared" si="15"/>
        <v>-16.059957173447536</v>
      </c>
      <c r="N83" s="120">
        <f>IF(ISERROR(表5!I83/K83),"",表5!I83/K83)</f>
        <v>2.1747448979591835</v>
      </c>
    </row>
    <row r="84" spans="1:14" s="26" customFormat="1" ht="24" customHeight="1">
      <c r="A84" s="100"/>
      <c r="B84" s="99" t="s">
        <v>165</v>
      </c>
      <c r="C84" s="98">
        <f>表4!C57</f>
        <v>0</v>
      </c>
      <c r="D84" s="97">
        <v>-3955</v>
      </c>
      <c r="E84" s="134">
        <v>-100</v>
      </c>
      <c r="F84" s="120" t="s">
        <v>236</v>
      </c>
      <c r="G84" s="98">
        <f>表4!G57</f>
        <v>800</v>
      </c>
      <c r="H84" s="97">
        <f t="shared" si="16"/>
        <v>800</v>
      </c>
      <c r="I84" s="140" t="str">
        <f t="shared" si="13"/>
        <v>（皆増）</v>
      </c>
      <c r="J84" s="120">
        <f>IF(ISERROR(表5!F84/G84),"",表5!F84/G84)</f>
        <v>1.0587500000000001</v>
      </c>
      <c r="K84" s="98">
        <f>表4!K57</f>
        <v>1243</v>
      </c>
      <c r="L84" s="97">
        <f t="shared" si="17"/>
        <v>443</v>
      </c>
      <c r="M84" s="134">
        <f t="shared" si="15"/>
        <v>55.375</v>
      </c>
      <c r="N84" s="120">
        <f>IF(ISERROR(表5!I84/K84),"－",表5!I84/K84)</f>
        <v>1.2341110217216411</v>
      </c>
    </row>
    <row r="85" spans="1:14" s="26" customFormat="1" ht="24" customHeight="1">
      <c r="A85" s="100"/>
      <c r="B85" s="99" t="s">
        <v>164</v>
      </c>
      <c r="C85" s="98">
        <f>表4!C58</f>
        <v>0</v>
      </c>
      <c r="D85" s="97">
        <v>-2393</v>
      </c>
      <c r="E85" s="134">
        <v>-100</v>
      </c>
      <c r="F85" s="120" t="s">
        <v>236</v>
      </c>
      <c r="G85" s="98">
        <f>表4!G58</f>
        <v>0</v>
      </c>
      <c r="H85" s="97">
        <f t="shared" si="16"/>
        <v>0</v>
      </c>
      <c r="I85" s="134" t="str">
        <f t="shared" si="13"/>
        <v>－</v>
      </c>
      <c r="J85" s="120" t="str">
        <f>IF(ISERROR(表5!F85/G85),"",表5!F85/G85)</f>
        <v/>
      </c>
      <c r="K85" s="98">
        <f>表4!K58</f>
        <v>160</v>
      </c>
      <c r="L85" s="97">
        <f t="shared" si="17"/>
        <v>160</v>
      </c>
      <c r="M85" s="140" t="str">
        <f t="shared" si="15"/>
        <v>（皆増）</v>
      </c>
      <c r="N85" s="120">
        <f>IF(ISERROR(表5!I85/K85),"－",表5!I85/K85)</f>
        <v>1.3187500000000001</v>
      </c>
    </row>
    <row r="86" spans="1:14" s="26" customFormat="1" ht="24" customHeight="1">
      <c r="A86" s="100"/>
      <c r="B86" s="99" t="s">
        <v>163</v>
      </c>
      <c r="C86" s="98">
        <f>表4!C59</f>
        <v>0</v>
      </c>
      <c r="D86" s="97">
        <v>-7176</v>
      </c>
      <c r="E86" s="134">
        <v>-100</v>
      </c>
      <c r="F86" s="120" t="s">
        <v>236</v>
      </c>
      <c r="G86" s="98">
        <f>表4!G59</f>
        <v>1405</v>
      </c>
      <c r="H86" s="97">
        <f t="shared" si="16"/>
        <v>1405</v>
      </c>
      <c r="I86" s="140" t="str">
        <f t="shared" si="13"/>
        <v>（皆増）</v>
      </c>
      <c r="J86" s="120">
        <f>IF(ISERROR(表5!F86/G86),"",表5!F86/G86)</f>
        <v>1.3686832740213524</v>
      </c>
      <c r="K86" s="98">
        <f>表4!K59</f>
        <v>1718</v>
      </c>
      <c r="L86" s="97">
        <f t="shared" si="17"/>
        <v>313</v>
      </c>
      <c r="M86" s="134">
        <f t="shared" si="15"/>
        <v>22.277580071174377</v>
      </c>
      <c r="N86" s="120">
        <f>IF(ISERROR(表5!I86/K86),"－",表5!I86/K86)</f>
        <v>1.4976717112922002</v>
      </c>
    </row>
    <row r="87" spans="1:14" s="26" customFormat="1" ht="24" customHeight="1">
      <c r="A87" s="100"/>
      <c r="B87" s="99" t="s">
        <v>162</v>
      </c>
      <c r="C87" s="98">
        <f>表4!C60</f>
        <v>9</v>
      </c>
      <c r="D87" s="97">
        <v>-461</v>
      </c>
      <c r="E87" s="121">
        <v>-98.085106382978722</v>
      </c>
      <c r="F87" s="120">
        <v>2</v>
      </c>
      <c r="G87" s="98">
        <f>表4!G60</f>
        <v>205</v>
      </c>
      <c r="H87" s="97">
        <f t="shared" si="16"/>
        <v>196</v>
      </c>
      <c r="I87" s="121">
        <f t="shared" si="13"/>
        <v>2177.7777777777778</v>
      </c>
      <c r="J87" s="120">
        <f>IF(ISERROR(表5!F87/G87),"",表5!F87/G87)</f>
        <v>2.0487804878048781</v>
      </c>
      <c r="K87" s="98">
        <f>表4!K60</f>
        <v>240</v>
      </c>
      <c r="L87" s="97">
        <f t="shared" si="17"/>
        <v>35</v>
      </c>
      <c r="M87" s="121">
        <f t="shared" si="15"/>
        <v>17.073170731707318</v>
      </c>
      <c r="N87" s="120">
        <f>IF(ISERROR(表5!I87/K87),"",表5!I87/K87)</f>
        <v>1.7458333333333333</v>
      </c>
    </row>
    <row r="88" spans="1:14" ht="24" customHeight="1">
      <c r="A88" s="189" t="s">
        <v>161</v>
      </c>
      <c r="B88" s="190"/>
      <c r="C88" s="58">
        <f>SUM(C89:C90)</f>
        <v>2700</v>
      </c>
      <c r="D88" s="60">
        <v>-1495</v>
      </c>
      <c r="E88" s="85">
        <v>-35.637663885578071</v>
      </c>
      <c r="F88" s="118">
        <v>3.0588888888888888</v>
      </c>
      <c r="G88" s="58">
        <f>SUM(G89:G90)</f>
        <v>3375</v>
      </c>
      <c r="H88" s="60">
        <f t="shared" si="16"/>
        <v>675</v>
      </c>
      <c r="I88" s="85">
        <f t="shared" si="13"/>
        <v>25</v>
      </c>
      <c r="J88" s="118">
        <f>IF(ISERROR(表5!F88/G88),"",表5!F88/G88)</f>
        <v>2.7327407407407409</v>
      </c>
      <c r="K88" s="58">
        <f>SUM(K89:K90)</f>
        <v>3492</v>
      </c>
      <c r="L88" s="60">
        <f t="shared" si="17"/>
        <v>117</v>
      </c>
      <c r="M88" s="85">
        <f t="shared" si="15"/>
        <v>3.4666666666666663</v>
      </c>
      <c r="N88" s="118">
        <f>IF(ISERROR(表5!I88/K88),"",表5!I88/K88)</f>
        <v>2.536082474226804</v>
      </c>
    </row>
    <row r="89" spans="1:14" s="26" customFormat="1" ht="24" customHeight="1">
      <c r="A89" s="100"/>
      <c r="B89" s="99" t="s">
        <v>160</v>
      </c>
      <c r="C89" s="98">
        <f>表4!C61</f>
        <v>2699</v>
      </c>
      <c r="D89" s="97">
        <v>238</v>
      </c>
      <c r="E89" s="121">
        <v>9.6708655018285246</v>
      </c>
      <c r="F89" s="120">
        <v>3.0448314190440904</v>
      </c>
      <c r="G89" s="98">
        <f>表4!G61</f>
        <v>2748</v>
      </c>
      <c r="H89" s="97">
        <f t="shared" si="16"/>
        <v>49</v>
      </c>
      <c r="I89" s="121">
        <f t="shared" si="13"/>
        <v>1.8154872174879586</v>
      </c>
      <c r="J89" s="120">
        <f>IF(ISERROR(表5!F89/G89),"",表5!F89/G89)</f>
        <v>2.876637554585153</v>
      </c>
      <c r="K89" s="98">
        <f>表4!K61</f>
        <v>2800</v>
      </c>
      <c r="L89" s="97">
        <f t="shared" si="17"/>
        <v>52</v>
      </c>
      <c r="M89" s="121">
        <f t="shared" si="15"/>
        <v>1.8922852983988356</v>
      </c>
      <c r="N89" s="120">
        <f>IF(ISERROR(表5!I89/K89),"",表5!I89/K89)</f>
        <v>2.6724999999999999</v>
      </c>
    </row>
    <row r="90" spans="1:14" s="26" customFormat="1" ht="24" customHeight="1">
      <c r="A90" s="100"/>
      <c r="B90" s="99" t="s">
        <v>159</v>
      </c>
      <c r="C90" s="98">
        <f>表4!C62</f>
        <v>1</v>
      </c>
      <c r="D90" s="97">
        <v>-1733</v>
      </c>
      <c r="E90" s="121">
        <v>-99.942329873125729</v>
      </c>
      <c r="F90" s="120">
        <v>41</v>
      </c>
      <c r="G90" s="98">
        <f>表4!G62</f>
        <v>627</v>
      </c>
      <c r="H90" s="97">
        <f t="shared" si="16"/>
        <v>626</v>
      </c>
      <c r="I90" s="121">
        <f t="shared" si="13"/>
        <v>62600</v>
      </c>
      <c r="J90" s="120">
        <f>IF(ISERROR(表5!F90/G90),"",表5!F90/G90)</f>
        <v>2.1020733652312598</v>
      </c>
      <c r="K90" s="98">
        <f>表4!K62</f>
        <v>692</v>
      </c>
      <c r="L90" s="97">
        <f t="shared" si="17"/>
        <v>65</v>
      </c>
      <c r="M90" s="121">
        <f t="shared" si="15"/>
        <v>10.36682615629984</v>
      </c>
      <c r="N90" s="120">
        <f>IF(ISERROR(表5!I90/K90),"",表5!I90/K90)</f>
        <v>1.9841040462427746</v>
      </c>
    </row>
    <row r="91" spans="1:14" ht="24" customHeight="1">
      <c r="A91" s="64"/>
      <c r="B91" s="63"/>
      <c r="C91" s="58"/>
      <c r="D91" s="60"/>
      <c r="E91" s="85" t="s">
        <v>236</v>
      </c>
      <c r="F91" s="118" t="s">
        <v>236</v>
      </c>
      <c r="G91" s="62"/>
      <c r="H91" s="60"/>
      <c r="I91" s="85" t="str">
        <f t="shared" si="13"/>
        <v/>
      </c>
      <c r="J91" s="118" t="str">
        <f>IF(ISERROR(表5!F91/G91),"",表5!F91/G91)</f>
        <v/>
      </c>
      <c r="K91" s="62"/>
      <c r="L91" s="60"/>
      <c r="M91" s="85" t="str">
        <f t="shared" si="15"/>
        <v/>
      </c>
      <c r="N91" s="118" t="str">
        <f>IF(ISERROR(表5!I91/K91),"",表5!I91/K91)</f>
        <v/>
      </c>
    </row>
    <row r="92" spans="1:14" ht="24" customHeight="1">
      <c r="A92" s="191" t="s">
        <v>158</v>
      </c>
      <c r="B92" s="192"/>
      <c r="C92" s="53">
        <f>C93</f>
        <v>141069</v>
      </c>
      <c r="D92" s="55">
        <v>12347</v>
      </c>
      <c r="E92" s="83">
        <v>9.5919889373999787</v>
      </c>
      <c r="F92" s="119">
        <v>2.482735398989147</v>
      </c>
      <c r="G92" s="53">
        <f>G93</f>
        <v>141411</v>
      </c>
      <c r="H92" s="55">
        <f>G92-C92</f>
        <v>342</v>
      </c>
      <c r="I92" s="83">
        <f t="shared" si="13"/>
        <v>0.24243455330370242</v>
      </c>
      <c r="J92" s="119">
        <f>IF(ISERROR(表5!F92/G92),"",表5!F92/G92)</f>
        <v>2.3543500859197657</v>
      </c>
      <c r="K92" s="53">
        <f>K93</f>
        <v>136489</v>
      </c>
      <c r="L92" s="55">
        <f>K92-G92</f>
        <v>-4922</v>
      </c>
      <c r="M92" s="83">
        <f t="shared" si="15"/>
        <v>-3.4806344626655634</v>
      </c>
      <c r="N92" s="119">
        <f>IF(ISERROR(表5!I92/K92),"",表5!I92/K92)</f>
        <v>2.2455655767131417</v>
      </c>
    </row>
    <row r="93" spans="1:14" ht="24" customHeight="1">
      <c r="A93" s="189" t="s">
        <v>157</v>
      </c>
      <c r="B93" s="190"/>
      <c r="C93" s="58">
        <f>表4!C7</f>
        <v>141069</v>
      </c>
      <c r="D93" s="60">
        <v>12347</v>
      </c>
      <c r="E93" s="85">
        <v>9.5919889373999787</v>
      </c>
      <c r="F93" s="118">
        <v>2.482735398989147</v>
      </c>
      <c r="G93" s="58">
        <f>表4!G7</f>
        <v>141411</v>
      </c>
      <c r="H93" s="60">
        <f>G93-C93</f>
        <v>342</v>
      </c>
      <c r="I93" s="85">
        <f t="shared" si="13"/>
        <v>0.24243455330370242</v>
      </c>
      <c r="J93" s="118">
        <f>IF(ISERROR(表5!F93/G93),"",表5!F93/G93)</f>
        <v>2.3543500859197657</v>
      </c>
      <c r="K93" s="58">
        <f>表4!K7</f>
        <v>136489</v>
      </c>
      <c r="L93" s="60">
        <f>K93-G93</f>
        <v>-4922</v>
      </c>
      <c r="M93" s="85">
        <f t="shared" si="15"/>
        <v>-3.4806344626655634</v>
      </c>
      <c r="N93" s="118">
        <f>IF(ISERROR(表5!I93/K93),"",表5!I93/K93)</f>
        <v>2.2455655767131417</v>
      </c>
    </row>
    <row r="94" spans="1:14" ht="24" customHeight="1">
      <c r="A94" s="74"/>
      <c r="B94" s="73"/>
      <c r="C94" s="72"/>
      <c r="D94" s="71"/>
      <c r="E94" s="71"/>
      <c r="F94" s="70"/>
      <c r="G94" s="72"/>
      <c r="H94" s="71"/>
      <c r="I94" s="71"/>
      <c r="J94" s="70"/>
      <c r="K94" s="72"/>
      <c r="L94" s="71"/>
      <c r="M94" s="71"/>
      <c r="N94" s="70"/>
    </row>
  </sheetData>
  <mergeCells count="41">
    <mergeCell ref="A93:B93"/>
    <mergeCell ref="A54:B54"/>
    <mergeCell ref="A59:B59"/>
    <mergeCell ref="A63:B63"/>
    <mergeCell ref="A69:B69"/>
    <mergeCell ref="A70:B70"/>
    <mergeCell ref="A76:B76"/>
    <mergeCell ref="A77:B77"/>
    <mergeCell ref="A78:B78"/>
    <mergeCell ref="A79:B79"/>
    <mergeCell ref="A88:B88"/>
    <mergeCell ref="A92:B92"/>
    <mergeCell ref="A53:B53"/>
    <mergeCell ref="A23:B23"/>
    <mergeCell ref="A24:B24"/>
    <mergeCell ref="A25:B25"/>
    <mergeCell ref="A28:B28"/>
    <mergeCell ref="A34:B34"/>
    <mergeCell ref="A38:B38"/>
    <mergeCell ref="A39:B39"/>
    <mergeCell ref="A5:B5"/>
    <mergeCell ref="A6:B6"/>
    <mergeCell ref="A7:B7"/>
    <mergeCell ref="A9:B9"/>
    <mergeCell ref="A10:B10"/>
    <mergeCell ref="A21:B21"/>
    <mergeCell ref="A40:B40"/>
    <mergeCell ref="A45:B45"/>
    <mergeCell ref="A51:B51"/>
    <mergeCell ref="A52:B52"/>
    <mergeCell ref="A22:B22"/>
    <mergeCell ref="A11:B11"/>
    <mergeCell ref="A12:B12"/>
    <mergeCell ref="A13:B13"/>
    <mergeCell ref="A14:B14"/>
    <mergeCell ref="A18:B18"/>
    <mergeCell ref="M1:N1"/>
    <mergeCell ref="A2:B3"/>
    <mergeCell ref="C2:F2"/>
    <mergeCell ref="G2:J2"/>
    <mergeCell ref="K2:N2"/>
  </mergeCells>
  <phoneticPr fontId="3"/>
  <printOptions horizontalCentered="1"/>
  <pageMargins left="0.35433070866141736" right="0.35433070866141736" top="0.74803149606299213" bottom="0.55118110236220474" header="0.31496062992125984" footer="0.31496062992125984"/>
  <pageSetup paperSize="9" firstPageNumber="18" orientation="portrait" useFirstPageNumber="1" r:id="rId1"/>
  <rowBreaks count="2" manualBreakCount="2">
    <brk id="33" max="17" man="1"/>
    <brk id="64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表1</vt:lpstr>
      <vt:lpstr>表2</vt:lpstr>
      <vt:lpstr>表3</vt:lpstr>
      <vt:lpstr>表4</vt:lpstr>
      <vt:lpstr>表5</vt:lpstr>
      <vt:lpstr>表6</vt:lpstr>
      <vt:lpstr>表1!Print_Area</vt:lpstr>
      <vt:lpstr>表2!Print_Area</vt:lpstr>
      <vt:lpstr>表3!Print_Area</vt:lpstr>
      <vt:lpstr>表4!Print_Area</vt:lpstr>
      <vt:lpstr>表5!Print_Area</vt:lpstr>
      <vt:lpstr>表6!Print_Area</vt:lpstr>
      <vt:lpstr>表3!Print_Titles</vt:lpstr>
      <vt:lpstr>表4!Print_Titles</vt:lpstr>
      <vt:lpstr>表5!Print_Titles</vt:lpstr>
      <vt:lpstr>表6!Print_Titles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今野 陽介</cp:lastModifiedBy>
  <cp:lastPrinted>2026-05-22T07:34:38Z</cp:lastPrinted>
  <dcterms:created xsi:type="dcterms:W3CDTF">2015-12-02T08:52:54Z</dcterms:created>
  <dcterms:modified xsi:type="dcterms:W3CDTF">2026-05-22T07:58:54Z</dcterms:modified>
</cp:coreProperties>
</file>