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145942\Desktop\"/>
    </mc:Choice>
  </mc:AlternateContent>
  <xr:revisionPtr revIDLastSave="0" documentId="8_{DA54EE74-B810-4C82-A4D4-4D853FB601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在職停止の計算" sheetId="1" r:id="rId1"/>
    <sheet name="標準報酬月額" sheetId="3" r:id="rId2"/>
  </sheets>
  <definedNames>
    <definedName name="_xlnm.Print_Area" localSheetId="0">在職停止の計算!$A$1:$I$39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F19" i="1"/>
  <c r="F16" i="1"/>
  <c r="F14" i="1"/>
  <c r="N14" i="1" l="1"/>
  <c r="N16" i="1"/>
  <c r="N19" i="1"/>
  <c r="N12" i="1"/>
  <c r="N20" i="1"/>
  <c r="C31" i="1" l="1"/>
  <c r="C32" i="1"/>
  <c r="C33" i="1"/>
  <c r="B31" i="1"/>
  <c r="D31" i="1" s="1"/>
  <c r="C25" i="1"/>
  <c r="C24" i="1"/>
  <c r="H8" i="1" l="1"/>
  <c r="B32" i="1"/>
  <c r="D32" i="1" s="1"/>
  <c r="C27" i="1"/>
  <c r="B33" i="1"/>
  <c r="D33" i="1" s="1"/>
  <c r="D25" i="1" l="1"/>
  <c r="E25" i="1" s="1"/>
  <c r="D24" i="1"/>
  <c r="D26" i="1"/>
  <c r="E26" i="1" s="1"/>
  <c r="D27" i="1" l="1"/>
  <c r="E24" i="1"/>
  <c r="E27" i="1" s="1"/>
</calcChain>
</file>

<file path=xl/sharedStrings.xml><?xml version="1.0" encoding="utf-8"?>
<sst xmlns="http://schemas.openxmlformats.org/spreadsheetml/2006/main" count="89" uniqueCount="89">
  <si>
    <t>● 在職中の年金支給額(支給停止額)について、おおよその額を計算できます。</t>
    <rPh sb="2" eb="5">
      <t>ザイショクチュウ</t>
    </rPh>
    <rPh sb="6" eb="8">
      <t>ネンキン</t>
    </rPh>
    <rPh sb="8" eb="11">
      <t>シキュウガク</t>
    </rPh>
    <rPh sb="12" eb="14">
      <t>シキュウ</t>
    </rPh>
    <rPh sb="14" eb="16">
      <t>テイシ</t>
    </rPh>
    <rPh sb="16" eb="17">
      <t>ガク</t>
    </rPh>
    <rPh sb="28" eb="29">
      <t>ガク</t>
    </rPh>
    <rPh sb="30" eb="32">
      <t>ケイサン</t>
    </rPh>
    <phoneticPr fontId="5"/>
  </si>
  <si>
    <t>＜参考＞支給停止額の計算式</t>
    <rPh sb="1" eb="3">
      <t>サンコウ</t>
    </rPh>
    <rPh sb="4" eb="6">
      <t>シキュウ</t>
    </rPh>
    <rPh sb="6" eb="8">
      <t>テイシ</t>
    </rPh>
    <rPh sb="8" eb="9">
      <t>ガク</t>
    </rPh>
    <rPh sb="10" eb="12">
      <t>ケイサン</t>
    </rPh>
    <rPh sb="12" eb="13">
      <t>シキ</t>
    </rPh>
    <phoneticPr fontId="5"/>
  </si>
  <si>
    <t>● 黄色のセルに、ご自身の状況を入力してください。</t>
    <rPh sb="2" eb="4">
      <t>キイロ</t>
    </rPh>
    <rPh sb="10" eb="12">
      <t>ジシン</t>
    </rPh>
    <rPh sb="13" eb="15">
      <t>ジョウキョウ</t>
    </rPh>
    <rPh sb="16" eb="18">
      <t>ニュウリョク</t>
    </rPh>
    <phoneticPr fontId="3"/>
  </si>
  <si>
    <t>支給停止月額</t>
    <rPh sb="0" eb="2">
      <t>シキュウ</t>
    </rPh>
    <rPh sb="2" eb="4">
      <t>テイシ</t>
    </rPh>
    <rPh sb="4" eb="6">
      <t>ゲツガク</t>
    </rPh>
    <phoneticPr fontId="5"/>
  </si>
  <si>
    <t>区分</t>
    <rPh sb="0" eb="2">
      <t>クブン</t>
    </rPh>
    <phoneticPr fontId="5"/>
  </si>
  <si>
    <t>● 標準報酬月額や、直近１年間の標準賞与合計額、年金月額等により、年金停止額が変わる場合があります。</t>
    <rPh sb="2" eb="4">
      <t>ヒョウジュン</t>
    </rPh>
    <rPh sb="4" eb="6">
      <t>ホウシュウ</t>
    </rPh>
    <rPh sb="6" eb="8">
      <t>ゲツガク</t>
    </rPh>
    <rPh sb="10" eb="12">
      <t>チョッキン</t>
    </rPh>
    <rPh sb="13" eb="15">
      <t>ネンカン</t>
    </rPh>
    <rPh sb="16" eb="18">
      <t>ヒョウジュン</t>
    </rPh>
    <rPh sb="18" eb="20">
      <t>ショウヨ</t>
    </rPh>
    <rPh sb="20" eb="22">
      <t>ゴウケイ</t>
    </rPh>
    <rPh sb="22" eb="23">
      <t>ガク</t>
    </rPh>
    <rPh sb="24" eb="26">
      <t>ネンキン</t>
    </rPh>
    <rPh sb="26" eb="28">
      <t>ゲツガク</t>
    </rPh>
    <rPh sb="28" eb="29">
      <t>トウ</t>
    </rPh>
    <rPh sb="33" eb="35">
      <t>ネンキン</t>
    </rPh>
    <rPh sb="35" eb="37">
      <t>テイシ</t>
    </rPh>
    <rPh sb="37" eb="38">
      <t>ガク</t>
    </rPh>
    <rPh sb="39" eb="40">
      <t>カ</t>
    </rPh>
    <rPh sb="42" eb="44">
      <t>バアイ</t>
    </rPh>
    <phoneticPr fontId="5"/>
  </si>
  <si>
    <t>支給停止なし（全額支給）</t>
    <rPh sb="0" eb="2">
      <t>シキュウ</t>
    </rPh>
    <rPh sb="2" eb="4">
      <t>テイシ</t>
    </rPh>
    <rPh sb="7" eb="9">
      <t>ゼンガク</t>
    </rPh>
    <rPh sb="9" eb="11">
      <t>シキュウ</t>
    </rPh>
    <phoneticPr fontId="5"/>
  </si>
  <si>
    <t>　目安の１つとして参考にしてください。</t>
    <phoneticPr fontId="3"/>
  </si>
  <si>
    <t>２　在職中の報酬等</t>
    <rPh sb="2" eb="4">
      <t>ザイショク</t>
    </rPh>
    <rPh sb="4" eb="5">
      <t>チュウ</t>
    </rPh>
    <rPh sb="6" eb="8">
      <t>ホウシュウ</t>
    </rPh>
    <rPh sb="8" eb="9">
      <t>ナド</t>
    </rPh>
    <phoneticPr fontId="3"/>
  </si>
  <si>
    <t>＜参考＞支給停止額の計算式参照</t>
    <rPh sb="13" eb="15">
      <t>サンショウ</t>
    </rPh>
    <phoneticPr fontId="3"/>
  </si>
  <si>
    <t>直近１年間の標準賞与合計額</t>
    <rPh sb="0" eb="2">
      <t>チョッキン</t>
    </rPh>
    <rPh sb="3" eb="5">
      <t>ネンカン</t>
    </rPh>
    <rPh sb="6" eb="8">
      <t>ヒョウジュン</t>
    </rPh>
    <rPh sb="8" eb="10">
      <t>ショウヨ</t>
    </rPh>
    <rPh sb="10" eb="12">
      <t>ゴウケイ</t>
    </rPh>
    <rPh sb="12" eb="13">
      <t>ガク</t>
    </rPh>
    <phoneticPr fontId="5"/>
  </si>
  <si>
    <t>総報酬月額相当額</t>
    <phoneticPr fontId="3"/>
  </si>
  <si>
    <t>３　年金額（年額）</t>
    <rPh sb="2" eb="5">
      <t>ネンキンガク</t>
    </rPh>
    <rPh sb="6" eb="8">
      <t>ネンガク</t>
    </rPh>
    <phoneticPr fontId="3"/>
  </si>
  <si>
    <t>４ 計算結果</t>
    <rPh sb="2" eb="4">
      <t>ケイサン</t>
    </rPh>
    <rPh sb="4" eb="6">
      <t>ケッカ</t>
    </rPh>
    <phoneticPr fontId="5"/>
  </si>
  <si>
    <t>在職停止前の支給年額</t>
    <rPh sb="0" eb="2">
      <t>ザイショク</t>
    </rPh>
    <rPh sb="2" eb="4">
      <t>テイシ</t>
    </rPh>
    <rPh sb="4" eb="5">
      <t>マエ</t>
    </rPh>
    <rPh sb="6" eb="8">
      <t>シキュウ</t>
    </rPh>
    <rPh sb="8" eb="9">
      <t>ネン</t>
    </rPh>
    <rPh sb="9" eb="10">
      <t>ガク</t>
    </rPh>
    <phoneticPr fontId="5"/>
  </si>
  <si>
    <t>在職停止となる年額</t>
    <rPh sb="0" eb="2">
      <t>ザイショク</t>
    </rPh>
    <rPh sb="2" eb="4">
      <t>テイシ</t>
    </rPh>
    <rPh sb="7" eb="9">
      <t>ネンガク</t>
    </rPh>
    <phoneticPr fontId="5"/>
  </si>
  <si>
    <t>在職停止後の支給年額</t>
    <rPh sb="0" eb="2">
      <t>ザイショク</t>
    </rPh>
    <rPh sb="2" eb="4">
      <t>テイシ</t>
    </rPh>
    <rPh sb="4" eb="5">
      <t>ゴ</t>
    </rPh>
    <rPh sb="6" eb="8">
      <t>シキュウ</t>
    </rPh>
    <rPh sb="8" eb="10">
      <t>ネンガク</t>
    </rPh>
    <phoneticPr fontId="5"/>
  </si>
  <si>
    <t>第1号厚生年金</t>
    <rPh sb="0" eb="1">
      <t>ダイ</t>
    </rPh>
    <rPh sb="2" eb="3">
      <t>ゴウ</t>
    </rPh>
    <rPh sb="3" eb="5">
      <t>コウセイ</t>
    </rPh>
    <rPh sb="5" eb="7">
      <t>ネンキン</t>
    </rPh>
    <phoneticPr fontId="5"/>
  </si>
  <si>
    <t>第3号厚生年金</t>
    <rPh sb="0" eb="1">
      <t>ダイ</t>
    </rPh>
    <rPh sb="2" eb="3">
      <t>ゴウ</t>
    </rPh>
    <rPh sb="3" eb="5">
      <t>コウセイ</t>
    </rPh>
    <rPh sb="5" eb="7">
      <t>ネンキン</t>
    </rPh>
    <phoneticPr fontId="5"/>
  </si>
  <si>
    <t>第4号厚生年金</t>
    <rPh sb="0" eb="1">
      <t>ダイ</t>
    </rPh>
    <rPh sb="2" eb="3">
      <t>ゴウ</t>
    </rPh>
    <rPh sb="3" eb="5">
      <t>コウセイ</t>
    </rPh>
    <rPh sb="5" eb="7">
      <t>ネンキン</t>
    </rPh>
    <phoneticPr fontId="5"/>
  </si>
  <si>
    <t>合計額</t>
    <rPh sb="0" eb="2">
      <t>ゴウケイ</t>
    </rPh>
    <rPh sb="2" eb="3">
      <t>ガク</t>
    </rPh>
    <phoneticPr fontId="5"/>
  </si>
  <si>
    <t>在職停止となる年額</t>
  </si>
  <si>
    <t>基本月額（全体）</t>
    <rPh sb="0" eb="2">
      <t>キホン</t>
    </rPh>
    <rPh sb="2" eb="4">
      <t>ゲツガク</t>
    </rPh>
    <rPh sb="5" eb="7">
      <t>ゼンタイ</t>
    </rPh>
    <phoneticPr fontId="5"/>
  </si>
  <si>
    <r>
      <t>※１　</t>
    </r>
    <r>
      <rPr>
        <b/>
        <sz val="11"/>
        <color theme="1"/>
        <rFont val="ＭＳ ゴシック"/>
        <family val="3"/>
        <charset val="128"/>
      </rPr>
      <t>総報酬月額相当額</t>
    </r>
    <r>
      <rPr>
        <sz val="11"/>
        <color theme="1"/>
        <rFont val="ＭＳ ゴシック"/>
        <family val="3"/>
        <charset val="128"/>
      </rPr>
      <t>　…その月の標準報酬月額 ＋ 直近１年間の標準賞与合計額 ÷ 12</t>
    </r>
    <rPh sb="3" eb="4">
      <t>ソウ</t>
    </rPh>
    <rPh sb="4" eb="6">
      <t>ホウシュウ</t>
    </rPh>
    <rPh sb="6" eb="8">
      <t>ゲツガク</t>
    </rPh>
    <rPh sb="8" eb="10">
      <t>ソウトウ</t>
    </rPh>
    <rPh sb="10" eb="11">
      <t>ガク</t>
    </rPh>
    <rPh sb="15" eb="16">
      <t>ツキ</t>
    </rPh>
    <rPh sb="17" eb="19">
      <t>ヒョウジュン</t>
    </rPh>
    <rPh sb="19" eb="21">
      <t>ホウシュウ</t>
    </rPh>
    <rPh sb="21" eb="23">
      <t>ゲツガク</t>
    </rPh>
    <rPh sb="26" eb="28">
      <t>チョッキン</t>
    </rPh>
    <rPh sb="29" eb="31">
      <t>ネンカン</t>
    </rPh>
    <rPh sb="32" eb="34">
      <t>ヒョウジュン</t>
    </rPh>
    <rPh sb="34" eb="36">
      <t>ショウヨ</t>
    </rPh>
    <rPh sb="36" eb="38">
      <t>ゴウケイ</t>
    </rPh>
    <rPh sb="38" eb="39">
      <t>ガク</t>
    </rPh>
    <phoneticPr fontId="5"/>
  </si>
  <si>
    <t>現在の標準報酬月額</t>
    <rPh sb="0" eb="2">
      <t>ゲンザイ</t>
    </rPh>
    <rPh sb="3" eb="5">
      <t>ヒョウジュン</t>
    </rPh>
    <rPh sb="5" eb="7">
      <t>ホウシュウ</t>
    </rPh>
    <rPh sb="7" eb="9">
      <t>ゲツガク</t>
    </rPh>
    <phoneticPr fontId="5"/>
  </si>
  <si>
    <t>総報酬月額相当額＋基本月額－支給停止調整(変更)額</t>
    <rPh sb="9" eb="11">
      <t>キホン</t>
    </rPh>
    <rPh sb="11" eb="13">
      <t>ゲツガク</t>
    </rPh>
    <phoneticPr fontId="3"/>
  </si>
  <si>
    <t>年金の構成</t>
    <rPh sb="0" eb="2">
      <t>ネンキン</t>
    </rPh>
    <rPh sb="3" eb="5">
      <t>コウセイ</t>
    </rPh>
    <phoneticPr fontId="3"/>
  </si>
  <si>
    <t>公立学校共済組合福島支部 長期給付担当</t>
    <rPh sb="0" eb="12">
      <t>コウリツガッコウキョウサイクミアイフクシマシブ</t>
    </rPh>
    <rPh sb="13" eb="19">
      <t>チョウキキュウフタントウ</t>
    </rPh>
    <phoneticPr fontId="3"/>
  </si>
  <si>
    <t>計算式区分</t>
    <phoneticPr fontId="3"/>
  </si>
  <si>
    <t>計算式</t>
    <rPh sb="0" eb="2">
      <t>ケイサン</t>
    </rPh>
    <rPh sb="2" eb="3">
      <t>シキ</t>
    </rPh>
    <phoneticPr fontId="3"/>
  </si>
  <si>
    <r>
      <rPr>
        <b/>
        <sz val="14"/>
        <color rgb="FF0070C0"/>
        <rFont val="BIZ UDPゴシック"/>
        <family val="3"/>
        <charset val="128"/>
      </rPr>
      <t>日本年金機構</t>
    </r>
    <r>
      <rPr>
        <sz val="12"/>
        <color theme="4" tint="-0.499984740745262"/>
        <rFont val="BIZ UDPゴシック"/>
        <family val="3"/>
        <charset val="128"/>
      </rPr>
      <t>から支給の老齢厚生年金</t>
    </r>
    <rPh sb="0" eb="2">
      <t>ニホン</t>
    </rPh>
    <phoneticPr fontId="5"/>
  </si>
  <si>
    <r>
      <t>→ 毎年6月と12月にお送りする「</t>
    </r>
    <r>
      <rPr>
        <b/>
        <sz val="10"/>
        <color rgb="FFFF0000"/>
        <rFont val="BIZ UDゴシック"/>
        <family val="3"/>
        <charset val="128"/>
      </rPr>
      <t>年金支払通知書</t>
    </r>
    <r>
      <rPr>
        <sz val="10"/>
        <color rgb="FFFF0000"/>
        <rFont val="BIZ UDゴシック"/>
        <family val="3"/>
        <charset val="128"/>
      </rPr>
      <t>」をご覧ください。</t>
    </r>
    <rPh sb="2" eb="4">
      <t>マイトシ</t>
    </rPh>
    <rPh sb="5" eb="6">
      <t>ガツ</t>
    </rPh>
    <rPh sb="9" eb="10">
      <t>ガツ</t>
    </rPh>
    <rPh sb="12" eb="13">
      <t>オク</t>
    </rPh>
    <rPh sb="17" eb="19">
      <t>ネンキン</t>
    </rPh>
    <rPh sb="19" eb="21">
      <t>シハラ</t>
    </rPh>
    <rPh sb="21" eb="24">
      <t>ツウチショ</t>
    </rPh>
    <rPh sb="27" eb="28">
      <t>ラン</t>
    </rPh>
    <phoneticPr fontId="3"/>
  </si>
  <si>
    <t>標準報酬月額＋標準賞与額の1/12</t>
    <rPh sb="0" eb="6">
      <t>ヒョウジュンホウシュウゲツガク</t>
    </rPh>
    <rPh sb="7" eb="9">
      <t>ヒョウジュン</t>
    </rPh>
    <rPh sb="9" eb="11">
      <t>ショウヨ</t>
    </rPh>
    <rPh sb="11" eb="12">
      <t>ガク</t>
    </rPh>
    <phoneticPr fontId="3"/>
  </si>
  <si>
    <t>日本年金機構の年金額の1/12　…①</t>
    <rPh sb="0" eb="2">
      <t>ニホン</t>
    </rPh>
    <rPh sb="2" eb="4">
      <t>ネンキン</t>
    </rPh>
    <rPh sb="4" eb="6">
      <t>キコウ</t>
    </rPh>
    <rPh sb="7" eb="9">
      <t>ネンキン</t>
    </rPh>
    <rPh sb="9" eb="10">
      <t>ガク</t>
    </rPh>
    <phoneticPr fontId="3"/>
  </si>
  <si>
    <t>公立学校共済組合の年金額の1/12　…②</t>
    <rPh sb="0" eb="2">
      <t>コウリツ</t>
    </rPh>
    <rPh sb="2" eb="4">
      <t>ガッコウ</t>
    </rPh>
    <rPh sb="4" eb="6">
      <t>キョウサイ</t>
    </rPh>
    <rPh sb="6" eb="8">
      <t>クミアイ</t>
    </rPh>
    <rPh sb="9" eb="12">
      <t>ネンキンガク</t>
    </rPh>
    <phoneticPr fontId="3"/>
  </si>
  <si>
    <t>私学共済組合の年金額の1/12　…③</t>
    <rPh sb="0" eb="2">
      <t>シガク</t>
    </rPh>
    <rPh sb="2" eb="4">
      <t>キョウサイ</t>
    </rPh>
    <rPh sb="4" eb="6">
      <t>クミアイ</t>
    </rPh>
    <rPh sb="7" eb="10">
      <t>ネンキンガク</t>
    </rPh>
    <phoneticPr fontId="3"/>
  </si>
  <si>
    <t>年金額の合計　①＋②＋③</t>
    <rPh sb="0" eb="3">
      <t>ネンキンガク</t>
    </rPh>
    <rPh sb="4" eb="6">
      <t>ゴウケイ</t>
    </rPh>
    <phoneticPr fontId="3"/>
  </si>
  <si>
    <r>
      <rPr>
        <b/>
        <sz val="14"/>
        <color rgb="FF0070C0"/>
        <rFont val="BIZ UDPゴシック"/>
        <family val="3"/>
        <charset val="128"/>
      </rPr>
      <t>老齢基礎年金</t>
    </r>
    <r>
      <rPr>
        <sz val="12"/>
        <color rgb="FF002060"/>
        <rFont val="BIZ UDPゴシック"/>
        <family val="3"/>
        <charset val="128"/>
      </rPr>
      <t>(65歳～)は、在職停止の対象外です</t>
    </r>
    <rPh sb="9" eb="10">
      <t>サイ</t>
    </rPh>
    <rPh sb="21" eb="22">
      <t>ガイ</t>
    </rPh>
    <phoneticPr fontId="5"/>
  </si>
  <si>
    <t>年金支給額の在職停止額計算シート</t>
    <rPh sb="0" eb="2">
      <t>ネンキン</t>
    </rPh>
    <rPh sb="2" eb="5">
      <t>シキュウガク</t>
    </rPh>
    <rPh sb="6" eb="8">
      <t>ザイショク</t>
    </rPh>
    <rPh sb="8" eb="10">
      <t>テイシ</t>
    </rPh>
    <rPh sb="10" eb="11">
      <t>ガク</t>
    </rPh>
    <rPh sb="11" eb="13">
      <t>ケイサン</t>
    </rPh>
    <phoneticPr fontId="5"/>
  </si>
  <si>
    <t>● 本シートの計算結果と実際の額が異なる場合であっても、一切の責任は負いませんので、</t>
    <rPh sb="2" eb="3">
      <t>ホン</t>
    </rPh>
    <rPh sb="7" eb="9">
      <t>ケイサン</t>
    </rPh>
    <rPh sb="9" eb="11">
      <t>ケッカ</t>
    </rPh>
    <rPh sb="12" eb="14">
      <t>ジッサイ</t>
    </rPh>
    <rPh sb="15" eb="16">
      <t>ガク</t>
    </rPh>
    <rPh sb="17" eb="18">
      <t>コト</t>
    </rPh>
    <rPh sb="20" eb="22">
      <t>バアイ</t>
    </rPh>
    <rPh sb="28" eb="30">
      <t>イッサイ</t>
    </rPh>
    <rPh sb="31" eb="33">
      <t>セキニン</t>
    </rPh>
    <rPh sb="34" eb="35">
      <t>オ</t>
    </rPh>
    <phoneticPr fontId="3"/>
  </si>
  <si>
    <t>　</t>
    <phoneticPr fontId="3"/>
  </si>
  <si>
    <r>
      <t>総報酬月額相当額</t>
    </r>
    <r>
      <rPr>
        <vertAlign val="superscript"/>
        <sz val="12"/>
        <color theme="1"/>
        <rFont val="游ゴシック"/>
        <family val="3"/>
        <charset val="128"/>
        <scheme val="minor"/>
      </rPr>
      <t>※1</t>
    </r>
    <r>
      <rPr>
        <sz val="12"/>
        <color theme="1"/>
        <rFont val="游ゴシック"/>
        <family val="3"/>
        <charset val="128"/>
        <scheme val="minor"/>
      </rPr>
      <t>と基本月額</t>
    </r>
    <r>
      <rPr>
        <vertAlign val="superscript"/>
        <sz val="12"/>
        <color theme="1"/>
        <rFont val="游ゴシック"/>
        <family val="3"/>
        <charset val="128"/>
        <scheme val="minor"/>
      </rPr>
      <t>※2</t>
    </r>
    <r>
      <rPr>
        <sz val="12"/>
        <color theme="1"/>
        <rFont val="游ゴシック"/>
        <family val="3"/>
        <charset val="128"/>
        <scheme val="minor"/>
      </rPr>
      <t>の合計額が65万円超</t>
    </r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rPh sb="11" eb="13">
      <t>キホン</t>
    </rPh>
    <rPh sb="13" eb="15">
      <t>ゲツガク</t>
    </rPh>
    <rPh sb="18" eb="20">
      <t>ゴウケイ</t>
    </rPh>
    <rPh sb="20" eb="21">
      <t>ガク</t>
    </rPh>
    <rPh sb="24" eb="26">
      <t>マンエン</t>
    </rPh>
    <rPh sb="26" eb="27">
      <t>コ</t>
    </rPh>
    <phoneticPr fontId="5"/>
  </si>
  <si>
    <t>総報酬月額相当額と基本月額の合計額が65万円以下</t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rPh sb="9" eb="11">
      <t>キホン</t>
    </rPh>
    <rPh sb="11" eb="13">
      <t>ゲツガク</t>
    </rPh>
    <rPh sb="14" eb="16">
      <t>ゴウケイ</t>
    </rPh>
    <rPh sb="16" eb="17">
      <t>ガク</t>
    </rPh>
    <rPh sb="20" eb="22">
      <t>マンエン</t>
    </rPh>
    <rPh sb="22" eb="24">
      <t>イカ</t>
    </rPh>
    <phoneticPr fontId="5"/>
  </si>
  <si>
    <t>（総報酬月額相当額＋基本月額－65万円）×１/２</t>
    <rPh sb="1" eb="9">
      <t>ソウホウシュウゲツガクソウトウガク</t>
    </rPh>
    <rPh sb="10" eb="14">
      <t>キホンゲツガク</t>
    </rPh>
    <rPh sb="17" eb="19">
      <t>マンエン</t>
    </rPh>
    <phoneticPr fontId="5"/>
  </si>
  <si>
    <r>
      <t>※２　</t>
    </r>
    <r>
      <rPr>
        <b/>
        <sz val="11"/>
        <color theme="1"/>
        <rFont val="ＭＳ ゴシック"/>
        <family val="3"/>
        <charset val="128"/>
      </rPr>
      <t>基本月額</t>
    </r>
    <r>
      <rPr>
        <sz val="11"/>
        <color theme="1"/>
        <rFont val="ＭＳ ゴシック"/>
        <family val="3"/>
        <charset val="128"/>
      </rPr>
      <t>　…経過的職域加算額、加給年金額等は除いた老齢厚生年金および退職共済年金の月額</t>
    </r>
    <rPh sb="3" eb="5">
      <t>キホン</t>
    </rPh>
    <rPh sb="5" eb="7">
      <t>ゲツガク</t>
    </rPh>
    <rPh sb="9" eb="12">
      <t>ケイカテキ</t>
    </rPh>
    <rPh sb="12" eb="14">
      <t>ショクイキ</t>
    </rPh>
    <rPh sb="14" eb="16">
      <t>カサン</t>
    </rPh>
    <rPh sb="16" eb="17">
      <t>ガク</t>
    </rPh>
    <rPh sb="18" eb="20">
      <t>カキュウ</t>
    </rPh>
    <rPh sb="20" eb="22">
      <t>ネンキン</t>
    </rPh>
    <rPh sb="22" eb="23">
      <t>ガク</t>
    </rPh>
    <rPh sb="23" eb="24">
      <t>トウ</t>
    </rPh>
    <rPh sb="25" eb="26">
      <t>ノゾ</t>
    </rPh>
    <rPh sb="28" eb="30">
      <t>ロウレイ</t>
    </rPh>
    <rPh sb="30" eb="32">
      <t>コウセイ</t>
    </rPh>
    <rPh sb="32" eb="34">
      <t>ネンキン</t>
    </rPh>
    <rPh sb="37" eb="39">
      <t>タイショク</t>
    </rPh>
    <rPh sb="39" eb="41">
      <t>キョウサイ</t>
    </rPh>
    <rPh sb="41" eb="43">
      <t>ネンキン</t>
    </rPh>
    <rPh sb="44" eb="46">
      <t>ゲツガク</t>
    </rPh>
    <phoneticPr fontId="5"/>
  </si>
  <si>
    <r>
      <rPr>
        <sz val="14"/>
        <color rgb="FF0070C0"/>
        <rFont val="BIZ UDPゴシック"/>
        <family val="3"/>
        <charset val="128"/>
      </rPr>
      <t>私学共済組合</t>
    </r>
    <r>
      <rPr>
        <sz val="12"/>
        <color theme="4" tint="-0.499984740745262"/>
        <rFont val="BIZ UDPゴシック"/>
        <family val="3"/>
        <charset val="128"/>
      </rPr>
      <t>から支給の老齢厚生年金・退職共済年金
ただし、経過的職域加算額、加給年金額等は除く</t>
    </r>
    <rPh sb="29" eb="32">
      <t>ケイカテキ</t>
    </rPh>
    <phoneticPr fontId="3"/>
  </si>
  <si>
    <r>
      <rPr>
        <b/>
        <sz val="14"/>
        <color rgb="FF0070C0"/>
        <rFont val="BIZ UDPゴシック"/>
        <family val="3"/>
        <charset val="128"/>
      </rPr>
      <t>公立学校共済組合など</t>
    </r>
    <r>
      <rPr>
        <sz val="12"/>
        <color theme="4" tint="-0.499984740745262"/>
        <rFont val="BIZ UDPゴシック"/>
        <family val="3"/>
        <charset val="128"/>
      </rPr>
      <t>公務員の共済組合から給付の老齢厚生年金・退職共済年金。ただし、経過的職域加算額、加給年金額等は除く</t>
    </r>
    <rPh sb="41" eb="44">
      <t>ケイカテキ</t>
    </rPh>
    <phoneticPr fontId="3"/>
  </si>
  <si>
    <t>計算式（総報酬月額相当額＋基本月額－65万円）×1/2</t>
    <rPh sb="0" eb="2">
      <t>ケイサン</t>
    </rPh>
    <rPh sb="2" eb="3">
      <t>シキ</t>
    </rPh>
    <phoneticPr fontId="3"/>
  </si>
  <si>
    <t>※当該結果には、加給年金額や経過的職域加算額等は含みません。</t>
    <rPh sb="1" eb="3">
      <t>トウガイ</t>
    </rPh>
    <rPh sb="3" eb="5">
      <t>ケッカ</t>
    </rPh>
    <rPh sb="8" eb="10">
      <t>カキュウ</t>
    </rPh>
    <rPh sb="10" eb="12">
      <t>ネンキン</t>
    </rPh>
    <rPh sb="12" eb="13">
      <t>ガク</t>
    </rPh>
    <rPh sb="14" eb="17">
      <t>ケイカテキ</t>
    </rPh>
    <rPh sb="17" eb="19">
      <t>ショクイキ</t>
    </rPh>
    <rPh sb="19" eb="21">
      <t>カサン</t>
    </rPh>
    <rPh sb="21" eb="22">
      <t>ガク</t>
    </rPh>
    <rPh sb="22" eb="23">
      <t>トウ</t>
    </rPh>
    <rPh sb="24" eb="25">
      <t>フク</t>
    </rPh>
    <phoneticPr fontId="5"/>
  </si>
  <si>
    <t>ver.2604</t>
    <phoneticPr fontId="3"/>
  </si>
  <si>
    <t>令和８年度の額です。年度ごとに見直しがあります。</t>
    <rPh sb="0" eb="2">
      <t>レイワ</t>
    </rPh>
    <rPh sb="3" eb="5">
      <t>ネンド</t>
    </rPh>
    <rPh sb="6" eb="7">
      <t>ガク</t>
    </rPh>
    <rPh sb="10" eb="12">
      <t>ネンド</t>
    </rPh>
    <rPh sb="15" eb="17">
      <t>ミナオ</t>
    </rPh>
    <phoneticPr fontId="5"/>
  </si>
  <si>
    <t>１　支給停止基準額</t>
    <rPh sb="2" eb="4">
      <t>シキュウ</t>
    </rPh>
    <rPh sb="4" eb="6">
      <t>テイシ</t>
    </rPh>
    <rPh sb="6" eb="8">
      <t>キジュン</t>
    </rPh>
    <rPh sb="8" eb="9">
      <t>ガク</t>
    </rPh>
    <phoneticPr fontId="3"/>
  </si>
  <si>
    <t>標準報酬等級表（令和4年10月～）</t>
    <phoneticPr fontId="39"/>
  </si>
  <si>
    <t>等級</t>
    <rPh sb="0" eb="2">
      <t>トウキュウ</t>
    </rPh>
    <phoneticPr fontId="39"/>
  </si>
  <si>
    <t>標準報酬
の月額</t>
    <rPh sb="6" eb="8">
      <t>ゲツガク</t>
    </rPh>
    <phoneticPr fontId="39"/>
  </si>
  <si>
    <t>報酬月額</t>
  </si>
  <si>
    <t>厚生年金
保険</t>
    <rPh sb="0" eb="2">
      <t>コウセイ</t>
    </rPh>
    <rPh sb="2" eb="4">
      <t>ネンキン</t>
    </rPh>
    <rPh sb="5" eb="7">
      <t>ホケン</t>
    </rPh>
    <phoneticPr fontId="39"/>
  </si>
  <si>
    <t>第 1 級</t>
  </si>
  <si>
    <t>第 2 級</t>
  </si>
  <si>
    <t>第 3 級</t>
  </si>
  <si>
    <t>第 4 級</t>
  </si>
  <si>
    <t>第 5 級</t>
  </si>
  <si>
    <t>第 6 級</t>
  </si>
  <si>
    <t>第 7 級</t>
  </si>
  <si>
    <t>第 8 級</t>
  </si>
  <si>
    <t>第 9 級</t>
  </si>
  <si>
    <t>第 10 級</t>
  </si>
  <si>
    <t>第 11 級</t>
  </si>
  <si>
    <t>第 12 級</t>
  </si>
  <si>
    <t>第 13 級</t>
  </si>
  <si>
    <t>第 14 級</t>
  </si>
  <si>
    <t>第 15 級</t>
  </si>
  <si>
    <t>第 16 級</t>
  </si>
  <si>
    <t>第 17 級</t>
  </si>
  <si>
    <t>第 18 級</t>
  </si>
  <si>
    <t>第 19 級</t>
  </si>
  <si>
    <t>第 20 級</t>
  </si>
  <si>
    <t>第 21 級</t>
  </si>
  <si>
    <t>第 22 級</t>
  </si>
  <si>
    <t>第 23 級</t>
  </si>
  <si>
    <t>第 24 級</t>
  </si>
  <si>
    <t>第 25 級</t>
  </si>
  <si>
    <t>第 26 級</t>
  </si>
  <si>
    <t>第 27 級</t>
  </si>
  <si>
    <t>第 28 級</t>
  </si>
  <si>
    <t>第 29 級</t>
  </si>
  <si>
    <t>第 30 級</t>
  </si>
  <si>
    <t>第 31 級</t>
  </si>
  <si>
    <t>第 32 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</si>
</sst>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&quot;円&quot;;[Red]\-#,##0\ &quot;円&quot;"/>
    <numFmt numFmtId="177" formatCode="0.0000000000"/>
    <numFmt numFmtId="178" formatCode="#,###&quot;円&quot;"/>
    <numFmt numFmtId="179" formatCode="#,###&quot;円&quot;&quot;以&quot;&quot;上&quot;"/>
    <numFmt numFmtId="180" formatCode="#,###&quot;円&quot;&quot;未&quot;&quot;満&quot;"/>
  </numFmts>
  <fonts count="4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24"/>
      <color rgb="FF0070C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0070C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vertAlign val="superscript"/>
      <sz val="12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0"/>
      <name val="ＭＳ ゴシック"/>
      <family val="2"/>
      <charset val="128"/>
    </font>
    <font>
      <sz val="12"/>
      <color theme="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4"/>
      <color rgb="FF0070C0"/>
      <name val="BIZ UDPゴシック"/>
      <family val="3"/>
      <charset val="128"/>
    </font>
    <font>
      <sz val="12"/>
      <color rgb="FF0070C0"/>
      <name val="游ゴシック"/>
      <family val="2"/>
      <charset val="128"/>
      <scheme val="minor"/>
    </font>
    <font>
      <b/>
      <sz val="14"/>
      <color rgb="FF0070C0"/>
      <name val="BIZ UDP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4" tint="-0.499984740745262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rgb="FF0070C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2"/>
      <color rgb="FF002060"/>
      <name val="BIZ UDPゴシック"/>
      <family val="3"/>
      <charset val="128"/>
    </font>
    <font>
      <b/>
      <sz val="22"/>
      <color rgb="FF0070C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26" fillId="0" borderId="0"/>
    <xf numFmtId="0" fontId="37" fillId="0" borderId="0"/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6" fillId="2" borderId="10" xfId="1" applyNumberFormat="1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176" fontId="6" fillId="2" borderId="10" xfId="1" applyNumberFormat="1" applyFont="1" applyFill="1" applyBorder="1" applyAlignment="1" applyProtection="1">
      <alignment horizontal="right" vertical="center"/>
      <protection locked="0"/>
    </xf>
    <xf numFmtId="38" fontId="6" fillId="0" borderId="0" xfId="1" applyFont="1" applyBorder="1">
      <alignment vertical="center"/>
    </xf>
    <xf numFmtId="0" fontId="12" fillId="0" borderId="0" xfId="0" applyFont="1" applyAlignment="1">
      <alignment horizontal="left" vertical="top" inden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38" fontId="6" fillId="0" borderId="0" xfId="1" applyNumberFormat="1" applyFont="1">
      <alignment vertical="center"/>
    </xf>
    <xf numFmtId="0" fontId="0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177" fontId="6" fillId="0" borderId="6" xfId="0" applyNumberFormat="1" applyFont="1" applyBorder="1" applyAlignment="1">
      <alignment vertical="center"/>
    </xf>
    <xf numFmtId="0" fontId="15" fillId="0" borderId="0" xfId="0" applyFont="1" applyAlignment="1"/>
    <xf numFmtId="0" fontId="15" fillId="3" borderId="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top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indent="1"/>
    </xf>
    <xf numFmtId="0" fontId="12" fillId="0" borderId="0" xfId="0" applyFont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horizontal="right" vertical="center"/>
    </xf>
    <xf numFmtId="0" fontId="15" fillId="3" borderId="11" xfId="0" applyFont="1" applyFill="1" applyBorder="1" applyAlignment="1">
      <alignment horizontal="center" vertical="center"/>
    </xf>
    <xf numFmtId="176" fontId="2" fillId="0" borderId="11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0" fontId="28" fillId="3" borderId="15" xfId="0" applyFont="1" applyFill="1" applyBorder="1" applyAlignment="1">
      <alignment horizontal="center" vertical="center"/>
    </xf>
    <xf numFmtId="176" fontId="29" fillId="0" borderId="18" xfId="1" applyNumberFormat="1" applyFont="1" applyBorder="1" applyAlignment="1">
      <alignment vertical="center"/>
    </xf>
    <xf numFmtId="176" fontId="29" fillId="0" borderId="20" xfId="1" applyNumberFormat="1" applyFont="1" applyBorder="1" applyAlignment="1">
      <alignment vertical="center"/>
    </xf>
    <xf numFmtId="176" fontId="29" fillId="0" borderId="23" xfId="1" applyNumberFormat="1" applyFont="1" applyBorder="1" applyAlignment="1">
      <alignment vertical="center"/>
    </xf>
    <xf numFmtId="0" fontId="30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/>
    </xf>
    <xf numFmtId="0" fontId="15" fillId="5" borderId="1" xfId="0" applyFont="1" applyFill="1" applyBorder="1" applyAlignment="1">
      <alignment horizontal="left" vertical="center" indent="1"/>
    </xf>
    <xf numFmtId="0" fontId="6" fillId="5" borderId="2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15" fillId="5" borderId="4" xfId="0" applyFont="1" applyFill="1" applyBorder="1" applyAlignment="1">
      <alignment horizontal="left" vertical="center" indent="1"/>
    </xf>
    <xf numFmtId="0" fontId="6" fillId="5" borderId="0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5" xfId="0" applyFont="1" applyFill="1" applyBorder="1">
      <alignment vertical="center"/>
    </xf>
    <xf numFmtId="0" fontId="22" fillId="5" borderId="4" xfId="0" applyFont="1" applyFill="1" applyBorder="1" applyAlignment="1">
      <alignment horizontal="left" vertical="center" indent="1"/>
    </xf>
    <xf numFmtId="0" fontId="9" fillId="5" borderId="0" xfId="0" applyFont="1" applyFill="1" applyBorder="1">
      <alignment vertical="center"/>
    </xf>
    <xf numFmtId="0" fontId="15" fillId="5" borderId="7" xfId="0" applyFont="1" applyFill="1" applyBorder="1" applyAlignment="1">
      <alignment horizontal="left" vertical="center" indent="1"/>
    </xf>
    <xf numFmtId="0" fontId="2" fillId="5" borderId="8" xfId="0" applyFont="1" applyFill="1" applyBorder="1" applyAlignment="1">
      <alignment horizontal="left" vertical="center"/>
    </xf>
    <xf numFmtId="0" fontId="2" fillId="5" borderId="8" xfId="0" applyFont="1" applyFill="1" applyBorder="1">
      <alignment vertical="center"/>
    </xf>
    <xf numFmtId="0" fontId="2" fillId="5" borderId="9" xfId="0" applyFont="1" applyFill="1" applyBorder="1">
      <alignment vertical="center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 indent="1"/>
    </xf>
    <xf numFmtId="176" fontId="6" fillId="0" borderId="6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36" fillId="0" borderId="0" xfId="0" applyFont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37" fillId="0" borderId="0" xfId="4"/>
    <xf numFmtId="0" fontId="38" fillId="0" borderId="0" xfId="4" applyFont="1"/>
    <xf numFmtId="0" fontId="40" fillId="6" borderId="26" xfId="4" applyFont="1" applyFill="1" applyBorder="1" applyAlignment="1">
      <alignment horizontal="center" vertical="center" wrapText="1" readingOrder="1"/>
    </xf>
    <xf numFmtId="0" fontId="40" fillId="4" borderId="29" xfId="4" applyFont="1" applyFill="1" applyBorder="1" applyAlignment="1">
      <alignment horizontal="center" vertical="center" wrapText="1" readingOrder="1"/>
    </xf>
    <xf numFmtId="0" fontId="40" fillId="7" borderId="33" xfId="4" applyFont="1" applyFill="1" applyBorder="1" applyAlignment="1">
      <alignment horizontal="center" vertical="center" wrapText="1" readingOrder="1"/>
    </xf>
    <xf numFmtId="178" fontId="41" fillId="7" borderId="34" xfId="4" applyNumberFormat="1" applyFont="1" applyFill="1" applyBorder="1" applyAlignment="1">
      <alignment horizontal="right" vertical="center" wrapText="1" readingOrder="1"/>
    </xf>
    <xf numFmtId="179" fontId="41" fillId="7" borderId="35" xfId="4" applyNumberFormat="1" applyFont="1" applyFill="1" applyBorder="1" applyAlignment="1">
      <alignment horizontal="right" vertical="center" wrapText="1" readingOrder="1"/>
    </xf>
    <xf numFmtId="180" fontId="41" fillId="7" borderId="36" xfId="4" applyNumberFormat="1" applyFont="1" applyFill="1" applyBorder="1" applyAlignment="1">
      <alignment horizontal="right" vertical="center" wrapText="1" readingOrder="1"/>
    </xf>
    <xf numFmtId="0" fontId="40" fillId="7" borderId="37" xfId="4" applyFont="1" applyFill="1" applyBorder="1" applyAlignment="1">
      <alignment horizontal="center" vertical="center" wrapText="1" readingOrder="1"/>
    </xf>
    <xf numFmtId="178" fontId="40" fillId="0" borderId="38" xfId="4" applyNumberFormat="1" applyFont="1" applyBorder="1" applyAlignment="1">
      <alignment horizontal="right" vertical="center" wrapText="1" readingOrder="1"/>
    </xf>
    <xf numFmtId="179" fontId="40" fillId="7" borderId="39" xfId="4" applyNumberFormat="1" applyFont="1" applyFill="1" applyBorder="1" applyAlignment="1">
      <alignment horizontal="right" vertical="center" wrapText="1" readingOrder="1"/>
    </xf>
    <xf numFmtId="180" fontId="40" fillId="7" borderId="40" xfId="4" applyNumberFormat="1" applyFont="1" applyFill="1" applyBorder="1" applyAlignment="1">
      <alignment horizontal="right" vertical="center" wrapText="1" readingOrder="1"/>
    </xf>
    <xf numFmtId="0" fontId="40" fillId="7" borderId="41" xfId="4" applyFont="1" applyFill="1" applyBorder="1" applyAlignment="1">
      <alignment horizontal="center" vertical="center" wrapText="1" readingOrder="1"/>
    </xf>
    <xf numFmtId="178" fontId="40" fillId="7" borderId="42" xfId="4" applyNumberFormat="1" applyFont="1" applyFill="1" applyBorder="1" applyAlignment="1">
      <alignment horizontal="right" vertical="center" wrapText="1" readingOrder="1"/>
    </xf>
    <xf numFmtId="179" fontId="40" fillId="7" borderId="43" xfId="4" applyNumberFormat="1" applyFont="1" applyFill="1" applyBorder="1" applyAlignment="1">
      <alignment horizontal="right" vertical="center" wrapText="1" readingOrder="1"/>
    </xf>
    <xf numFmtId="180" fontId="40" fillId="7" borderId="44" xfId="4" applyNumberFormat="1" applyFont="1" applyFill="1" applyBorder="1" applyAlignment="1">
      <alignment horizontal="right" vertical="center" wrapText="1" readingOrder="1"/>
    </xf>
    <xf numFmtId="178" fontId="40" fillId="7" borderId="34" xfId="4" applyNumberFormat="1" applyFont="1" applyFill="1" applyBorder="1" applyAlignment="1">
      <alignment horizontal="right" vertical="center" wrapText="1" readingOrder="1"/>
    </xf>
    <xf numFmtId="179" fontId="40" fillId="7" borderId="35" xfId="4" applyNumberFormat="1" applyFont="1" applyFill="1" applyBorder="1" applyAlignment="1">
      <alignment horizontal="right" vertical="center" wrapText="1" readingOrder="1"/>
    </xf>
    <xf numFmtId="180" fontId="40" fillId="7" borderId="36" xfId="4" applyNumberFormat="1" applyFont="1" applyFill="1" applyBorder="1" applyAlignment="1">
      <alignment horizontal="right" vertical="center" wrapText="1" readingOrder="1"/>
    </xf>
    <xf numFmtId="0" fontId="40" fillId="7" borderId="45" xfId="4" applyFont="1" applyFill="1" applyBorder="1" applyAlignment="1">
      <alignment horizontal="center" vertical="center" wrapText="1" readingOrder="1"/>
    </xf>
    <xf numFmtId="178" fontId="40" fillId="7" borderId="46" xfId="4" applyNumberFormat="1" applyFont="1" applyFill="1" applyBorder="1" applyAlignment="1">
      <alignment horizontal="right" vertical="center" wrapText="1" readingOrder="1"/>
    </xf>
    <xf numFmtId="179" fontId="40" fillId="7" borderId="47" xfId="4" applyNumberFormat="1" applyFont="1" applyFill="1" applyBorder="1" applyAlignment="1">
      <alignment horizontal="right" vertical="center" wrapText="1" readingOrder="1"/>
    </xf>
    <xf numFmtId="180" fontId="40" fillId="7" borderId="48" xfId="4" applyNumberFormat="1" applyFont="1" applyFill="1" applyBorder="1" applyAlignment="1">
      <alignment horizontal="right" vertical="center" wrapText="1" readingOrder="1"/>
    </xf>
    <xf numFmtId="0" fontId="40" fillId="7" borderId="49" xfId="4" applyFont="1" applyFill="1" applyBorder="1" applyAlignment="1">
      <alignment horizontal="center" vertical="center" wrapText="1" readingOrder="1"/>
    </xf>
    <xf numFmtId="178" fontId="40" fillId="7" borderId="50" xfId="4" applyNumberFormat="1" applyFont="1" applyFill="1" applyBorder="1" applyAlignment="1">
      <alignment horizontal="right" vertical="center" wrapText="1" readingOrder="1"/>
    </xf>
    <xf numFmtId="179" fontId="40" fillId="7" borderId="51" xfId="4" applyNumberFormat="1" applyFont="1" applyFill="1" applyBorder="1" applyAlignment="1">
      <alignment horizontal="right" vertical="center" wrapText="1" readingOrder="1"/>
    </xf>
    <xf numFmtId="180" fontId="40" fillId="7" borderId="52" xfId="4" applyNumberFormat="1" applyFont="1" applyFill="1" applyBorder="1" applyAlignment="1">
      <alignment horizontal="right" vertical="center" wrapText="1" readingOrder="1"/>
    </xf>
    <xf numFmtId="178" fontId="40" fillId="7" borderId="38" xfId="4" applyNumberFormat="1" applyFont="1" applyFill="1" applyBorder="1" applyAlignment="1">
      <alignment horizontal="right" vertical="center" wrapText="1" readingOrder="1"/>
    </xf>
    <xf numFmtId="178" fontId="40" fillId="0" borderId="34" xfId="4" applyNumberFormat="1" applyFont="1" applyBorder="1" applyAlignment="1">
      <alignment horizontal="right" vertical="center" wrapText="1" readingOrder="1"/>
    </xf>
    <xf numFmtId="0" fontId="40" fillId="7" borderId="53" xfId="4" applyFont="1" applyFill="1" applyBorder="1" applyAlignment="1">
      <alignment horizontal="center" vertical="center" wrapText="1" readingOrder="1"/>
    </xf>
    <xf numFmtId="178" fontId="40" fillId="0" borderId="54" xfId="4" applyNumberFormat="1" applyFont="1" applyBorder="1" applyAlignment="1">
      <alignment horizontal="right" vertical="center" wrapText="1" readingOrder="1"/>
    </xf>
    <xf numFmtId="179" fontId="40" fillId="0" borderId="55" xfId="4" applyNumberFormat="1" applyFont="1" applyBorder="1" applyAlignment="1">
      <alignment horizontal="right" vertical="center" wrapText="1" readingOrder="1"/>
    </xf>
    <xf numFmtId="180" fontId="40" fillId="0" borderId="56" xfId="4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top" wrapText="1" indent="1"/>
    </xf>
    <xf numFmtId="0" fontId="27" fillId="0" borderId="0" xfId="0" applyFont="1" applyAlignment="1">
      <alignment vertical="justify" wrapText="1"/>
    </xf>
    <xf numFmtId="176" fontId="29" fillId="0" borderId="24" xfId="1" applyNumberFormat="1" applyFont="1" applyBorder="1" applyAlignment="1" applyProtection="1">
      <alignment vertical="center"/>
      <protection hidden="1"/>
    </xf>
    <xf numFmtId="176" fontId="29" fillId="0" borderId="25" xfId="1" applyNumberFormat="1" applyFont="1" applyBorder="1" applyAlignment="1" applyProtection="1">
      <alignment vertical="center"/>
      <protection hidden="1"/>
    </xf>
    <xf numFmtId="0" fontId="31" fillId="0" borderId="0" xfId="0" applyFont="1" applyAlignment="1">
      <alignment horizontal="center" vertical="top" wrapText="1"/>
    </xf>
    <xf numFmtId="0" fontId="28" fillId="3" borderId="21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176" fontId="29" fillId="0" borderId="11" xfId="1" applyNumberFormat="1" applyFont="1" applyBorder="1" applyAlignment="1" applyProtection="1">
      <alignment vertical="center"/>
      <protection hidden="1"/>
    </xf>
    <xf numFmtId="176" fontId="29" fillId="0" borderId="17" xfId="1" applyNumberFormat="1" applyFont="1" applyBorder="1" applyAlignment="1" applyProtection="1">
      <alignment vertical="center"/>
      <protection hidden="1"/>
    </xf>
    <xf numFmtId="176" fontId="29" fillId="0" borderId="13" xfId="1" applyNumberFormat="1" applyFont="1" applyBorder="1" applyAlignment="1" applyProtection="1">
      <alignment vertical="center"/>
      <protection hidden="1"/>
    </xf>
    <xf numFmtId="176" fontId="29" fillId="0" borderId="19" xfId="1" applyNumberFormat="1" applyFont="1" applyBorder="1" applyAlignment="1" applyProtection="1">
      <alignment vertical="center"/>
      <protection hidden="1"/>
    </xf>
    <xf numFmtId="0" fontId="38" fillId="0" borderId="0" xfId="4" applyFont="1" applyAlignment="1">
      <alignment horizontal="center"/>
    </xf>
    <xf numFmtId="0" fontId="40" fillId="6" borderId="27" xfId="4" applyFont="1" applyFill="1" applyBorder="1" applyAlignment="1">
      <alignment horizontal="center" vertical="center" wrapText="1" readingOrder="1"/>
    </xf>
    <xf numFmtId="0" fontId="40" fillId="6" borderId="30" xfId="4" applyFont="1" applyFill="1" applyBorder="1" applyAlignment="1">
      <alignment horizontal="center" vertical="center" wrapText="1" readingOrder="1"/>
    </xf>
    <xf numFmtId="0" fontId="40" fillId="6" borderId="28" xfId="4" applyFont="1" applyFill="1" applyBorder="1" applyAlignment="1">
      <alignment horizontal="center" vertical="center" wrapText="1" readingOrder="1"/>
    </xf>
    <xf numFmtId="0" fontId="40" fillId="6" borderId="16" xfId="4" applyFont="1" applyFill="1" applyBorder="1" applyAlignment="1">
      <alignment horizontal="center" vertical="center" wrapText="1" readingOrder="1"/>
    </xf>
    <xf numFmtId="0" fontId="40" fillId="6" borderId="31" xfId="4" applyFont="1" applyFill="1" applyBorder="1" applyAlignment="1">
      <alignment horizontal="center" vertical="center" wrapText="1" readingOrder="1"/>
    </xf>
    <xf numFmtId="0" fontId="40" fillId="6" borderId="32" xfId="4" applyFont="1" applyFill="1" applyBorder="1" applyAlignment="1">
      <alignment horizontal="center" vertical="center" wrapText="1" readingOrder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902F85B8-8AA2-4C7F-A96C-02723E6929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8</xdr:row>
      <xdr:rowOff>121920</xdr:rowOff>
    </xdr:from>
    <xdr:to>
      <xdr:col>9</xdr:col>
      <xdr:colOff>15240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11240" y="2438400"/>
          <a:ext cx="2697480" cy="1089660"/>
        </a:xfrm>
        <a:prstGeom prst="rect">
          <a:avLst/>
        </a:prstGeom>
        <a:noFill/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現在の標準報酬月額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は、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標準報酬月額シート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でも確認できます。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実際の給与支給額を入力した場合も計算できますが、実際の停止額と若干の誤差が生じます。</a:t>
          </a:r>
        </a:p>
      </xdr:txBody>
    </xdr:sp>
    <xdr:clientData/>
  </xdr:twoCellAnchor>
  <xdr:twoCellAnchor>
    <xdr:from>
      <xdr:col>9</xdr:col>
      <xdr:colOff>190500</xdr:colOff>
      <xdr:row>6</xdr:row>
      <xdr:rowOff>236220</xdr:rowOff>
    </xdr:from>
    <xdr:to>
      <xdr:col>10</xdr:col>
      <xdr:colOff>899160</xdr:colOff>
      <xdr:row>7</xdr:row>
      <xdr:rowOff>243840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83980" y="1988820"/>
          <a:ext cx="1158240" cy="320040"/>
        </a:xfrm>
        <a:prstGeom prst="bentUp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39997558519241921"/>
    <pageSetUpPr fitToPage="1"/>
  </sheetPr>
  <dimension ref="A1:Z33"/>
  <sheetViews>
    <sheetView showGridLines="0" tabSelected="1" zoomScaleNormal="100" zoomScaleSheetLayoutView="100" workbookViewId="0">
      <selection activeCell="N12" sqref="N12"/>
    </sheetView>
  </sheetViews>
  <sheetFormatPr defaultRowHeight="13" x14ac:dyDescent="0.2"/>
  <cols>
    <col min="1" max="1" width="2.6328125" customWidth="1"/>
    <col min="2" max="2" width="21.54296875" customWidth="1"/>
    <col min="3" max="3" width="23.453125" customWidth="1"/>
    <col min="4" max="4" width="23.81640625" customWidth="1"/>
    <col min="5" max="5" width="16.08984375" bestFit="1" customWidth="1"/>
    <col min="6" max="6" width="7.08984375" customWidth="1"/>
    <col min="7" max="7" width="11.81640625" customWidth="1"/>
    <col min="8" max="8" width="4.453125" customWidth="1"/>
    <col min="9" max="9" width="17.36328125" customWidth="1"/>
    <col min="10" max="10" width="6.54296875" customWidth="1"/>
    <col min="11" max="11" width="56.81640625" customWidth="1"/>
    <col min="12" max="12" width="50.36328125" bestFit="1" customWidth="1"/>
    <col min="13" max="13" width="6" bestFit="1" customWidth="1"/>
    <col min="14" max="14" width="12.54296875" style="51" customWidth="1"/>
    <col min="15" max="15" width="71.54296875" bestFit="1" customWidth="1"/>
    <col min="16" max="16" width="10.453125" bestFit="1" customWidth="1"/>
  </cols>
  <sheetData>
    <row r="1" spans="1:26" ht="37.25" customHeight="1" x14ac:dyDescent="0.55000000000000004">
      <c r="A1" s="1"/>
      <c r="B1" s="85" t="s">
        <v>38</v>
      </c>
      <c r="C1" s="2"/>
      <c r="D1" s="2"/>
      <c r="E1" s="80" t="s">
        <v>49</v>
      </c>
      <c r="F1" s="1"/>
      <c r="G1" s="1"/>
      <c r="H1" s="1"/>
      <c r="I1" s="79" t="s">
        <v>27</v>
      </c>
      <c r="J1" s="1"/>
      <c r="K1" s="1"/>
      <c r="L1" s="1"/>
      <c r="N1" s="51" t="s">
        <v>29</v>
      </c>
    </row>
    <row r="2" spans="1:26" ht="20" x14ac:dyDescent="0.2">
      <c r="A2" s="1"/>
      <c r="B2" s="65" t="s">
        <v>0</v>
      </c>
      <c r="C2" s="66"/>
      <c r="D2" s="66"/>
      <c r="E2" s="67"/>
      <c r="F2" s="67"/>
      <c r="G2" s="67"/>
      <c r="H2" s="67"/>
      <c r="I2" s="68"/>
      <c r="J2" s="1"/>
      <c r="K2" s="3" t="s">
        <v>1</v>
      </c>
      <c r="L2" s="1"/>
      <c r="M2" s="1"/>
    </row>
    <row r="3" spans="1:26" ht="19.75" customHeight="1" x14ac:dyDescent="0.2">
      <c r="A3" s="1"/>
      <c r="B3" s="69" t="s">
        <v>2</v>
      </c>
      <c r="C3" s="70"/>
      <c r="D3" s="70"/>
      <c r="E3" s="71"/>
      <c r="F3" s="71"/>
      <c r="G3" s="71"/>
      <c r="H3" s="71"/>
      <c r="I3" s="72"/>
      <c r="J3" s="1"/>
      <c r="K3" s="30"/>
      <c r="L3" s="31" t="s">
        <v>3</v>
      </c>
      <c r="M3" s="32" t="s">
        <v>4</v>
      </c>
    </row>
    <row r="4" spans="1:26" ht="22" x14ac:dyDescent="0.2">
      <c r="A4" s="1"/>
      <c r="B4" s="73" t="s">
        <v>5</v>
      </c>
      <c r="C4" s="74"/>
      <c r="D4" s="74"/>
      <c r="E4" s="71"/>
      <c r="F4" s="71"/>
      <c r="G4" s="71"/>
      <c r="H4" s="71"/>
      <c r="I4" s="72"/>
      <c r="J4" s="1"/>
      <c r="K4" s="34" t="s">
        <v>41</v>
      </c>
      <c r="L4" s="33" t="s">
        <v>43</v>
      </c>
      <c r="M4" s="25">
        <v>1</v>
      </c>
    </row>
    <row r="5" spans="1:26" ht="19.75" customHeight="1" x14ac:dyDescent="0.2">
      <c r="A5" s="1"/>
      <c r="B5" s="69" t="s">
        <v>39</v>
      </c>
      <c r="C5" s="71"/>
      <c r="D5" s="71"/>
      <c r="E5" s="71"/>
      <c r="F5" s="71"/>
      <c r="G5" s="71"/>
      <c r="H5" s="71"/>
      <c r="I5" s="72"/>
      <c r="J5" s="1"/>
      <c r="K5" s="34" t="s">
        <v>42</v>
      </c>
      <c r="L5" s="33" t="s">
        <v>6</v>
      </c>
      <c r="M5" s="25">
        <v>2</v>
      </c>
    </row>
    <row r="6" spans="1:26" ht="19.75" customHeight="1" x14ac:dyDescent="0.2">
      <c r="A6" s="1"/>
      <c r="B6" s="75" t="s">
        <v>7</v>
      </c>
      <c r="C6" s="76"/>
      <c r="D6" s="77"/>
      <c r="E6" s="77"/>
      <c r="F6" s="77"/>
      <c r="G6" s="77"/>
      <c r="H6" s="77"/>
      <c r="I6" s="78"/>
      <c r="J6" s="1"/>
      <c r="K6" s="42" t="s">
        <v>23</v>
      </c>
      <c r="L6" s="5"/>
      <c r="M6" s="5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7"/>
    </row>
    <row r="7" spans="1:26" ht="24.65" customHeight="1" thickBot="1" x14ac:dyDescent="0.25">
      <c r="A7" s="1"/>
      <c r="B7" s="8" t="s">
        <v>51</v>
      </c>
      <c r="C7" s="9"/>
      <c r="D7" s="4"/>
      <c r="E7" s="4"/>
      <c r="F7" s="4"/>
      <c r="G7" s="4"/>
      <c r="H7" s="4"/>
      <c r="I7" s="4"/>
      <c r="J7" s="1"/>
      <c r="K7" s="43" t="s">
        <v>44</v>
      </c>
      <c r="L7" s="10"/>
      <c r="M7" s="10"/>
      <c r="N7" s="5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6" ht="19.75" customHeight="1" thickBot="1" x14ac:dyDescent="0.25">
      <c r="A8" s="1"/>
      <c r="B8" s="63" t="s">
        <v>50</v>
      </c>
      <c r="C8" s="9"/>
      <c r="D8" s="4"/>
      <c r="E8" s="81">
        <v>650000</v>
      </c>
      <c r="F8" s="13"/>
      <c r="G8" s="14" t="s">
        <v>28</v>
      </c>
      <c r="H8" s="49">
        <f>IF(E8&lt;SUM(N12,N16),1,2)</f>
        <v>1</v>
      </c>
      <c r="I8" s="125" t="s">
        <v>9</v>
      </c>
      <c r="J8" s="1"/>
      <c r="K8" s="5"/>
      <c r="L8" s="5"/>
      <c r="M8" s="5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7"/>
    </row>
    <row r="9" spans="1:26" ht="21" customHeight="1" thickBot="1" x14ac:dyDescent="0.25">
      <c r="A9" s="1"/>
      <c r="B9" s="8" t="s">
        <v>8</v>
      </c>
      <c r="C9" s="12"/>
      <c r="D9" s="1"/>
      <c r="E9" s="1"/>
      <c r="F9" s="13"/>
      <c r="G9" s="14"/>
      <c r="H9" s="15"/>
      <c r="I9" s="125"/>
      <c r="J9" s="1"/>
      <c r="L9" s="16"/>
      <c r="M9" s="16"/>
      <c r="N9" s="16"/>
      <c r="O9" s="16"/>
      <c r="P9" s="16"/>
      <c r="Q9" s="16"/>
      <c r="R9" s="6"/>
      <c r="S9" s="6"/>
      <c r="T9" s="6"/>
      <c r="U9" s="6"/>
      <c r="V9" s="6"/>
      <c r="W9" s="6"/>
    </row>
    <row r="10" spans="1:26" ht="24.65" customHeight="1" thickBot="1" x14ac:dyDescent="0.25">
      <c r="A10" s="4"/>
      <c r="B10" s="63" t="s">
        <v>24</v>
      </c>
      <c r="C10" s="11"/>
      <c r="D10" s="13"/>
      <c r="E10" s="17">
        <v>410000</v>
      </c>
      <c r="F10" s="1"/>
      <c r="L10" s="16"/>
      <c r="M10" s="16"/>
      <c r="N10" s="16"/>
      <c r="O10" s="16"/>
    </row>
    <row r="11" spans="1:26" ht="9" customHeight="1" thickBot="1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26" ht="22.75" customHeight="1" thickBot="1" x14ac:dyDescent="0.25">
      <c r="A12" s="4"/>
      <c r="B12" s="63" t="s">
        <v>10</v>
      </c>
      <c r="C12" s="11"/>
      <c r="D12" s="13"/>
      <c r="E12" s="17">
        <v>1260000</v>
      </c>
      <c r="F12" s="44" t="s">
        <v>11</v>
      </c>
      <c r="G12" s="45"/>
      <c r="H12" s="45"/>
      <c r="N12" s="53">
        <f>SUM(E10,(E12/12))</f>
        <v>515000</v>
      </c>
      <c r="O12" t="s">
        <v>32</v>
      </c>
    </row>
    <row r="13" spans="1:26" ht="20.399999999999999" customHeight="1" thickBot="1" x14ac:dyDescent="0.25">
      <c r="A13" s="1"/>
      <c r="B13" s="8" t="s">
        <v>12</v>
      </c>
      <c r="C13" s="12"/>
      <c r="F13" s="46"/>
      <c r="G13" s="46"/>
      <c r="H13" s="46"/>
      <c r="N13" s="52"/>
    </row>
    <row r="14" spans="1:26" ht="19.75" customHeight="1" thickBot="1" x14ac:dyDescent="0.25">
      <c r="A14" s="1"/>
      <c r="B14" s="11" t="s">
        <v>30</v>
      </c>
      <c r="C14" s="18"/>
      <c r="D14" s="18"/>
      <c r="E14" s="19">
        <v>0</v>
      </c>
      <c r="F14" s="64" t="str">
        <f>"…"&amp;B24</f>
        <v>…第1号厚生年金</v>
      </c>
      <c r="G14" s="45"/>
      <c r="H14" s="45"/>
      <c r="K14" s="1"/>
      <c r="N14" s="54">
        <f>E14/12</f>
        <v>0</v>
      </c>
      <c r="O14" t="s">
        <v>33</v>
      </c>
      <c r="X14" s="6"/>
      <c r="Y14" s="6"/>
      <c r="Z14" s="1"/>
    </row>
    <row r="15" spans="1:26" ht="13.25" customHeight="1" thickBot="1" x14ac:dyDescent="0.25">
      <c r="A15" s="1"/>
      <c r="B15" s="11"/>
      <c r="C15" s="18"/>
      <c r="D15" s="18"/>
      <c r="E15" s="82"/>
      <c r="F15" s="47"/>
      <c r="G15" s="45"/>
      <c r="H15" s="45"/>
      <c r="K15" s="1"/>
      <c r="N15" s="54"/>
      <c r="X15" s="6"/>
      <c r="Y15" s="6"/>
      <c r="Z15" s="1"/>
    </row>
    <row r="16" spans="1:26" ht="21.65" customHeight="1" thickBot="1" x14ac:dyDescent="0.25">
      <c r="A16" s="1"/>
      <c r="B16" s="121" t="s">
        <v>46</v>
      </c>
      <c r="C16" s="121"/>
      <c r="D16" s="121"/>
      <c r="E16" s="19">
        <v>1680000</v>
      </c>
      <c r="F16" s="64" t="str">
        <f>"…"&amp;B25</f>
        <v>…第3号厚生年金</v>
      </c>
      <c r="G16" s="50"/>
      <c r="H16" s="122" t="s">
        <v>31</v>
      </c>
      <c r="I16" s="122"/>
      <c r="N16" s="54">
        <f>E16/12</f>
        <v>140000</v>
      </c>
      <c r="O16" t="s">
        <v>34</v>
      </c>
    </row>
    <row r="17" spans="1:19" ht="8.4" customHeight="1" x14ac:dyDescent="0.2">
      <c r="A17" s="1"/>
      <c r="B17" s="121"/>
      <c r="C17" s="121"/>
      <c r="D17" s="121"/>
      <c r="E17" s="82"/>
      <c r="F17" s="47"/>
      <c r="G17" s="50"/>
      <c r="H17" s="122"/>
      <c r="I17" s="122"/>
      <c r="N17" s="54"/>
    </row>
    <row r="18" spans="1:19" ht="6.65" customHeight="1" thickBot="1" x14ac:dyDescent="0.25">
      <c r="A18" s="1"/>
      <c r="B18" s="1"/>
      <c r="C18" s="48"/>
      <c r="D18" s="48"/>
      <c r="E18" s="83"/>
      <c r="F18" s="46"/>
      <c r="G18" s="46"/>
      <c r="H18" s="122"/>
      <c r="I18" s="122"/>
      <c r="K18" s="1"/>
      <c r="N18" s="52"/>
      <c r="P18" s="1"/>
      <c r="Q18" s="1"/>
      <c r="R18" s="1"/>
      <c r="S18" s="20"/>
    </row>
    <row r="19" spans="1:19" ht="18.649999999999999" customHeight="1" thickBot="1" x14ac:dyDescent="0.25">
      <c r="A19" s="1"/>
      <c r="B19" s="121" t="s">
        <v>45</v>
      </c>
      <c r="C19" s="121"/>
      <c r="D19" s="121"/>
      <c r="E19" s="19">
        <v>0</v>
      </c>
      <c r="F19" s="64" t="str">
        <f>"…"&amp;B26</f>
        <v>…第4号厚生年金</v>
      </c>
      <c r="G19" s="45"/>
      <c r="H19" s="45"/>
      <c r="K19" s="20"/>
      <c r="N19" s="54">
        <f>E19/12</f>
        <v>0</v>
      </c>
      <c r="O19" t="s">
        <v>35</v>
      </c>
    </row>
    <row r="20" spans="1:19" ht="19.75" customHeight="1" x14ac:dyDescent="0.2">
      <c r="A20" s="1"/>
      <c r="B20" s="121"/>
      <c r="C20" s="121"/>
      <c r="D20" s="121"/>
      <c r="E20" s="83"/>
      <c r="F20" s="46"/>
      <c r="G20" s="46"/>
      <c r="H20" s="46"/>
      <c r="K20" s="20"/>
      <c r="N20" s="54">
        <f>SUM(E14,E16,E19)/12</f>
        <v>140000</v>
      </c>
      <c r="O20" t="s">
        <v>36</v>
      </c>
    </row>
    <row r="21" spans="1:19" ht="15" customHeight="1" x14ac:dyDescent="0.2">
      <c r="A21" s="1"/>
      <c r="B21" s="11" t="s">
        <v>37</v>
      </c>
      <c r="C21" s="21"/>
      <c r="D21" s="21"/>
      <c r="E21" s="84"/>
      <c r="F21" s="47" t="s">
        <v>22</v>
      </c>
      <c r="G21" s="46"/>
      <c r="H21" s="45"/>
      <c r="J21" s="1"/>
      <c r="K21" s="20"/>
      <c r="N21" s="1"/>
    </row>
    <row r="22" spans="1:19" ht="27" thickBot="1" x14ac:dyDescent="0.25">
      <c r="A22" s="1"/>
      <c r="B22" s="22" t="s">
        <v>13</v>
      </c>
      <c r="C22" s="23"/>
      <c r="D22" s="23"/>
      <c r="E22" s="84"/>
      <c r="G22" s="24"/>
      <c r="H22" s="24"/>
      <c r="J22" s="1"/>
      <c r="K22" s="20"/>
      <c r="N22" s="1"/>
    </row>
    <row r="23" spans="1:19" ht="20" x14ac:dyDescent="0.2">
      <c r="A23" s="1"/>
      <c r="B23" s="32"/>
      <c r="C23" s="55" t="s">
        <v>14</v>
      </c>
      <c r="D23" s="59" t="s">
        <v>15</v>
      </c>
      <c r="E23" s="126" t="s">
        <v>16</v>
      </c>
      <c r="F23" s="127"/>
      <c r="G23" s="1"/>
      <c r="H23" s="1"/>
      <c r="J23" s="50"/>
      <c r="K23" s="20"/>
      <c r="N23" s="1"/>
      <c r="P23" s="1"/>
      <c r="Q23" s="1"/>
      <c r="R23" s="1"/>
      <c r="S23" s="1"/>
    </row>
    <row r="24" spans="1:19" ht="20" x14ac:dyDescent="0.2">
      <c r="A24" s="1"/>
      <c r="B24" s="26" t="s">
        <v>17</v>
      </c>
      <c r="C24" s="56">
        <f>E14</f>
        <v>0</v>
      </c>
      <c r="D24" s="60">
        <f>IF(H8=1,D31,0)</f>
        <v>0</v>
      </c>
      <c r="E24" s="128">
        <f>IF((C24-D24)&lt;0,0,(C24-D24))</f>
        <v>0</v>
      </c>
      <c r="F24" s="129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0" x14ac:dyDescent="0.2">
      <c r="A25" s="1"/>
      <c r="B25" s="26" t="s">
        <v>18</v>
      </c>
      <c r="C25" s="56">
        <f>E16</f>
        <v>1680000</v>
      </c>
      <c r="D25" s="60">
        <f>IF(H8=1,D32,0)</f>
        <v>2500</v>
      </c>
      <c r="E25" s="128">
        <f>IF((C25-D25)&lt;0,0,(C25-D25))</f>
        <v>1677500</v>
      </c>
      <c r="F25" s="129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0.5" thickBot="1" x14ac:dyDescent="0.25">
      <c r="A26" s="1"/>
      <c r="B26" s="27" t="s">
        <v>19</v>
      </c>
      <c r="C26" s="57">
        <f>E19</f>
        <v>0</v>
      </c>
      <c r="D26" s="61">
        <f>IF(H8=1,D33,0)</f>
        <v>0</v>
      </c>
      <c r="E26" s="130">
        <f>IF((C26-D26)&lt;0,0,(C26-D26))</f>
        <v>0</v>
      </c>
      <c r="F26" s="13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1" thickTop="1" thickBot="1" x14ac:dyDescent="0.25">
      <c r="A27" s="1"/>
      <c r="B27" s="28" t="s">
        <v>20</v>
      </c>
      <c r="C27" s="58">
        <f>SUM(C24:C26)</f>
        <v>1680000</v>
      </c>
      <c r="D27" s="62">
        <f>SUM(D24:D26)</f>
        <v>2500</v>
      </c>
      <c r="E27" s="123">
        <f>SUM(E24:E26)</f>
        <v>1677500</v>
      </c>
      <c r="F27" s="124"/>
      <c r="G27" s="1"/>
      <c r="H27" s="1"/>
      <c r="J27" s="1"/>
      <c r="K27" s="1"/>
      <c r="L27" s="1"/>
      <c r="M27" s="1"/>
      <c r="N27" s="1"/>
      <c r="O27" s="1"/>
      <c r="P27" s="1"/>
      <c r="Q27" s="29"/>
      <c r="R27" s="1"/>
      <c r="S27" s="1"/>
    </row>
    <row r="28" spans="1:19" ht="20" x14ac:dyDescent="0.6">
      <c r="A28" s="1"/>
      <c r="B28" s="1" t="s">
        <v>48</v>
      </c>
      <c r="C28" s="1"/>
      <c r="D28" s="1"/>
      <c r="E28" s="1"/>
      <c r="F28" s="1"/>
      <c r="G28" s="1"/>
      <c r="H28" s="1"/>
      <c r="J28" s="1"/>
      <c r="K28" s="1"/>
      <c r="L28" s="1"/>
      <c r="M28" s="1"/>
      <c r="N28" s="35"/>
      <c r="O28" s="1"/>
    </row>
    <row r="29" spans="1:19" s="36" customFormat="1" ht="28.75" customHeight="1" x14ac:dyDescent="0.6">
      <c r="A29" s="35"/>
      <c r="B29" s="38" t="s">
        <v>47</v>
      </c>
      <c r="C29" s="35"/>
      <c r="D29" s="35"/>
      <c r="E29" s="35"/>
      <c r="F29" s="35"/>
      <c r="G29" s="35"/>
      <c r="H29" s="35"/>
      <c r="J29" s="35"/>
      <c r="K29" s="35"/>
      <c r="L29" s="35"/>
      <c r="M29" s="35"/>
      <c r="N29" s="1"/>
      <c r="O29" s="35"/>
    </row>
    <row r="30" spans="1:19" ht="46.75" customHeight="1" x14ac:dyDescent="0.2">
      <c r="A30" s="1"/>
      <c r="B30" s="39" t="s">
        <v>25</v>
      </c>
      <c r="C30" s="40" t="s">
        <v>26</v>
      </c>
      <c r="D30" s="41" t="s">
        <v>21</v>
      </c>
      <c r="E30" s="1"/>
      <c r="F30" s="1"/>
      <c r="G30" s="1"/>
      <c r="H30" s="1"/>
      <c r="J30" s="1"/>
      <c r="K30" s="1"/>
    </row>
    <row r="31" spans="1:19" ht="20" x14ac:dyDescent="0.2">
      <c r="A31" s="1"/>
      <c r="B31" s="86">
        <f>N12+N20-E8</f>
        <v>5000</v>
      </c>
      <c r="C31" s="37">
        <f>N14/N20</f>
        <v>0</v>
      </c>
      <c r="D31" s="87">
        <f>IF(ROUNDUP((B31*C31)/2,0)&gt;0,ROUNDUP((B31*C31)/2,0),0)</f>
        <v>0</v>
      </c>
    </row>
    <row r="32" spans="1:19" ht="20" x14ac:dyDescent="0.2">
      <c r="A32" s="1"/>
      <c r="B32" s="86">
        <f>N12+N20-E8</f>
        <v>5000</v>
      </c>
      <c r="C32" s="37">
        <f>N16/N20</f>
        <v>1</v>
      </c>
      <c r="D32" s="87">
        <f>IF(ROUNDUP((B32*C32)/2,0)&gt;0,ROUNDUP((B32*C32)/2,0),0)</f>
        <v>2500</v>
      </c>
      <c r="E32" s="1"/>
    </row>
    <row r="33" spans="1:4" ht="20" x14ac:dyDescent="0.2">
      <c r="A33" t="s">
        <v>40</v>
      </c>
      <c r="B33" s="86">
        <f>N12+N20-E8</f>
        <v>5000</v>
      </c>
      <c r="C33" s="37">
        <f>N19/N20</f>
        <v>0</v>
      </c>
      <c r="D33" s="87">
        <f>IF(ROUNDUP((B33*C33)/2,0)&gt;0,ROUNDUP((B33*C33)/2,0),0)</f>
        <v>0</v>
      </c>
    </row>
  </sheetData>
  <sheetProtection algorithmName="SHA-512" hashValue="qniWhweewOxRIq+mpy5v++cVWGq0xGrLnEcHy9Ha2oY3UiqmInGT5MxHILhd8Whbc6zrfsm9yJs0w6DN3rMPlg==" saltValue="vs9KaTiy1rA7a77GKWykBg==" spinCount="100000" sheet="1" objects="1" scenarios="1"/>
  <mergeCells count="9">
    <mergeCell ref="B16:D17"/>
    <mergeCell ref="B19:D20"/>
    <mergeCell ref="H16:I18"/>
    <mergeCell ref="E27:F27"/>
    <mergeCell ref="I8:I9"/>
    <mergeCell ref="E23:F23"/>
    <mergeCell ref="E24:F24"/>
    <mergeCell ref="E25:F25"/>
    <mergeCell ref="E26:F26"/>
  </mergeCells>
  <phoneticPr fontId="3"/>
  <conditionalFormatting sqref="K5">
    <cfRule type="cellIs" dxfId="0" priority="1" operator="equal">
      <formula>$H$8</formula>
    </cfRule>
  </conditionalFormatting>
  <pageMargins left="0.70866141732283472" right="0.70866141732283472" top="0.74803149606299213" bottom="0.55118110236220474" header="0.31496062992125984" footer="0.31496062992125984"/>
  <pageSetup paperSize="9" scale="70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A956-6F21-40C4-AD07-112FF161755D}">
  <dimension ref="B2:E39"/>
  <sheetViews>
    <sheetView workbookViewId="0">
      <selection activeCell="H10" sqref="H10"/>
    </sheetView>
  </sheetViews>
  <sheetFormatPr defaultRowHeight="18" x14ac:dyDescent="0.55000000000000004"/>
  <cols>
    <col min="1" max="1" width="8.7265625" style="88"/>
    <col min="2" max="2" width="13.1796875" style="88" customWidth="1"/>
    <col min="3" max="3" width="15.7265625" style="88" customWidth="1"/>
    <col min="4" max="5" width="22.7265625" style="88" customWidth="1"/>
    <col min="6" max="16384" width="8.7265625" style="88"/>
  </cols>
  <sheetData>
    <row r="2" spans="2:5" x14ac:dyDescent="0.55000000000000004">
      <c r="B2" s="132" t="s">
        <v>52</v>
      </c>
      <c r="C2" s="132"/>
      <c r="D2" s="132"/>
      <c r="E2" s="132"/>
    </row>
    <row r="3" spans="2:5" ht="18.5" thickBot="1" x14ac:dyDescent="0.6">
      <c r="B3" s="89"/>
      <c r="C3" s="89"/>
      <c r="D3" s="89"/>
      <c r="E3" s="89"/>
    </row>
    <row r="4" spans="2:5" x14ac:dyDescent="0.55000000000000004">
      <c r="B4" s="90" t="s">
        <v>53</v>
      </c>
      <c r="C4" s="133" t="s">
        <v>54</v>
      </c>
      <c r="D4" s="135" t="s">
        <v>55</v>
      </c>
      <c r="E4" s="136"/>
    </row>
    <row r="5" spans="2:5" ht="27" x14ac:dyDescent="0.55000000000000004">
      <c r="B5" s="91" t="s">
        <v>56</v>
      </c>
      <c r="C5" s="134"/>
      <c r="D5" s="137"/>
      <c r="E5" s="138"/>
    </row>
    <row r="6" spans="2:5" x14ac:dyDescent="0.55000000000000004">
      <c r="B6" s="92" t="s">
        <v>57</v>
      </c>
      <c r="C6" s="93">
        <v>88000</v>
      </c>
      <c r="D6" s="94"/>
      <c r="E6" s="95">
        <v>93000</v>
      </c>
    </row>
    <row r="7" spans="2:5" x14ac:dyDescent="0.55000000000000004">
      <c r="B7" s="96" t="s">
        <v>58</v>
      </c>
      <c r="C7" s="97">
        <v>98000</v>
      </c>
      <c r="D7" s="98">
        <v>93000</v>
      </c>
      <c r="E7" s="99">
        <v>101000</v>
      </c>
    </row>
    <row r="8" spans="2:5" x14ac:dyDescent="0.55000000000000004">
      <c r="B8" s="100" t="s">
        <v>59</v>
      </c>
      <c r="C8" s="101">
        <v>104000</v>
      </c>
      <c r="D8" s="102">
        <v>101000</v>
      </c>
      <c r="E8" s="103">
        <v>107000</v>
      </c>
    </row>
    <row r="9" spans="2:5" x14ac:dyDescent="0.55000000000000004">
      <c r="B9" s="92" t="s">
        <v>60</v>
      </c>
      <c r="C9" s="104">
        <v>110000</v>
      </c>
      <c r="D9" s="105">
        <v>107000</v>
      </c>
      <c r="E9" s="106">
        <v>114000</v>
      </c>
    </row>
    <row r="10" spans="2:5" x14ac:dyDescent="0.55000000000000004">
      <c r="B10" s="92" t="s">
        <v>61</v>
      </c>
      <c r="C10" s="104">
        <v>118000</v>
      </c>
      <c r="D10" s="105">
        <v>114000</v>
      </c>
      <c r="E10" s="106">
        <v>122000</v>
      </c>
    </row>
    <row r="11" spans="2:5" x14ac:dyDescent="0.55000000000000004">
      <c r="B11" s="92" t="s">
        <v>62</v>
      </c>
      <c r="C11" s="104">
        <v>126000</v>
      </c>
      <c r="D11" s="105">
        <v>122000</v>
      </c>
      <c r="E11" s="106">
        <v>130000</v>
      </c>
    </row>
    <row r="12" spans="2:5" x14ac:dyDescent="0.55000000000000004">
      <c r="B12" s="107" t="s">
        <v>63</v>
      </c>
      <c r="C12" s="108">
        <v>134000</v>
      </c>
      <c r="D12" s="109">
        <v>130000</v>
      </c>
      <c r="E12" s="110">
        <v>138000</v>
      </c>
    </row>
    <row r="13" spans="2:5" x14ac:dyDescent="0.55000000000000004">
      <c r="B13" s="111" t="s">
        <v>64</v>
      </c>
      <c r="C13" s="112">
        <v>142000</v>
      </c>
      <c r="D13" s="113">
        <v>138000</v>
      </c>
      <c r="E13" s="114">
        <v>146000</v>
      </c>
    </row>
    <row r="14" spans="2:5" x14ac:dyDescent="0.55000000000000004">
      <c r="B14" s="92" t="s">
        <v>65</v>
      </c>
      <c r="C14" s="104">
        <v>150000</v>
      </c>
      <c r="D14" s="105">
        <v>146000</v>
      </c>
      <c r="E14" s="106">
        <v>155000</v>
      </c>
    </row>
    <row r="15" spans="2:5" x14ac:dyDescent="0.55000000000000004">
      <c r="B15" s="92" t="s">
        <v>66</v>
      </c>
      <c r="C15" s="104">
        <v>160000</v>
      </c>
      <c r="D15" s="105">
        <v>155000</v>
      </c>
      <c r="E15" s="106">
        <v>165000</v>
      </c>
    </row>
    <row r="16" spans="2:5" x14ac:dyDescent="0.55000000000000004">
      <c r="B16" s="92" t="s">
        <v>67</v>
      </c>
      <c r="C16" s="104">
        <v>170000</v>
      </c>
      <c r="D16" s="105">
        <v>165000</v>
      </c>
      <c r="E16" s="106">
        <v>175000</v>
      </c>
    </row>
    <row r="17" spans="2:5" x14ac:dyDescent="0.55000000000000004">
      <c r="B17" s="96" t="s">
        <v>68</v>
      </c>
      <c r="C17" s="115">
        <v>180000</v>
      </c>
      <c r="D17" s="98">
        <v>175000</v>
      </c>
      <c r="E17" s="99">
        <v>185000</v>
      </c>
    </row>
    <row r="18" spans="2:5" x14ac:dyDescent="0.55000000000000004">
      <c r="B18" s="100" t="s">
        <v>69</v>
      </c>
      <c r="C18" s="101">
        <v>190000</v>
      </c>
      <c r="D18" s="102">
        <v>185000</v>
      </c>
      <c r="E18" s="103">
        <v>195000</v>
      </c>
    </row>
    <row r="19" spans="2:5" x14ac:dyDescent="0.55000000000000004">
      <c r="B19" s="92" t="s">
        <v>70</v>
      </c>
      <c r="C19" s="104">
        <v>200000</v>
      </c>
      <c r="D19" s="105">
        <v>195000</v>
      </c>
      <c r="E19" s="106">
        <v>210000</v>
      </c>
    </row>
    <row r="20" spans="2:5" x14ac:dyDescent="0.55000000000000004">
      <c r="B20" s="92" t="s">
        <v>71</v>
      </c>
      <c r="C20" s="104">
        <v>220000</v>
      </c>
      <c r="D20" s="105">
        <v>210000</v>
      </c>
      <c r="E20" s="106">
        <v>230000</v>
      </c>
    </row>
    <row r="21" spans="2:5" x14ac:dyDescent="0.55000000000000004">
      <c r="B21" s="92" t="s">
        <v>72</v>
      </c>
      <c r="C21" s="104">
        <v>240000</v>
      </c>
      <c r="D21" s="105">
        <v>230000</v>
      </c>
      <c r="E21" s="106">
        <v>250000</v>
      </c>
    </row>
    <row r="22" spans="2:5" x14ac:dyDescent="0.55000000000000004">
      <c r="B22" s="107" t="s">
        <v>73</v>
      </c>
      <c r="C22" s="108">
        <v>260000</v>
      </c>
      <c r="D22" s="109">
        <v>250000</v>
      </c>
      <c r="E22" s="110">
        <v>270000</v>
      </c>
    </row>
    <row r="23" spans="2:5" x14ac:dyDescent="0.55000000000000004">
      <c r="B23" s="111" t="s">
        <v>74</v>
      </c>
      <c r="C23" s="112">
        <v>280000</v>
      </c>
      <c r="D23" s="113">
        <v>270000</v>
      </c>
      <c r="E23" s="114">
        <v>290000</v>
      </c>
    </row>
    <row r="24" spans="2:5" x14ac:dyDescent="0.55000000000000004">
      <c r="B24" s="92" t="s">
        <v>75</v>
      </c>
      <c r="C24" s="104">
        <v>300000</v>
      </c>
      <c r="D24" s="105">
        <v>290000</v>
      </c>
      <c r="E24" s="106">
        <v>310000</v>
      </c>
    </row>
    <row r="25" spans="2:5" x14ac:dyDescent="0.55000000000000004">
      <c r="B25" s="92" t="s">
        <v>76</v>
      </c>
      <c r="C25" s="104">
        <v>320000</v>
      </c>
      <c r="D25" s="105">
        <v>310000</v>
      </c>
      <c r="E25" s="106">
        <v>330000</v>
      </c>
    </row>
    <row r="26" spans="2:5" x14ac:dyDescent="0.55000000000000004">
      <c r="B26" s="92" t="s">
        <v>77</v>
      </c>
      <c r="C26" s="104">
        <v>340000</v>
      </c>
      <c r="D26" s="105">
        <v>330000</v>
      </c>
      <c r="E26" s="106">
        <v>350000</v>
      </c>
    </row>
    <row r="27" spans="2:5" x14ac:dyDescent="0.55000000000000004">
      <c r="B27" s="96" t="s">
        <v>78</v>
      </c>
      <c r="C27" s="115">
        <v>360000</v>
      </c>
      <c r="D27" s="98">
        <v>350000</v>
      </c>
      <c r="E27" s="99">
        <v>370000</v>
      </c>
    </row>
    <row r="28" spans="2:5" x14ac:dyDescent="0.55000000000000004">
      <c r="B28" s="100" t="s">
        <v>79</v>
      </c>
      <c r="C28" s="101">
        <v>380000</v>
      </c>
      <c r="D28" s="102">
        <v>370000</v>
      </c>
      <c r="E28" s="103">
        <v>395000</v>
      </c>
    </row>
    <row r="29" spans="2:5" x14ac:dyDescent="0.55000000000000004">
      <c r="B29" s="92" t="s">
        <v>80</v>
      </c>
      <c r="C29" s="104">
        <v>410000</v>
      </c>
      <c r="D29" s="105">
        <v>395000</v>
      </c>
      <c r="E29" s="106">
        <v>425000</v>
      </c>
    </row>
    <row r="30" spans="2:5" x14ac:dyDescent="0.55000000000000004">
      <c r="B30" s="92" t="s">
        <v>81</v>
      </c>
      <c r="C30" s="104">
        <v>440000</v>
      </c>
      <c r="D30" s="105">
        <v>425000</v>
      </c>
      <c r="E30" s="106">
        <v>455000</v>
      </c>
    </row>
    <row r="31" spans="2:5" x14ac:dyDescent="0.55000000000000004">
      <c r="B31" s="92" t="s">
        <v>82</v>
      </c>
      <c r="C31" s="104">
        <v>470000</v>
      </c>
      <c r="D31" s="105">
        <v>455000</v>
      </c>
      <c r="E31" s="106">
        <v>485000</v>
      </c>
    </row>
    <row r="32" spans="2:5" x14ac:dyDescent="0.55000000000000004">
      <c r="B32" s="107" t="s">
        <v>83</v>
      </c>
      <c r="C32" s="108">
        <v>500000</v>
      </c>
      <c r="D32" s="109">
        <v>485000</v>
      </c>
      <c r="E32" s="110">
        <v>515000</v>
      </c>
    </row>
    <row r="33" spans="2:5" x14ac:dyDescent="0.55000000000000004">
      <c r="B33" s="111" t="s">
        <v>84</v>
      </c>
      <c r="C33" s="112">
        <v>530000</v>
      </c>
      <c r="D33" s="113">
        <v>515000</v>
      </c>
      <c r="E33" s="114">
        <v>545000</v>
      </c>
    </row>
    <row r="34" spans="2:5" x14ac:dyDescent="0.55000000000000004">
      <c r="B34" s="92" t="s">
        <v>85</v>
      </c>
      <c r="C34" s="104">
        <v>560000</v>
      </c>
      <c r="D34" s="105">
        <v>545000</v>
      </c>
      <c r="E34" s="106">
        <v>575000</v>
      </c>
    </row>
    <row r="35" spans="2:5" x14ac:dyDescent="0.55000000000000004">
      <c r="B35" s="92" t="s">
        <v>86</v>
      </c>
      <c r="C35" s="104">
        <v>590000</v>
      </c>
      <c r="D35" s="105">
        <v>575000</v>
      </c>
      <c r="E35" s="106">
        <v>605000</v>
      </c>
    </row>
    <row r="36" spans="2:5" x14ac:dyDescent="0.55000000000000004">
      <c r="B36" s="92" t="s">
        <v>87</v>
      </c>
      <c r="C36" s="116">
        <v>620000</v>
      </c>
      <c r="D36" s="105">
        <v>605000</v>
      </c>
      <c r="E36" s="106">
        <v>635000</v>
      </c>
    </row>
    <row r="37" spans="2:5" ht="18.5" thickBot="1" x14ac:dyDescent="0.6">
      <c r="B37" s="117" t="s">
        <v>88</v>
      </c>
      <c r="C37" s="118">
        <v>650000</v>
      </c>
      <c r="D37" s="119">
        <v>635000</v>
      </c>
      <c r="E37" s="120"/>
    </row>
    <row r="38" spans="2:5" x14ac:dyDescent="0.55000000000000004">
      <c r="B38" s="89"/>
      <c r="C38" s="89"/>
      <c r="D38" s="89"/>
      <c r="E38" s="89"/>
    </row>
    <row r="39" spans="2:5" x14ac:dyDescent="0.55000000000000004">
      <c r="B39" s="89"/>
      <c r="C39" s="89"/>
      <c r="D39" s="89"/>
      <c r="E39" s="89"/>
    </row>
  </sheetData>
  <sheetProtection algorithmName="SHA-512" hashValue="Pf6c2YoyrJ/MWxuQz+CYXw3GF8YW/6EIxZc8cyL+5kDZmD/XuIl78DaGujvx+3GWImmlLX8KCS01Vjvj6gRZ7A==" saltValue="oXlCWL3vvoCdL+1PS6oWTg==" spinCount="100000" sheet="1" objects="1" scenarios="1"/>
  <mergeCells count="3">
    <mergeCell ref="B2:E2"/>
    <mergeCell ref="C4:C5"/>
    <mergeCell ref="D4:E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在職停止の計算</vt:lpstr>
      <vt:lpstr>標準報酬月額</vt:lpstr>
      <vt:lpstr>在職停止の計算!Print_Area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貴志</dc:creator>
  <cp:lastModifiedBy>丹治 由美子</cp:lastModifiedBy>
  <cp:lastPrinted>2026-05-15T05:37:16Z</cp:lastPrinted>
  <dcterms:created xsi:type="dcterms:W3CDTF">2024-11-29T04:16:43Z</dcterms:created>
  <dcterms:modified xsi:type="dcterms:W3CDTF">2026-05-17T23:34:53Z</dcterms:modified>
</cp:coreProperties>
</file>