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7\26_20260316_測量等総合評価方式試行要領の運用\04_HP用\"/>
    </mc:Choice>
  </mc:AlternateContent>
  <xr:revisionPtr revIDLastSave="0" documentId="13_ncr:1_{520EA802-14F9-4C0D-BF4F-EB43C2266CBC}" xr6:coauthVersionLast="47" xr6:coauthVersionMax="47" xr10:uidLastSave="{00000000-0000-0000-0000-000000000000}"/>
  <workbookProtection workbookAlgorithmName="SHA-512" workbookHashValue="HwF3uC57zGdz4pR6IEBsX99O+a7exSbxWIL5SbbC1kRgdfspd5pYYS8tzUtYGia3VnNgAcb1gjoz3rPzAidn6Q==" workbookSaltValue="qPMM6EE0ci1DIGPmH5MLVA==" workbookSpinCount="100000" lockStructure="1"/>
  <bookViews>
    <workbookView xWindow="240" yWindow="288" windowWidth="22056" windowHeight="13236" tabRatio="763" xr2:uid="{00000000-000D-0000-FFFF-FFFF00000000}"/>
  </bookViews>
  <sheets>
    <sheet name="1.基本データ(このシートは削除しないこと！)" sheetId="5" r:id="rId1"/>
    <sheet name="2.様式第１号、第６号、第７号、第８号" sheetId="11" r:id="rId2"/>
    <sheet name="3.様式第9号(その３)" sheetId="12" r:id="rId3"/>
    <sheet name="リスト" sheetId="8" r:id="rId4"/>
    <sheet name="リスト2" sheetId="9" r:id="rId5"/>
  </sheets>
  <definedNames>
    <definedName name="_xlnm.Print_Area" localSheetId="0">'1.基本データ(このシートは削除しないこと！)'!$B$1:$F$51</definedName>
    <definedName name="_xlnm.Print_Area" localSheetId="1">'2.様式第１号、第６号、第７号、第８号'!$B$1:$X$146</definedName>
    <definedName name="_xlnm.Print_Area" localSheetId="2">'3.様式第9号(その３)'!$A$1:$AB$28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4" i="11" l="1"/>
  <c r="BD134" i="11"/>
  <c r="BC134" i="11"/>
  <c r="BB134" i="11"/>
  <c r="C3" i="12"/>
  <c r="AL141" i="11"/>
  <c r="AL142" i="11"/>
  <c r="AG141" i="11" l="1"/>
  <c r="H24" i="5" l="1"/>
  <c r="AA91" i="11"/>
  <c r="AQ91" i="11" s="1"/>
  <c r="AG140" i="11" l="1"/>
  <c r="AL140" i="11" s="1"/>
  <c r="AN142" i="11"/>
  <c r="AA141" i="11"/>
  <c r="AA140" i="11"/>
  <c r="AA78" i="11"/>
  <c r="AN141" i="11" l="1"/>
  <c r="AN140" i="11"/>
  <c r="BA134" i="11"/>
  <c r="AB132" i="11" l="1"/>
  <c r="AT134" i="11" l="1"/>
  <c r="E22" i="5"/>
  <c r="D22" i="5"/>
  <c r="E21" i="5"/>
  <c r="D21" i="5"/>
  <c r="AU134" i="11"/>
  <c r="AW134" i="11"/>
  <c r="AV134" i="11" l="1"/>
  <c r="AX134" i="11"/>
  <c r="AY134" i="11" l="1"/>
  <c r="H18" i="5"/>
  <c r="H17" i="5" l="1"/>
  <c r="AA104" i="11"/>
  <c r="AA103" i="11"/>
  <c r="AA101" i="11"/>
  <c r="AA100" i="11"/>
  <c r="AA132" i="11"/>
  <c r="AA136" i="11"/>
  <c r="AA139" i="11"/>
  <c r="AA138" i="11"/>
  <c r="AA137" i="11"/>
  <c r="AA134" i="11" l="1"/>
  <c r="AA131" i="11"/>
  <c r="AA130" i="11"/>
  <c r="AB130" i="11"/>
  <c r="AA127" i="11"/>
  <c r="AD127" i="11" s="1"/>
  <c r="AQ127" i="11" s="1"/>
  <c r="G127" i="11" s="1"/>
  <c r="AA128" i="11"/>
  <c r="AD128" i="11" s="1"/>
  <c r="AQ128" i="11" s="1"/>
  <c r="G128" i="11" s="1"/>
  <c r="AA129" i="11"/>
  <c r="AD129" i="11" s="1"/>
  <c r="AQ129" i="11" s="1"/>
  <c r="G129" i="11" s="1"/>
  <c r="AA126" i="11"/>
  <c r="AD126" i="11" s="1"/>
  <c r="AQ126" i="11" s="1"/>
  <c r="G126" i="11" s="1"/>
  <c r="H20" i="5"/>
  <c r="H16" i="5"/>
  <c r="AZ134" i="11" s="1"/>
  <c r="H15" i="5"/>
  <c r="H22" i="5"/>
  <c r="H21" i="5"/>
  <c r="AA99" i="11"/>
  <c r="AA98" i="11"/>
  <c r="AB96" i="11"/>
  <c r="AL97" i="11"/>
  <c r="AN97" i="11" s="1"/>
  <c r="AA97" i="11"/>
  <c r="AL96" i="11"/>
  <c r="AN96" i="11" s="1"/>
  <c r="AA96" i="11"/>
  <c r="AA95" i="11"/>
  <c r="AB93" i="11"/>
  <c r="AA93" i="11"/>
  <c r="AU130" i="11" l="1"/>
  <c r="AW130" i="11" s="1"/>
  <c r="AU129" i="11"/>
  <c r="AW129" i="11" s="1"/>
  <c r="AU127" i="11"/>
  <c r="AU128" i="11"/>
  <c r="AW128" i="11" s="1"/>
  <c r="AG100" i="11"/>
  <c r="AD130" i="11"/>
  <c r="AQ130" i="11" s="1"/>
  <c r="G130"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80" i="11" s="1"/>
  <c r="AA64" i="11"/>
  <c r="AA62" i="11"/>
  <c r="X121" i="11"/>
  <c r="X84" i="11"/>
  <c r="X57" i="11"/>
  <c r="H14" i="5"/>
  <c r="X1" i="11"/>
  <c r="AL101" i="11" l="1"/>
  <c r="AN101" i="11" s="1"/>
  <c r="AL100" i="11"/>
  <c r="AN100" i="11" s="1"/>
  <c r="AW127" i="11"/>
  <c r="AL102" i="11"/>
  <c r="AN102" i="11" s="1"/>
  <c r="AA63" i="11"/>
  <c r="AD62" i="11" s="1"/>
  <c r="AQ62" i="11" s="1"/>
  <c r="AA133" i="11"/>
  <c r="AD131" i="11" s="1"/>
  <c r="AQ131" i="11" s="1"/>
  <c r="G131" i="11" s="1"/>
  <c r="AA102" i="11"/>
  <c r="AD100" i="11" s="1"/>
  <c r="AQ100" i="11" s="1"/>
  <c r="G100" i="11" s="1"/>
  <c r="AA75" i="11"/>
  <c r="AD74" i="11" s="1"/>
  <c r="AA66" i="11"/>
  <c r="AD65" i="11" s="1"/>
  <c r="AA69" i="11"/>
  <c r="AD68" i="11" s="1"/>
  <c r="AA72" i="11"/>
  <c r="AD71" i="11" s="1"/>
  <c r="AA94" i="11"/>
  <c r="AD93" i="11" s="1"/>
  <c r="AD80" i="11"/>
  <c r="AQ80" i="11" s="1"/>
  <c r="G80" i="11" s="1"/>
  <c r="AD90" i="11"/>
  <c r="AQ89" i="11" s="1"/>
  <c r="G89" i="11" s="1"/>
  <c r="AD77" i="11"/>
  <c r="AQ77" i="11" s="1"/>
  <c r="G77" i="11" s="1"/>
  <c r="AQ93" i="11" l="1"/>
  <c r="G93" i="11" s="1"/>
  <c r="AG94" i="11"/>
  <c r="AL94" i="11" s="1"/>
  <c r="AN94" i="11" s="1"/>
  <c r="AG93" i="11"/>
  <c r="AL93" i="11" s="1"/>
  <c r="AN93" i="11" s="1"/>
  <c r="AB134" i="11"/>
  <c r="AG63" i="11"/>
  <c r="AG62" i="11"/>
  <c r="AG65" i="11"/>
  <c r="AG66" i="11"/>
  <c r="AG72" i="11"/>
  <c r="AG71" i="11"/>
  <c r="AG75" i="11"/>
  <c r="AG74" i="11"/>
  <c r="AG68" i="11"/>
  <c r="AG69" i="11"/>
  <c r="AD136" i="11" l="1"/>
  <c r="AQ136" i="11" s="1"/>
  <c r="G136" i="11" s="1"/>
  <c r="AD140" i="11"/>
  <c r="AQ140" i="11" s="1"/>
  <c r="G140" i="11" s="1"/>
  <c r="AD134" i="11"/>
  <c r="AQ134" i="11" s="1"/>
  <c r="G134" i="11" s="1"/>
  <c r="C135" i="11"/>
  <c r="AD138" i="11"/>
  <c r="AQ138" i="11" s="1"/>
  <c r="G138" i="11" s="1"/>
  <c r="AI63" i="11"/>
  <c r="AL64" i="11" s="1"/>
  <c r="AN64" i="11" s="1"/>
  <c r="AI62" i="11"/>
  <c r="G62" i="11" l="1"/>
  <c r="AL62" i="11"/>
  <c r="AN62" i="11" s="1"/>
  <c r="AL63" i="11"/>
  <c r="AN63" i="11" s="1"/>
  <c r="AB57" i="11"/>
  <c r="D26" i="5" s="1" a="1"/>
  <c r="D26" i="5" s="1"/>
  <c r="H9" i="5"/>
  <c r="H6" i="5"/>
  <c r="H7" i="5"/>
  <c r="H8" i="5"/>
  <c r="H13" i="5"/>
  <c r="H5" i="5"/>
  <c r="W3" i="12" l="1"/>
  <c r="H60" i="11"/>
  <c r="H59" i="11"/>
  <c r="H87" i="11"/>
  <c r="H124" i="11"/>
  <c r="H86" i="11"/>
  <c r="H123"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<sst xmlns="http://schemas.openxmlformats.org/spreadsheetml/2006/main" count="750" uniqueCount="325">
  <si>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</si>
  <si>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</si>
  <si>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</si>
  <si>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</si>
  <si>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</si>
  <si>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</si>
  <si>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</si>
  <si>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</si>
  <si>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</si>
  <si>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</si>
  <si>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</si>
  <si>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</si>
  <si>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</si>
  <si>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</si>
  <si>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</si>
  <si>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</si>
  <si>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</si>
  <si>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</si>
  <si>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</si>
  <si>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</si>
  <si>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</si>
  <si>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</si>
  <si>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</si>
  <si>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</si>
  <si>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</si>
  <si>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</si>
  <si>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</si>
  <si>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</si>
  <si>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</si>
  <si>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</si>
  <si>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</si>
  <si>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</si>
  <si>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</si>
  <si>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</si>
  <si>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</si>
  <si>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</si>
  <si>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</si>
  <si>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</si>
  <si>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</si>
  <si>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</si>
  <si>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</si>
  <si>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</si>
  <si>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</si>
  <si>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</si>
  <si>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</si>
  <si>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</si>
  <si>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</si>
  <si>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</si>
  <si>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</si>
  <si>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</si>
  <si>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</si>
  <si>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</si>
  <si>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</si>
  <si>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</si>
  <si>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</si>
  <si>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</si>
  <si>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</si>
  <si>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</si>
  <si>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</si>
  <si>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</si>
  <si>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</si>
  <si>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</si>
  <si>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</si>
  <si>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</si>
  <si>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</si>
  <si>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</si>
  <si>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</si>
  <si>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</si>
  <si>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</si>
  <si>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</si>
  <si>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</si>
  <si>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</si>
  <si>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</si>
  <si>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</si>
  <si>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</si>
  <si>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</si>
  <si>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</si>
  <si>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</si>
  <si>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</si>
  <si>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</si>
  <si>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</si>
  <si>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</si>
  <si>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</si>
  <si>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</si>
  <si>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</si>
  <si>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</si>
  <si>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</si>
  <si>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</si>
  <si>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</si>
  <si>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</si>
  <si>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</si>
  <si>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</si>
  <si>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</si>
  <si>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</si>
  <si>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</si>
  <si>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</si>
  <si>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</si>
  <si>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</si>
  <si>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</si>
  <si>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</si>
  <si>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</si>
  <si>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</si>
  <si>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</si>
  <si>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</si>
  <si>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</si>
  <si>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</si>
  <si>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</si>
  <si>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</si>
  <si>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</si>
  <si>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</si>
  <si>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</si>
  <si>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</si>
  <si>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</si>
  <si>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</si>
  <si>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</si>
  <si>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</si>
  <si>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</si>
  <si>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</si>
  <si>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</si>
  <si>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</si>
  <si>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</si>
  <si>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</si>
  <si>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</si>
  <si>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</si>
  <si>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</si>
  <si>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</si>
  <si>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</si>
  <si>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</si>
  <si>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</si>
  <si>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</si>
  <si>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</si>
  <si>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</si>
  <si>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</si>
  <si>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</si>
  <si>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</si>
  <si>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</si>
  <si>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</si>
  <si>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</si>
  <si>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</si>
  <si>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</si>
  <si>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</si>
  <si>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</si>
  <si>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</si>
  <si>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</si>
  <si>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</si>
  <si>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</si>
  <si>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</si>
  <si>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</si>
  <si>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</si>
  <si>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</si>
  <si>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</si>
  <si>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</si>
  <si>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</si>
  <si>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</si>
  <si>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</si>
  <si>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</si>
  <si>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</si>
  <si>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</si>
  <si>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</si>
  <si>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</si>
  <si>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</si>
  <si>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</si>
  <si>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</si>
  <si>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</si>
  <si>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</si>
  <si>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</si>
  <si>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</si>
  <si>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</si>
  <si>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</si>
  <si>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</si>
  <si>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</si>
  <si>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</si>
  <si>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</si>
  <si>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</si>
  <si>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</si>
  <si>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</si>
  <si>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</si>
  <si>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</si>
  <si>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</si>
  <si>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</si>
  <si>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</si>
  <si>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</si>
  <si>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</si>
  <si>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</si>
  <si>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</si>
  <si>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</si>
  <si>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</si>
  <si>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</si>
  <si>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</si>
  <si>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</si>
  <si>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</si>
  <si>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</si>
  <si>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</si>
  <si>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</si>
  <si>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</si>
  <si>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</si>
  <si>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</si>
  <si>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</si>
  <si>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</si>
  <si>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</si>
  <si>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</si>
  <si>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</si>
  <si>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</si>
  <si>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</si>
  <si>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</si>
  <si>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</si>
  <si>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</si>
  <si>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</si>
  <si>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</si>
  <si>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</si>
  <si>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</si>
  <si>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</si>
  <si>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</si>
  <si>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</si>
  <si>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</si>
  <si>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</si>
  <si>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</si>
  <si>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</si>
  <si>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</si>
  <si>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</si>
  <si>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</si>
  <si>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</si>
  <si>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</si>
  <si>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</si>
  <si>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</si>
  <si>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</si>
  <si>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</si>
  <si>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</si>
  <si>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</si>
  <si>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</si>
  <si>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</si>
  <si>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</si>
  <si>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</si>
  <si>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</si>
  <si>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</si>
  <si>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</si>
  <si>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</si>
  <si>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</si>
  <si>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</si>
  <si>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</si>
  <si>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</si>
  <si>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</si>
  <si>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</si>
  <si>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</si>
  <si>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</si>
  <si>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</si>
  <si>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</si>
  <si>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</si>
  <si>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</si>
  <si>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</si>
  <si>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</si>
  <si>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</si>
  <si>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</si>
  <si>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</si>
  <si>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</si>
  <si>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</si>
  <si>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</si>
  <si>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</si>
  <si>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</si>
  <si>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</si>
  <si>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</si>
  <si>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</si>
  <si>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</si>
  <si>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</si>
  <si>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</si>
  <si>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</si>
  <si>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</si>
  <si>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</si>
  <si>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</si>
  <si>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</si>
  <si>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</si>
  <si>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</si>
  <si>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</si>
  <si>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</si>
  <si>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</si>
  <si>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</si>
  <si>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</si>
  <si>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</si>
  <si>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</si>
  <si>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</si>
  <si>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</si>
  <si>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</si>
  <si>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</si>
  <si>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</si>
  <si>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</si>
  <si>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</si>
  <si>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</si>
  <si>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</si>
  <si>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</si>
  <si>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</si>
  <si>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</si>
  <si>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</si>
  <si>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</si>
  <si>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</si>
  <si>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</si>
  <si>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</si>
  <si>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許容最小文字の大きさの見本　きょようさいしょうのもじ　キョヨウサイショウノモジ　１２３ 123　ＡＢＣ ABC　※MS明朝の10ポイント</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</si>
  <si>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</si>
  <si>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</si>
  <si>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</si>
  <si>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</si>
  <si>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</si>
  <si>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</si>
  <si>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</si>
  <si>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</si>
  <si>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</si>
  <si>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</si>
  <si>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</si>
  <si>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</si>
  <si>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</si>
  <si>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</si>
  <si>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</si>
  <si>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</si>
  <si>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【簡易型（提案型）（土木設計、測量、調査）】</t>
    <rPh sb="1" eb="3">
      <t>カンイ</t>
    </rPh>
    <rPh sb="3" eb="4">
      <t>ガタ</t>
    </rPh>
    <rPh sb="5" eb="7">
      <t>テイアン</t>
    </rPh>
    <rPh sb="7" eb="8">
      <t>ガタ</t>
    </rPh>
    <rPh sb="10" eb="12">
      <t>ドボク</t>
    </rPh>
    <rPh sb="12" eb="14">
      <t>セッケイ</t>
    </rPh>
    <rPh sb="15" eb="17">
      <t>ソクリョウ</t>
    </rPh>
    <rPh sb="18" eb="20">
      <t>チョウサ</t>
    </rPh>
    <rPh sb="20" eb="21">
      <t>トクガタ</t>
    </rPh>
    <phoneticPr fontId="32"/>
  </si>
  <si>
    <t>■　簡易型（提案型）</t>
    <rPh sb="6" eb="8">
      <t>テイアン</t>
    </rPh>
    <phoneticPr fontId="32"/>
  </si>
  <si>
    <t>□　標準型</t>
    <rPh sb="2" eb="4">
      <t>ヒョウジュン</t>
    </rPh>
    <phoneticPr fontId="32"/>
  </si>
  <si>
    <t>1
2
3
4
5
6
7
8
9
10
11
12
13
14
15
16
17
18
19
20
21
22
23
24
25
26
27
28
29
30
31
32
33
34
35
36
37
38
39
40
41
42
43</t>
    <phoneticPr fontId="32"/>
  </si>
  <si>
    <r>
      <t>様式第９号（その３）</t>
    </r>
    <r>
      <rPr>
        <sz val="11"/>
        <color rgb="FF000000"/>
        <rFont val="ＭＳ 明朝"/>
        <family val="1"/>
        <charset val="128"/>
      </rPr>
      <t>（第６条関係）</t>
    </r>
    <phoneticPr fontId="18"/>
  </si>
  <si>
    <t>技術審査書（実施手順）（簡易型（提案型））</t>
    <phoneticPr fontId="32"/>
  </si>
  <si>
    <t>　←工事番号・工事名、会社名は「2．基本データ」を入力すると自動表示されます。</t>
  </si>
  <si>
    <t>同種5件</t>
  </si>
  <si>
    <t>同種1～4件</t>
  </si>
  <si>
    <t>類似5件</t>
  </si>
  <si>
    <t>（令和８年４月１日以降の入札公告から適用）</t>
    <rPh sb="1" eb="3">
      <t>レイワ</t>
    </rPh>
    <rPh sb="4" eb="5">
      <t>ネン</t>
    </rPh>
    <rPh sb="6" eb="7">
      <t>ガツ</t>
    </rPh>
    <rPh sb="8" eb="9">
      <t>ニチ</t>
    </rPh>
    <rPh sb="9" eb="11">
      <t>イコウ</t>
    </rPh>
    <rPh sb="12" eb="14">
      <t>ニュウサツ</t>
    </rPh>
    <rPh sb="14" eb="16">
      <t>コウコク</t>
    </rPh>
    <rPh sb="18" eb="20">
      <t>テキヨウ</t>
    </rPh>
    <phoneticPr fontId="32"/>
  </si>
  <si>
    <t>上記の資格保有後のＣＰＤ加入(登録)又はポイント取得年月日（過去1年以上前）
※資格保有前にCPD加入（登録）している場合は、資格保有後のポイント取得年月日を記載</t>
    <rPh sb="0" eb="2">
      <t>ジョウキ</t>
    </rPh>
    <rPh sb="3" eb="5">
      <t>シカク</t>
    </rPh>
    <rPh sb="5" eb="7">
      <t>ホユウ</t>
    </rPh>
    <rPh sb="7" eb="8">
      <t>ゴ</t>
    </rPh>
    <rPh sb="30" eb="32">
      <t>カコ</t>
    </rPh>
    <rPh sb="33" eb="36">
      <t>ネンイジョウ</t>
    </rPh>
    <rPh sb="36" eb="37">
      <t>マエ</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</si>
</sst>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5"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6"/>
      <color theme="1"/>
      <name val="ＭＳ 明朝"/>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47">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19" fillId="0" borderId="10" xfId="0" applyFont="1" applyBorder="1" applyAlignment="1">
      <alignment horizontal="center" vertical="center" wrapText="1"/>
    </xf>
    <xf numFmtId="0" fontId="53"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5" fillId="0" borderId="0" xfId="0" applyFont="1" applyAlignment="1">
      <alignment horizontal="left" vertical="center"/>
    </xf>
    <xf numFmtId="0" fontId="45" fillId="0" borderId="17" xfId="0" applyFont="1" applyBorder="1" applyAlignment="1">
      <alignment horizontal="left" vertical="center"/>
    </xf>
    <xf numFmtId="0" fontId="56"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39" fillId="0" borderId="10" xfId="0" applyFont="1" applyBorder="1" applyAlignment="1">
      <alignment vertical="center" wrapText="1"/>
    </xf>
    <xf numFmtId="0" fontId="39" fillId="0" borderId="10" xfId="0" applyFont="1" applyBorder="1">
      <alignment vertical="center"/>
    </xf>
    <xf numFmtId="0" fontId="21"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0" fillId="38" borderId="0" xfId="0" applyFill="1" applyAlignment="1"/>
    <xf numFmtId="0" fontId="19" fillId="0" borderId="10" xfId="0" applyFont="1" applyBorder="1" applyAlignment="1">
      <alignment horizontal="left" vertical="center" shrinkToFit="1"/>
    </xf>
    <xf numFmtId="0" fontId="0" fillId="0" borderId="10" xfId="0" applyBorder="1" applyAlignment="1">
      <alignment vertical="center" shrinkToFit="1"/>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19" fillId="0" borderId="0" xfId="0" applyFont="1" applyAlignment="1"/>
    <xf numFmtId="0" fontId="47" fillId="0" borderId="37" xfId="0" applyFont="1" applyBorder="1" applyAlignment="1">
      <alignment shrinkToFit="1"/>
    </xf>
    <xf numFmtId="0" fontId="76"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88" xfId="0" applyFont="1" applyBorder="1">
      <alignment vertical="center"/>
    </xf>
    <xf numFmtId="0" fontId="19" fillId="0" borderId="35"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5" xfId="0" applyFont="1" applyBorder="1" applyAlignment="1">
      <alignment vertical="top"/>
    </xf>
    <xf numFmtId="49" fontId="28" fillId="35" borderId="76" xfId="0" applyNumberFormat="1" applyFont="1" applyFill="1" applyBorder="1" applyAlignment="1" applyProtection="1">
      <alignment horizontal="center" vertical="center" wrapText="1"/>
      <protection locked="0"/>
    </xf>
    <xf numFmtId="0" fontId="52" fillId="0" borderId="0" xfId="0" applyFont="1">
      <alignment vertical="center"/>
    </xf>
    <xf numFmtId="0" fontId="37"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9" fillId="0" borderId="0" xfId="0" applyFont="1">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60" fillId="0" borderId="0" xfId="0" applyFont="1">
      <alignment vertical="center"/>
    </xf>
    <xf numFmtId="0" fontId="51" fillId="0" borderId="0" xfId="0" applyFont="1">
      <alignment vertical="center"/>
    </xf>
    <xf numFmtId="0" fontId="50" fillId="0" borderId="0" xfId="0" applyFont="1">
      <alignment vertical="center"/>
    </xf>
    <xf numFmtId="0" fontId="58" fillId="0" borderId="0" xfId="0" applyFont="1">
      <alignment vertical="center"/>
    </xf>
    <xf numFmtId="0" fontId="59" fillId="0" borderId="0" xfId="0" applyFont="1">
      <alignment vertical="center"/>
    </xf>
    <xf numFmtId="0" fontId="59" fillId="0" borderId="0" xfId="0" applyFont="1" applyAlignment="1">
      <alignment horizontal="left" vertical="center" indent="2"/>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34" fillId="0" borderId="0" xfId="0" applyFont="1" applyAlignment="1">
      <alignment vertical="center" wrapText="1"/>
    </xf>
    <xf numFmtId="0" fontId="50" fillId="0" borderId="0" xfId="0" applyFont="1" applyAlignment="1">
      <alignment vertical="top" wrapText="1"/>
    </xf>
    <xf numFmtId="0" fontId="50"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8" fillId="0" borderId="0" xfId="0" applyFont="1" applyAlignment="1">
      <alignment horizontal="right" vertical="top"/>
    </xf>
    <xf numFmtId="0" fontId="69"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lignment horizontal="center" vertical="center" wrapText="1"/>
    </xf>
    <xf numFmtId="0" fontId="50"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8" fillId="0" borderId="0" xfId="0" applyFont="1" applyAlignment="1">
      <alignment vertical="center" wrapText="1"/>
    </xf>
    <xf numFmtId="0" fontId="51" fillId="0" borderId="0" xfId="0" applyFont="1" applyAlignment="1">
      <alignment vertical="center" wrapText="1"/>
    </xf>
    <xf numFmtId="0" fontId="25" fillId="0" borderId="0" xfId="0" applyFont="1" applyAlignment="1">
      <alignment horizontal="center" vertical="center" wrapText="1"/>
    </xf>
    <xf numFmtId="0" fontId="81" fillId="0" borderId="0" xfId="0" applyFont="1">
      <alignment vertical="center"/>
    </xf>
    <xf numFmtId="0" fontId="48" fillId="0" borderId="0" xfId="0" applyFont="1" applyAlignment="1">
      <alignment horizontal="center" vertical="center" wrapText="1"/>
    </xf>
    <xf numFmtId="0" fontId="48" fillId="0" borderId="0" xfId="0" quotePrefix="1" applyFont="1" applyAlignment="1">
      <alignment vertical="center" wrapText="1"/>
    </xf>
    <xf numFmtId="0" fontId="48" fillId="0" borderId="0" xfId="0" quotePrefix="1" applyFont="1" applyAlignment="1">
      <alignment horizontal="center" vertical="center" wrapText="1"/>
    </xf>
    <xf numFmtId="0" fontId="65" fillId="0" borderId="0" xfId="0" applyFont="1">
      <alignment vertical="center"/>
    </xf>
    <xf numFmtId="0" fontId="70" fillId="0" borderId="0" xfId="0" applyFont="1" applyAlignment="1">
      <alignment horizontal="left" vertical="top" wrapText="1"/>
    </xf>
    <xf numFmtId="0" fontId="0" fillId="0" borderId="0" xfId="0" applyAlignment="1">
      <alignment horizontal="right" vertical="center" wrapText="1"/>
    </xf>
    <xf numFmtId="0" fontId="48" fillId="0" borderId="0" xfId="0" applyFont="1">
      <alignment vertical="center"/>
    </xf>
    <xf numFmtId="0" fontId="47"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0" fontId="71"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4" fillId="0" borderId="10" xfId="0" applyFont="1" applyBorder="1">
      <alignment vertical="center"/>
    </xf>
    <xf numFmtId="176" fontId="38" fillId="37" borderId="25" xfId="0" applyNumberFormat="1" applyFont="1" applyFill="1" applyBorder="1" applyAlignment="1">
      <alignment horizontal="right" vertical="center" wrapText="1"/>
    </xf>
    <xf numFmtId="0" fontId="47" fillId="0" borderId="0" xfId="0" applyFont="1">
      <alignment vertical="center"/>
    </xf>
    <xf numFmtId="0" fontId="19" fillId="0" borderId="28" xfId="0" applyFont="1" applyBorder="1">
      <alignment vertical="center"/>
    </xf>
    <xf numFmtId="0" fontId="19" fillId="0" borderId="30" xfId="0" applyFont="1" applyBorder="1">
      <alignment vertical="center"/>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0" fontId="19" fillId="0" borderId="12" xfId="0" applyFont="1" applyBorder="1">
      <alignment vertical="center"/>
    </xf>
    <xf numFmtId="183" fontId="19" fillId="0" borderId="25" xfId="0" applyNumberFormat="1" applyFont="1" applyBorder="1" applyAlignment="1">
      <alignment horizontal="right" vertical="center"/>
    </xf>
    <xf numFmtId="0" fontId="19" fillId="0" borderId="29"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2" fillId="0" borderId="74" xfId="0" applyFont="1" applyBorder="1" applyAlignment="1">
      <alignment horizontal="center" vertical="center"/>
    </xf>
    <xf numFmtId="0" fontId="20"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22" fillId="0" borderId="0" xfId="0" applyFont="1" applyAlignment="1">
      <alignment vertical="center" wrapText="1"/>
    </xf>
    <xf numFmtId="0" fontId="0" fillId="0" borderId="0" xfId="0" applyAlignment="1">
      <alignment horizontal="right" vertical="center"/>
    </xf>
    <xf numFmtId="0" fontId="22"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horizontal="left" vertical="center"/>
    </xf>
    <xf numFmtId="0" fontId="25" fillId="0" borderId="0" xfId="0" applyFont="1" applyAlignment="1">
      <alignment vertical="top" wrapText="1"/>
    </xf>
    <xf numFmtId="0" fontId="54" fillId="0" borderId="0" xfId="0" applyFont="1">
      <alignment vertical="center"/>
    </xf>
    <xf numFmtId="0" fontId="19" fillId="0" borderId="0" xfId="0" applyFont="1" applyAlignment="1">
      <alignment horizontal="center" vertical="center" wrapText="1"/>
    </xf>
    <xf numFmtId="0" fontId="22" fillId="0" borderId="0" xfId="0" applyFont="1" applyAlignment="1">
      <alignment vertical="center" shrinkToFit="1"/>
    </xf>
    <xf numFmtId="0" fontId="36" fillId="0" borderId="0" xfId="0" applyFont="1" applyAlignment="1">
      <alignment vertical="top" wrapText="1"/>
    </xf>
    <xf numFmtId="0" fontId="28" fillId="0" borderId="0" xfId="0" applyFont="1" applyAlignment="1">
      <alignment vertical="center" wrapText="1"/>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36" fillId="0" borderId="0" xfId="0" applyFont="1" applyAlignment="1">
      <alignment vertical="center" wrapText="1"/>
    </xf>
    <xf numFmtId="0" fontId="52" fillId="0" borderId="0" xfId="0" applyFont="1" applyAlignment="1">
      <alignment horizontal="center" vertical="center" wrapText="1"/>
    </xf>
    <xf numFmtId="0" fontId="46" fillId="0" borderId="0" xfId="0" applyFont="1" applyAlignment="1">
      <alignment horizontal="center" vertical="center" wrapText="1"/>
    </xf>
    <xf numFmtId="0" fontId="38" fillId="0" borderId="0" xfId="0" applyFont="1" applyAlignment="1">
      <alignment vertical="center" wrapText="1"/>
    </xf>
    <xf numFmtId="0" fontId="39" fillId="0" borderId="0" xfId="0" applyFont="1" applyAlignment="1">
      <alignment horizontal="right"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70" fillId="0" borderId="0" xfId="0" applyFont="1" applyAlignment="1">
      <alignment vertical="center" wrapText="1"/>
    </xf>
    <xf numFmtId="0" fontId="70" fillId="0" borderId="0" xfId="0" applyFont="1" applyAlignment="1">
      <alignment horizontal="center" vertical="center" wrapText="1"/>
    </xf>
    <xf numFmtId="0" fontId="26" fillId="0" borderId="0" xfId="0" applyFont="1" applyAlignment="1">
      <alignment horizontal="center" vertical="center" wrapText="1"/>
    </xf>
    <xf numFmtId="0" fontId="22" fillId="0" borderId="0" xfId="0" applyFont="1" applyAlignment="1">
      <alignment horizontal="center" vertical="center" shrinkToFi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24" fillId="0" borderId="0" xfId="0" applyFont="1" applyAlignment="1">
      <alignment vertical="center" wrapText="1"/>
    </xf>
    <xf numFmtId="0" fontId="50"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2" fillId="0" borderId="81" xfId="0" applyFont="1" applyBorder="1" applyAlignment="1">
      <alignment horizontal="center" vertical="center"/>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72" fillId="0" borderId="0" xfId="0" applyFont="1" applyAlignment="1">
      <alignment vertical="center" wrapTex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62" fillId="0" borderId="0" xfId="0" applyFont="1" applyAlignment="1">
      <alignment wrapText="1"/>
    </xf>
    <xf numFmtId="0" fontId="25" fillId="0" borderId="0" xfId="0" applyFont="1">
      <alignment vertical="center"/>
    </xf>
    <xf numFmtId="0" fontId="19" fillId="0" borderId="0" xfId="0" applyFont="1" applyAlignment="1">
      <alignment vertical="center" shrinkToFi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49" fillId="0" borderId="0" xfId="0" applyFont="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4" fillId="0" borderId="0" xfId="0" applyFont="1" applyAlignment="1">
      <alignment vertical="center" shrinkToFit="1"/>
    </xf>
    <xf numFmtId="0" fontId="50" fillId="0" borderId="0" xfId="0" applyFont="1" applyAlignment="1">
      <alignment vertical="center" shrinkToFit="1"/>
    </xf>
    <xf numFmtId="0" fontId="36" fillId="0" borderId="10" xfId="0" applyFont="1" applyBorder="1" applyAlignment="1">
      <alignment vertical="center" wrapText="1"/>
    </xf>
    <xf numFmtId="0" fontId="52" fillId="0" borderId="10" xfId="0" applyFont="1" applyBorder="1" applyAlignment="1">
      <alignment horizontal="center" vertical="center" wrapText="1"/>
    </xf>
    <xf numFmtId="0" fontId="52"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7" fillId="0" borderId="10"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xf numFmtId="0" fontId="47" fillId="0" borderId="12" xfId="0" applyFont="1" applyBorder="1" applyAlignment="1">
      <alignment horizontal="center" vertical="center"/>
    </xf>
    <xf numFmtId="0" fontId="47" fillId="0" borderId="23" xfId="0" applyFont="1" applyBorder="1" applyAlignment="1">
      <alignment horizontal="center" vertical="center"/>
    </xf>
    <xf numFmtId="0" fontId="47" fillId="0" borderId="31" xfId="0" applyFont="1" applyBorder="1" applyAlignment="1">
      <alignment horizontal="center" vertical="center"/>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183" fontId="50" fillId="33" borderId="10" xfId="0" applyNumberFormat="1" applyFont="1" applyFill="1" applyBorder="1" applyAlignment="1">
      <alignment horizontal="center" vertical="center" wrapText="1"/>
    </xf>
    <xf numFmtId="183" fontId="41" fillId="0" borderId="10" xfId="0" applyNumberFormat="1" applyFont="1" applyBorder="1" applyAlignment="1">
      <alignment horizontal="center"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0" fillId="0" borderId="0" xfId="0" applyFont="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23" fillId="0" borderId="23" xfId="0" applyFont="1" applyBorder="1" applyAlignment="1">
      <alignment horizontal="center" vertical="center" wrapText="1"/>
    </xf>
    <xf numFmtId="0" fontId="48" fillId="0" borderId="12" xfId="0" applyFont="1" applyBorder="1" applyAlignment="1">
      <alignment vertical="center" wrapText="1"/>
    </xf>
    <xf numFmtId="0" fontId="48" fillId="0" borderId="23" xfId="0" applyFont="1" applyBorder="1" applyAlignment="1">
      <alignment vertical="center" wrapText="1"/>
    </xf>
    <xf numFmtId="0" fontId="48" fillId="0" borderId="20" xfId="0" applyFont="1" applyBorder="1" applyAlignment="1">
      <alignment vertical="center" wrapText="1"/>
    </xf>
    <xf numFmtId="0" fontId="52" fillId="0" borderId="10" xfId="0" applyFont="1" applyBorder="1" applyAlignment="1">
      <alignment horizontal="center" vertical="center"/>
    </xf>
    <xf numFmtId="49" fontId="28" fillId="35" borderId="34" xfId="0" applyNumberFormat="1" applyFont="1" applyFill="1" applyBorder="1" applyAlignment="1" applyProtection="1">
      <alignment horizontal="center" vertical="center"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23" fillId="0" borderId="14" xfId="0" applyFont="1" applyBorder="1" applyAlignment="1">
      <alignment horizontal="center" vertical="center"/>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23" fillId="0" borderId="14" xfId="0" applyFont="1" applyBorder="1" applyAlignment="1">
      <alignment horizontal="center" vertical="center" wrapTex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39" xfId="0" applyFont="1" applyBorder="1" applyAlignment="1">
      <alignment horizontal="center" vertical="center"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quotePrefix="1" applyFont="1" applyBorder="1" applyAlignment="1">
      <alignment horizontal="center" vertical="center" wrapText="1"/>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66" fillId="0" borderId="12" xfId="0" applyFont="1" applyBorder="1" applyAlignment="1">
      <alignment vertical="center" wrapText="1"/>
    </xf>
    <xf numFmtId="0" fontId="66" fillId="0" borderId="23" xfId="0" applyFont="1" applyBorder="1" applyAlignment="1">
      <alignment vertical="center" wrapText="1"/>
    </xf>
    <xf numFmtId="0" fontId="34" fillId="0" borderId="15" xfId="0" applyFont="1" applyBorder="1" applyAlignment="1">
      <alignment horizontal="center" vertical="center" textRotation="255"/>
    </xf>
    <xf numFmtId="0" fontId="34" fillId="0" borderId="21" xfId="0" applyFont="1" applyBorder="1" applyAlignment="1">
      <alignment horizontal="center" vertical="center" textRotation="255"/>
    </xf>
    <xf numFmtId="0" fontId="34" fillId="0" borderId="13" xfId="0" applyFont="1" applyBorder="1" applyAlignment="1">
      <alignment horizontal="center" vertical="center" textRotation="255"/>
    </xf>
    <xf numFmtId="0" fontId="23" fillId="0" borderId="22" xfId="0" applyFont="1" applyBorder="1" applyAlignment="1">
      <alignment vertical="center" wrapText="1"/>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0" fontId="41" fillId="0" borderId="10" xfId="0" applyFont="1" applyBorder="1" applyAlignment="1">
      <alignment horizontal="center" vertical="center" wrapText="1"/>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183" fontId="50" fillId="0" borderId="17"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0" fontId="47" fillId="0" borderId="10" xfId="0" applyFont="1" applyBorder="1" applyAlignment="1">
      <alignment horizontal="center" vertical="center"/>
    </xf>
    <xf numFmtId="0" fontId="48" fillId="0" borderId="17" xfId="0" quotePrefix="1" applyFont="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0" xfId="0" applyFont="1" applyBorder="1" applyAlignment="1">
      <alignment horizontal="center" vertical="center" textRotation="255"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48" fillId="0" borderId="10" xfId="0" applyFont="1" applyBorder="1" applyAlignment="1">
      <alignment vertical="center" wrapText="1"/>
    </xf>
    <xf numFmtId="183" fontId="50" fillId="0" borderId="19" xfId="0" applyNumberFormat="1" applyFont="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0" fontId="48" fillId="0" borderId="10" xfId="0" applyFont="1" applyBorder="1" applyAlignment="1">
      <alignment vertical="center" textRotation="255"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51" fillId="0" borderId="17" xfId="0" applyFont="1" applyBorder="1" applyAlignment="1">
      <alignment horizontal="center" vertical="top" wrapText="1"/>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48" xfId="0" applyFont="1" applyBorder="1" applyAlignment="1">
      <alignment horizontal="center" vertical="center"/>
    </xf>
    <xf numFmtId="0" fontId="35" fillId="0" borderId="16"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39" xfId="0" applyFont="1" applyBorder="1" applyAlignment="1">
      <alignment horizontal="center" vertical="center" wrapText="1"/>
    </xf>
    <xf numFmtId="0" fontId="77" fillId="0" borderId="45" xfId="0" applyFont="1" applyBorder="1" applyAlignment="1">
      <alignment horizontal="center" vertical="center"/>
    </xf>
    <xf numFmtId="0" fontId="77" fillId="0" borderId="34" xfId="0" applyFont="1" applyBorder="1" applyAlignment="1">
      <alignment horizontal="center" vertical="center"/>
    </xf>
    <xf numFmtId="0" fontId="77" fillId="0" borderId="36" xfId="0" applyFont="1" applyBorder="1" applyAlignment="1">
      <alignment horizontal="center" vertical="center"/>
    </xf>
    <xf numFmtId="0" fontId="77"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20" xfId="0" applyFont="1" applyBorder="1">
      <alignment vertical="center"/>
    </xf>
    <xf numFmtId="0" fontId="19" fillId="0" borderId="0" xfId="0" applyFont="1">
      <alignment vertical="center"/>
    </xf>
    <xf numFmtId="49" fontId="23" fillId="0" borderId="70" xfId="0" applyNumberFormat="1" applyFont="1" applyBorder="1" applyAlignment="1">
      <alignment horizontal="center" vertical="top" wrapText="1"/>
    </xf>
    <xf numFmtId="0" fontId="23" fillId="35" borderId="14" xfId="0" applyFont="1" applyFill="1" applyBorder="1" applyAlignment="1" applyProtection="1">
      <alignment vertical="top" wrapText="1"/>
      <protection locked="0"/>
    </xf>
    <xf numFmtId="0" fontId="23" fillId="35" borderId="20" xfId="0" applyFont="1" applyFill="1" applyBorder="1" applyAlignment="1" applyProtection="1">
      <alignment vertical="top" wrapText="1"/>
      <protection locked="0"/>
    </xf>
    <xf numFmtId="0" fontId="23" fillId="35" borderId="15" xfId="0" applyFont="1" applyFill="1" applyBorder="1" applyAlignment="1" applyProtection="1">
      <alignment vertical="top" wrapText="1"/>
      <protection locked="0"/>
    </xf>
    <xf numFmtId="0" fontId="23" fillId="35" borderId="24" xfId="0" applyFont="1" applyFill="1" applyBorder="1" applyAlignment="1" applyProtection="1">
      <alignment vertical="top" wrapText="1"/>
      <protection locked="0"/>
    </xf>
    <xf numFmtId="0" fontId="23" fillId="35" borderId="0" xfId="0" applyFont="1" applyFill="1" applyAlignment="1" applyProtection="1">
      <alignment vertical="top" wrapText="1"/>
      <protection locked="0"/>
    </xf>
    <xf numFmtId="0" fontId="23" fillId="35" borderId="21" xfId="0" applyFont="1" applyFill="1" applyBorder="1" applyAlignment="1" applyProtection="1">
      <alignment vertical="top" wrapText="1"/>
      <protection locked="0"/>
    </xf>
    <xf numFmtId="0" fontId="23" fillId="35" borderId="16" xfId="0" applyFont="1" applyFill="1" applyBorder="1" applyAlignment="1" applyProtection="1">
      <alignment vertical="top" wrapText="1"/>
      <protection locked="0"/>
    </xf>
    <xf numFmtId="0" fontId="23" fillId="35" borderId="22" xfId="0" applyFont="1" applyFill="1" applyBorder="1" applyAlignment="1" applyProtection="1">
      <alignment vertical="top" wrapText="1"/>
      <protection locked="0"/>
    </xf>
    <xf numFmtId="0" fontId="23" fillId="35" borderId="13" xfId="0" applyFont="1" applyFill="1" applyBorder="1" applyAlignment="1" applyProtection="1">
      <alignment vertical="top" wrapText="1"/>
      <protection locked="0"/>
    </xf>
    <xf numFmtId="0" fontId="47" fillId="35" borderId="14" xfId="0" applyFont="1" applyFill="1" applyBorder="1" applyAlignment="1" applyProtection="1">
      <alignment vertical="top" wrapText="1"/>
      <protection locked="0"/>
    </xf>
    <xf numFmtId="0" fontId="47" fillId="35" borderId="20" xfId="0" applyFont="1" applyFill="1" applyBorder="1" applyAlignment="1" applyProtection="1">
      <alignment vertical="top" wrapText="1"/>
      <protection locked="0"/>
    </xf>
    <xf numFmtId="0" fontId="47" fillId="35" borderId="15" xfId="0" applyFont="1" applyFill="1" applyBorder="1" applyAlignment="1" applyProtection="1">
      <alignment vertical="top" wrapText="1"/>
      <protection locked="0"/>
    </xf>
    <xf numFmtId="0" fontId="47" fillId="35" borderId="24" xfId="0" applyFont="1" applyFill="1" applyBorder="1" applyAlignment="1" applyProtection="1">
      <alignment vertical="top" wrapText="1"/>
      <protection locked="0"/>
    </xf>
    <xf numFmtId="0" fontId="47" fillId="35" borderId="0" xfId="0" applyFont="1" applyFill="1" applyAlignment="1" applyProtection="1">
      <alignment vertical="top" wrapText="1"/>
      <protection locked="0"/>
    </xf>
    <xf numFmtId="0" fontId="47" fillId="35" borderId="21" xfId="0" applyFont="1" applyFill="1" applyBorder="1" applyAlignment="1" applyProtection="1">
      <alignment vertical="top" wrapText="1"/>
      <protection locked="0"/>
    </xf>
    <xf numFmtId="0" fontId="47" fillId="35" borderId="16" xfId="0" applyFont="1" applyFill="1" applyBorder="1" applyAlignment="1" applyProtection="1">
      <alignment vertical="top" wrapText="1"/>
      <protection locked="0"/>
    </xf>
    <xf numFmtId="0" fontId="47" fillId="35" borderId="22" xfId="0" applyFont="1" applyFill="1" applyBorder="1" applyAlignment="1" applyProtection="1">
      <alignment vertical="top" wrapText="1"/>
      <protection locked="0"/>
    </xf>
    <xf numFmtId="0" fontId="47" fillId="35" borderId="13" xfId="0" applyFont="1" applyFill="1" applyBorder="1" applyAlignment="1" applyProtection="1">
      <alignment vertical="top" wrapText="1"/>
      <protection locked="0"/>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47" fillId="0" borderId="0" xfId="0" applyFont="1" applyAlignment="1">
      <alignment horizontal="center" vertical="center"/>
    </xf>
    <xf numFmtId="0" fontId="21" fillId="0" borderId="0" xfId="0" applyFont="1" applyAlignment="1">
      <alignment horizontal="center" vertical="center" wrapText="1"/>
    </xf>
    <xf numFmtId="0" fontId="65" fillId="0" borderId="0" xfId="0" applyFont="1" applyAlignment="1">
      <alignment horizontal="right" vertical="center" shrinkToFit="1"/>
    </xf>
    <xf numFmtId="0" fontId="68"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7" fillId="0" borderId="37" xfId="0" applyFont="1" applyBorder="1" applyAlignment="1">
      <alignment horizontal="left" shrinkToFit="1"/>
    </xf>
    <xf numFmtId="0" fontId="65" fillId="0" borderId="0" xfId="0" applyFont="1" applyAlignment="1">
      <alignment horizontal="right" vertical="center"/>
    </xf>
    <xf numFmtId="0" fontId="84" fillId="0" borderId="19" xfId="0" applyFont="1" applyBorder="1" applyAlignment="1">
      <alignment vertical="center" wrapText="1"/>
    </xf>
    <xf numFmtId="0" fontId="84" fillId="0" borderId="16" xfId="0" applyFont="1" applyBorder="1" applyAlignment="1">
      <alignmen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79375</xdr:colOff>
      <xdr:row>1</xdr:row>
      <xdr:rowOff>79375</xdr:rowOff>
    </xdr:from>
    <xdr:to>
      <xdr:col>11</xdr:col>
      <xdr:colOff>375660</xdr:colOff>
      <xdr:row>30</xdr:row>
      <xdr:rowOff>58420</xdr:rowOff>
    </xdr:to>
    <xdr:sp macro="" textlink="">
      <xdr:nvSpPr>
        <xdr:cNvPr id="2" name="テキスト ボックス 1">
          <a:extLst>
            <a:ext uri="{FF2B5EF4-FFF2-40B4-BE49-F238E27FC236}">
              <a16:creationId xmlns:a16="http://schemas.microsoft.com/office/drawing/2014/main" id="{73D4825C-577A-414C-B7FC-EC6C034B96DE}"/>
            </a:ext>
          </a:extLst>
        </xdr:cNvPr>
        <xdr:cNvSpPr txBox="1"/>
      </xdr:nvSpPr>
      <xdr:spPr>
        <a:xfrm>
          <a:off x="8397875" y="333375"/>
          <a:ext cx="6836785" cy="1056767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様式第９号（その３）へ反映されます。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４．様式６号、７号、８号及び様式第９号（その３）の黄色セルを入力又は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５．技術提案書（様式第１号、６号、７号、８号及び様式第９号（その３）を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ＰＤＦ形式で提出→様式第１号、６号、７号、８号及び様式第９号（その３）</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176828</xdr:colOff>
      <xdr:row>4</xdr:row>
      <xdr:rowOff>114412</xdr:rowOff>
    </xdr:from>
    <xdr:to>
      <xdr:col>40</xdr:col>
      <xdr:colOff>384026</xdr:colOff>
      <xdr:row>14</xdr:row>
      <xdr:rowOff>184896</xdr:rowOff>
    </xdr:to>
    <xdr:sp macro="" textlink="">
      <xdr:nvSpPr>
        <xdr:cNvPr id="3" name="テキスト ボックス 2">
          <a:extLst>
            <a:ext uri="{FF2B5EF4-FFF2-40B4-BE49-F238E27FC236}">
              <a16:creationId xmlns:a16="http://schemas.microsoft.com/office/drawing/2014/main" id="{AEE8B42C-A3A8-4646-81DE-DA1CE0E6578A}"/>
            </a:ext>
          </a:extLst>
        </xdr:cNvPr>
        <xdr:cNvSpPr txBox="1"/>
      </xdr:nvSpPr>
      <xdr:spPr>
        <a:xfrm>
          <a:off x="10699152" y="797971"/>
          <a:ext cx="7468609" cy="292798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D13" sqref="D13:E13"/>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61" t="s">
        <v>313</v>
      </c>
      <c r="D1" s="261"/>
      <c r="E1" s="261"/>
      <c r="F1" s="261"/>
      <c r="H1" t="s">
        <v>323</v>
      </c>
    </row>
    <row r="2" spans="2:10" ht="19.95" customHeight="1" x14ac:dyDescent="0.2">
      <c r="C2" s="20" t="s">
        <v>140</v>
      </c>
    </row>
    <row r="3" spans="2:10" ht="19.95" customHeight="1" x14ac:dyDescent="0.2">
      <c r="B3" s="9"/>
      <c r="C3" s="19" t="s">
        <v>253</v>
      </c>
    </row>
    <row r="4" spans="2:10" ht="30" customHeight="1" x14ac:dyDescent="0.2">
      <c r="B4" s="9"/>
      <c r="C4" s="16" t="s">
        <v>135</v>
      </c>
      <c r="D4" s="268" t="s">
        <v>144</v>
      </c>
      <c r="E4" s="269"/>
      <c r="F4" s="16" t="s">
        <v>132</v>
      </c>
      <c r="H4" s="22" t="s">
        <v>143</v>
      </c>
    </row>
    <row r="5" spans="2:10" ht="30" customHeight="1" x14ac:dyDescent="0.2">
      <c r="B5" s="9"/>
      <c r="C5" s="1" t="s">
        <v>127</v>
      </c>
      <c r="D5" s="257" t="s">
        <v>142</v>
      </c>
      <c r="E5" s="258"/>
      <c r="F5" s="1"/>
      <c r="H5" s="6" t="str">
        <f t="shared" ref="H5:H9" si="0">D5</f>
        <v>○○市○○町○○番地</v>
      </c>
    </row>
    <row r="6" spans="2:10" ht="30" customHeight="1" x14ac:dyDescent="0.2">
      <c r="B6" s="9"/>
      <c r="C6" s="1" t="s">
        <v>128</v>
      </c>
      <c r="D6" s="259" t="s">
        <v>125</v>
      </c>
      <c r="E6" s="260"/>
      <c r="F6" s="1"/>
      <c r="H6" s="6" t="str">
        <f t="shared" si="0"/>
        <v>株式会社○○○○</v>
      </c>
    </row>
    <row r="7" spans="2:10" ht="30" customHeight="1" x14ac:dyDescent="0.2">
      <c r="B7" s="9"/>
      <c r="C7" s="1" t="s">
        <v>129</v>
      </c>
      <c r="D7" s="257" t="s">
        <v>133</v>
      </c>
      <c r="E7" s="258"/>
      <c r="F7" s="1"/>
      <c r="H7" s="6" t="str">
        <f t="shared" si="0"/>
        <v>代表取締役　○○○○</v>
      </c>
    </row>
    <row r="8" spans="2:10" ht="30" customHeight="1" x14ac:dyDescent="0.2">
      <c r="B8" s="9"/>
      <c r="C8" s="1" t="s">
        <v>130</v>
      </c>
      <c r="D8" s="257" t="s">
        <v>141</v>
      </c>
      <c r="E8" s="258"/>
      <c r="F8" s="1"/>
      <c r="H8" s="6" t="str">
        <f t="shared" si="0"/>
        <v>000-000-0000</v>
      </c>
    </row>
    <row r="9" spans="2:10" ht="30" customHeight="1" x14ac:dyDescent="0.2">
      <c r="B9" s="9"/>
      <c r="C9" s="1" t="s">
        <v>131</v>
      </c>
      <c r="D9" s="257" t="s">
        <v>134</v>
      </c>
      <c r="E9" s="258"/>
      <c r="F9" s="1"/>
      <c r="H9" s="6" t="str">
        <f t="shared" si="0"/>
        <v>○○○○</v>
      </c>
    </row>
    <row r="10" spans="2:10" ht="30" customHeight="1" x14ac:dyDescent="0.2">
      <c r="C10" s="16" t="s">
        <v>136</v>
      </c>
      <c r="D10" s="268" t="s">
        <v>145</v>
      </c>
      <c r="E10" s="269"/>
      <c r="F10" s="16" t="s">
        <v>100</v>
      </c>
      <c r="H10" s="22" t="s">
        <v>147</v>
      </c>
    </row>
    <row r="11" spans="2:10" ht="30" customHeight="1" x14ac:dyDescent="0.2">
      <c r="C11" s="21" t="s">
        <v>99</v>
      </c>
      <c r="D11" s="264" t="s">
        <v>251</v>
      </c>
      <c r="E11" s="265"/>
      <c r="F11" s="24" t="s">
        <v>152</v>
      </c>
      <c r="G11" s="11"/>
      <c r="H11" s="27" t="str">
        <f t="shared" ref="H11:H12" si="1">D11</f>
        <v>令和○年○月○日</v>
      </c>
      <c r="I11" s="7"/>
      <c r="J11" s="7"/>
    </row>
    <row r="12" spans="2:10" ht="30" customHeight="1" x14ac:dyDescent="0.2">
      <c r="C12" s="21" t="s">
        <v>230</v>
      </c>
      <c r="D12" s="264">
        <v>46113</v>
      </c>
      <c r="E12" s="265"/>
      <c r="F12" s="24" t="s">
        <v>231</v>
      </c>
      <c r="G12" s="11"/>
      <c r="H12" s="28">
        <f t="shared" si="1"/>
        <v>46113</v>
      </c>
      <c r="I12" s="7"/>
      <c r="J12" s="7"/>
    </row>
    <row r="13" spans="2:10" ht="30" customHeight="1" x14ac:dyDescent="0.2">
      <c r="C13" s="10" t="s">
        <v>257</v>
      </c>
      <c r="D13" s="266" t="s">
        <v>119</v>
      </c>
      <c r="E13" s="267"/>
      <c r="F13" s="24" t="s">
        <v>153</v>
      </c>
      <c r="G13" s="11"/>
      <c r="H13" s="6" t="str">
        <f t="shared" ref="H13:H18" si="2">D13</f>
        <v xml:space="preserve">第○○-○○○○○-○○○○号 </v>
      </c>
      <c r="I13" s="7"/>
      <c r="J13" s="7"/>
    </row>
    <row r="14" spans="2:10" ht="30" customHeight="1" x14ac:dyDescent="0.2">
      <c r="C14" s="12" t="s">
        <v>258</v>
      </c>
      <c r="D14" s="272" t="s">
        <v>225</v>
      </c>
      <c r="E14" s="273"/>
      <c r="F14" s="25" t="s">
        <v>154</v>
      </c>
      <c r="G14" s="11"/>
      <c r="H14" s="6" t="str">
        <f t="shared" si="2"/>
        <v>○○○○○○○○○○○○委託</v>
      </c>
      <c r="I14" s="7"/>
      <c r="J14" s="7"/>
    </row>
    <row r="15" spans="2:10" ht="30" customHeight="1" x14ac:dyDescent="0.2">
      <c r="C15" s="13" t="s">
        <v>252</v>
      </c>
      <c r="D15" s="270"/>
      <c r="E15" s="271"/>
      <c r="F15" s="23" t="s">
        <v>146</v>
      </c>
      <c r="H15" s="8">
        <f t="shared" si="2"/>
        <v>0</v>
      </c>
    </row>
    <row r="16" spans="2:10" ht="30" customHeight="1" x14ac:dyDescent="0.2">
      <c r="C16" s="12" t="s">
        <v>112</v>
      </c>
      <c r="D16" s="259"/>
      <c r="E16" s="260"/>
      <c r="F16" s="23" t="s">
        <v>269</v>
      </c>
      <c r="H16" s="8">
        <f t="shared" si="2"/>
        <v>0</v>
      </c>
    </row>
    <row r="17" spans="3:8" ht="30" customHeight="1" x14ac:dyDescent="0.2">
      <c r="C17" s="30" t="s">
        <v>268</v>
      </c>
      <c r="D17" s="259" t="s">
        <v>111</v>
      </c>
      <c r="E17" s="260"/>
      <c r="F17" s="23" t="s">
        <v>312</v>
      </c>
      <c r="H17" s="8" t="str">
        <f t="shared" si="2"/>
        <v>-</v>
      </c>
    </row>
    <row r="18" spans="3:8" ht="74.400000000000006" customHeight="1" x14ac:dyDescent="0.2">
      <c r="C18" s="30" t="s">
        <v>273</v>
      </c>
      <c r="D18" s="259"/>
      <c r="E18" s="260"/>
      <c r="F18" s="23" t="s">
        <v>290</v>
      </c>
      <c r="H18" s="8">
        <f t="shared" si="2"/>
        <v>0</v>
      </c>
    </row>
    <row r="19" spans="3:8" ht="30" customHeight="1" x14ac:dyDescent="0.2">
      <c r="C19" s="262" t="s">
        <v>270</v>
      </c>
      <c r="D19" s="32" t="s">
        <v>278</v>
      </c>
      <c r="E19" s="32" t="s">
        <v>279</v>
      </c>
      <c r="F19" s="255" t="s">
        <v>280</v>
      </c>
      <c r="H19" s="1"/>
    </row>
    <row r="20" spans="3:8" ht="30" customHeight="1" x14ac:dyDescent="0.2">
      <c r="C20" s="263"/>
      <c r="D20" s="33" t="s">
        <v>111</v>
      </c>
      <c r="E20" s="33" t="s">
        <v>111</v>
      </c>
      <c r="F20" s="256"/>
      <c r="H20" s="1" t="str">
        <f>D20</f>
        <v>-</v>
      </c>
    </row>
    <row r="21" spans="3:8" ht="24" customHeight="1" x14ac:dyDescent="0.2">
      <c r="C21" s="31" t="s">
        <v>271</v>
      </c>
      <c r="D21" s="1" t="str">
        <f>VLOOKUP(D20,リスト2!$C$3:$E$67,2,FALSE)</f>
        <v>-</v>
      </c>
      <c r="E21" s="1" t="str">
        <f>VLOOKUP(E20,リスト2!$C$3:$E$67,2,FALSE)</f>
        <v>-</v>
      </c>
      <c r="F21" s="1" t="s">
        <v>117</v>
      </c>
      <c r="H21" s="1" t="str">
        <f>D21</f>
        <v>-</v>
      </c>
    </row>
    <row r="22" spans="3:8" ht="24.6" customHeight="1" x14ac:dyDescent="0.2">
      <c r="C22" s="31" t="s">
        <v>272</v>
      </c>
      <c r="D22" s="1" t="str">
        <f>VLOOKUP(D20,リスト2!C3:E67,3,FALSE)</f>
        <v>-</v>
      </c>
      <c r="E22" s="1" t="str">
        <f>VLOOKUP(E20,リスト2!C3:E67,3,FALSE)</f>
        <v>-</v>
      </c>
      <c r="F22" s="1" t="s">
        <v>98</v>
      </c>
      <c r="H22" s="1" t="str">
        <f>D22</f>
        <v>-</v>
      </c>
    </row>
    <row r="23" spans="3:8" ht="34.950000000000003" customHeight="1" x14ac:dyDescent="0.2">
      <c r="C23" s="262" t="s">
        <v>307</v>
      </c>
      <c r="D23" s="274" t="s">
        <v>308</v>
      </c>
      <c r="E23" s="275"/>
      <c r="F23" s="255" t="s">
        <v>309</v>
      </c>
      <c r="H23" s="1"/>
    </row>
    <row r="24" spans="3:8" ht="34.950000000000003" customHeight="1" x14ac:dyDescent="0.2">
      <c r="C24" s="263"/>
      <c r="D24" s="276" t="s">
        <v>111</v>
      </c>
      <c r="E24" s="277"/>
      <c r="F24" s="256"/>
      <c r="H24" s="1" t="str">
        <f>VLOOKUP(D24,リスト2!D3:F65,2,FALSE)</f>
        <v>-</v>
      </c>
    </row>
    <row r="25" spans="3:8" ht="30" customHeight="1" x14ac:dyDescent="0.2">
      <c r="F25" s="18" t="s">
        <v>116</v>
      </c>
      <c r="H25" s="1"/>
    </row>
    <row r="26" spans="3:8" ht="30" customHeight="1" x14ac:dyDescent="0.2">
      <c r="C26" s="1" t="s">
        <v>96</v>
      </c>
      <c r="D26" s="14" cm="1">
        <f t="array" ref="D26:D27">'2.様式第１号、第６号、第７号、第８号'!AB57:AB58</f>
        <v>0</v>
      </c>
      <c r="E26" s="1" t="s">
        <v>97</v>
      </c>
      <c r="F26" s="17" t="s">
        <v>137</v>
      </c>
      <c r="H26" s="1"/>
    </row>
    <row r="27" spans="3:8" ht="20.100000000000001" customHeight="1" x14ac:dyDescent="0.2">
      <c r="D27">
        <v>0</v>
      </c>
    </row>
  </sheetData>
  <sheetProtection algorithmName="SHA-512" hashValue="YEcNSipCP81eH7f7y9mer2ckgBH73GOlLMI0pz+c02WHDSODZ1Uiw7kfOgt2PdFvLc2z2XISSIeGxGOYY76WHg==" saltValue="RtC3ZXt0SgXZszPwt9MJWw==" spinCount="100000" sheet="1" objects="1" scenarios="1"/>
  <mergeCells count="22">
    <mergeCell ref="D12:E12"/>
    <mergeCell ref="D18:E18"/>
    <mergeCell ref="D4:E4"/>
    <mergeCell ref="C23:C24"/>
    <mergeCell ref="D23:E23"/>
    <mergeCell ref="D24:E24"/>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64"/>
  <sheetViews>
    <sheetView showGridLines="0" view="pageBreakPreview" zoomScaleNormal="60" zoomScaleSheetLayoutView="100" workbookViewId="0">
      <selection activeCell="X121" sqref="X121"/>
    </sheetView>
  </sheetViews>
  <sheetFormatPr defaultColWidth="8.88671875" defaultRowHeight="13.2" x14ac:dyDescent="0.2"/>
  <cols>
    <col min="1" max="1" width="2" customWidth="1"/>
    <col min="2" max="5" width="3.77734375" customWidth="1"/>
    <col min="6" max="6" width="5.77734375" customWidth="1"/>
    <col min="7" max="7" width="5.77734375" style="50"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51"/>
      <c r="X1" s="544" t="str">
        <f>'1.基本データ(このシートは削除しないこと！)'!H1</f>
        <v>（令和８年４月１日以降の入札公告から適用）</v>
      </c>
    </row>
    <row r="2" spans="1:56" s="52" customFormat="1" ht="15" customHeight="1" x14ac:dyDescent="0.2">
      <c r="G2" s="53"/>
      <c r="Y2"/>
      <c r="Z2"/>
      <c r="AA2"/>
      <c r="AB2"/>
      <c r="AC2"/>
      <c r="AD2"/>
      <c r="AE2"/>
      <c r="AF2"/>
      <c r="AG2"/>
      <c r="AH2"/>
      <c r="AI2"/>
      <c r="AJ2"/>
      <c r="AK2"/>
      <c r="AL2"/>
      <c r="AM2"/>
      <c r="AN2"/>
      <c r="AO2"/>
      <c r="AP2"/>
      <c r="AQ2"/>
      <c r="AR2"/>
      <c r="AS2"/>
      <c r="AT2"/>
      <c r="AU2"/>
      <c r="AV2"/>
      <c r="AW2"/>
      <c r="AX2"/>
      <c r="AY2"/>
      <c r="AZ2"/>
      <c r="BA2"/>
      <c r="BB2"/>
      <c r="BC2"/>
      <c r="BD2"/>
    </row>
    <row r="3" spans="1:56" s="52" customFormat="1" ht="15" customHeight="1" x14ac:dyDescent="0.2">
      <c r="C3" s="54" t="s">
        <v>298</v>
      </c>
      <c r="G3" s="5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55"/>
      <c r="C4" s="55"/>
      <c r="D4" s="55"/>
      <c r="E4" s="55"/>
      <c r="F4" s="55"/>
      <c r="G4" s="56"/>
      <c r="H4" s="56"/>
      <c r="I4" s="56"/>
      <c r="J4" s="56"/>
      <c r="K4" s="56"/>
      <c r="L4" s="56"/>
      <c r="M4" s="56"/>
      <c r="N4" s="57"/>
      <c r="P4" s="58"/>
    </row>
    <row r="5" spans="1:56" s="52" customFormat="1" ht="25.05" customHeight="1" x14ac:dyDescent="0.2">
      <c r="B5" s="435" t="s">
        <v>212</v>
      </c>
      <c r="C5" s="435"/>
      <c r="D5" s="435"/>
      <c r="E5" s="435"/>
      <c r="F5" s="435"/>
      <c r="G5" s="435"/>
      <c r="H5" s="435"/>
      <c r="I5" s="435"/>
      <c r="J5" s="435"/>
      <c r="K5" s="435"/>
      <c r="L5" s="435"/>
      <c r="M5" s="435"/>
      <c r="N5" s="435"/>
      <c r="O5" s="435"/>
      <c r="P5" s="435"/>
      <c r="Q5" s="435"/>
      <c r="R5" s="435"/>
      <c r="S5" s="435"/>
      <c r="T5" s="435"/>
      <c r="U5" s="435"/>
      <c r="V5" s="435"/>
      <c r="W5" s="435"/>
      <c r="X5" s="435"/>
      <c r="Y5"/>
      <c r="Z5"/>
      <c r="AA5"/>
      <c r="AB5"/>
      <c r="AC5"/>
      <c r="AD5"/>
      <c r="AE5"/>
      <c r="AF5"/>
      <c r="AG5"/>
      <c r="AH5"/>
      <c r="AI5"/>
      <c r="AJ5"/>
      <c r="AK5"/>
      <c r="AL5"/>
      <c r="AM5"/>
      <c r="AN5"/>
      <c r="AO5"/>
      <c r="AP5"/>
      <c r="AQ5"/>
      <c r="AR5"/>
      <c r="AS5"/>
      <c r="AT5"/>
      <c r="AU5"/>
      <c r="AV5"/>
      <c r="AW5"/>
      <c r="AX5"/>
      <c r="AY5"/>
      <c r="AZ5"/>
      <c r="BA5"/>
      <c r="BB5"/>
      <c r="BC5"/>
      <c r="BD5"/>
    </row>
    <row r="6" spans="1:56" s="52" customFormat="1" ht="15" customHeight="1" x14ac:dyDescent="0.2">
      <c r="A6" s="59"/>
      <c r="B6" s="59"/>
      <c r="C6" s="59"/>
      <c r="D6" s="59"/>
      <c r="E6" s="59"/>
      <c r="F6" s="59"/>
      <c r="G6" s="60"/>
      <c r="H6" s="59"/>
      <c r="I6" s="59"/>
      <c r="J6" s="59"/>
      <c r="K6" s="59"/>
      <c r="L6" s="59"/>
      <c r="M6" s="59"/>
      <c r="N6" s="59"/>
      <c r="O6" s="59"/>
      <c r="P6" s="59"/>
      <c r="Y6"/>
      <c r="Z6"/>
      <c r="AA6"/>
      <c r="AB6"/>
      <c r="AC6"/>
      <c r="AD6"/>
      <c r="AE6"/>
      <c r="AF6"/>
      <c r="AG6"/>
      <c r="AH6"/>
      <c r="AI6"/>
      <c r="AJ6"/>
      <c r="AK6"/>
      <c r="AL6"/>
      <c r="AM6"/>
      <c r="AN6"/>
      <c r="AO6"/>
      <c r="AP6"/>
      <c r="AQ6"/>
      <c r="AR6"/>
      <c r="AS6"/>
      <c r="AT6"/>
      <c r="AU6"/>
      <c r="AV6"/>
      <c r="AW6"/>
      <c r="AX6"/>
      <c r="AY6"/>
      <c r="AZ6"/>
      <c r="BA6"/>
      <c r="BB6"/>
      <c r="BC6"/>
      <c r="BD6"/>
    </row>
    <row r="7" spans="1:56" s="52" customFormat="1" ht="15" customHeight="1" x14ac:dyDescent="0.2">
      <c r="A7" s="61"/>
      <c r="B7" s="62"/>
      <c r="C7" s="52" t="s">
        <v>213</v>
      </c>
      <c r="D7" s="63"/>
      <c r="E7" s="63"/>
      <c r="F7" s="63"/>
      <c r="G7" s="53"/>
      <c r="H7" s="63"/>
      <c r="I7" s="63"/>
      <c r="J7" s="63"/>
      <c r="K7" s="63"/>
      <c r="L7" s="64"/>
      <c r="M7" s="64"/>
      <c r="N7" s="62"/>
      <c r="O7" s="62"/>
      <c r="P7" s="62"/>
      <c r="Y7"/>
      <c r="Z7"/>
      <c r="AA7"/>
      <c r="AB7"/>
      <c r="AC7"/>
      <c r="AD7"/>
      <c r="AE7"/>
      <c r="AF7"/>
      <c r="AG7"/>
      <c r="AH7"/>
      <c r="AI7"/>
      <c r="AJ7"/>
      <c r="AK7"/>
      <c r="AL7"/>
      <c r="AM7"/>
      <c r="AN7"/>
      <c r="AO7"/>
      <c r="AP7"/>
      <c r="AQ7"/>
      <c r="AR7"/>
      <c r="AS7"/>
      <c r="AT7"/>
      <c r="AU7"/>
      <c r="AV7"/>
      <c r="AW7"/>
      <c r="AX7"/>
      <c r="AY7"/>
      <c r="AZ7"/>
      <c r="BA7"/>
      <c r="BB7"/>
      <c r="BC7"/>
      <c r="BD7"/>
    </row>
    <row r="8" spans="1:56" s="52" customFormat="1" ht="15" customHeight="1" x14ac:dyDescent="0.2">
      <c r="A8" s="65"/>
      <c r="B8" s="65"/>
      <c r="C8" s="61"/>
      <c r="D8" s="61"/>
      <c r="Y8"/>
      <c r="Z8"/>
      <c r="AA8"/>
      <c r="AB8"/>
      <c r="AC8"/>
      <c r="AD8"/>
      <c r="AE8"/>
      <c r="AF8"/>
      <c r="AG8"/>
      <c r="AH8"/>
      <c r="AI8"/>
      <c r="AJ8"/>
      <c r="AK8"/>
      <c r="AL8"/>
      <c r="AM8"/>
      <c r="AN8"/>
      <c r="AO8"/>
      <c r="AP8"/>
      <c r="AQ8"/>
      <c r="AR8"/>
      <c r="AS8"/>
      <c r="AT8"/>
      <c r="AU8"/>
      <c r="AV8"/>
      <c r="AW8"/>
      <c r="AX8"/>
      <c r="AY8"/>
      <c r="AZ8"/>
      <c r="BA8"/>
      <c r="BB8"/>
      <c r="BC8"/>
      <c r="BD8"/>
    </row>
    <row r="9" spans="1:56" s="52" customFormat="1" ht="15" customHeight="1" x14ac:dyDescent="0.2">
      <c r="B9" s="61"/>
      <c r="C9" s="61"/>
      <c r="D9" s="61"/>
      <c r="K9" s="52" t="s">
        <v>127</v>
      </c>
      <c r="P9" s="278" t="str">
        <f>'1.基本データ(このシートは削除しないこと！)'!H5</f>
        <v>○○市○○町○○番地</v>
      </c>
      <c r="Q9" s="278"/>
      <c r="R9" s="278"/>
      <c r="S9" s="278"/>
      <c r="T9" s="278"/>
      <c r="U9" s="278"/>
      <c r="V9" s="278"/>
      <c r="W9" s="278"/>
      <c r="X9" s="278"/>
      <c r="Y9"/>
      <c r="Z9"/>
      <c r="AA9"/>
      <c r="AB9"/>
      <c r="AC9"/>
      <c r="AD9"/>
      <c r="AE9"/>
      <c r="AF9"/>
      <c r="AG9"/>
      <c r="AH9"/>
      <c r="AI9"/>
      <c r="AJ9"/>
      <c r="AK9"/>
      <c r="AL9"/>
      <c r="AM9"/>
      <c r="AN9"/>
      <c r="AO9"/>
      <c r="AP9"/>
      <c r="AQ9"/>
      <c r="AR9"/>
      <c r="AS9"/>
      <c r="AT9"/>
      <c r="AU9"/>
      <c r="AV9"/>
      <c r="AW9"/>
      <c r="AX9"/>
      <c r="AY9"/>
      <c r="AZ9"/>
      <c r="BA9"/>
      <c r="BB9"/>
      <c r="BC9"/>
      <c r="BD9"/>
    </row>
    <row r="10" spans="1:56" s="52" customFormat="1" ht="15" customHeight="1" x14ac:dyDescent="0.2">
      <c r="A10" s="65"/>
      <c r="B10" s="65"/>
      <c r="C10" s="61"/>
      <c r="D10" s="61"/>
      <c r="K10" s="52" t="s">
        <v>128</v>
      </c>
      <c r="P10" s="278" t="str">
        <f>'1.基本データ(このシートは削除しないこと！)'!H6</f>
        <v>株式会社○○○○</v>
      </c>
      <c r="Q10" s="278"/>
      <c r="R10" s="278"/>
      <c r="S10" s="278"/>
      <c r="T10" s="278"/>
      <c r="U10" s="278"/>
      <c r="V10" s="278"/>
      <c r="W10" s="278"/>
      <c r="X10" s="278"/>
      <c r="Y10"/>
      <c r="Z10"/>
      <c r="AA10"/>
      <c r="AB10"/>
      <c r="AC10"/>
      <c r="AD10"/>
      <c r="AE10"/>
      <c r="AF10"/>
      <c r="AG10"/>
      <c r="AH10"/>
      <c r="AI10"/>
      <c r="AJ10"/>
      <c r="AK10"/>
      <c r="AL10"/>
      <c r="AM10"/>
      <c r="AN10"/>
      <c r="AO10"/>
      <c r="AP10"/>
      <c r="AQ10"/>
      <c r="AR10"/>
      <c r="AS10"/>
      <c r="AT10"/>
      <c r="AU10"/>
      <c r="AV10"/>
      <c r="AW10"/>
      <c r="AX10"/>
      <c r="AY10"/>
      <c r="AZ10"/>
      <c r="BA10"/>
      <c r="BB10"/>
      <c r="BC10"/>
      <c r="BD10"/>
    </row>
    <row r="11" spans="1:56" s="52" customFormat="1" ht="15" customHeight="1" x14ac:dyDescent="0.2">
      <c r="A11" s="65"/>
      <c r="B11" s="61"/>
      <c r="I11" s="66"/>
      <c r="J11" s="66"/>
      <c r="K11" s="61" t="s">
        <v>129</v>
      </c>
      <c r="L11" s="66"/>
      <c r="M11" s="66"/>
      <c r="N11" s="66"/>
      <c r="P11" s="279" t="str">
        <f>'1.基本データ(このシートは削除しないこと！)'!H7</f>
        <v>代表取締役　○○○○</v>
      </c>
      <c r="Q11" s="279"/>
      <c r="R11" s="279"/>
      <c r="S11" s="279"/>
      <c r="T11" s="279"/>
      <c r="U11" s="279"/>
      <c r="V11" s="279"/>
      <c r="W11" s="279"/>
      <c r="X11" s="279"/>
      <c r="Y11"/>
      <c r="Z11"/>
      <c r="AA11"/>
      <c r="AB11"/>
      <c r="AC11"/>
      <c r="AD11"/>
      <c r="AE11"/>
      <c r="AF11"/>
      <c r="AG11"/>
      <c r="AH11"/>
      <c r="AI11"/>
      <c r="AJ11"/>
      <c r="AK11"/>
      <c r="AL11"/>
      <c r="AM11"/>
      <c r="AN11"/>
      <c r="AO11"/>
      <c r="AP11"/>
      <c r="AQ11"/>
      <c r="AR11"/>
      <c r="AS11"/>
      <c r="AT11"/>
      <c r="AU11"/>
      <c r="AV11"/>
      <c r="AW11"/>
      <c r="AX11"/>
      <c r="AY11"/>
      <c r="AZ11"/>
      <c r="BA11"/>
      <c r="BB11"/>
      <c r="BC11"/>
      <c r="BD11"/>
    </row>
    <row r="12" spans="1:56" s="52" customFormat="1" ht="15" customHeight="1" x14ac:dyDescent="0.2">
      <c r="H12" s="67"/>
      <c r="I12" s="68"/>
      <c r="J12" s="68"/>
      <c r="K12" s="68"/>
      <c r="L12" s="68"/>
      <c r="M12" s="68"/>
      <c r="N12" s="68"/>
      <c r="O12" s="68"/>
      <c r="P12" s="68"/>
      <c r="Y12"/>
      <c r="Z12"/>
      <c r="AA12"/>
      <c r="AB12"/>
      <c r="AC12"/>
      <c r="AD12"/>
      <c r="AE12"/>
      <c r="AF12"/>
      <c r="AG12"/>
      <c r="AH12"/>
      <c r="AI12"/>
      <c r="AJ12"/>
      <c r="AK12"/>
      <c r="AL12"/>
      <c r="AM12"/>
      <c r="AN12"/>
      <c r="AO12"/>
      <c r="AP12"/>
      <c r="AQ12"/>
      <c r="AR12"/>
      <c r="AS12"/>
      <c r="AT12"/>
      <c r="AU12"/>
      <c r="AV12"/>
      <c r="AW12"/>
      <c r="AX12"/>
      <c r="AY12"/>
      <c r="AZ12"/>
      <c r="BA12"/>
      <c r="BB12"/>
      <c r="BC12"/>
      <c r="BD12"/>
    </row>
    <row r="13" spans="1:56" s="52" customFormat="1" ht="15" customHeight="1" x14ac:dyDescent="0.2">
      <c r="A13" s="61"/>
      <c r="F13" s="69"/>
      <c r="G13" s="69"/>
      <c r="H13" s="69"/>
      <c r="I13" s="68"/>
      <c r="J13" s="68"/>
      <c r="K13" s="69" t="s">
        <v>130</v>
      </c>
      <c r="L13" s="68"/>
      <c r="M13" s="68"/>
      <c r="N13" s="68"/>
      <c r="O13" s="68"/>
      <c r="P13" s="436" t="str">
        <f>'1.基本データ(このシートは削除しないこと！)'!H8</f>
        <v>000-000-0000</v>
      </c>
      <c r="Q13" s="436"/>
      <c r="R13" s="436"/>
      <c r="S13" s="436"/>
      <c r="T13" s="436"/>
      <c r="U13" s="436"/>
      <c r="V13" s="436"/>
      <c r="W13" s="436"/>
      <c r="X13" s="436"/>
      <c r="Y13"/>
      <c r="Z13"/>
      <c r="AA13"/>
      <c r="AB13"/>
      <c r="AC13"/>
      <c r="AD13"/>
      <c r="AE13"/>
      <c r="AF13"/>
      <c r="AG13"/>
      <c r="AH13"/>
      <c r="AI13"/>
      <c r="AJ13"/>
      <c r="AK13"/>
      <c r="AL13"/>
      <c r="AM13"/>
      <c r="AN13"/>
      <c r="AO13"/>
      <c r="AP13"/>
      <c r="AQ13"/>
      <c r="AR13"/>
      <c r="AS13"/>
      <c r="AT13"/>
      <c r="AU13"/>
      <c r="AV13"/>
      <c r="AW13"/>
      <c r="AX13"/>
      <c r="AY13"/>
      <c r="AZ13"/>
      <c r="BA13"/>
      <c r="BB13"/>
      <c r="BC13"/>
      <c r="BD13"/>
    </row>
    <row r="14" spans="1:56" s="52" customFormat="1" ht="15" customHeight="1" x14ac:dyDescent="0.2">
      <c r="A14" s="61"/>
      <c r="F14" s="69"/>
      <c r="G14" s="69"/>
      <c r="H14" s="69"/>
      <c r="I14" s="70"/>
      <c r="J14" s="70"/>
      <c r="K14" s="69" t="s">
        <v>214</v>
      </c>
      <c r="L14" s="70"/>
      <c r="M14" s="70"/>
      <c r="N14" s="70"/>
      <c r="O14" s="70"/>
      <c r="P14" s="437" t="str">
        <f>'1.基本データ(このシートは削除しないこと！)'!H9</f>
        <v>○○○○</v>
      </c>
      <c r="Q14" s="437"/>
      <c r="R14" s="437"/>
      <c r="S14" s="437"/>
      <c r="T14" s="437"/>
      <c r="U14" s="437"/>
      <c r="V14" s="437"/>
      <c r="W14" s="437"/>
      <c r="X14" s="437"/>
      <c r="Y14"/>
      <c r="Z14"/>
      <c r="AA14"/>
      <c r="AB14"/>
      <c r="AC14"/>
      <c r="AD14"/>
      <c r="AE14"/>
      <c r="AF14"/>
      <c r="AG14"/>
      <c r="AH14"/>
      <c r="AI14"/>
      <c r="AJ14"/>
      <c r="AK14"/>
      <c r="AL14"/>
      <c r="AM14"/>
      <c r="AN14"/>
      <c r="AO14"/>
      <c r="AP14"/>
      <c r="AQ14"/>
      <c r="AR14"/>
      <c r="AS14"/>
      <c r="AT14"/>
      <c r="AU14"/>
      <c r="AV14"/>
      <c r="AW14"/>
      <c r="AX14"/>
      <c r="AY14"/>
      <c r="AZ14"/>
      <c r="BA14"/>
      <c r="BB14"/>
      <c r="BC14"/>
      <c r="BD14"/>
    </row>
    <row r="15" spans="1:56" s="52" customFormat="1" ht="15" customHeight="1" x14ac:dyDescent="0.2">
      <c r="A15" s="61"/>
      <c r="F15" s="69"/>
      <c r="G15" s="69"/>
      <c r="H15" s="69"/>
      <c r="I15" s="70"/>
      <c r="J15" s="70"/>
      <c r="K15" s="70"/>
      <c r="L15" s="70"/>
      <c r="M15" s="70"/>
      <c r="N15" s="70"/>
      <c r="O15" s="70"/>
      <c r="P15" s="70"/>
      <c r="Y15"/>
      <c r="Z15"/>
      <c r="AA15"/>
      <c r="AB15"/>
      <c r="AC15"/>
      <c r="AD15"/>
      <c r="AE15"/>
      <c r="AF15"/>
      <c r="AG15"/>
      <c r="AH15"/>
      <c r="AI15"/>
      <c r="AJ15"/>
      <c r="AK15"/>
      <c r="AL15"/>
      <c r="AM15"/>
      <c r="AN15"/>
      <c r="AO15"/>
      <c r="AP15"/>
      <c r="AQ15"/>
      <c r="AR15"/>
      <c r="AS15"/>
      <c r="AT15"/>
      <c r="AU15"/>
      <c r="AV15"/>
      <c r="AW15"/>
      <c r="AX15"/>
      <c r="AY15"/>
      <c r="AZ15"/>
      <c r="BA15"/>
      <c r="BB15"/>
      <c r="BC15"/>
      <c r="BD15"/>
    </row>
    <row r="16" spans="1:56" s="52" customFormat="1" ht="15" customHeight="1" x14ac:dyDescent="0.2">
      <c r="A16" s="61"/>
      <c r="B16" s="71"/>
      <c r="C16" s="66"/>
      <c r="D16" s="61"/>
      <c r="Y16"/>
      <c r="Z16"/>
      <c r="AA16"/>
      <c r="AB16"/>
      <c r="AC16"/>
      <c r="AD16"/>
      <c r="AE16"/>
      <c r="AF16"/>
      <c r="AG16"/>
      <c r="AH16"/>
      <c r="AI16"/>
      <c r="AJ16"/>
      <c r="AK16"/>
      <c r="AL16"/>
      <c r="AM16"/>
      <c r="AN16"/>
      <c r="AO16"/>
      <c r="AP16"/>
      <c r="AQ16"/>
      <c r="AR16"/>
      <c r="AS16"/>
      <c r="AT16"/>
      <c r="AU16"/>
      <c r="AV16"/>
      <c r="AW16"/>
      <c r="AX16"/>
      <c r="AY16"/>
      <c r="AZ16"/>
      <c r="BA16"/>
      <c r="BB16"/>
      <c r="BC16"/>
      <c r="BD16"/>
    </row>
    <row r="17" spans="1:56" s="52" customFormat="1" ht="15" customHeight="1" x14ac:dyDescent="0.2">
      <c r="A17" s="61"/>
      <c r="C17" s="438"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38"/>
      <c r="E17" s="438"/>
      <c r="F17" s="438"/>
      <c r="G17" s="438"/>
      <c r="H17" s="438"/>
      <c r="I17" s="438"/>
      <c r="J17" s="438"/>
      <c r="K17" s="438"/>
      <c r="L17" s="438"/>
      <c r="M17" s="438"/>
      <c r="N17" s="438"/>
      <c r="O17" s="438"/>
      <c r="P17" s="438"/>
      <c r="Q17" s="438"/>
      <c r="R17" s="438"/>
      <c r="S17" s="438"/>
      <c r="T17" s="438"/>
      <c r="U17" s="438"/>
      <c r="V17" s="438"/>
      <c r="W17" s="438"/>
      <c r="X17" s="438"/>
      <c r="Y17"/>
      <c r="Z17"/>
      <c r="AA17"/>
      <c r="AB17"/>
      <c r="AC17"/>
      <c r="AD17"/>
      <c r="AE17"/>
      <c r="AF17"/>
      <c r="AG17"/>
      <c r="AH17"/>
      <c r="AI17"/>
      <c r="AJ17"/>
      <c r="AK17"/>
      <c r="AL17"/>
      <c r="AM17"/>
      <c r="AN17"/>
      <c r="AO17"/>
      <c r="AP17"/>
      <c r="AQ17"/>
      <c r="AR17"/>
      <c r="AS17"/>
      <c r="AT17"/>
      <c r="AU17"/>
      <c r="AV17"/>
      <c r="AW17"/>
      <c r="AX17"/>
      <c r="AY17"/>
      <c r="AZ17"/>
      <c r="BA17"/>
      <c r="BB17"/>
      <c r="BC17"/>
      <c r="BD17"/>
    </row>
    <row r="18" spans="1:56" s="52" customFormat="1" ht="15" customHeight="1" x14ac:dyDescent="0.2">
      <c r="A18" s="61"/>
      <c r="C18" s="438"/>
      <c r="D18" s="438"/>
      <c r="E18" s="438"/>
      <c r="F18" s="438"/>
      <c r="G18" s="438"/>
      <c r="H18" s="438"/>
      <c r="I18" s="438"/>
      <c r="J18" s="438"/>
      <c r="K18" s="438"/>
      <c r="L18" s="438"/>
      <c r="M18" s="438"/>
      <c r="N18" s="438"/>
      <c r="O18" s="438"/>
      <c r="P18" s="438"/>
      <c r="Q18" s="438"/>
      <c r="R18" s="438"/>
      <c r="S18" s="438"/>
      <c r="T18" s="438"/>
      <c r="U18" s="438"/>
      <c r="V18" s="438"/>
      <c r="W18" s="438"/>
      <c r="X18" s="438"/>
      <c r="Y18"/>
      <c r="Z18"/>
      <c r="AA18"/>
      <c r="AB18"/>
      <c r="AC18"/>
      <c r="AD18"/>
      <c r="AE18"/>
      <c r="AF18"/>
      <c r="AG18"/>
      <c r="AH18"/>
      <c r="AI18"/>
      <c r="AJ18"/>
      <c r="AK18"/>
      <c r="AL18"/>
      <c r="AM18"/>
      <c r="AN18"/>
      <c r="AO18"/>
      <c r="AP18"/>
      <c r="AQ18"/>
      <c r="AR18"/>
      <c r="AS18"/>
      <c r="AT18"/>
      <c r="AU18"/>
      <c r="AV18"/>
      <c r="AW18"/>
      <c r="AX18"/>
      <c r="AY18"/>
      <c r="AZ18"/>
      <c r="BA18"/>
      <c r="BB18"/>
      <c r="BC18"/>
      <c r="BD18"/>
    </row>
    <row r="19" spans="1:56" s="52" customFormat="1" ht="15" customHeight="1" x14ac:dyDescent="0.2">
      <c r="A19" s="65"/>
      <c r="B19" s="65"/>
      <c r="C19" s="438"/>
      <c r="D19" s="438"/>
      <c r="E19" s="438"/>
      <c r="F19" s="438"/>
      <c r="G19" s="438"/>
      <c r="H19" s="438"/>
      <c r="I19" s="438"/>
      <c r="J19" s="438"/>
      <c r="K19" s="438"/>
      <c r="L19" s="438"/>
      <c r="M19" s="438"/>
      <c r="N19" s="438"/>
      <c r="O19" s="438"/>
      <c r="P19" s="438"/>
      <c r="Q19" s="438"/>
      <c r="R19" s="438"/>
      <c r="S19" s="438"/>
      <c r="T19" s="438"/>
      <c r="U19" s="438"/>
      <c r="V19" s="438"/>
      <c r="W19" s="438"/>
      <c r="X19" s="438"/>
      <c r="Y19"/>
      <c r="Z19"/>
      <c r="AA19"/>
      <c r="AB19"/>
      <c r="AC19"/>
      <c r="AD19"/>
      <c r="AE19"/>
      <c r="AF19"/>
      <c r="AG19"/>
      <c r="AH19"/>
      <c r="AI19"/>
      <c r="AJ19"/>
      <c r="AK19"/>
      <c r="AL19"/>
      <c r="AM19"/>
      <c r="AN19"/>
      <c r="AO19"/>
      <c r="AP19"/>
      <c r="AQ19"/>
      <c r="AR19"/>
      <c r="AS19"/>
      <c r="AT19"/>
      <c r="AU19"/>
      <c r="AV19"/>
      <c r="AW19"/>
      <c r="AX19"/>
      <c r="AY19"/>
      <c r="AZ19"/>
      <c r="BA19"/>
      <c r="BB19"/>
      <c r="BC19"/>
      <c r="BD19"/>
    </row>
    <row r="20" spans="1:56" s="52" customFormat="1" ht="15" customHeight="1" x14ac:dyDescent="0.2">
      <c r="C20" s="438"/>
      <c r="D20" s="438"/>
      <c r="E20" s="438"/>
      <c r="F20" s="438"/>
      <c r="G20" s="438"/>
      <c r="H20" s="438"/>
      <c r="I20" s="438"/>
      <c r="J20" s="438"/>
      <c r="K20" s="438"/>
      <c r="L20" s="438"/>
      <c r="M20" s="438"/>
      <c r="N20" s="438"/>
      <c r="O20" s="438"/>
      <c r="P20" s="438"/>
      <c r="Q20" s="438"/>
      <c r="R20" s="438"/>
      <c r="S20" s="438"/>
      <c r="T20" s="438"/>
      <c r="U20" s="438"/>
      <c r="V20" s="438"/>
      <c r="W20" s="438"/>
      <c r="X20" s="438"/>
      <c r="Y20"/>
      <c r="Z20"/>
      <c r="AA20"/>
      <c r="AB20"/>
      <c r="AC20"/>
      <c r="AD20"/>
      <c r="AE20"/>
      <c r="AF20"/>
      <c r="AG20"/>
      <c r="AH20"/>
      <c r="AI20"/>
      <c r="AJ20"/>
      <c r="AK20"/>
      <c r="AL20"/>
      <c r="AM20"/>
      <c r="AN20"/>
      <c r="AO20"/>
      <c r="AP20"/>
      <c r="AQ20"/>
      <c r="AR20"/>
      <c r="AS20"/>
      <c r="AT20"/>
      <c r="AU20"/>
      <c r="AV20"/>
      <c r="AW20"/>
      <c r="AX20"/>
      <c r="AY20"/>
      <c r="AZ20"/>
      <c r="BA20"/>
      <c r="BB20"/>
      <c r="BC20"/>
      <c r="BD20"/>
    </row>
    <row r="21" spans="1:56" s="52" customFormat="1" ht="15" customHeight="1" x14ac:dyDescent="0.2">
      <c r="C21" s="438"/>
      <c r="D21" s="438"/>
      <c r="E21" s="438"/>
      <c r="F21" s="438"/>
      <c r="G21" s="438"/>
      <c r="H21" s="438"/>
      <c r="I21" s="438"/>
      <c r="J21" s="438"/>
      <c r="K21" s="438"/>
      <c r="L21" s="438"/>
      <c r="M21" s="438"/>
      <c r="N21" s="438"/>
      <c r="O21" s="438"/>
      <c r="P21" s="438"/>
      <c r="Q21" s="438"/>
      <c r="R21" s="438"/>
      <c r="S21" s="438"/>
      <c r="T21" s="438"/>
      <c r="U21" s="438"/>
      <c r="V21" s="438"/>
      <c r="W21" s="438"/>
      <c r="X21" s="438"/>
      <c r="Y21"/>
      <c r="Z21"/>
      <c r="AA21"/>
      <c r="AB21"/>
      <c r="AC21"/>
      <c r="AD21"/>
      <c r="AE21"/>
      <c r="AF21"/>
      <c r="AG21"/>
      <c r="AH21"/>
      <c r="AI21"/>
      <c r="AJ21"/>
      <c r="AK21"/>
      <c r="AL21"/>
      <c r="AM21"/>
      <c r="AN21"/>
      <c r="AO21"/>
      <c r="AP21"/>
      <c r="AQ21"/>
      <c r="AR21"/>
      <c r="AS21"/>
      <c r="AT21"/>
      <c r="AU21"/>
      <c r="AV21"/>
      <c r="AW21"/>
      <c r="AX21"/>
      <c r="AY21"/>
      <c r="AZ21"/>
      <c r="BA21"/>
      <c r="BB21"/>
      <c r="BC21"/>
      <c r="BD21"/>
    </row>
    <row r="22" spans="1:56" s="52" customFormat="1" ht="15" customHeight="1" x14ac:dyDescent="0.2">
      <c r="C22" s="73"/>
      <c r="D22" s="73"/>
      <c r="E22" s="73"/>
      <c r="F22" s="73"/>
      <c r="G22" s="73"/>
      <c r="H22" s="73"/>
      <c r="I22" s="73"/>
      <c r="J22" s="73"/>
      <c r="K22" s="73"/>
      <c r="L22" s="73"/>
      <c r="M22" s="73"/>
      <c r="N22" s="73"/>
      <c r="O22" s="73"/>
      <c r="P22" s="73"/>
      <c r="Y22"/>
      <c r="Z22"/>
      <c r="AA22"/>
      <c r="AB22"/>
      <c r="AC22"/>
      <c r="AD22"/>
      <c r="AE22"/>
      <c r="AF22"/>
      <c r="AG22"/>
      <c r="AH22"/>
      <c r="AI22"/>
      <c r="AJ22"/>
      <c r="AK22"/>
      <c r="AL22"/>
      <c r="AM22"/>
      <c r="AN22"/>
      <c r="AO22"/>
      <c r="AP22"/>
      <c r="AQ22"/>
      <c r="AR22"/>
      <c r="AS22"/>
      <c r="AT22"/>
      <c r="AU22"/>
      <c r="AV22"/>
      <c r="AW22"/>
      <c r="AX22"/>
      <c r="AY22"/>
      <c r="AZ22"/>
      <c r="BA22"/>
      <c r="BB22"/>
      <c r="BC22"/>
      <c r="BD22"/>
    </row>
    <row r="23" spans="1:56" s="52" customFormat="1" ht="15" customHeight="1" x14ac:dyDescent="0.2">
      <c r="C23" s="73"/>
      <c r="D23" s="73"/>
      <c r="E23" s="73"/>
      <c r="F23" s="73"/>
      <c r="G23" s="73"/>
      <c r="H23" s="73"/>
      <c r="I23" s="73"/>
      <c r="J23" s="73"/>
      <c r="K23" s="73"/>
      <c r="L23" s="73"/>
      <c r="M23" s="73"/>
      <c r="N23" s="73"/>
      <c r="O23" s="73"/>
      <c r="P23" s="73"/>
      <c r="Y23"/>
      <c r="Z23"/>
      <c r="AA23"/>
      <c r="AB23"/>
      <c r="AC23"/>
      <c r="AD23"/>
      <c r="AE23"/>
      <c r="AF23"/>
      <c r="AG23"/>
      <c r="AH23"/>
      <c r="AI23"/>
      <c r="AJ23"/>
      <c r="AK23"/>
      <c r="AL23"/>
      <c r="AM23"/>
      <c r="AN23"/>
      <c r="AO23"/>
      <c r="AP23"/>
      <c r="AQ23"/>
      <c r="AR23"/>
      <c r="AS23"/>
      <c r="AT23"/>
      <c r="AU23"/>
      <c r="AV23"/>
      <c r="AW23"/>
      <c r="AX23"/>
      <c r="AY23"/>
      <c r="AZ23"/>
      <c r="BA23"/>
      <c r="BB23"/>
      <c r="BC23"/>
      <c r="BD23"/>
    </row>
    <row r="24" spans="1:56" s="52" customFormat="1" ht="15" customHeight="1" x14ac:dyDescent="0.2">
      <c r="C24" s="71" t="s">
        <v>219</v>
      </c>
      <c r="D24" s="73"/>
      <c r="E24" s="73"/>
      <c r="F24" s="73"/>
      <c r="G24" s="73"/>
      <c r="H24" s="73"/>
      <c r="I24" s="73"/>
      <c r="J24" s="73"/>
      <c r="K24" s="73"/>
      <c r="L24" s="73"/>
      <c r="M24" s="73"/>
      <c r="N24" s="73"/>
      <c r="O24" s="73"/>
      <c r="P24" s="73"/>
      <c r="Y24"/>
      <c r="Z24"/>
      <c r="AA24"/>
      <c r="AB24"/>
      <c r="AC24"/>
      <c r="AD24"/>
      <c r="AE24"/>
      <c r="AF24"/>
      <c r="AG24"/>
      <c r="AH24"/>
      <c r="AI24"/>
      <c r="AJ24"/>
      <c r="AK24"/>
      <c r="AL24"/>
      <c r="AM24"/>
      <c r="AN24"/>
      <c r="AO24"/>
      <c r="AP24"/>
      <c r="AQ24"/>
      <c r="AR24"/>
      <c r="AS24"/>
      <c r="AT24"/>
      <c r="AU24"/>
      <c r="AV24"/>
      <c r="AW24"/>
      <c r="AX24"/>
      <c r="AY24"/>
      <c r="AZ24"/>
      <c r="BA24"/>
      <c r="BB24"/>
      <c r="BC24"/>
      <c r="BD24"/>
    </row>
    <row r="25" spans="1:56" s="52" customFormat="1" ht="15" customHeight="1" x14ac:dyDescent="0.2">
      <c r="C25" s="74" t="s">
        <v>215</v>
      </c>
      <c r="D25" s="73"/>
      <c r="E25" s="73"/>
      <c r="F25" s="73"/>
      <c r="G25" s="73"/>
      <c r="H25" s="73"/>
      <c r="I25" s="73"/>
      <c r="J25" s="73"/>
      <c r="K25" s="73"/>
      <c r="L25" s="73"/>
      <c r="M25" s="73"/>
      <c r="N25" s="73"/>
      <c r="O25" s="73"/>
      <c r="P25" s="73"/>
      <c r="Y25"/>
      <c r="Z25"/>
      <c r="AA25"/>
      <c r="AB25"/>
      <c r="AC25"/>
      <c r="AD25"/>
      <c r="AE25"/>
      <c r="AF25"/>
      <c r="AG25"/>
      <c r="AH25"/>
      <c r="AI25"/>
      <c r="AJ25"/>
      <c r="AK25"/>
      <c r="AL25"/>
      <c r="AM25"/>
      <c r="AN25"/>
      <c r="AO25"/>
      <c r="AP25"/>
      <c r="AQ25"/>
      <c r="AR25"/>
      <c r="AS25"/>
      <c r="AT25"/>
      <c r="AU25"/>
      <c r="AV25"/>
      <c r="AW25"/>
      <c r="AX25"/>
      <c r="AY25"/>
      <c r="AZ25"/>
      <c r="BA25"/>
      <c r="BB25"/>
      <c r="BC25"/>
      <c r="BD25"/>
    </row>
    <row r="26" spans="1:56" s="52" customFormat="1" ht="15" customHeight="1" x14ac:dyDescent="0.2">
      <c r="C26" s="52" t="s">
        <v>216</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52" customFormat="1" ht="12" customHeight="1" x14ac:dyDescent="0.2">
      <c r="C27" s="71"/>
      <c r="D27" s="71"/>
      <c r="E27" s="71"/>
      <c r="F27" s="75" t="s">
        <v>217</v>
      </c>
      <c r="G27" s="76"/>
      <c r="H27" s="76"/>
      <c r="I27" s="76"/>
      <c r="J27" s="76"/>
      <c r="K27" s="76"/>
      <c r="L27" s="76"/>
      <c r="M27" s="76"/>
      <c r="N27" s="76"/>
      <c r="O27" s="76"/>
      <c r="P27" s="76"/>
      <c r="Y27"/>
      <c r="Z27"/>
      <c r="AA27"/>
      <c r="AB27"/>
      <c r="AC27"/>
      <c r="AD27"/>
      <c r="AE27"/>
      <c r="AF27"/>
      <c r="AG27"/>
      <c r="AH27"/>
      <c r="AI27"/>
      <c r="AJ27"/>
      <c r="AK27"/>
      <c r="AL27"/>
      <c r="AM27"/>
      <c r="AN27"/>
      <c r="AO27"/>
      <c r="AP27"/>
      <c r="AQ27"/>
      <c r="AR27"/>
      <c r="AS27"/>
      <c r="AT27"/>
      <c r="AU27"/>
      <c r="AV27"/>
      <c r="AW27"/>
      <c r="AX27"/>
      <c r="AY27"/>
      <c r="AZ27"/>
      <c r="BA27"/>
      <c r="BB27"/>
      <c r="BC27"/>
      <c r="BD27"/>
    </row>
    <row r="28" spans="1:56" s="52" customFormat="1" ht="15" customHeight="1" x14ac:dyDescent="0.2">
      <c r="C28" s="71" t="s">
        <v>218</v>
      </c>
      <c r="D28" s="71"/>
      <c r="E28" s="71"/>
      <c r="F28" s="76"/>
      <c r="G28" s="76"/>
      <c r="H28" s="76"/>
      <c r="I28" s="76"/>
      <c r="J28" s="76"/>
      <c r="K28" s="76"/>
      <c r="L28" s="76"/>
      <c r="M28" s="76"/>
      <c r="N28" s="76"/>
      <c r="O28" s="76"/>
      <c r="P28" s="76"/>
      <c r="Y28"/>
      <c r="Z28"/>
      <c r="AA28"/>
      <c r="AB28"/>
      <c r="AC28"/>
      <c r="AD28"/>
      <c r="AE28"/>
      <c r="AF28"/>
      <c r="AG28"/>
      <c r="AH28"/>
      <c r="AI28"/>
      <c r="AJ28"/>
      <c r="AK28"/>
      <c r="AL28"/>
      <c r="AM28"/>
      <c r="AN28"/>
      <c r="AO28"/>
      <c r="AP28"/>
      <c r="AQ28"/>
      <c r="AR28"/>
      <c r="AS28"/>
      <c r="AT28"/>
      <c r="AU28"/>
      <c r="AV28"/>
      <c r="AW28"/>
      <c r="AX28"/>
      <c r="AY28"/>
      <c r="AZ28"/>
      <c r="BA28"/>
      <c r="BB28"/>
      <c r="BC28"/>
      <c r="BD28"/>
    </row>
    <row r="29" spans="1:56" s="52" customFormat="1" ht="12" customHeight="1" x14ac:dyDescent="0.2">
      <c r="C29" s="61"/>
      <c r="D29" s="61"/>
      <c r="E29" s="61"/>
      <c r="F29" s="75" t="s">
        <v>222</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52" customFormat="1" ht="15" customHeight="1" x14ac:dyDescent="0.2">
      <c r="C30" s="71"/>
      <c r="D30" s="71"/>
      <c r="E30" s="71"/>
      <c r="Y30"/>
      <c r="Z30"/>
      <c r="AA30"/>
      <c r="AB30"/>
      <c r="AC30"/>
      <c r="AD30"/>
      <c r="AE30"/>
      <c r="AF30"/>
      <c r="AG30"/>
      <c r="AH30"/>
      <c r="AI30"/>
      <c r="AJ30"/>
      <c r="AK30"/>
      <c r="AL30"/>
      <c r="AM30"/>
      <c r="AN30"/>
      <c r="AO30"/>
      <c r="AP30"/>
      <c r="AQ30"/>
      <c r="AR30"/>
      <c r="AS30"/>
      <c r="AT30"/>
      <c r="AU30"/>
      <c r="AV30"/>
      <c r="AW30"/>
      <c r="AX30"/>
      <c r="AY30"/>
      <c r="AZ30"/>
      <c r="BA30"/>
      <c r="BB30"/>
      <c r="BC30"/>
      <c r="BD30"/>
    </row>
    <row r="31" spans="1:56" s="52" customFormat="1" ht="15" customHeight="1" x14ac:dyDescent="0.2">
      <c r="C31" s="71"/>
      <c r="D31" s="71"/>
      <c r="E31" s="71"/>
      <c r="Y31"/>
      <c r="Z31"/>
      <c r="AA31"/>
      <c r="AB31"/>
      <c r="AC31"/>
      <c r="AD31"/>
      <c r="AE31"/>
      <c r="AF31"/>
      <c r="AG31"/>
      <c r="AH31"/>
      <c r="AI31"/>
      <c r="AJ31"/>
      <c r="AK31"/>
      <c r="AL31"/>
      <c r="AM31"/>
      <c r="AN31"/>
      <c r="AO31"/>
      <c r="AP31"/>
      <c r="AQ31"/>
      <c r="AR31"/>
      <c r="AS31"/>
      <c r="AT31"/>
      <c r="AU31"/>
      <c r="AV31"/>
      <c r="AW31"/>
      <c r="AX31"/>
      <c r="AY31"/>
      <c r="AZ31"/>
      <c r="BA31"/>
      <c r="BB31"/>
      <c r="BC31"/>
      <c r="BD31"/>
    </row>
    <row r="32" spans="1:56" s="52" customFormat="1" ht="15" customHeight="1" x14ac:dyDescent="0.2">
      <c r="C32" s="71" t="s">
        <v>314</v>
      </c>
      <c r="D32" s="73"/>
      <c r="E32" s="73"/>
      <c r="F32" s="73"/>
      <c r="G32" s="73"/>
      <c r="H32" s="73"/>
      <c r="I32" s="73"/>
      <c r="J32" s="73"/>
      <c r="K32" s="73"/>
      <c r="L32" s="73"/>
      <c r="M32" s="73"/>
      <c r="N32" s="73"/>
      <c r="O32" s="73"/>
      <c r="P32" s="73"/>
      <c r="Y32"/>
      <c r="Z32"/>
      <c r="AA32"/>
      <c r="AB32"/>
      <c r="AC32"/>
      <c r="AD32"/>
      <c r="AE32"/>
      <c r="AF32"/>
      <c r="AG32"/>
      <c r="AH32"/>
      <c r="AI32"/>
      <c r="AJ32"/>
      <c r="AK32"/>
      <c r="AL32"/>
      <c r="AM32"/>
      <c r="AN32"/>
      <c r="AO32"/>
      <c r="AP32"/>
      <c r="AQ32"/>
      <c r="AR32"/>
      <c r="AS32"/>
      <c r="AT32"/>
      <c r="AU32"/>
      <c r="AV32"/>
      <c r="AW32"/>
      <c r="AX32"/>
      <c r="AY32"/>
      <c r="AZ32"/>
      <c r="BA32"/>
      <c r="BB32"/>
      <c r="BC32"/>
      <c r="BD32"/>
    </row>
    <row r="33" spans="3:56" s="52" customFormat="1" ht="15" customHeight="1" x14ac:dyDescent="0.2">
      <c r="C33" s="74" t="s">
        <v>215</v>
      </c>
      <c r="D33" s="73"/>
      <c r="E33" s="73"/>
      <c r="F33" s="73"/>
      <c r="G33" s="73"/>
      <c r="H33" s="73"/>
      <c r="I33" s="73"/>
      <c r="J33" s="73"/>
      <c r="K33" s="73"/>
      <c r="L33" s="73"/>
      <c r="M33" s="73"/>
      <c r="N33" s="73"/>
      <c r="O33" s="73"/>
      <c r="P33" s="73"/>
      <c r="Y33"/>
      <c r="Z33"/>
      <c r="AA33"/>
      <c r="AB33"/>
      <c r="AC33"/>
      <c r="AD33"/>
      <c r="AE33"/>
      <c r="AF33"/>
      <c r="AG33"/>
      <c r="AH33"/>
      <c r="AI33"/>
      <c r="AJ33"/>
      <c r="AK33"/>
      <c r="AL33"/>
      <c r="AM33"/>
      <c r="AN33"/>
      <c r="AO33"/>
      <c r="AP33"/>
      <c r="AQ33"/>
      <c r="AR33"/>
      <c r="AS33"/>
      <c r="AT33"/>
      <c r="AU33"/>
      <c r="AV33"/>
      <c r="AW33"/>
      <c r="AX33"/>
      <c r="AY33"/>
      <c r="AZ33"/>
      <c r="BA33"/>
      <c r="BB33"/>
      <c r="BC33"/>
      <c r="BD33"/>
    </row>
    <row r="34" spans="3:56" s="52" customFormat="1" ht="15" customHeight="1" x14ac:dyDescent="0.2">
      <c r="C34" s="52" t="s">
        <v>216</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52" customFormat="1" ht="15" customHeight="1" x14ac:dyDescent="0.2">
      <c r="C35" s="71"/>
      <c r="D35" s="71"/>
      <c r="E35" s="71"/>
      <c r="F35" s="75" t="s">
        <v>217</v>
      </c>
      <c r="G35" s="76"/>
      <c r="H35" s="76"/>
      <c r="I35" s="76"/>
      <c r="J35" s="76"/>
      <c r="K35" s="76"/>
      <c r="L35" s="76"/>
      <c r="M35" s="76"/>
      <c r="N35" s="76"/>
      <c r="O35" s="76"/>
      <c r="P35" s="76"/>
      <c r="Y35"/>
      <c r="Z35"/>
      <c r="AA35"/>
      <c r="AB35"/>
      <c r="AC35"/>
      <c r="AD35"/>
      <c r="AE35"/>
      <c r="AF35"/>
      <c r="AG35"/>
      <c r="AH35"/>
      <c r="AI35"/>
      <c r="AJ35"/>
      <c r="AK35"/>
      <c r="AL35"/>
      <c r="AM35"/>
      <c r="AN35"/>
      <c r="AO35"/>
      <c r="AP35"/>
      <c r="AQ35"/>
      <c r="AR35"/>
      <c r="AS35"/>
      <c r="AT35"/>
      <c r="AU35"/>
      <c r="AV35"/>
      <c r="AW35"/>
      <c r="AX35"/>
      <c r="AY35"/>
      <c r="AZ35"/>
      <c r="BA35"/>
      <c r="BB35"/>
      <c r="BC35"/>
      <c r="BD35"/>
    </row>
    <row r="36" spans="3:56" s="52" customFormat="1" ht="15" customHeight="1" x14ac:dyDescent="0.2">
      <c r="C36" s="71" t="s">
        <v>218</v>
      </c>
      <c r="D36" s="71"/>
      <c r="E36" s="71"/>
      <c r="F36" s="76"/>
      <c r="G36" s="76"/>
      <c r="H36" s="76"/>
      <c r="I36" s="76"/>
      <c r="J36" s="76"/>
      <c r="K36" s="76"/>
      <c r="L36" s="76"/>
      <c r="M36" s="76"/>
      <c r="N36" s="76"/>
      <c r="O36" s="76"/>
      <c r="P36" s="76"/>
      <c r="Y36"/>
      <c r="Z36"/>
      <c r="AA36"/>
      <c r="AB36"/>
      <c r="AC36"/>
      <c r="AD36"/>
      <c r="AE36"/>
      <c r="AF36"/>
      <c r="AG36"/>
      <c r="AH36"/>
      <c r="AI36"/>
      <c r="AJ36"/>
      <c r="AK36"/>
      <c r="AL36"/>
      <c r="AM36"/>
      <c r="AN36"/>
      <c r="AO36"/>
      <c r="AP36"/>
      <c r="AQ36"/>
      <c r="AR36"/>
      <c r="AS36"/>
      <c r="AT36"/>
      <c r="AU36"/>
      <c r="AV36"/>
      <c r="AW36"/>
      <c r="AX36"/>
      <c r="AY36"/>
      <c r="AZ36"/>
      <c r="BA36"/>
      <c r="BB36"/>
      <c r="BC36"/>
      <c r="BD36"/>
    </row>
    <row r="37" spans="3:56" s="52" customFormat="1" ht="15" customHeight="1" x14ac:dyDescent="0.2">
      <c r="C37" s="61"/>
      <c r="D37" s="61"/>
      <c r="E37" s="61"/>
      <c r="F37" s="75" t="s">
        <v>222</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52" customFormat="1" ht="15" customHeight="1" x14ac:dyDescent="0.2">
      <c r="C38" s="61" t="s">
        <v>220</v>
      </c>
      <c r="D38" s="61"/>
      <c r="E38" s="61"/>
      <c r="Y38"/>
      <c r="Z38"/>
      <c r="AA38"/>
      <c r="AB38"/>
      <c r="AC38"/>
      <c r="AD38"/>
      <c r="AE38"/>
      <c r="AF38"/>
      <c r="AG38"/>
      <c r="AH38"/>
      <c r="AI38"/>
      <c r="AJ38"/>
      <c r="AK38"/>
      <c r="AL38"/>
      <c r="AM38"/>
      <c r="AN38"/>
      <c r="AO38"/>
      <c r="AP38"/>
      <c r="AQ38"/>
      <c r="AR38"/>
      <c r="AS38"/>
      <c r="AT38"/>
      <c r="AU38"/>
      <c r="AV38"/>
      <c r="AW38"/>
      <c r="AX38"/>
      <c r="AY38"/>
      <c r="AZ38"/>
      <c r="BA38"/>
      <c r="BB38"/>
      <c r="BC38"/>
      <c r="BD38"/>
    </row>
    <row r="39" spans="3:56" s="52" customFormat="1" ht="15" customHeight="1" x14ac:dyDescent="0.2">
      <c r="C39" s="61"/>
      <c r="D39" s="61"/>
      <c r="E39" s="61"/>
      <c r="Y39"/>
      <c r="Z39"/>
      <c r="AA39"/>
      <c r="AB39"/>
      <c r="AC39"/>
      <c r="AD39"/>
      <c r="AE39"/>
      <c r="AF39"/>
      <c r="AG39"/>
      <c r="AH39"/>
      <c r="AI39"/>
      <c r="AJ39"/>
      <c r="AK39"/>
      <c r="AL39"/>
      <c r="AM39"/>
      <c r="AN39"/>
      <c r="AO39"/>
      <c r="AP39"/>
      <c r="AQ39"/>
      <c r="AR39"/>
      <c r="AS39"/>
      <c r="AT39"/>
      <c r="AU39"/>
      <c r="AV39"/>
      <c r="AW39"/>
      <c r="AX39"/>
      <c r="AY39"/>
      <c r="AZ39"/>
      <c r="BA39"/>
      <c r="BB39"/>
      <c r="BC39"/>
      <c r="BD39"/>
    </row>
    <row r="40" spans="3:56" s="52" customFormat="1" ht="15" customHeight="1" x14ac:dyDescent="0.2">
      <c r="C40" s="61"/>
      <c r="D40" s="61"/>
      <c r="E40" s="61"/>
      <c r="Y40"/>
      <c r="Z40"/>
      <c r="AA40"/>
      <c r="AB40"/>
      <c r="AC40"/>
      <c r="AD40"/>
      <c r="AE40"/>
      <c r="AF40"/>
      <c r="AG40"/>
      <c r="AH40"/>
      <c r="AI40"/>
      <c r="AJ40"/>
      <c r="AK40"/>
      <c r="AL40"/>
      <c r="AM40"/>
      <c r="AN40"/>
      <c r="AO40"/>
      <c r="AP40"/>
      <c r="AQ40"/>
      <c r="AR40"/>
      <c r="AS40"/>
      <c r="AT40"/>
      <c r="AU40"/>
      <c r="AV40"/>
      <c r="AW40"/>
      <c r="AX40"/>
      <c r="AY40"/>
      <c r="AZ40"/>
      <c r="BA40"/>
      <c r="BB40"/>
      <c r="BC40"/>
      <c r="BD40"/>
    </row>
    <row r="41" spans="3:56" s="52" customFormat="1" ht="15" customHeight="1" x14ac:dyDescent="0.2">
      <c r="C41" s="71" t="s">
        <v>315</v>
      </c>
      <c r="D41" s="61"/>
      <c r="E41" s="61"/>
      <c r="Y41"/>
      <c r="Z41"/>
      <c r="AA41"/>
      <c r="AB41"/>
      <c r="AC41"/>
      <c r="AD41"/>
      <c r="AE41"/>
      <c r="AF41"/>
      <c r="AG41"/>
      <c r="AH41"/>
      <c r="AI41"/>
      <c r="AJ41"/>
      <c r="AK41"/>
      <c r="AL41"/>
      <c r="AM41"/>
      <c r="AN41"/>
      <c r="AO41"/>
      <c r="AP41"/>
      <c r="AQ41"/>
      <c r="AR41"/>
      <c r="AS41"/>
      <c r="AT41"/>
      <c r="AU41"/>
      <c r="AV41"/>
      <c r="AW41"/>
      <c r="AX41"/>
      <c r="AY41"/>
      <c r="AZ41"/>
      <c r="BA41"/>
      <c r="BB41"/>
      <c r="BC41"/>
      <c r="BD41"/>
    </row>
    <row r="42" spans="3:56" s="52" customFormat="1" ht="15" customHeight="1" x14ac:dyDescent="0.2">
      <c r="C42" s="74" t="s">
        <v>215</v>
      </c>
      <c r="D42" s="61"/>
      <c r="E42" s="61"/>
      <c r="Y42"/>
      <c r="Z42"/>
      <c r="AA42"/>
      <c r="AB42"/>
      <c r="AC42"/>
      <c r="AD42"/>
      <c r="AE42"/>
      <c r="AF42"/>
      <c r="AG42"/>
      <c r="AH42"/>
      <c r="AI42"/>
      <c r="AJ42"/>
      <c r="AK42"/>
      <c r="AL42"/>
      <c r="AM42"/>
      <c r="AN42"/>
      <c r="AO42"/>
      <c r="AP42"/>
      <c r="AQ42"/>
      <c r="AR42"/>
      <c r="AS42"/>
      <c r="AT42"/>
      <c r="AU42"/>
      <c r="AV42"/>
      <c r="AW42"/>
      <c r="AX42"/>
      <c r="AY42"/>
      <c r="AZ42"/>
      <c r="BA42"/>
      <c r="BB42"/>
      <c r="BC42"/>
      <c r="BD42"/>
    </row>
    <row r="43" spans="3:56" s="52" customFormat="1" ht="15" customHeight="1" x14ac:dyDescent="0.2">
      <c r="C43" s="52" t="s">
        <v>216</v>
      </c>
      <c r="D43" s="61"/>
      <c r="E43" s="61"/>
      <c r="Y43"/>
      <c r="Z43"/>
      <c r="AA43"/>
      <c r="AB43"/>
      <c r="AC43"/>
      <c r="AD43"/>
      <c r="AE43"/>
      <c r="AF43"/>
      <c r="AG43"/>
      <c r="AH43"/>
      <c r="AI43"/>
      <c r="AJ43"/>
      <c r="AK43"/>
      <c r="AL43"/>
      <c r="AM43"/>
      <c r="AN43"/>
      <c r="AO43"/>
      <c r="AP43"/>
      <c r="AQ43"/>
      <c r="AR43"/>
      <c r="AS43"/>
      <c r="AT43"/>
      <c r="AU43"/>
      <c r="AV43"/>
      <c r="AW43"/>
      <c r="AX43"/>
      <c r="AY43"/>
      <c r="AZ43"/>
      <c r="BA43"/>
      <c r="BB43"/>
      <c r="BC43"/>
      <c r="BD43"/>
    </row>
    <row r="44" spans="3:56" s="52" customFormat="1" ht="12" customHeight="1" x14ac:dyDescent="0.2">
      <c r="C44" s="61"/>
      <c r="D44" s="61"/>
      <c r="E44" s="61"/>
      <c r="F44" s="75" t="s">
        <v>221</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52" customFormat="1" ht="15" customHeight="1" x14ac:dyDescent="0.2">
      <c r="C45" s="71" t="s">
        <v>218</v>
      </c>
      <c r="D45" s="71"/>
      <c r="E45" s="71"/>
      <c r="F45" s="76"/>
      <c r="G45" s="76"/>
      <c r="H45" s="76"/>
      <c r="I45" s="76"/>
      <c r="J45" s="76"/>
      <c r="K45" s="76"/>
      <c r="L45" s="76"/>
      <c r="M45" s="76"/>
      <c r="N45" s="76"/>
      <c r="O45" s="76"/>
      <c r="P45" s="76"/>
      <c r="Y45"/>
      <c r="Z45"/>
      <c r="AA45"/>
      <c r="AB45"/>
      <c r="AC45"/>
      <c r="AD45"/>
      <c r="AE45"/>
      <c r="AF45"/>
      <c r="AG45"/>
      <c r="AH45"/>
      <c r="AI45"/>
      <c r="AJ45"/>
      <c r="AK45"/>
      <c r="AL45"/>
      <c r="AM45"/>
      <c r="AN45"/>
      <c r="AO45"/>
      <c r="AP45"/>
      <c r="AQ45"/>
      <c r="AR45"/>
      <c r="AS45"/>
      <c r="AT45"/>
      <c r="AU45"/>
      <c r="AV45"/>
      <c r="AW45"/>
      <c r="AX45"/>
      <c r="AY45"/>
      <c r="AZ45"/>
      <c r="BA45"/>
      <c r="BB45"/>
      <c r="BC45"/>
      <c r="BD45"/>
    </row>
    <row r="46" spans="3:56" s="52" customFormat="1" ht="15" customHeight="1" x14ac:dyDescent="0.2">
      <c r="C46" s="61"/>
      <c r="D46" s="61"/>
      <c r="E46" s="61"/>
      <c r="F46" s="75" t="s">
        <v>222</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52" customFormat="1" ht="15" customHeight="1" x14ac:dyDescent="0.2">
      <c r="C47" s="61" t="s">
        <v>223</v>
      </c>
      <c r="D47" s="61"/>
      <c r="E47" s="61"/>
      <c r="Y47"/>
      <c r="Z47"/>
      <c r="AA47"/>
      <c r="AB47"/>
      <c r="AC47"/>
      <c r="AD47"/>
      <c r="AE47"/>
      <c r="AF47"/>
      <c r="AG47"/>
      <c r="AH47"/>
      <c r="AI47"/>
      <c r="AJ47"/>
      <c r="AK47"/>
      <c r="AL47"/>
      <c r="AM47"/>
      <c r="AN47"/>
      <c r="AO47"/>
      <c r="AP47"/>
      <c r="AQ47"/>
      <c r="AR47"/>
      <c r="AS47"/>
      <c r="AT47"/>
      <c r="AU47"/>
      <c r="AV47"/>
      <c r="AW47"/>
      <c r="AX47"/>
      <c r="AY47"/>
      <c r="AZ47"/>
      <c r="BA47"/>
      <c r="BB47"/>
      <c r="BC47"/>
      <c r="BD47"/>
    </row>
    <row r="48" spans="3:56" s="52" customFormat="1" ht="15" customHeight="1" x14ac:dyDescent="0.2">
      <c r="C48" s="61"/>
      <c r="D48" s="61"/>
      <c r="E48" s="61"/>
      <c r="Y48"/>
      <c r="Z48"/>
      <c r="AA48"/>
      <c r="AB48"/>
      <c r="AC48"/>
      <c r="AD48"/>
      <c r="AE48"/>
      <c r="AF48"/>
      <c r="AG48"/>
      <c r="AH48"/>
      <c r="AI48"/>
      <c r="AJ48"/>
      <c r="AK48"/>
      <c r="AL48"/>
      <c r="AM48"/>
      <c r="AN48"/>
      <c r="AO48"/>
      <c r="AP48"/>
      <c r="AQ48"/>
      <c r="AR48"/>
      <c r="AS48"/>
      <c r="AT48"/>
      <c r="AU48"/>
      <c r="AV48"/>
      <c r="AW48"/>
      <c r="AX48"/>
      <c r="AY48"/>
      <c r="AZ48"/>
      <c r="BA48"/>
      <c r="BB48"/>
      <c r="BC48"/>
      <c r="BD48"/>
    </row>
    <row r="49" spans="1:56" s="52" customFormat="1" ht="15" customHeight="1" x14ac:dyDescent="0.2">
      <c r="A49" s="77"/>
      <c r="B49" s="78"/>
      <c r="C49" s="78"/>
      <c r="D49" s="79"/>
      <c r="E49" s="79"/>
      <c r="F49" s="79"/>
      <c r="G49" s="79"/>
      <c r="H49" s="79"/>
      <c r="I49" s="79"/>
      <c r="J49" s="79"/>
      <c r="K49" s="79"/>
      <c r="L49" s="79"/>
      <c r="M49" s="79"/>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80"/>
      <c r="C50" s="80"/>
      <c r="D50" s="81"/>
      <c r="E50" s="81"/>
      <c r="F50" s="81"/>
      <c r="G50" s="81"/>
      <c r="H50" s="81"/>
      <c r="I50" s="81"/>
      <c r="J50" s="81"/>
      <c r="K50" s="81"/>
      <c r="L50" s="81"/>
      <c r="M50" s="81"/>
      <c r="N50" s="82"/>
      <c r="O50" s="82"/>
      <c r="P50" s="83"/>
      <c r="Q50" s="7"/>
      <c r="R50" s="7"/>
      <c r="S50" s="84"/>
    </row>
    <row r="51" spans="1:56" ht="15" customHeight="1" x14ac:dyDescent="0.2">
      <c r="A51" s="7"/>
      <c r="B51" s="55"/>
      <c r="C51" s="55"/>
      <c r="D51" s="55"/>
      <c r="E51" s="55"/>
      <c r="F51" s="55"/>
      <c r="G51" s="56"/>
      <c r="H51" s="56"/>
      <c r="I51" s="56"/>
      <c r="J51" s="56"/>
      <c r="K51" s="56"/>
      <c r="L51" s="56"/>
      <c r="M51" s="56"/>
      <c r="N51" s="57"/>
      <c r="P51" s="58"/>
    </row>
    <row r="52" spans="1:56" ht="15" customHeight="1" x14ac:dyDescent="0.2">
      <c r="A52" s="7"/>
      <c r="B52" s="85"/>
      <c r="C52" s="85"/>
      <c r="D52" s="85"/>
      <c r="E52" s="86"/>
      <c r="F52" s="86"/>
      <c r="G52" s="86"/>
      <c r="H52" s="86"/>
      <c r="I52" s="86"/>
      <c r="J52" s="86"/>
      <c r="K52" s="86"/>
      <c r="L52" s="86"/>
      <c r="M52" s="86"/>
      <c r="N52" s="86"/>
      <c r="O52" s="86"/>
    </row>
    <row r="53" spans="1:56" ht="15" customHeight="1" x14ac:dyDescent="0.2">
      <c r="A53" s="7"/>
      <c r="B53" s="87"/>
      <c r="C53" s="85"/>
      <c r="D53" s="85"/>
      <c r="E53" s="85"/>
      <c r="F53" s="72"/>
      <c r="G53" s="72"/>
      <c r="H53" s="72"/>
      <c r="I53" s="72"/>
      <c r="J53" s="72"/>
      <c r="K53" s="72"/>
      <c r="L53" s="72"/>
      <c r="M53" s="72"/>
      <c r="N53" s="72"/>
      <c r="O53" s="88"/>
      <c r="P53" s="89"/>
      <c r="W53" s="90"/>
      <c r="Y53" s="91"/>
      <c r="Z53" s="92"/>
      <c r="AB53" s="93"/>
      <c r="AD53" s="91"/>
      <c r="AE53" s="91"/>
      <c r="AO53" s="93"/>
    </row>
    <row r="54" spans="1:56" ht="14.4" customHeight="1" x14ac:dyDescent="0.2">
      <c r="A54" s="7"/>
      <c r="B54" s="87"/>
      <c r="C54" s="85"/>
      <c r="D54" s="85"/>
      <c r="E54" s="85"/>
      <c r="F54" s="85"/>
      <c r="G54" s="72"/>
      <c r="H54" s="72"/>
      <c r="I54" s="72"/>
      <c r="J54" s="72"/>
      <c r="K54" s="72"/>
      <c r="L54" s="72"/>
      <c r="M54" s="72"/>
      <c r="N54" s="72"/>
      <c r="O54" s="94"/>
      <c r="P54" s="89"/>
      <c r="W54" s="90"/>
      <c r="Y54" s="91"/>
      <c r="Z54" s="92"/>
      <c r="AB54" s="93"/>
      <c r="AD54" s="91"/>
      <c r="AE54" s="91"/>
      <c r="AO54" s="93"/>
    </row>
    <row r="55" spans="1:56" ht="15" customHeight="1" x14ac:dyDescent="0.2">
      <c r="A55" s="7"/>
      <c r="B55" s="87"/>
      <c r="C55" s="95"/>
      <c r="D55" s="95"/>
      <c r="E55" s="95"/>
      <c r="F55" s="95"/>
      <c r="G55" s="96"/>
      <c r="H55" s="96"/>
      <c r="I55" s="66"/>
      <c r="J55" s="66"/>
      <c r="K55" s="96"/>
      <c r="L55" s="97"/>
      <c r="M55" s="66"/>
      <c r="N55" s="96"/>
      <c r="O55" s="96"/>
      <c r="P55" s="96"/>
      <c r="W55" s="90"/>
      <c r="Y55" s="91"/>
      <c r="Z55" s="91"/>
      <c r="AA55" s="98"/>
      <c r="AB55" s="98"/>
      <c r="AD55" s="99"/>
      <c r="AE55" s="7"/>
      <c r="AF55" s="92"/>
      <c r="AO55" s="98"/>
    </row>
    <row r="56" spans="1:56" ht="15" customHeight="1" thickBot="1" x14ac:dyDescent="0.25">
      <c r="A56" s="7"/>
      <c r="B56" s="87"/>
      <c r="C56" s="100"/>
      <c r="D56" s="100"/>
      <c r="E56" s="100"/>
      <c r="F56" s="101"/>
      <c r="G56" s="102"/>
      <c r="H56" s="100"/>
      <c r="I56" s="100"/>
      <c r="J56" s="100"/>
      <c r="K56" s="100"/>
      <c r="L56" s="100"/>
      <c r="M56" s="102"/>
      <c r="N56" s="102"/>
      <c r="O56" s="102"/>
      <c r="P56" s="103"/>
      <c r="X56" s="99"/>
      <c r="Y56" s="7"/>
      <c r="Z56" s="92"/>
      <c r="AD56" s="99"/>
      <c r="AE56" s="7"/>
      <c r="AF56" s="92"/>
      <c r="AO56" s="93"/>
    </row>
    <row r="57" spans="1:56" ht="15" customHeight="1" x14ac:dyDescent="0.2">
      <c r="A57" s="7"/>
      <c r="B57" s="87"/>
      <c r="C57" s="100"/>
      <c r="D57" s="100"/>
      <c r="E57" s="100"/>
      <c r="F57" s="101"/>
      <c r="G57" s="102"/>
      <c r="H57" s="101"/>
      <c r="I57" s="101"/>
      <c r="J57" s="101"/>
      <c r="K57" s="101"/>
      <c r="L57" s="101"/>
      <c r="M57" s="101"/>
      <c r="N57" s="101"/>
      <c r="O57" s="101"/>
      <c r="P57" s="101"/>
      <c r="V57" s="18"/>
      <c r="X57" s="544" t="str">
        <f>'1.基本データ(このシートは削除しないこと！)'!H1</f>
        <v>（令和８年４月１日以降の入札公告から適用）</v>
      </c>
      <c r="Y57" s="504" t="s">
        <v>297</v>
      </c>
      <c r="Z57" s="505"/>
      <c r="AA57" s="505"/>
      <c r="AB57" s="508">
        <f>SUM(G62:G83,G89:G104,G126:G134,G136:G141)</f>
        <v>0</v>
      </c>
      <c r="AD57" s="99"/>
      <c r="AE57" s="7"/>
      <c r="AF57" s="92"/>
      <c r="AO57" s="93"/>
    </row>
    <row r="58" spans="1:56" ht="15" customHeight="1" thickBot="1" x14ac:dyDescent="0.25">
      <c r="A58" s="7"/>
      <c r="B58" s="104" t="s">
        <v>299</v>
      </c>
      <c r="C58" s="101"/>
      <c r="D58" s="101"/>
      <c r="E58" s="105"/>
      <c r="F58" s="106"/>
      <c r="G58" s="106"/>
      <c r="H58" s="106"/>
      <c r="I58" s="106"/>
      <c r="J58" s="106"/>
      <c r="K58" s="106"/>
      <c r="L58" s="106"/>
      <c r="M58" s="106"/>
      <c r="N58" s="106"/>
      <c r="O58" s="107"/>
      <c r="P58" s="107"/>
      <c r="Q58" s="108"/>
      <c r="R58" s="108"/>
      <c r="S58" s="108"/>
      <c r="T58" s="108"/>
      <c r="U58" s="108"/>
      <c r="V58" s="108"/>
      <c r="W58" s="108"/>
      <c r="X58" s="108"/>
      <c r="Y58" s="506"/>
      <c r="Z58" s="507"/>
      <c r="AA58" s="507"/>
      <c r="AB58" s="509"/>
      <c r="AD58" s="109"/>
      <c r="AE58" s="109"/>
      <c r="AO58" s="110"/>
    </row>
    <row r="59" spans="1:56" ht="15" customHeight="1" x14ac:dyDescent="0.2">
      <c r="A59" s="7"/>
      <c r="B59" s="111" t="s">
        <v>304</v>
      </c>
      <c r="C59" s="111"/>
      <c r="D59" s="101"/>
      <c r="E59" s="105"/>
      <c r="F59" s="106"/>
      <c r="G59" s="106"/>
      <c r="H59" s="472" t="str">
        <f>'1.基本データ(このシートは削除しないこと！)'!$H$13&amp;'1.基本データ(このシートは削除しないこと！)'!$H$14</f>
        <v>第○○-○○○○○-○○○○号 ○○○○○○○○○○○○委託</v>
      </c>
      <c r="I59" s="472"/>
      <c r="J59" s="472"/>
      <c r="K59" s="472"/>
      <c r="L59" s="472"/>
      <c r="M59" s="472"/>
      <c r="N59" s="472"/>
      <c r="O59" s="472"/>
      <c r="P59" s="472"/>
      <c r="Q59" s="472"/>
      <c r="R59" s="472"/>
      <c r="S59" s="472"/>
      <c r="T59" s="472"/>
      <c r="U59" s="472"/>
      <c r="V59" s="472"/>
      <c r="W59" s="472"/>
      <c r="X59" s="472"/>
      <c r="AD59" s="109"/>
      <c r="AE59" s="109"/>
      <c r="AO59" s="110"/>
    </row>
    <row r="60" spans="1:56" ht="15" customHeight="1" thickBot="1" x14ac:dyDescent="0.25">
      <c r="A60" s="7"/>
      <c r="B60" s="112"/>
      <c r="C60" s="111" t="s">
        <v>259</v>
      </c>
      <c r="D60" s="101"/>
      <c r="E60" s="105"/>
      <c r="F60" s="106"/>
      <c r="G60" s="106"/>
      <c r="H60" s="473" t="str">
        <f>'1.基本データ(このシートは削除しないこと！)'!$H$6</f>
        <v>株式会社○○○○</v>
      </c>
      <c r="I60" s="473"/>
      <c r="J60" s="473"/>
      <c r="K60" s="473"/>
      <c r="L60" s="473"/>
      <c r="M60" s="473"/>
      <c r="N60" s="473"/>
      <c r="O60" s="473"/>
      <c r="P60" s="473"/>
      <c r="Q60" s="473"/>
      <c r="R60" s="473"/>
      <c r="S60" s="473"/>
      <c r="T60" s="473"/>
      <c r="U60" s="473"/>
      <c r="V60" s="473"/>
      <c r="W60" s="473"/>
      <c r="X60" s="473"/>
      <c r="AB60" s="18"/>
      <c r="AD60" s="109"/>
      <c r="AE60" s="109"/>
      <c r="AO60" s="110"/>
    </row>
    <row r="61" spans="1:56" ht="30" customHeight="1" thickBot="1" x14ac:dyDescent="0.25">
      <c r="A61" s="7"/>
      <c r="B61" s="355" t="s">
        <v>158</v>
      </c>
      <c r="C61" s="356"/>
      <c r="D61" s="356"/>
      <c r="E61" s="356"/>
      <c r="F61" s="113" t="s">
        <v>155</v>
      </c>
      <c r="G61" s="114" t="s">
        <v>156</v>
      </c>
      <c r="H61" s="357" t="s">
        <v>157</v>
      </c>
      <c r="I61" s="357"/>
      <c r="J61" s="357"/>
      <c r="K61" s="357"/>
      <c r="L61" s="394"/>
      <c r="M61" s="394"/>
      <c r="N61" s="394"/>
      <c r="O61" s="394"/>
      <c r="P61" s="394"/>
      <c r="Q61" s="394"/>
      <c r="R61" s="394"/>
      <c r="S61" s="394"/>
      <c r="T61" s="394"/>
      <c r="U61" s="394"/>
      <c r="V61" s="394"/>
      <c r="W61" s="357"/>
      <c r="X61" s="357"/>
      <c r="AD61" s="109"/>
      <c r="AE61" s="109"/>
      <c r="AM61" s="115" t="s">
        <v>109</v>
      </c>
      <c r="AN61" s="116" t="s">
        <v>108</v>
      </c>
      <c r="AO61" s="110"/>
      <c r="AQ61" s="117" t="s">
        <v>110</v>
      </c>
    </row>
    <row r="62" spans="1:56" ht="25.05" customHeight="1" thickBot="1" x14ac:dyDescent="0.25">
      <c r="A62" s="7"/>
      <c r="B62" s="418" t="s">
        <v>175</v>
      </c>
      <c r="C62" s="412" t="s">
        <v>166</v>
      </c>
      <c r="D62" s="413"/>
      <c r="E62" s="414"/>
      <c r="F62" s="387">
        <v>1.5</v>
      </c>
      <c r="G62" s="338" t="str">
        <f>IF(AQ62=0,"-",AQ62)</f>
        <v>-</v>
      </c>
      <c r="H62" s="388" t="s">
        <v>159</v>
      </c>
      <c r="I62" s="384" t="s">
        <v>161</v>
      </c>
      <c r="J62" s="385"/>
      <c r="K62" s="386"/>
      <c r="L62" s="377"/>
      <c r="M62" s="378"/>
      <c r="N62" s="378"/>
      <c r="O62" s="378"/>
      <c r="P62" s="378"/>
      <c r="Q62" s="378"/>
      <c r="R62" s="378"/>
      <c r="S62" s="378"/>
      <c r="T62" s="378"/>
      <c r="U62" s="378"/>
      <c r="V62" s="378"/>
      <c r="W62" s="395" t="s">
        <v>174</v>
      </c>
      <c r="X62" s="396"/>
      <c r="AA62" s="4">
        <f>IF(L62="",0,1)</f>
        <v>0</v>
      </c>
      <c r="AB62" s="4">
        <f>IF(W63="-",0,1)</f>
        <v>0</v>
      </c>
      <c r="AD62" s="118">
        <f>SUM(AA62,AB62,AA63,AA64)</f>
        <v>0</v>
      </c>
      <c r="AE62" s="90" t="s">
        <v>115</v>
      </c>
      <c r="AF62" s="1" t="s">
        <v>228</v>
      </c>
      <c r="AG62" s="1" t="str">
        <f>IF(AND(AD62=4,W63=AF62),"A","")</f>
        <v/>
      </c>
      <c r="AI62" s="119">
        <f>COUNTIF(AG62:AG75,"A")</f>
        <v>0</v>
      </c>
      <c r="AK62" s="120" t="s">
        <v>320</v>
      </c>
      <c r="AL62" s="1">
        <f>IF(AI62=5,1,0)</f>
        <v>0</v>
      </c>
      <c r="AM62" s="1">
        <v>1.5</v>
      </c>
      <c r="AN62" s="121">
        <f>AL62*AM62</f>
        <v>0</v>
      </c>
      <c r="AO62" s="122"/>
      <c r="AQ62" s="123">
        <f>IF(OR(SUM(AD62:AD76)=20,SUM(AD62:AD76)=16,SUM(AD62:AD76)=12,SUM(AD62:AD76)=8,SUM(AD62:AD76)=4),MAX(AN62:AN64),0)</f>
        <v>0</v>
      </c>
    </row>
    <row r="63" spans="1:56" ht="25.05" customHeight="1" thickBot="1" x14ac:dyDescent="0.25">
      <c r="A63" s="7"/>
      <c r="B63" s="418"/>
      <c r="C63" s="415"/>
      <c r="D63" s="416"/>
      <c r="E63" s="417"/>
      <c r="F63" s="387"/>
      <c r="G63" s="338"/>
      <c r="H63" s="389"/>
      <c r="I63" s="345" t="s">
        <v>160</v>
      </c>
      <c r="J63" s="346"/>
      <c r="K63" s="347"/>
      <c r="L63" s="379"/>
      <c r="M63" s="380"/>
      <c r="N63" s="380"/>
      <c r="O63" s="380"/>
      <c r="P63" s="381"/>
      <c r="Q63" s="124" t="s">
        <v>120</v>
      </c>
      <c r="R63" s="382"/>
      <c r="S63" s="383"/>
      <c r="T63" s="383"/>
      <c r="U63" s="383"/>
      <c r="V63" s="383"/>
      <c r="W63" s="369" t="s">
        <v>111</v>
      </c>
      <c r="X63" s="370"/>
      <c r="Y63" s="125"/>
      <c r="Z63" s="125"/>
      <c r="AA63" s="126">
        <f>IF(DATEDIF(R63,'1.基本データ(このシートは削除しないこと！)'!$H$12,"Y")&lt;=10,1,0)</f>
        <v>0</v>
      </c>
      <c r="AB63" s="127"/>
      <c r="AD63" s="125"/>
      <c r="AE63" s="125"/>
      <c r="AF63" s="1" t="s">
        <v>229</v>
      </c>
      <c r="AG63" s="1" t="str">
        <f>IF(AND(AD62=4,W63=AF63),"B","")</f>
        <v/>
      </c>
      <c r="AI63" s="119">
        <f>COUNTIF(AG62:AG75,"B")</f>
        <v>0</v>
      </c>
      <c r="AK63" s="120" t="s">
        <v>321</v>
      </c>
      <c r="AL63" s="1">
        <f>IF(AND(AI62&gt;0,AI62&lt;5),1,0)</f>
        <v>0</v>
      </c>
      <c r="AM63" s="121">
        <v>1</v>
      </c>
      <c r="AN63" s="121">
        <f>AL63*AM63</f>
        <v>0</v>
      </c>
      <c r="AO63" s="110"/>
    </row>
    <row r="64" spans="1:56" ht="49.95" customHeight="1" thickBot="1" x14ac:dyDescent="0.25">
      <c r="A64" s="7"/>
      <c r="B64" s="418"/>
      <c r="C64" s="415"/>
      <c r="D64" s="416"/>
      <c r="E64" s="417"/>
      <c r="F64" s="387"/>
      <c r="G64" s="338"/>
      <c r="H64" s="390"/>
      <c r="I64" s="374" t="s">
        <v>173</v>
      </c>
      <c r="J64" s="375"/>
      <c r="K64" s="376"/>
      <c r="L64" s="372"/>
      <c r="M64" s="373"/>
      <c r="N64" s="373"/>
      <c r="O64" s="373"/>
      <c r="P64" s="373"/>
      <c r="Q64" s="373"/>
      <c r="R64" s="373"/>
      <c r="S64" s="373"/>
      <c r="T64" s="373"/>
      <c r="U64" s="373"/>
      <c r="V64" s="373"/>
      <c r="W64" s="371"/>
      <c r="X64" s="307"/>
      <c r="Y64" s="125"/>
      <c r="Z64" s="125"/>
      <c r="AA64" s="4">
        <f>IF(L64="",0,1)</f>
        <v>0</v>
      </c>
      <c r="AB64" s="128"/>
      <c r="AD64" s="125"/>
      <c r="AE64" s="125"/>
      <c r="AK64" s="1" t="s">
        <v>322</v>
      </c>
      <c r="AL64" s="1">
        <f>IF(AI63=5,1,0)</f>
        <v>0</v>
      </c>
      <c r="AM64" s="121">
        <v>1</v>
      </c>
      <c r="AN64" s="121">
        <f>AL64*AM64</f>
        <v>0</v>
      </c>
    </row>
    <row r="65" spans="1:43" ht="25.05" customHeight="1" thickBot="1" x14ac:dyDescent="0.25">
      <c r="A65" s="7"/>
      <c r="B65" s="418"/>
      <c r="C65" s="415"/>
      <c r="D65" s="416"/>
      <c r="E65" s="417"/>
      <c r="F65" s="387"/>
      <c r="G65" s="338" t="str">
        <f>IF(Z65=0,"-",AQ65)</f>
        <v>-</v>
      </c>
      <c r="H65" s="388" t="s">
        <v>162</v>
      </c>
      <c r="I65" s="384" t="s">
        <v>161</v>
      </c>
      <c r="J65" s="385"/>
      <c r="K65" s="386"/>
      <c r="L65" s="377"/>
      <c r="M65" s="378"/>
      <c r="N65" s="378"/>
      <c r="O65" s="378"/>
      <c r="P65" s="378"/>
      <c r="Q65" s="378"/>
      <c r="R65" s="378"/>
      <c r="S65" s="378"/>
      <c r="T65" s="378"/>
      <c r="U65" s="378"/>
      <c r="V65" s="378"/>
      <c r="W65" s="395" t="s">
        <v>174</v>
      </c>
      <c r="X65" s="396"/>
      <c r="AA65" s="4">
        <f>IF(L65="",0,1)</f>
        <v>0</v>
      </c>
      <c r="AB65" s="4">
        <f>IF(W66="-",0,1)</f>
        <v>0</v>
      </c>
      <c r="AD65" s="119">
        <f>SUM(AA65:AC67)</f>
        <v>0</v>
      </c>
      <c r="AE65" s="90" t="s">
        <v>115</v>
      </c>
      <c r="AF65" s="1" t="s">
        <v>228</v>
      </c>
      <c r="AG65" s="1" t="str">
        <f>IF(AND(AD65=4,W66=AF65),"A","")</f>
        <v/>
      </c>
      <c r="AO65" s="122"/>
    </row>
    <row r="66" spans="1:43" ht="25.05" customHeight="1" x14ac:dyDescent="0.2">
      <c r="A66" s="7"/>
      <c r="B66" s="418"/>
      <c r="C66" s="415"/>
      <c r="D66" s="416"/>
      <c r="E66" s="417"/>
      <c r="F66" s="387"/>
      <c r="G66" s="338"/>
      <c r="H66" s="389"/>
      <c r="I66" s="345" t="s">
        <v>160</v>
      </c>
      <c r="J66" s="346"/>
      <c r="K66" s="347"/>
      <c r="L66" s="379"/>
      <c r="M66" s="380"/>
      <c r="N66" s="380"/>
      <c r="O66" s="380"/>
      <c r="P66" s="381"/>
      <c r="Q66" s="124" t="s">
        <v>120</v>
      </c>
      <c r="R66" s="382"/>
      <c r="S66" s="383"/>
      <c r="T66" s="383"/>
      <c r="U66" s="383"/>
      <c r="V66" s="383"/>
      <c r="W66" s="369" t="s">
        <v>111</v>
      </c>
      <c r="X66" s="370"/>
      <c r="Y66" s="125"/>
      <c r="Z66" s="125"/>
      <c r="AA66" s="126">
        <f>IF(DATEDIF(R66,'1.基本データ(このシートは削除しないこと！)'!$H$12,"Y")&lt;=10,1,0)</f>
        <v>0</v>
      </c>
      <c r="AB66" s="93"/>
      <c r="AD66" s="125"/>
      <c r="AE66" s="125"/>
      <c r="AF66" s="1" t="s">
        <v>229</v>
      </c>
      <c r="AG66" s="1" t="str">
        <f>IF(AND(AD65=4,W66=AF66),"B","")</f>
        <v/>
      </c>
      <c r="AO66" s="110"/>
    </row>
    <row r="67" spans="1:43" ht="49.95" customHeight="1" thickBot="1" x14ac:dyDescent="0.25">
      <c r="A67" s="7"/>
      <c r="B67" s="418"/>
      <c r="C67" s="415"/>
      <c r="D67" s="416"/>
      <c r="E67" s="417"/>
      <c r="F67" s="387"/>
      <c r="G67" s="338"/>
      <c r="H67" s="390"/>
      <c r="I67" s="374" t="s">
        <v>173</v>
      </c>
      <c r="J67" s="375"/>
      <c r="K67" s="376"/>
      <c r="L67" s="372"/>
      <c r="M67" s="373"/>
      <c r="N67" s="373"/>
      <c r="O67" s="373"/>
      <c r="P67" s="373"/>
      <c r="Q67" s="373"/>
      <c r="R67" s="373"/>
      <c r="S67" s="373"/>
      <c r="T67" s="373"/>
      <c r="U67" s="373"/>
      <c r="V67" s="373"/>
      <c r="W67" s="371"/>
      <c r="X67" s="307"/>
      <c r="Y67" s="125"/>
      <c r="Z67" s="125"/>
      <c r="AA67" s="4">
        <f>IF(L67="",0,1)</f>
        <v>0</v>
      </c>
      <c r="AB67" s="125"/>
      <c r="AD67" s="125"/>
      <c r="AE67" s="125"/>
    </row>
    <row r="68" spans="1:43" ht="25.05" customHeight="1" thickBot="1" x14ac:dyDescent="0.25">
      <c r="A68" s="7"/>
      <c r="B68" s="418"/>
      <c r="C68" s="415"/>
      <c r="D68" s="416"/>
      <c r="E68" s="417"/>
      <c r="F68" s="387"/>
      <c r="G68" s="338" t="str">
        <f>IF(Z68=0,"-",AQ68)</f>
        <v>-</v>
      </c>
      <c r="H68" s="388" t="s">
        <v>163</v>
      </c>
      <c r="I68" s="384" t="s">
        <v>161</v>
      </c>
      <c r="J68" s="385"/>
      <c r="K68" s="386"/>
      <c r="L68" s="377"/>
      <c r="M68" s="378"/>
      <c r="N68" s="378"/>
      <c r="O68" s="378"/>
      <c r="P68" s="378"/>
      <c r="Q68" s="378"/>
      <c r="R68" s="378"/>
      <c r="S68" s="378"/>
      <c r="T68" s="378"/>
      <c r="U68" s="378"/>
      <c r="V68" s="378"/>
      <c r="W68" s="395" t="s">
        <v>174</v>
      </c>
      <c r="X68" s="396"/>
      <c r="AA68" s="4">
        <f>IF(L68="",0,1)</f>
        <v>0</v>
      </c>
      <c r="AB68" s="4">
        <f>IF(W69="-",0,1)</f>
        <v>0</v>
      </c>
      <c r="AD68" s="119">
        <f>SUM(AA68:AC70)</f>
        <v>0</v>
      </c>
      <c r="AE68" s="90" t="s">
        <v>115</v>
      </c>
      <c r="AF68" s="1" t="s">
        <v>228</v>
      </c>
      <c r="AG68" s="1" t="str">
        <f>IF(AND(AD68=4,W69=AF68),"A","")</f>
        <v/>
      </c>
      <c r="AO68" s="122"/>
    </row>
    <row r="69" spans="1:43" ht="25.05" customHeight="1" x14ac:dyDescent="0.2">
      <c r="A69" s="7"/>
      <c r="B69" s="418"/>
      <c r="C69" s="415"/>
      <c r="D69" s="416"/>
      <c r="E69" s="417"/>
      <c r="F69" s="387"/>
      <c r="G69" s="338"/>
      <c r="H69" s="389"/>
      <c r="I69" s="345" t="s">
        <v>160</v>
      </c>
      <c r="J69" s="346"/>
      <c r="K69" s="347"/>
      <c r="L69" s="379"/>
      <c r="M69" s="380"/>
      <c r="N69" s="380"/>
      <c r="O69" s="380"/>
      <c r="P69" s="381"/>
      <c r="Q69" s="124" t="s">
        <v>120</v>
      </c>
      <c r="R69" s="382"/>
      <c r="S69" s="383"/>
      <c r="T69" s="383"/>
      <c r="U69" s="383"/>
      <c r="V69" s="383"/>
      <c r="W69" s="369" t="s">
        <v>111</v>
      </c>
      <c r="X69" s="370"/>
      <c r="Y69" s="125"/>
      <c r="Z69" s="125"/>
      <c r="AA69" s="126">
        <f>IF(DATEDIF(R69,'1.基本データ(このシートは削除しないこと！)'!$H$12,"Y")&lt;=10,1,0)</f>
        <v>0</v>
      </c>
      <c r="AB69" s="93"/>
      <c r="AD69" s="125"/>
      <c r="AE69" s="125"/>
      <c r="AF69" s="1" t="s">
        <v>229</v>
      </c>
      <c r="AG69" s="1" t="str">
        <f>IF(AND(AD68=4,W69=AF69),"B","")</f>
        <v/>
      </c>
      <c r="AO69" s="110"/>
    </row>
    <row r="70" spans="1:43" ht="49.95" customHeight="1" thickBot="1" x14ac:dyDescent="0.25">
      <c r="A70" s="7"/>
      <c r="B70" s="418"/>
      <c r="C70" s="415"/>
      <c r="D70" s="416"/>
      <c r="E70" s="417"/>
      <c r="F70" s="387"/>
      <c r="G70" s="338"/>
      <c r="H70" s="390"/>
      <c r="I70" s="374" t="s">
        <v>173</v>
      </c>
      <c r="J70" s="375"/>
      <c r="K70" s="376"/>
      <c r="L70" s="372"/>
      <c r="M70" s="373"/>
      <c r="N70" s="373"/>
      <c r="O70" s="373"/>
      <c r="P70" s="373"/>
      <c r="Q70" s="373"/>
      <c r="R70" s="373"/>
      <c r="S70" s="373"/>
      <c r="T70" s="373"/>
      <c r="U70" s="373"/>
      <c r="V70" s="373"/>
      <c r="W70" s="371"/>
      <c r="X70" s="307"/>
      <c r="Y70" s="125"/>
      <c r="Z70" s="125"/>
      <c r="AA70" s="4">
        <f>IF(L70="",0,1)</f>
        <v>0</v>
      </c>
      <c r="AB70" s="125"/>
      <c r="AD70" s="125"/>
      <c r="AE70" s="125"/>
    </row>
    <row r="71" spans="1:43" ht="25.05" customHeight="1" thickBot="1" x14ac:dyDescent="0.25">
      <c r="A71" s="7"/>
      <c r="B71" s="418"/>
      <c r="C71" s="415"/>
      <c r="D71" s="416"/>
      <c r="E71" s="417"/>
      <c r="F71" s="387"/>
      <c r="G71" s="338" t="str">
        <f>IF(Z71=0,"-",AQ71)</f>
        <v>-</v>
      </c>
      <c r="H71" s="388" t="s">
        <v>164</v>
      </c>
      <c r="I71" s="384" t="s">
        <v>161</v>
      </c>
      <c r="J71" s="385"/>
      <c r="K71" s="386"/>
      <c r="L71" s="377"/>
      <c r="M71" s="378"/>
      <c r="N71" s="378"/>
      <c r="O71" s="378"/>
      <c r="P71" s="378"/>
      <c r="Q71" s="378"/>
      <c r="R71" s="378"/>
      <c r="S71" s="378"/>
      <c r="T71" s="378"/>
      <c r="U71" s="378"/>
      <c r="V71" s="378"/>
      <c r="W71" s="395" t="s">
        <v>174</v>
      </c>
      <c r="X71" s="396"/>
      <c r="AA71" s="4">
        <f>IF(L71="",0,1)</f>
        <v>0</v>
      </c>
      <c r="AB71" s="4">
        <f>IF(W72="-",0,1)</f>
        <v>0</v>
      </c>
      <c r="AD71" s="119">
        <f>SUM(AA71:AC73)</f>
        <v>0</v>
      </c>
      <c r="AE71" s="90" t="s">
        <v>115</v>
      </c>
      <c r="AF71" s="1" t="s">
        <v>228</v>
      </c>
      <c r="AG71" s="1" t="str">
        <f>IF(AND(AD71=4,W72=AF71),"A","")</f>
        <v/>
      </c>
      <c r="AO71" s="122"/>
    </row>
    <row r="72" spans="1:43" ht="25.05" customHeight="1" x14ac:dyDescent="0.2">
      <c r="A72" s="7"/>
      <c r="B72" s="418"/>
      <c r="C72" s="415"/>
      <c r="D72" s="416"/>
      <c r="E72" s="417"/>
      <c r="F72" s="387"/>
      <c r="G72" s="338"/>
      <c r="H72" s="389"/>
      <c r="I72" s="345" t="s">
        <v>160</v>
      </c>
      <c r="J72" s="346"/>
      <c r="K72" s="347"/>
      <c r="L72" s="379"/>
      <c r="M72" s="380"/>
      <c r="N72" s="380"/>
      <c r="O72" s="380"/>
      <c r="P72" s="381"/>
      <c r="Q72" s="124" t="s">
        <v>120</v>
      </c>
      <c r="R72" s="382"/>
      <c r="S72" s="383"/>
      <c r="T72" s="383"/>
      <c r="U72" s="383"/>
      <c r="V72" s="383"/>
      <c r="W72" s="369" t="s">
        <v>111</v>
      </c>
      <c r="X72" s="370"/>
      <c r="Y72" s="125"/>
      <c r="Z72" s="125"/>
      <c r="AA72" s="126">
        <f>IF(DATEDIF(R72,'1.基本データ(このシートは削除しないこと！)'!$H$12,"Y")&lt;=10,1,0)</f>
        <v>0</v>
      </c>
      <c r="AB72" s="93"/>
      <c r="AD72" s="125"/>
      <c r="AE72" s="125"/>
      <c r="AF72" s="1" t="s">
        <v>229</v>
      </c>
      <c r="AG72" s="1" t="str">
        <f>IF(AND(AD71=4,W72=AF72),"B","")</f>
        <v/>
      </c>
      <c r="AO72" s="110"/>
    </row>
    <row r="73" spans="1:43" ht="49.95" customHeight="1" thickBot="1" x14ac:dyDescent="0.25">
      <c r="A73" s="7"/>
      <c r="B73" s="418"/>
      <c r="C73" s="415"/>
      <c r="D73" s="416"/>
      <c r="E73" s="417"/>
      <c r="F73" s="387"/>
      <c r="G73" s="338"/>
      <c r="H73" s="390"/>
      <c r="I73" s="374" t="s">
        <v>173</v>
      </c>
      <c r="J73" s="375"/>
      <c r="K73" s="376"/>
      <c r="L73" s="372"/>
      <c r="M73" s="373"/>
      <c r="N73" s="373"/>
      <c r="O73" s="373"/>
      <c r="P73" s="373"/>
      <c r="Q73" s="373"/>
      <c r="R73" s="373"/>
      <c r="S73" s="373"/>
      <c r="T73" s="373"/>
      <c r="U73" s="373"/>
      <c r="V73" s="373"/>
      <c r="W73" s="371"/>
      <c r="X73" s="307"/>
      <c r="Y73" s="125"/>
      <c r="Z73" s="125"/>
      <c r="AA73" s="4">
        <f>IF(L73="",0,1)</f>
        <v>0</v>
      </c>
      <c r="AB73" s="125"/>
      <c r="AD73" s="125"/>
      <c r="AE73" s="125"/>
    </row>
    <row r="74" spans="1:43" ht="25.05" customHeight="1" thickBot="1" x14ac:dyDescent="0.25">
      <c r="A74" s="7"/>
      <c r="B74" s="418"/>
      <c r="C74" s="415"/>
      <c r="D74" s="416"/>
      <c r="E74" s="417"/>
      <c r="F74" s="387"/>
      <c r="G74" s="338" t="str">
        <f>IF(Z74=0,"-",AQ74)</f>
        <v>-</v>
      </c>
      <c r="H74" s="388" t="s">
        <v>165</v>
      </c>
      <c r="I74" s="384" t="s">
        <v>161</v>
      </c>
      <c r="J74" s="385"/>
      <c r="K74" s="386"/>
      <c r="L74" s="377"/>
      <c r="M74" s="378"/>
      <c r="N74" s="378"/>
      <c r="O74" s="378"/>
      <c r="P74" s="378"/>
      <c r="Q74" s="378"/>
      <c r="R74" s="378"/>
      <c r="S74" s="378"/>
      <c r="T74" s="378"/>
      <c r="U74" s="378"/>
      <c r="V74" s="378"/>
      <c r="W74" s="395" t="s">
        <v>174</v>
      </c>
      <c r="X74" s="396"/>
      <c r="AA74" s="4">
        <f>IF(L74="",0,1)</f>
        <v>0</v>
      </c>
      <c r="AB74" s="4">
        <f>IF(W75="-",0,1)</f>
        <v>0</v>
      </c>
      <c r="AD74" s="119">
        <f>SUM(AA74:AC76)</f>
        <v>0</v>
      </c>
      <c r="AE74" s="90" t="s">
        <v>115</v>
      </c>
      <c r="AF74" s="1" t="s">
        <v>228</v>
      </c>
      <c r="AG74" s="1" t="str">
        <f>IF(AND(AD74=4,W75=AF74),"A","")</f>
        <v/>
      </c>
      <c r="AO74" s="122"/>
    </row>
    <row r="75" spans="1:43" ht="25.05" customHeight="1" thickBot="1" x14ac:dyDescent="0.25">
      <c r="A75" s="7"/>
      <c r="B75" s="418"/>
      <c r="C75" s="415"/>
      <c r="D75" s="416"/>
      <c r="E75" s="417"/>
      <c r="F75" s="387"/>
      <c r="G75" s="338"/>
      <c r="H75" s="389"/>
      <c r="I75" s="345" t="s">
        <v>160</v>
      </c>
      <c r="J75" s="346"/>
      <c r="K75" s="347"/>
      <c r="L75" s="379"/>
      <c r="M75" s="380"/>
      <c r="N75" s="380"/>
      <c r="O75" s="380"/>
      <c r="P75" s="381"/>
      <c r="Q75" s="124" t="s">
        <v>120</v>
      </c>
      <c r="R75" s="382"/>
      <c r="S75" s="383"/>
      <c r="T75" s="383"/>
      <c r="U75" s="383"/>
      <c r="V75" s="383"/>
      <c r="W75" s="369" t="s">
        <v>111</v>
      </c>
      <c r="X75" s="370"/>
      <c r="Y75" s="125"/>
      <c r="Z75" s="125"/>
      <c r="AA75" s="126">
        <f>IF(DATEDIF(R75,'1.基本データ(このシートは削除しないこと！)'!$H$12,"Y")&lt;=10,1,0)</f>
        <v>0</v>
      </c>
      <c r="AB75" s="93"/>
      <c r="AD75" s="125"/>
      <c r="AE75" s="125"/>
      <c r="AF75" s="1" t="s">
        <v>229</v>
      </c>
      <c r="AG75" s="1" t="str">
        <f>IF(AND(AD74=4,W75=AF75),"B","")</f>
        <v/>
      </c>
      <c r="AO75" s="110"/>
    </row>
    <row r="76" spans="1:43" ht="49.95" customHeight="1" thickBot="1" x14ac:dyDescent="0.25">
      <c r="A76" s="7"/>
      <c r="B76" s="418"/>
      <c r="C76" s="432"/>
      <c r="D76" s="433"/>
      <c r="E76" s="434"/>
      <c r="F76" s="387"/>
      <c r="G76" s="338"/>
      <c r="H76" s="390"/>
      <c r="I76" s="374" t="s">
        <v>173</v>
      </c>
      <c r="J76" s="375"/>
      <c r="K76" s="376"/>
      <c r="L76" s="372"/>
      <c r="M76" s="373"/>
      <c r="N76" s="373"/>
      <c r="O76" s="373"/>
      <c r="P76" s="373"/>
      <c r="Q76" s="373"/>
      <c r="R76" s="373"/>
      <c r="S76" s="373"/>
      <c r="T76" s="373"/>
      <c r="U76" s="373"/>
      <c r="V76" s="373"/>
      <c r="W76" s="371"/>
      <c r="X76" s="307"/>
      <c r="Y76" s="125"/>
      <c r="Z76" s="125"/>
      <c r="AA76" s="129">
        <f>IF(L76="",0,1)</f>
        <v>0</v>
      </c>
      <c r="AB76" s="125"/>
      <c r="AD76" s="125"/>
      <c r="AE76" s="125"/>
      <c r="AM76" s="115" t="s">
        <v>109</v>
      </c>
      <c r="AN76" s="116" t="s">
        <v>108</v>
      </c>
      <c r="AQ76" s="130" t="s">
        <v>110</v>
      </c>
    </row>
    <row r="77" spans="1:43" ht="25.05" customHeight="1" thickBot="1" x14ac:dyDescent="0.25">
      <c r="A77" s="7"/>
      <c r="B77" s="418"/>
      <c r="C77" s="403" t="s">
        <v>170</v>
      </c>
      <c r="D77" s="404"/>
      <c r="E77" s="405"/>
      <c r="F77" s="304">
        <v>1</v>
      </c>
      <c r="G77" s="338" t="str">
        <f>IF(AQ77=0,"-",AQ77)</f>
        <v>-</v>
      </c>
      <c r="H77" s="367" t="s">
        <v>167</v>
      </c>
      <c r="I77" s="367"/>
      <c r="J77" s="367"/>
      <c r="K77" s="368"/>
      <c r="L77" s="131" t="s">
        <v>121</v>
      </c>
      <c r="M77" s="49"/>
      <c r="N77" s="132" t="s">
        <v>169</v>
      </c>
      <c r="O77" s="334"/>
      <c r="P77" s="334"/>
      <c r="Q77" s="132" t="s">
        <v>169</v>
      </c>
      <c r="R77" s="334"/>
      <c r="S77" s="334"/>
      <c r="T77" s="133" t="s">
        <v>122</v>
      </c>
      <c r="U77" s="335" t="s">
        <v>176</v>
      </c>
      <c r="V77" s="336"/>
      <c r="W77" s="336"/>
      <c r="X77" s="337"/>
      <c r="Y77" s="125"/>
      <c r="Z77" s="125"/>
      <c r="AA77" s="134">
        <f>IF(AND(M77&lt;&gt;"",O77&lt;&gt;"",R77&lt;&gt;""),1,0)</f>
        <v>0</v>
      </c>
      <c r="AB77" s="4">
        <f>IF(U78="-",0,1)</f>
        <v>0</v>
      </c>
      <c r="AD77" s="119">
        <f>SUM(AA77:AC79)</f>
        <v>0</v>
      </c>
      <c r="AE77" s="90" t="s">
        <v>115</v>
      </c>
      <c r="AK77" s="135" t="s">
        <v>139</v>
      </c>
      <c r="AL77" s="1">
        <f>IF(AK77=U78,1,0)</f>
        <v>0</v>
      </c>
      <c r="AM77" s="121">
        <v>1</v>
      </c>
      <c r="AN77" s="121">
        <f>AL77*AM77</f>
        <v>0</v>
      </c>
      <c r="AQ77" s="136">
        <f>IF(AD77=4,MAX(AN77:AN78),0)</f>
        <v>0</v>
      </c>
    </row>
    <row r="78" spans="1:43" ht="25.05" customHeight="1" x14ac:dyDescent="0.2">
      <c r="A78" s="7"/>
      <c r="B78" s="418"/>
      <c r="C78" s="406"/>
      <c r="D78" s="407"/>
      <c r="E78" s="408"/>
      <c r="F78" s="304"/>
      <c r="G78" s="338"/>
      <c r="H78" s="428" t="s">
        <v>168</v>
      </c>
      <c r="I78" s="429"/>
      <c r="J78" s="429"/>
      <c r="K78" s="429"/>
      <c r="L78" s="419"/>
      <c r="M78" s="420"/>
      <c r="N78" s="420"/>
      <c r="O78" s="420"/>
      <c r="P78" s="420"/>
      <c r="Q78" s="420"/>
      <c r="R78" s="420"/>
      <c r="S78" s="420"/>
      <c r="T78" s="421"/>
      <c r="U78" s="425" t="s">
        <v>111</v>
      </c>
      <c r="V78" s="426"/>
      <c r="W78" s="426"/>
      <c r="X78" s="427"/>
      <c r="Y78" s="125"/>
      <c r="Z78" s="125"/>
      <c r="AA78" s="126">
        <f>IF(AND(L78&lt;&gt;""),1,0)</f>
        <v>0</v>
      </c>
      <c r="AB78" s="98"/>
      <c r="AD78" s="125"/>
      <c r="AE78" s="125"/>
      <c r="AK78" s="135" t="s">
        <v>138</v>
      </c>
      <c r="AL78" s="1">
        <f>IF(AK78=U78,1,0)</f>
        <v>0</v>
      </c>
      <c r="AM78" s="1">
        <v>0.5</v>
      </c>
      <c r="AN78" s="121">
        <f>AL78*AM78</f>
        <v>0</v>
      </c>
      <c r="AO78" s="122"/>
      <c r="AQ78" s="138"/>
    </row>
    <row r="79" spans="1:43" ht="45" customHeight="1" thickBot="1" x14ac:dyDescent="0.25">
      <c r="A79" s="7"/>
      <c r="B79" s="418"/>
      <c r="C79" s="409"/>
      <c r="D79" s="410"/>
      <c r="E79" s="411"/>
      <c r="F79" s="304"/>
      <c r="G79" s="338"/>
      <c r="H79" s="430" t="s">
        <v>172</v>
      </c>
      <c r="I79" s="430"/>
      <c r="J79" s="430"/>
      <c r="K79" s="431"/>
      <c r="L79" s="422"/>
      <c r="M79" s="423"/>
      <c r="N79" s="423"/>
      <c r="O79" s="423"/>
      <c r="P79" s="423"/>
      <c r="Q79" s="423"/>
      <c r="R79" s="423"/>
      <c r="S79" s="423"/>
      <c r="T79" s="423"/>
      <c r="U79" s="423"/>
      <c r="V79" s="423"/>
      <c r="W79" s="423"/>
      <c r="X79" s="424"/>
      <c r="Y79" s="125"/>
      <c r="Z79" s="125"/>
      <c r="AA79" s="126">
        <f>IF(L79="",0,1)</f>
        <v>0</v>
      </c>
      <c r="AB79" s="93"/>
      <c r="AD79" s="125"/>
      <c r="AE79" s="125"/>
      <c r="AM79" s="1"/>
      <c r="AN79" s="1"/>
      <c r="AO79" s="110"/>
      <c r="AQ79" s="139"/>
    </row>
    <row r="80" spans="1:43" ht="25.05" customHeight="1" thickBot="1" x14ac:dyDescent="0.25">
      <c r="A80" s="7"/>
      <c r="B80" s="418"/>
      <c r="C80" s="412" t="s">
        <v>171</v>
      </c>
      <c r="D80" s="413"/>
      <c r="E80" s="414"/>
      <c r="F80" s="325">
        <v>1</v>
      </c>
      <c r="G80" s="303" t="str">
        <f>IF(AQ80=0,"-",AQ80)</f>
        <v>-</v>
      </c>
      <c r="H80" s="491" t="s">
        <v>184</v>
      </c>
      <c r="I80" s="491"/>
      <c r="J80" s="491"/>
      <c r="K80" s="492"/>
      <c r="L80" s="493"/>
      <c r="M80" s="494"/>
      <c r="N80" s="494"/>
      <c r="O80" s="494"/>
      <c r="P80" s="494"/>
      <c r="Q80" s="494"/>
      <c r="R80" s="494"/>
      <c r="S80" s="494"/>
      <c r="T80" s="494"/>
      <c r="U80" s="494"/>
      <c r="V80" s="494"/>
      <c r="W80" s="494"/>
      <c r="X80" s="495"/>
      <c r="Y80" s="125"/>
      <c r="Z80" s="125"/>
      <c r="AA80" s="126">
        <f>IF(DATEDIF(L80,'1.基本データ(このシートは削除しないこと！)'!$H$12,"Y")&lt;=10,1,0)</f>
        <v>0</v>
      </c>
      <c r="AB80" s="125"/>
      <c r="AD80" s="119">
        <f>SUM(AA80:AA81)</f>
        <v>0</v>
      </c>
      <c r="AE80" s="90" t="s">
        <v>124</v>
      </c>
      <c r="AM80" s="121">
        <v>1</v>
      </c>
      <c r="AN80" s="1"/>
      <c r="AQ80" s="142">
        <f>IF(AD80=2,MAX(AM80),0)</f>
        <v>0</v>
      </c>
    </row>
    <row r="81" spans="1:43" ht="45" customHeight="1" thickBot="1" x14ac:dyDescent="0.25">
      <c r="A81" s="7"/>
      <c r="B81" s="418"/>
      <c r="C81" s="415"/>
      <c r="D81" s="416"/>
      <c r="E81" s="417"/>
      <c r="F81" s="391"/>
      <c r="G81" s="392"/>
      <c r="H81" s="496" t="s">
        <v>172</v>
      </c>
      <c r="I81" s="496"/>
      <c r="J81" s="496"/>
      <c r="K81" s="497"/>
      <c r="L81" s="397"/>
      <c r="M81" s="398"/>
      <c r="N81" s="398"/>
      <c r="O81" s="398"/>
      <c r="P81" s="398"/>
      <c r="Q81" s="398"/>
      <c r="R81" s="398"/>
      <c r="S81" s="398"/>
      <c r="T81" s="398"/>
      <c r="U81" s="398"/>
      <c r="V81" s="398"/>
      <c r="W81" s="398"/>
      <c r="X81" s="399"/>
      <c r="Y81" s="125"/>
      <c r="Z81" s="125"/>
      <c r="AA81" s="126">
        <f>IF(L81="",0,1)</f>
        <v>0</v>
      </c>
      <c r="AB81" s="125"/>
      <c r="AD81" s="125"/>
      <c r="AE81" s="125"/>
      <c r="AM81" s="1"/>
      <c r="AN81" s="1"/>
      <c r="AQ81" s="138"/>
    </row>
    <row r="82" spans="1:43" ht="40.049999999999997" customHeight="1" thickBot="1" x14ac:dyDescent="0.25">
      <c r="A82" s="7"/>
      <c r="B82" s="418"/>
      <c r="C82" s="358" t="s">
        <v>178</v>
      </c>
      <c r="D82" s="359"/>
      <c r="E82" s="360"/>
      <c r="F82" s="143">
        <v>0.5</v>
      </c>
      <c r="G82" s="144" t="str">
        <f>IF(AQ82=0,"-",AQ82)</f>
        <v>-</v>
      </c>
      <c r="H82" s="358" t="s">
        <v>177</v>
      </c>
      <c r="I82" s="359"/>
      <c r="J82" s="359"/>
      <c r="K82" s="359"/>
      <c r="L82" s="366"/>
      <c r="M82" s="366"/>
      <c r="N82" s="366"/>
      <c r="O82" s="366"/>
      <c r="P82" s="366"/>
      <c r="Q82" s="366"/>
      <c r="R82" s="366"/>
      <c r="S82" s="402" t="s">
        <v>151</v>
      </c>
      <c r="T82" s="402"/>
      <c r="U82" s="488" t="s">
        <v>111</v>
      </c>
      <c r="V82" s="489"/>
      <c r="W82" s="489"/>
      <c r="X82" s="490"/>
      <c r="AA82" s="126">
        <f>IF(U82="-",0,1)</f>
        <v>0</v>
      </c>
      <c r="AE82" s="90"/>
      <c r="AM82" s="145">
        <v>0.5</v>
      </c>
      <c r="AN82" s="145"/>
      <c r="AQ82" s="142">
        <f>IF(AA82=1,AM82,0)</f>
        <v>0</v>
      </c>
    </row>
    <row r="83" spans="1:43" s="147" customFormat="1" ht="39.6" customHeight="1" thickBot="1" x14ac:dyDescent="0.25">
      <c r="A83" s="146"/>
      <c r="B83" s="418"/>
      <c r="C83" s="358" t="s">
        <v>150</v>
      </c>
      <c r="D83" s="359"/>
      <c r="E83" s="360"/>
      <c r="F83" s="140">
        <v>1</v>
      </c>
      <c r="G83" s="141" t="str">
        <f>IF(AQ84=0,"-",AQ84)</f>
        <v>-</v>
      </c>
      <c r="H83" s="400" t="s">
        <v>179</v>
      </c>
      <c r="I83" s="401"/>
      <c r="J83" s="401"/>
      <c r="K83" s="401"/>
      <c r="L83" s="401"/>
      <c r="M83" s="401"/>
      <c r="N83" s="401"/>
      <c r="O83" s="401"/>
      <c r="P83" s="401"/>
      <c r="Q83" s="401"/>
      <c r="R83" s="401"/>
      <c r="S83" s="329" t="s">
        <v>151</v>
      </c>
      <c r="T83" s="329"/>
      <c r="U83" s="488" t="s">
        <v>111</v>
      </c>
      <c r="V83" s="489"/>
      <c r="W83" s="489"/>
      <c r="X83" s="490"/>
      <c r="AA83" s="126">
        <f>IF(U83="-",0,1)</f>
        <v>0</v>
      </c>
      <c r="AD83"/>
      <c r="AE83" s="90"/>
      <c r="AK83" s="6" t="s">
        <v>233</v>
      </c>
      <c r="AL83" s="1">
        <f>IF(AK83=U83,1,0)</f>
        <v>0</v>
      </c>
      <c r="AM83" s="121">
        <v>1</v>
      </c>
      <c r="AN83" s="121">
        <f>AL83*AM83</f>
        <v>0</v>
      </c>
      <c r="AQ83" s="148"/>
    </row>
    <row r="84" spans="1:43" ht="15" customHeight="1" thickBot="1" x14ac:dyDescent="0.25">
      <c r="A84" s="7"/>
      <c r="B84" s="87"/>
      <c r="C84" s="100"/>
      <c r="D84" s="100"/>
      <c r="E84" s="100"/>
      <c r="F84" s="101"/>
      <c r="G84" s="102"/>
      <c r="H84" s="101"/>
      <c r="I84" s="101"/>
      <c r="J84" s="101"/>
      <c r="K84" s="101"/>
      <c r="L84" s="101"/>
      <c r="M84" s="101"/>
      <c r="N84" s="101"/>
      <c r="O84" s="101"/>
      <c r="P84" s="101"/>
      <c r="V84" s="18"/>
      <c r="X84" s="544" t="str">
        <f>'1.基本データ(このシートは削除しないこと！)'!H1</f>
        <v>（令和８年４月１日以降の入札公告から適用）</v>
      </c>
      <c r="Y84" s="7"/>
      <c r="Z84" s="92"/>
      <c r="AD84" s="99"/>
      <c r="AE84" s="7"/>
      <c r="AF84" s="92"/>
      <c r="AK84" s="6" t="s">
        <v>234</v>
      </c>
      <c r="AL84" s="1">
        <f>IF(AK84=U83,1,0)</f>
        <v>0</v>
      </c>
      <c r="AM84" s="1">
        <v>0.5</v>
      </c>
      <c r="AN84" s="121">
        <f t="shared" ref="AN84" si="0">AL84*AM84</f>
        <v>0</v>
      </c>
      <c r="AO84" s="93"/>
      <c r="AQ84" s="148">
        <f>IF(AA83=1,MAX(AN83:AN84),0)</f>
        <v>0</v>
      </c>
    </row>
    <row r="85" spans="1:43" ht="15" customHeight="1" x14ac:dyDescent="0.2">
      <c r="A85" s="7"/>
      <c r="B85" s="104" t="s">
        <v>300</v>
      </c>
      <c r="C85" s="101"/>
      <c r="D85" s="101"/>
      <c r="E85" s="105"/>
      <c r="F85" s="106"/>
      <c r="G85" s="106"/>
      <c r="H85" s="106"/>
      <c r="I85" s="106"/>
      <c r="J85" s="106"/>
      <c r="K85" s="106"/>
      <c r="L85" s="106"/>
      <c r="M85" s="106"/>
      <c r="N85" s="106"/>
      <c r="O85" s="107"/>
      <c r="P85" s="107"/>
      <c r="Q85" s="108"/>
      <c r="R85" s="108"/>
      <c r="S85" s="108"/>
      <c r="T85" s="108"/>
      <c r="U85" s="108"/>
      <c r="V85" s="108"/>
      <c r="W85" s="108"/>
      <c r="X85" s="108"/>
      <c r="AB85" s="18"/>
      <c r="AD85" s="109"/>
      <c r="AE85" s="109"/>
      <c r="AO85" s="110"/>
    </row>
    <row r="86" spans="1:43" ht="15" customHeight="1" x14ac:dyDescent="0.2">
      <c r="A86" s="7"/>
      <c r="B86" s="111" t="s">
        <v>304</v>
      </c>
      <c r="C86" s="111"/>
      <c r="D86" s="101"/>
      <c r="E86" s="105"/>
      <c r="F86" s="106"/>
      <c r="G86" s="106"/>
      <c r="H86" s="472" t="str">
        <f>'1.基本データ(このシートは削除しないこと！)'!$H$13&amp;'1.基本データ(このシートは削除しないこと！)'!$H$14</f>
        <v>第○○-○○○○○-○○○○号 ○○○○○○○○○○○○委託</v>
      </c>
      <c r="I86" s="472"/>
      <c r="J86" s="472"/>
      <c r="K86" s="472"/>
      <c r="L86" s="472"/>
      <c r="M86" s="472"/>
      <c r="N86" s="472"/>
      <c r="O86" s="472"/>
      <c r="P86" s="472"/>
      <c r="Q86" s="472"/>
      <c r="R86" s="472"/>
      <c r="S86" s="472"/>
      <c r="T86" s="472"/>
      <c r="U86" s="472"/>
      <c r="V86" s="472"/>
      <c r="W86" s="472"/>
      <c r="X86" s="472"/>
      <c r="AD86" s="109"/>
      <c r="AE86" s="109"/>
      <c r="AO86" s="110"/>
    </row>
    <row r="87" spans="1:43" ht="15" customHeight="1" thickBot="1" x14ac:dyDescent="0.25">
      <c r="A87" s="7"/>
      <c r="B87" s="112"/>
      <c r="C87" s="111" t="s">
        <v>259</v>
      </c>
      <c r="D87" s="101"/>
      <c r="E87" s="105"/>
      <c r="F87" s="106"/>
      <c r="G87" s="106"/>
      <c r="H87" s="473" t="str">
        <f>'1.基本データ(このシートは削除しないこと！)'!$H$6</f>
        <v>株式会社○○○○</v>
      </c>
      <c r="I87" s="473"/>
      <c r="J87" s="473"/>
      <c r="K87" s="473"/>
      <c r="L87" s="473"/>
      <c r="M87" s="473"/>
      <c r="N87" s="473"/>
      <c r="O87" s="473"/>
      <c r="P87" s="473"/>
      <c r="Q87" s="473"/>
      <c r="R87" s="473"/>
      <c r="S87" s="473"/>
      <c r="T87" s="473"/>
      <c r="U87" s="473"/>
      <c r="V87" s="473"/>
      <c r="W87" s="473"/>
      <c r="X87" s="473"/>
      <c r="AB87" s="18"/>
      <c r="AD87" s="109"/>
      <c r="AE87" s="109"/>
      <c r="AO87" s="110"/>
    </row>
    <row r="88" spans="1:43" ht="30" customHeight="1" thickBot="1" x14ac:dyDescent="0.25">
      <c r="A88" s="7"/>
      <c r="B88" s="355" t="s">
        <v>158</v>
      </c>
      <c r="C88" s="356"/>
      <c r="D88" s="356"/>
      <c r="E88" s="356"/>
      <c r="F88" s="113" t="s">
        <v>155</v>
      </c>
      <c r="G88" s="114" t="s">
        <v>156</v>
      </c>
      <c r="H88" s="357" t="s">
        <v>157</v>
      </c>
      <c r="I88" s="357"/>
      <c r="J88" s="357"/>
      <c r="K88" s="357"/>
      <c r="L88" s="357"/>
      <c r="M88" s="357"/>
      <c r="N88" s="357"/>
      <c r="O88" s="357"/>
      <c r="P88" s="357"/>
      <c r="Q88" s="357"/>
      <c r="R88" s="357"/>
      <c r="S88" s="357"/>
      <c r="T88" s="357"/>
      <c r="U88" s="357"/>
      <c r="V88" s="357"/>
      <c r="W88" s="357"/>
      <c r="X88" s="357"/>
      <c r="AD88" s="109"/>
      <c r="AE88" s="109"/>
      <c r="AM88" s="143" t="s">
        <v>109</v>
      </c>
      <c r="AN88" s="149" t="s">
        <v>108</v>
      </c>
      <c r="AO88" s="110"/>
      <c r="AQ88" s="130" t="s">
        <v>110</v>
      </c>
    </row>
    <row r="89" spans="1:43" s="147" customFormat="1" ht="30" customHeight="1" thickBot="1" x14ac:dyDescent="0.25">
      <c r="A89" s="146"/>
      <c r="B89" s="459" t="s">
        <v>192</v>
      </c>
      <c r="C89" s="443" t="s">
        <v>183</v>
      </c>
      <c r="D89" s="443"/>
      <c r="E89" s="443"/>
      <c r="F89" s="391">
        <v>1</v>
      </c>
      <c r="G89" s="392" t="str">
        <f>IF(AQ89=0,"-",AQ89)</f>
        <v>-</v>
      </c>
      <c r="H89" s="474" t="s">
        <v>180</v>
      </c>
      <c r="I89" s="474"/>
      <c r="J89" s="474"/>
      <c r="K89" s="474"/>
      <c r="L89" s="481" t="s">
        <v>181</v>
      </c>
      <c r="M89" s="482"/>
      <c r="N89" s="482"/>
      <c r="O89" s="482"/>
      <c r="P89" s="482"/>
      <c r="Q89" s="482"/>
      <c r="R89" s="483"/>
      <c r="S89" s="486" t="s">
        <v>235</v>
      </c>
      <c r="T89" s="487"/>
      <c r="U89" s="475" t="s">
        <v>182</v>
      </c>
      <c r="V89" s="476"/>
      <c r="W89" s="476"/>
      <c r="X89" s="476"/>
      <c r="AD89" s="146"/>
      <c r="AE89" s="146"/>
      <c r="AF89" s="146"/>
      <c r="AG89" s="146"/>
      <c r="AK89" s="1" t="s">
        <v>233</v>
      </c>
      <c r="AL89" s="1">
        <f>IF(AK89=S90,1,0)</f>
        <v>0</v>
      </c>
      <c r="AM89" s="121">
        <v>1</v>
      </c>
      <c r="AN89" s="121">
        <f t="shared" ref="AN89:AN90" si="1">AL89*AM89</f>
        <v>0</v>
      </c>
      <c r="AQ89" s="136">
        <f>IF(AD90=2,MAX(AN89:AN90),0)</f>
        <v>0</v>
      </c>
    </row>
    <row r="90" spans="1:43" s="147" customFormat="1" ht="30" customHeight="1" thickBot="1" x14ac:dyDescent="0.25">
      <c r="A90" s="146"/>
      <c r="B90" s="459"/>
      <c r="C90" s="443"/>
      <c r="D90" s="443"/>
      <c r="E90" s="443"/>
      <c r="F90" s="444"/>
      <c r="G90" s="445"/>
      <c r="H90" s="477"/>
      <c r="I90" s="478"/>
      <c r="J90" s="478"/>
      <c r="K90" s="478"/>
      <c r="L90" s="484"/>
      <c r="M90" s="301"/>
      <c r="N90" s="301"/>
      <c r="O90" s="301"/>
      <c r="P90" s="301"/>
      <c r="Q90" s="301"/>
      <c r="R90" s="485"/>
      <c r="S90" s="484" t="s">
        <v>111</v>
      </c>
      <c r="T90" s="485"/>
      <c r="U90" s="479"/>
      <c r="V90" s="479"/>
      <c r="W90" s="479"/>
      <c r="X90" s="480"/>
      <c r="AA90" s="126">
        <f>IF(AND(H90&lt;&gt;"",L90&lt;&gt;"",U90&lt;&gt;""),1,0)</f>
        <v>0</v>
      </c>
      <c r="AB90" s="126">
        <f>IF(S90="-",0,1)</f>
        <v>0</v>
      </c>
      <c r="AD90" s="119">
        <f>SUM(AA90:AB90)</f>
        <v>0</v>
      </c>
      <c r="AE90" s="90" t="s">
        <v>124</v>
      </c>
      <c r="AF90" s="146"/>
      <c r="AG90" s="146"/>
      <c r="AK90" s="1" t="s">
        <v>237</v>
      </c>
      <c r="AL90" s="1">
        <f>IF(AK90=S90,1,0)</f>
        <v>0</v>
      </c>
      <c r="AM90" s="1">
        <v>0.6</v>
      </c>
      <c r="AN90" s="121">
        <f t="shared" si="1"/>
        <v>0</v>
      </c>
      <c r="AQ90" s="150"/>
    </row>
    <row r="91" spans="1:43" s="147" customFormat="1" ht="30" customHeight="1" thickBot="1" x14ac:dyDescent="0.25">
      <c r="A91" s="146"/>
      <c r="B91" s="459"/>
      <c r="C91" s="443" t="s">
        <v>185</v>
      </c>
      <c r="D91" s="443"/>
      <c r="E91" s="443"/>
      <c r="F91" s="391">
        <v>1</v>
      </c>
      <c r="G91" s="392" t="str">
        <f>IF(AQ91=0,"-",AQ91)</f>
        <v>-</v>
      </c>
      <c r="H91" s="446" t="s">
        <v>186</v>
      </c>
      <c r="I91" s="446"/>
      <c r="J91" s="446"/>
      <c r="K91" s="446"/>
      <c r="L91" s="545" t="s">
        <v>324</v>
      </c>
      <c r="M91" s="545"/>
      <c r="N91" s="545"/>
      <c r="O91" s="545"/>
      <c r="P91" s="545"/>
      <c r="Q91" s="545"/>
      <c r="R91" s="545"/>
      <c r="S91" s="545"/>
      <c r="T91" s="546"/>
      <c r="U91" s="439"/>
      <c r="V91" s="440"/>
      <c r="W91" s="440"/>
      <c r="X91" s="441"/>
      <c r="Z91" s="146"/>
      <c r="AA91" s="126">
        <f>IF(AND(U92&lt;&gt;"",U91&lt;&gt;""),1,0)</f>
        <v>0</v>
      </c>
      <c r="AC91" s="151"/>
      <c r="AD91" s="152"/>
      <c r="AE91" s="146"/>
      <c r="AL91" s="153"/>
      <c r="AM91" s="121">
        <v>1</v>
      </c>
      <c r="AN91" s="154"/>
      <c r="AQ91" s="148">
        <f>IF(AA91=1,MAX(AM91),0)</f>
        <v>0</v>
      </c>
    </row>
    <row r="92" spans="1:43" ht="30" customHeight="1" thickBot="1" x14ac:dyDescent="0.25">
      <c r="A92" s="7"/>
      <c r="B92" s="459"/>
      <c r="C92" s="443"/>
      <c r="D92" s="443"/>
      <c r="E92" s="443"/>
      <c r="F92" s="444"/>
      <c r="G92" s="445"/>
      <c r="H92" s="447"/>
      <c r="I92" s="447"/>
      <c r="J92" s="447"/>
      <c r="K92" s="447"/>
      <c r="L92" s="457" t="s">
        <v>187</v>
      </c>
      <c r="M92" s="457"/>
      <c r="N92" s="457"/>
      <c r="O92" s="457"/>
      <c r="P92" s="457"/>
      <c r="Q92" s="457"/>
      <c r="R92" s="457"/>
      <c r="S92" s="457"/>
      <c r="T92" s="458"/>
      <c r="U92" s="442"/>
      <c r="V92" s="298"/>
      <c r="W92" s="298"/>
      <c r="X92" s="299"/>
      <c r="AL92" s="90"/>
      <c r="AM92" s="6"/>
      <c r="AN92" s="6"/>
      <c r="AO92" s="7"/>
      <c r="AQ92" s="138"/>
    </row>
    <row r="93" spans="1:43" ht="25.05" customHeight="1" thickBot="1" x14ac:dyDescent="0.25">
      <c r="A93" s="7"/>
      <c r="B93" s="459"/>
      <c r="C93" s="443" t="s">
        <v>188</v>
      </c>
      <c r="D93" s="443"/>
      <c r="E93" s="443"/>
      <c r="F93" s="325">
        <v>1</v>
      </c>
      <c r="G93" s="303" t="str">
        <f>IF(AQ93=0,"-",AQ93)</f>
        <v>-</v>
      </c>
      <c r="H93" s="498" t="s">
        <v>161</v>
      </c>
      <c r="I93" s="499"/>
      <c r="J93" s="499"/>
      <c r="K93" s="500"/>
      <c r="L93" s="377"/>
      <c r="M93" s="378"/>
      <c r="N93" s="378"/>
      <c r="O93" s="378"/>
      <c r="P93" s="378"/>
      <c r="Q93" s="378"/>
      <c r="R93" s="378"/>
      <c r="S93" s="378"/>
      <c r="T93" s="378"/>
      <c r="U93" s="378"/>
      <c r="V93" s="378"/>
      <c r="W93" s="395" t="s">
        <v>174</v>
      </c>
      <c r="X93" s="396"/>
      <c r="AA93" s="4">
        <f>IF(L93="",0,1)</f>
        <v>0</v>
      </c>
      <c r="AB93" s="4">
        <f>IF(W94="-",0,1)</f>
        <v>0</v>
      </c>
      <c r="AD93" s="119">
        <f>SUM(AA93:AC95)</f>
        <v>0</v>
      </c>
      <c r="AE93" s="90" t="s">
        <v>115</v>
      </c>
      <c r="AF93" s="1" t="s">
        <v>228</v>
      </c>
      <c r="AG93" s="1" t="str">
        <f>IF(AND(AD93=4,W94=AF93),"A","")</f>
        <v/>
      </c>
      <c r="AK93" s="120" t="s">
        <v>228</v>
      </c>
      <c r="AL93" s="155">
        <f>IF(AG93="A",1,0)</f>
        <v>0</v>
      </c>
      <c r="AM93" s="121">
        <v>1</v>
      </c>
      <c r="AN93" s="121">
        <f>AL93*AM93</f>
        <v>0</v>
      </c>
      <c r="AO93" s="122"/>
      <c r="AQ93" s="156">
        <f>IF(AD93=4,MAX(AN93:AN94),0)</f>
        <v>0</v>
      </c>
    </row>
    <row r="94" spans="1:43" ht="25.05" customHeight="1" x14ac:dyDescent="0.2">
      <c r="A94" s="7"/>
      <c r="B94" s="459"/>
      <c r="C94" s="443"/>
      <c r="D94" s="443"/>
      <c r="E94" s="443"/>
      <c r="F94" s="325"/>
      <c r="G94" s="303"/>
      <c r="H94" s="345" t="s">
        <v>160</v>
      </c>
      <c r="I94" s="346"/>
      <c r="J94" s="346"/>
      <c r="K94" s="347"/>
      <c r="L94" s="379"/>
      <c r="M94" s="380"/>
      <c r="N94" s="380"/>
      <c r="O94" s="380"/>
      <c r="P94" s="381"/>
      <c r="Q94" s="124" t="s">
        <v>120</v>
      </c>
      <c r="R94" s="382"/>
      <c r="S94" s="383"/>
      <c r="T94" s="383"/>
      <c r="U94" s="383"/>
      <c r="V94" s="383"/>
      <c r="W94" s="369" t="s">
        <v>111</v>
      </c>
      <c r="X94" s="370"/>
      <c r="Y94" s="125"/>
      <c r="Z94" s="125"/>
      <c r="AA94" s="126">
        <f>IF(DATEDIF(R94,'1.基本データ(このシートは削除しないこと！)'!$H$12,"Y")&lt;=5,1,0)</f>
        <v>0</v>
      </c>
      <c r="AB94" s="93"/>
      <c r="AD94" s="125"/>
      <c r="AE94" s="125"/>
      <c r="AF94" s="1" t="s">
        <v>229</v>
      </c>
      <c r="AG94" s="1" t="str">
        <f>IF(AND(AD93=4,W94=AF94),"B","")</f>
        <v/>
      </c>
      <c r="AK94" s="120" t="s">
        <v>229</v>
      </c>
      <c r="AL94" s="155">
        <f>IF(AG94="B",1,0)</f>
        <v>0</v>
      </c>
      <c r="AM94" s="121">
        <v>0.5</v>
      </c>
      <c r="AN94" s="121">
        <f>AL94*AM94</f>
        <v>0</v>
      </c>
      <c r="AO94" s="110"/>
      <c r="AQ94" s="157"/>
    </row>
    <row r="95" spans="1:43" ht="49.95" customHeight="1" thickBot="1" x14ac:dyDescent="0.25">
      <c r="A95" s="7"/>
      <c r="B95" s="459"/>
      <c r="C95" s="443"/>
      <c r="D95" s="443"/>
      <c r="E95" s="443"/>
      <c r="F95" s="325"/>
      <c r="G95" s="303"/>
      <c r="H95" s="501" t="s">
        <v>173</v>
      </c>
      <c r="I95" s="502"/>
      <c r="J95" s="502"/>
      <c r="K95" s="503"/>
      <c r="L95" s="372"/>
      <c r="M95" s="373"/>
      <c r="N95" s="373"/>
      <c r="O95" s="373"/>
      <c r="P95" s="373"/>
      <c r="Q95" s="373"/>
      <c r="R95" s="373"/>
      <c r="S95" s="373"/>
      <c r="T95" s="373"/>
      <c r="U95" s="373"/>
      <c r="V95" s="373"/>
      <c r="W95" s="371"/>
      <c r="X95" s="307"/>
      <c r="Y95" s="125"/>
      <c r="Z95" s="125"/>
      <c r="AA95" s="4">
        <f>IF(L95="",0,1)</f>
        <v>0</v>
      </c>
      <c r="AB95" s="125"/>
      <c r="AD95" s="125"/>
      <c r="AE95" s="125"/>
      <c r="AM95" s="1"/>
      <c r="AN95" s="1"/>
      <c r="AQ95" s="139"/>
    </row>
    <row r="96" spans="1:43" ht="25.05" customHeight="1" thickBot="1" x14ac:dyDescent="0.25">
      <c r="A96" s="7"/>
      <c r="B96" s="459"/>
      <c r="C96" s="403" t="s">
        <v>170</v>
      </c>
      <c r="D96" s="404"/>
      <c r="E96" s="405"/>
      <c r="F96" s="304">
        <v>1</v>
      </c>
      <c r="G96" s="338" t="str">
        <f>IF(AQ96=0,"-",AQ96)</f>
        <v>-</v>
      </c>
      <c r="H96" s="393" t="s">
        <v>167</v>
      </c>
      <c r="I96" s="393"/>
      <c r="J96" s="393"/>
      <c r="K96" s="294"/>
      <c r="L96" s="131" t="s">
        <v>121</v>
      </c>
      <c r="M96" s="49"/>
      <c r="N96" s="132" t="s">
        <v>169</v>
      </c>
      <c r="O96" s="334"/>
      <c r="P96" s="334"/>
      <c r="Q96" s="132" t="s">
        <v>169</v>
      </c>
      <c r="R96" s="334"/>
      <c r="S96" s="334"/>
      <c r="T96" s="133" t="s">
        <v>122</v>
      </c>
      <c r="U96" s="335" t="s">
        <v>238</v>
      </c>
      <c r="V96" s="336"/>
      <c r="W96" s="336"/>
      <c r="X96" s="337"/>
      <c r="Y96" s="125"/>
      <c r="Z96" s="125"/>
      <c r="AA96" s="134">
        <f>IF(AND(M96&lt;&gt;"",O96&lt;&gt;"",R96&lt;&gt;""),1,0)</f>
        <v>0</v>
      </c>
      <c r="AB96" s="4">
        <f>IF(U97="-",0,1)</f>
        <v>0</v>
      </c>
      <c r="AD96" s="119">
        <f>SUM(AA96:AB99)</f>
        <v>0</v>
      </c>
      <c r="AE96" s="90" t="s">
        <v>118</v>
      </c>
      <c r="AK96" s="135" t="s">
        <v>101</v>
      </c>
      <c r="AL96" s="1">
        <f>IF(AK96=U97,1,0)</f>
        <v>0</v>
      </c>
      <c r="AM96" s="121">
        <v>1</v>
      </c>
      <c r="AN96" s="121">
        <f>AL96*AM96</f>
        <v>0</v>
      </c>
      <c r="AQ96" s="136">
        <f>IF(AD96=5,MAX(AN96:AN97),0)</f>
        <v>0</v>
      </c>
    </row>
    <row r="97" spans="1:49" ht="25.05" customHeight="1" x14ac:dyDescent="0.2">
      <c r="A97" s="7"/>
      <c r="B97" s="459"/>
      <c r="C97" s="406"/>
      <c r="D97" s="407"/>
      <c r="E97" s="408"/>
      <c r="F97" s="304"/>
      <c r="G97" s="338"/>
      <c r="H97" s="428" t="s">
        <v>168</v>
      </c>
      <c r="I97" s="429"/>
      <c r="J97" s="429"/>
      <c r="K97" s="429"/>
      <c r="L97" s="419"/>
      <c r="M97" s="420"/>
      <c r="N97" s="420"/>
      <c r="O97" s="420"/>
      <c r="P97" s="420"/>
      <c r="Q97" s="420"/>
      <c r="R97" s="420"/>
      <c r="S97" s="420"/>
      <c r="T97" s="421"/>
      <c r="U97" s="467" t="s">
        <v>111</v>
      </c>
      <c r="V97" s="467"/>
      <c r="W97" s="467"/>
      <c r="X97" s="468"/>
      <c r="Y97" s="125"/>
      <c r="Z97" s="125"/>
      <c r="AA97" s="126">
        <f>IF(AND(L97&lt;&gt;""),1,0)</f>
        <v>0</v>
      </c>
      <c r="AB97" s="98"/>
      <c r="AD97" s="125"/>
      <c r="AE97" s="125"/>
      <c r="AK97" s="135" t="s">
        <v>102</v>
      </c>
      <c r="AL97" s="1">
        <f>IF(AK97=U97,1,0)</f>
        <v>0</v>
      </c>
      <c r="AM97" s="1">
        <v>0.5</v>
      </c>
      <c r="AN97" s="121">
        <f>AL97*AM97</f>
        <v>0</v>
      </c>
      <c r="AO97" s="122"/>
      <c r="AQ97" s="138"/>
    </row>
    <row r="98" spans="1:49" ht="45" customHeight="1" thickBot="1" x14ac:dyDescent="0.25">
      <c r="A98" s="7"/>
      <c r="B98" s="459"/>
      <c r="C98" s="406"/>
      <c r="D98" s="407"/>
      <c r="E98" s="408"/>
      <c r="F98" s="304"/>
      <c r="G98" s="338"/>
      <c r="H98" s="349" t="s">
        <v>240</v>
      </c>
      <c r="I98" s="350"/>
      <c r="J98" s="350"/>
      <c r="K98" s="351"/>
      <c r="L98" s="469"/>
      <c r="M98" s="470"/>
      <c r="N98" s="470"/>
      <c r="O98" s="470"/>
      <c r="P98" s="470"/>
      <c r="Q98" s="470"/>
      <c r="R98" s="470"/>
      <c r="S98" s="470"/>
      <c r="T98" s="470"/>
      <c r="U98" s="470"/>
      <c r="V98" s="470"/>
      <c r="W98" s="470"/>
      <c r="X98" s="471"/>
      <c r="Y98" s="125"/>
      <c r="Z98" s="125"/>
      <c r="AA98" s="126">
        <f>IF(L98="",0,1)</f>
        <v>0</v>
      </c>
      <c r="AB98" s="93"/>
      <c r="AD98" s="125"/>
      <c r="AE98" s="125"/>
      <c r="AM98" s="1"/>
      <c r="AN98" s="1"/>
      <c r="AO98" s="110"/>
      <c r="AQ98" s="139"/>
    </row>
    <row r="99" spans="1:49" ht="25.05" customHeight="1" thickBot="1" x14ac:dyDescent="0.25">
      <c r="A99" s="7"/>
      <c r="B99" s="459"/>
      <c r="C99" s="409"/>
      <c r="D99" s="410"/>
      <c r="E99" s="411"/>
      <c r="F99" s="304"/>
      <c r="G99" s="338"/>
      <c r="H99" s="430" t="s">
        <v>189</v>
      </c>
      <c r="I99" s="430"/>
      <c r="J99" s="430"/>
      <c r="K99" s="431"/>
      <c r="L99" s="464"/>
      <c r="M99" s="465"/>
      <c r="N99" s="465"/>
      <c r="O99" s="465"/>
      <c r="P99" s="465"/>
      <c r="Q99" s="465"/>
      <c r="R99" s="465"/>
      <c r="S99" s="465"/>
      <c r="T99" s="465"/>
      <c r="U99" s="465"/>
      <c r="V99" s="465"/>
      <c r="W99" s="465"/>
      <c r="X99" s="466"/>
      <c r="Y99" s="125"/>
      <c r="Z99" s="125"/>
      <c r="AA99" s="126">
        <f>IF(L99="",0,1)</f>
        <v>0</v>
      </c>
      <c r="AB99" s="93"/>
      <c r="AD99" s="125"/>
      <c r="AE99" s="125"/>
      <c r="AM99" s="145"/>
      <c r="AN99" s="145"/>
      <c r="AO99" s="110"/>
      <c r="AQ99" s="138"/>
    </row>
    <row r="100" spans="1:49" ht="25.05" customHeight="1" thickBot="1" x14ac:dyDescent="0.25">
      <c r="A100" s="7"/>
      <c r="B100" s="459"/>
      <c r="C100" s="291" t="s">
        <v>190</v>
      </c>
      <c r="D100" s="291"/>
      <c r="E100" s="291"/>
      <c r="F100" s="304">
        <v>1</v>
      </c>
      <c r="G100" s="338" t="str">
        <f>IF(AQ100=0,"-",AQ100)</f>
        <v>-</v>
      </c>
      <c r="H100" s="342" t="s">
        <v>161</v>
      </c>
      <c r="I100" s="343"/>
      <c r="J100" s="343"/>
      <c r="K100" s="344"/>
      <c r="L100" s="339"/>
      <c r="M100" s="340"/>
      <c r="N100" s="340"/>
      <c r="O100" s="340"/>
      <c r="P100" s="340"/>
      <c r="Q100" s="340"/>
      <c r="R100" s="340"/>
      <c r="S100" s="340"/>
      <c r="T100" s="340"/>
      <c r="U100" s="340"/>
      <c r="V100" s="340"/>
      <c r="W100" s="340"/>
      <c r="X100" s="341"/>
      <c r="AA100" s="126">
        <f t="shared" ref="AA100" si="2">IF(L100="",0,1)</f>
        <v>0</v>
      </c>
      <c r="AB100" s="98"/>
      <c r="AD100" s="119">
        <f>SUM(AA100:AA104)</f>
        <v>0</v>
      </c>
      <c r="AE100" s="90" t="s">
        <v>118</v>
      </c>
      <c r="AF100" s="158" t="s">
        <v>250</v>
      </c>
      <c r="AG100" s="145" t="str">
        <f>IF('1.基本データ(このシートは削除しないこと！)'!H15='2.様式第１号、第６号、第７号、第８号'!L103,"○","×")</f>
        <v>×</v>
      </c>
      <c r="AH100" s="159"/>
      <c r="AK100" s="1" t="s">
        <v>12</v>
      </c>
      <c r="AL100" s="1">
        <f>IF(AND(AG100="○",L101='1.基本データ(このシートは削除しないこと！)'!$H$17),1,0)</f>
        <v>0</v>
      </c>
      <c r="AM100" s="1">
        <v>1</v>
      </c>
      <c r="AN100" s="1">
        <f t="shared" ref="AN100:AN102" si="3">AL100*AM100</f>
        <v>0</v>
      </c>
      <c r="AO100" s="122"/>
      <c r="AQ100" s="119">
        <f>IF(AD100=5,MAX(AN100:AN102),0)</f>
        <v>0</v>
      </c>
    </row>
    <row r="101" spans="1:49" ht="25.05" customHeight="1" x14ac:dyDescent="0.2">
      <c r="A101" s="7"/>
      <c r="B101" s="459"/>
      <c r="C101" s="291"/>
      <c r="D101" s="291"/>
      <c r="E101" s="291"/>
      <c r="F101" s="304"/>
      <c r="G101" s="338"/>
      <c r="H101" s="348" t="s">
        <v>242</v>
      </c>
      <c r="I101" s="343"/>
      <c r="J101" s="343"/>
      <c r="K101" s="344"/>
      <c r="L101" s="326" t="s">
        <v>111</v>
      </c>
      <c r="M101" s="327"/>
      <c r="N101" s="327"/>
      <c r="O101" s="327"/>
      <c r="P101" s="327"/>
      <c r="Q101" s="327"/>
      <c r="R101" s="327"/>
      <c r="S101" s="327"/>
      <c r="T101" s="327"/>
      <c r="U101" s="327"/>
      <c r="V101" s="327"/>
      <c r="W101" s="327"/>
      <c r="X101" s="328"/>
      <c r="AA101" s="4">
        <f>IF(L101="-",0,1)</f>
        <v>0</v>
      </c>
      <c r="AB101" s="98"/>
      <c r="AF101" s="160"/>
      <c r="AG101" s="513"/>
      <c r="AH101" s="514"/>
      <c r="AK101" s="1" t="s">
        <v>0</v>
      </c>
      <c r="AL101" s="1">
        <f>IF(AND(AG100="○",L101&lt;&gt;'1.基本データ(このシートは削除しないこと！)'!$H$17,L101&lt;&gt;"県内一円"),1,0)</f>
        <v>0</v>
      </c>
      <c r="AM101" s="1">
        <v>0.5</v>
      </c>
      <c r="AN101" s="1">
        <f t="shared" si="3"/>
        <v>0</v>
      </c>
      <c r="AO101" s="122"/>
    </row>
    <row r="102" spans="1:49" ht="25.05" customHeight="1" x14ac:dyDescent="0.2">
      <c r="A102" s="7"/>
      <c r="B102" s="459"/>
      <c r="C102" s="291"/>
      <c r="D102" s="291"/>
      <c r="E102" s="291"/>
      <c r="F102" s="304"/>
      <c r="G102" s="338"/>
      <c r="H102" s="345" t="s">
        <v>160</v>
      </c>
      <c r="I102" s="346"/>
      <c r="J102" s="346"/>
      <c r="K102" s="347"/>
      <c r="L102" s="352"/>
      <c r="M102" s="353"/>
      <c r="N102" s="353"/>
      <c r="O102" s="353"/>
      <c r="P102" s="353"/>
      <c r="Q102" s="354"/>
      <c r="R102" s="161" t="s">
        <v>120</v>
      </c>
      <c r="S102" s="448"/>
      <c r="T102" s="449"/>
      <c r="U102" s="449"/>
      <c r="V102" s="449"/>
      <c r="W102" s="449"/>
      <c r="X102" s="450"/>
      <c r="Y102" s="125"/>
      <c r="Z102" s="125"/>
      <c r="AA102" s="126">
        <f>IF(DATEDIF(S102,'1.基本データ(このシートは削除しないこと！)'!$H$12,"Y")&lt;=10,1,0)</f>
        <v>0</v>
      </c>
      <c r="AB102" s="93"/>
      <c r="AD102" s="125"/>
      <c r="AE102" s="125"/>
      <c r="AK102" s="1" t="s">
        <v>267</v>
      </c>
      <c r="AL102" s="1">
        <f>IF(AND(AG100="○",L101="県内一円"),1,0)</f>
        <v>0</v>
      </c>
      <c r="AM102" s="1">
        <v>1</v>
      </c>
      <c r="AN102" s="1">
        <f t="shared" si="3"/>
        <v>0</v>
      </c>
      <c r="AO102" s="110"/>
    </row>
    <row r="103" spans="1:49" ht="25.05" customHeight="1" x14ac:dyDescent="0.2">
      <c r="A103" s="7"/>
      <c r="B103" s="459"/>
      <c r="C103" s="291"/>
      <c r="D103" s="291"/>
      <c r="E103" s="291"/>
      <c r="F103" s="304"/>
      <c r="G103" s="338"/>
      <c r="H103" s="454" t="s">
        <v>243</v>
      </c>
      <c r="I103" s="455"/>
      <c r="J103" s="455"/>
      <c r="K103" s="456"/>
      <c r="L103" s="315" t="s">
        <v>111</v>
      </c>
      <c r="M103" s="316"/>
      <c r="N103" s="316"/>
      <c r="O103" s="316"/>
      <c r="P103" s="316"/>
      <c r="Q103" s="316"/>
      <c r="R103" s="316"/>
      <c r="S103" s="316"/>
      <c r="T103" s="316"/>
      <c r="U103" s="316"/>
      <c r="V103" s="316"/>
      <c r="W103" s="316"/>
      <c r="X103" s="317"/>
      <c r="AA103" s="4">
        <f>IF(L103="-",0,1)</f>
        <v>0</v>
      </c>
      <c r="AB103" s="98"/>
      <c r="AO103" s="122"/>
    </row>
    <row r="104" spans="1:49" ht="49.95" customHeight="1" thickBot="1" x14ac:dyDescent="0.25">
      <c r="A104" s="7"/>
      <c r="B104" s="459"/>
      <c r="C104" s="291"/>
      <c r="D104" s="291"/>
      <c r="E104" s="291"/>
      <c r="F104" s="304"/>
      <c r="G104" s="338"/>
      <c r="H104" s="349" t="s">
        <v>240</v>
      </c>
      <c r="I104" s="350"/>
      <c r="J104" s="350"/>
      <c r="K104" s="351"/>
      <c r="L104" s="451"/>
      <c r="M104" s="452"/>
      <c r="N104" s="452"/>
      <c r="O104" s="452"/>
      <c r="P104" s="452"/>
      <c r="Q104" s="452"/>
      <c r="R104" s="452"/>
      <c r="S104" s="452"/>
      <c r="T104" s="452"/>
      <c r="U104" s="452"/>
      <c r="V104" s="452"/>
      <c r="W104" s="452"/>
      <c r="X104" s="453"/>
      <c r="Y104" s="125"/>
      <c r="Z104" s="125"/>
      <c r="AA104" s="126">
        <f t="shared" ref="AA104" si="4">IF(L104="",0,1)</f>
        <v>0</v>
      </c>
      <c r="AB104" s="125"/>
      <c r="AD104" s="125"/>
      <c r="AE104" s="125"/>
    </row>
    <row r="105" spans="1:49" ht="15" customHeight="1" x14ac:dyDescent="0.2">
      <c r="A105" s="7"/>
      <c r="B105" s="318" t="s">
        <v>191</v>
      </c>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AC105" s="18"/>
    </row>
    <row r="106" spans="1:49" ht="30" customHeight="1" x14ac:dyDescent="0.2">
      <c r="A106" s="7"/>
      <c r="B106" s="319" t="s">
        <v>226</v>
      </c>
      <c r="C106" s="320"/>
      <c r="D106" s="320"/>
      <c r="E106" s="320"/>
      <c r="F106" s="320"/>
      <c r="G106" s="320"/>
      <c r="H106" s="320"/>
      <c r="I106" s="320"/>
      <c r="J106" s="320"/>
      <c r="K106" s="320"/>
      <c r="L106" s="320"/>
      <c r="M106" s="320"/>
      <c r="N106" s="320"/>
      <c r="O106" s="320"/>
      <c r="P106" s="320"/>
      <c r="Q106" s="320"/>
      <c r="R106" s="320"/>
      <c r="S106" s="320"/>
      <c r="T106" s="320"/>
      <c r="U106" s="320"/>
      <c r="V106" s="320"/>
      <c r="W106" s="320"/>
      <c r="X106" s="320"/>
      <c r="Y106" s="90"/>
      <c r="AC106" s="110"/>
      <c r="AO106" s="122"/>
    </row>
    <row r="107" spans="1:49" ht="15" customHeight="1" x14ac:dyDescent="0.2">
      <c r="A107" s="7"/>
      <c r="B107" s="26"/>
      <c r="C107" s="26"/>
      <c r="D107" s="26"/>
      <c r="E107" s="163"/>
      <c r="F107" s="26"/>
      <c r="G107" s="162"/>
      <c r="H107" s="26"/>
      <c r="I107" s="26"/>
      <c r="J107" s="26"/>
      <c r="K107" s="26"/>
      <c r="L107" s="26"/>
      <c r="M107" s="26"/>
      <c r="N107" s="26"/>
      <c r="O107" s="26"/>
      <c r="P107" s="26"/>
      <c r="V107" s="90"/>
      <c r="Z107" s="164"/>
      <c r="AC107" s="110"/>
      <c r="AO107" s="110"/>
      <c r="AW107" s="7"/>
    </row>
    <row r="108" spans="1:49" ht="15" customHeight="1" x14ac:dyDescent="0.2">
      <c r="A108" s="7"/>
      <c r="B108" s="87"/>
      <c r="C108" s="100"/>
      <c r="D108" s="100"/>
      <c r="E108" s="103"/>
      <c r="F108" s="101"/>
      <c r="G108" s="102"/>
      <c r="H108" s="52"/>
      <c r="I108" s="52"/>
      <c r="J108" s="52"/>
      <c r="K108" s="52"/>
      <c r="L108" s="52"/>
      <c r="M108" s="52"/>
      <c r="N108" s="52"/>
      <c r="O108" s="165"/>
      <c r="P108" s="165"/>
      <c r="V108" s="90"/>
      <c r="AC108" s="110"/>
      <c r="AD108" s="166"/>
      <c r="AO108" s="110"/>
      <c r="AW108" s="7"/>
    </row>
    <row r="109" spans="1:49" ht="15" customHeight="1" x14ac:dyDescent="0.2">
      <c r="A109" s="7"/>
      <c r="B109" s="87"/>
      <c r="C109" s="165"/>
      <c r="D109" s="165"/>
      <c r="E109" s="167"/>
      <c r="F109" s="168"/>
      <c r="G109" s="53"/>
      <c r="H109" s="165"/>
      <c r="I109" s="165"/>
      <c r="J109" s="165"/>
      <c r="K109" s="165"/>
      <c r="L109" s="165"/>
      <c r="M109" s="165"/>
      <c r="N109" s="165"/>
      <c r="O109" s="165"/>
      <c r="P109" s="165"/>
      <c r="W109" s="169"/>
      <c r="Z109" s="7"/>
      <c r="AC109" s="110"/>
      <c r="AD109" s="166"/>
      <c r="AH109" s="122"/>
      <c r="AI109" s="122"/>
      <c r="AJ109" s="7"/>
      <c r="AP109" s="122"/>
      <c r="AR109" s="7"/>
      <c r="AS109" s="90"/>
      <c r="AW109" s="7"/>
    </row>
    <row r="110" spans="1:49" ht="15" customHeight="1" x14ac:dyDescent="0.2">
      <c r="A110" s="7"/>
      <c r="B110" s="87"/>
      <c r="C110" s="165"/>
      <c r="D110" s="165"/>
      <c r="E110" s="165"/>
      <c r="F110" s="100"/>
      <c r="G110" s="102"/>
      <c r="H110" s="100"/>
      <c r="I110" s="100"/>
      <c r="J110" s="100"/>
      <c r="K110" s="100"/>
      <c r="L110" s="100"/>
      <c r="M110" s="100"/>
      <c r="N110" s="100"/>
      <c r="O110" s="170"/>
      <c r="P110" s="170"/>
      <c r="W110" s="171"/>
      <c r="AB110" s="171"/>
      <c r="AH110" s="110"/>
      <c r="AI110" s="110"/>
      <c r="AJ110" s="90"/>
      <c r="AP110" s="110"/>
      <c r="AR110" s="90"/>
      <c r="AS110" s="172"/>
      <c r="AW110" s="7"/>
    </row>
    <row r="111" spans="1:49" ht="15" customHeight="1" x14ac:dyDescent="0.2">
      <c r="A111" s="7"/>
      <c r="B111" s="87"/>
      <c r="C111" s="165"/>
      <c r="D111" s="165"/>
      <c r="E111" s="165"/>
      <c r="F111" s="100"/>
      <c r="G111" s="53"/>
      <c r="H111" s="173"/>
      <c r="I111" s="173"/>
      <c r="J111" s="173"/>
      <c r="K111" s="173"/>
      <c r="L111" s="173"/>
      <c r="M111" s="173"/>
      <c r="N111" s="173"/>
      <c r="O111" s="170"/>
      <c r="P111" s="170"/>
      <c r="Q111" s="174"/>
      <c r="R111" s="174"/>
      <c r="S111" s="175"/>
      <c r="T111" s="176"/>
      <c r="U111" s="176"/>
      <c r="W111" s="177"/>
      <c r="X111" s="178"/>
      <c r="Y111" s="178"/>
      <c r="AB111" s="177"/>
      <c r="AC111" s="178"/>
      <c r="AH111" s="110"/>
      <c r="AI111" s="110"/>
      <c r="AJ111" s="7"/>
      <c r="AP111" s="110"/>
      <c r="AR111" s="7"/>
      <c r="AS111" s="7"/>
    </row>
    <row r="112" spans="1:49" ht="15" customHeight="1" x14ac:dyDescent="0.2">
      <c r="A112" s="7"/>
      <c r="B112" s="87"/>
      <c r="C112" s="165"/>
      <c r="D112" s="165"/>
      <c r="E112" s="165"/>
      <c r="F112" s="175"/>
      <c r="G112" s="53"/>
      <c r="H112" s="165"/>
      <c r="I112" s="165"/>
      <c r="J112" s="165"/>
      <c r="K112" s="165"/>
      <c r="L112" s="165"/>
      <c r="M112" s="165"/>
      <c r="N112" s="165"/>
      <c r="O112" s="170"/>
      <c r="P112" s="170"/>
      <c r="Q112" s="174"/>
      <c r="R112" s="174"/>
      <c r="S112" s="175"/>
      <c r="T112" s="176"/>
      <c r="U112" s="176"/>
      <c r="AJ112" s="7"/>
      <c r="AN112" s="179"/>
      <c r="AR112" s="7"/>
      <c r="AS112" s="7"/>
      <c r="AT112" s="7"/>
      <c r="AU112" s="7"/>
    </row>
    <row r="113" spans="1:49" ht="15" customHeight="1" x14ac:dyDescent="0.2">
      <c r="A113" s="7"/>
      <c r="B113" s="87"/>
      <c r="C113" s="165"/>
      <c r="D113" s="165"/>
      <c r="E113" s="165"/>
      <c r="F113" s="100"/>
      <c r="G113" s="102"/>
      <c r="H113" s="100"/>
      <c r="I113" s="100"/>
      <c r="J113" s="100"/>
      <c r="K113" s="100"/>
      <c r="L113" s="100"/>
      <c r="M113" s="100"/>
      <c r="N113" s="100"/>
      <c r="O113" s="170"/>
      <c r="P113" s="170"/>
      <c r="Q113" s="174"/>
      <c r="R113" s="174"/>
      <c r="S113" s="175"/>
      <c r="T113" s="180"/>
      <c r="U113" s="180"/>
      <c r="AJ113" s="7"/>
      <c r="AN113" s="90"/>
      <c r="AR113" s="7"/>
      <c r="AS113" s="7"/>
    </row>
    <row r="114" spans="1:49" ht="15" customHeight="1" x14ac:dyDescent="0.2">
      <c r="A114" s="7"/>
      <c r="B114" s="87"/>
      <c r="C114" s="165"/>
      <c r="D114" s="165"/>
      <c r="E114" s="165"/>
      <c r="F114" s="165"/>
      <c r="G114" s="53"/>
      <c r="H114" s="165"/>
      <c r="I114" s="165"/>
      <c r="J114" s="165"/>
      <c r="K114" s="165"/>
      <c r="L114" s="165"/>
      <c r="M114" s="165"/>
      <c r="N114" s="165"/>
      <c r="O114" s="170"/>
      <c r="P114" s="170"/>
      <c r="Q114" s="181"/>
      <c r="R114" s="181"/>
      <c r="S114" s="175"/>
      <c r="T114" s="176"/>
      <c r="U114" s="176"/>
      <c r="AM114" s="182"/>
      <c r="AT114" s="7"/>
      <c r="AU114" s="7"/>
    </row>
    <row r="115" spans="1:49" ht="15" customHeight="1" x14ac:dyDescent="0.2">
      <c r="A115" s="7"/>
      <c r="B115" s="87"/>
      <c r="C115" s="165"/>
      <c r="D115" s="165"/>
      <c r="E115" s="165"/>
      <c r="F115" s="137"/>
      <c r="G115" s="53"/>
      <c r="H115" s="137"/>
      <c r="I115" s="137"/>
      <c r="J115" s="137"/>
      <c r="K115" s="137"/>
      <c r="L115" s="137"/>
      <c r="M115" s="137"/>
      <c r="N115" s="137"/>
      <c r="O115" s="170"/>
      <c r="P115" s="170"/>
      <c r="Q115" s="181"/>
      <c r="R115" s="181"/>
      <c r="S115" s="175"/>
      <c r="T115" s="183"/>
      <c r="U115" s="183"/>
      <c r="V115" s="184"/>
      <c r="W115" s="185"/>
      <c r="AH115" s="7"/>
      <c r="AI115" s="7"/>
      <c r="AM115" s="182"/>
      <c r="AP115" s="7"/>
    </row>
    <row r="116" spans="1:49" ht="15" customHeight="1" x14ac:dyDescent="0.2">
      <c r="A116" s="7"/>
      <c r="B116" s="186"/>
      <c r="C116" s="186"/>
      <c r="D116" s="186"/>
      <c r="E116" s="186"/>
      <c r="F116" s="186"/>
      <c r="G116" s="187"/>
      <c r="H116" s="186"/>
      <c r="I116" s="186"/>
      <c r="J116" s="186"/>
      <c r="K116" s="186"/>
      <c r="L116" s="186"/>
      <c r="M116" s="186"/>
      <c r="N116" s="186"/>
      <c r="O116" s="186"/>
      <c r="P116" s="186"/>
      <c r="Q116" s="181"/>
      <c r="R116" s="181"/>
      <c r="T116" s="184"/>
      <c r="U116" s="184"/>
      <c r="V116" s="184"/>
      <c r="W116" s="185"/>
      <c r="AQ116" s="188"/>
    </row>
    <row r="117" spans="1:49" ht="15" customHeight="1" x14ac:dyDescent="0.2">
      <c r="A117" s="7"/>
      <c r="B117" s="26"/>
      <c r="C117" s="26"/>
      <c r="D117" s="26"/>
      <c r="E117" s="163"/>
      <c r="F117" s="26"/>
      <c r="G117" s="162"/>
      <c r="H117" s="26"/>
      <c r="I117" s="26"/>
      <c r="J117" s="26"/>
      <c r="K117" s="26"/>
      <c r="L117" s="26"/>
      <c r="M117" s="26"/>
      <c r="N117" s="26"/>
      <c r="O117" s="189"/>
      <c r="P117" s="190"/>
      <c r="Q117" s="181"/>
      <c r="R117" s="181"/>
      <c r="S117" s="191"/>
      <c r="T117" s="191"/>
      <c r="U117" s="191"/>
      <c r="V117" s="192"/>
      <c r="W117" s="192"/>
      <c r="X117" s="192"/>
      <c r="Y117" s="193"/>
      <c r="Z117" s="193"/>
      <c r="AA117" s="193"/>
      <c r="AB117" s="193"/>
      <c r="AC117" s="193"/>
      <c r="AD117" s="194"/>
      <c r="AE117" s="194"/>
      <c r="AF117" s="194"/>
      <c r="AH117" s="82"/>
      <c r="AI117" s="82"/>
      <c r="AK117" s="194"/>
      <c r="AL117" s="194"/>
      <c r="AM117" s="195"/>
      <c r="AN117" s="195"/>
      <c r="AO117" s="195"/>
      <c r="AP117" s="82"/>
      <c r="AQ117" s="188"/>
    </row>
    <row r="118" spans="1:49" ht="15" customHeight="1" x14ac:dyDescent="0.2">
      <c r="A118" s="7"/>
      <c r="B118" s="87"/>
      <c r="C118" s="165"/>
      <c r="D118" s="165"/>
      <c r="E118" s="167"/>
      <c r="F118" s="165"/>
      <c r="G118" s="162"/>
      <c r="H118" s="165"/>
      <c r="I118" s="165"/>
      <c r="J118" s="165"/>
      <c r="K118" s="165"/>
      <c r="L118" s="165"/>
      <c r="M118" s="165"/>
      <c r="N118" s="165"/>
      <c r="O118" s="167"/>
      <c r="P118" s="196"/>
      <c r="Q118" s="181"/>
      <c r="R118" s="181"/>
      <c r="V118" s="164"/>
      <c r="W118" s="177"/>
      <c r="X118" s="197"/>
      <c r="Y118" s="177"/>
      <c r="Z118" s="197"/>
      <c r="AA118" s="197"/>
      <c r="AB118" s="197"/>
      <c r="AC118" s="198"/>
      <c r="AD118" s="197"/>
      <c r="AE118" s="197"/>
      <c r="AF118" s="197"/>
      <c r="AH118" s="18"/>
      <c r="AI118" s="18"/>
      <c r="AK118" s="164"/>
      <c r="AL118" s="164"/>
      <c r="AO118" s="199"/>
      <c r="AP118" s="18"/>
    </row>
    <row r="119" spans="1:49" ht="15" customHeight="1" x14ac:dyDescent="0.2">
      <c r="A119" s="7"/>
      <c r="B119" s="87"/>
      <c r="C119" s="165"/>
      <c r="D119" s="165"/>
      <c r="E119" s="167"/>
      <c r="F119" s="165"/>
      <c r="G119" s="162"/>
      <c r="H119" s="165"/>
      <c r="I119" s="165"/>
      <c r="J119" s="165"/>
      <c r="K119" s="165"/>
      <c r="L119" s="165"/>
      <c r="M119" s="165"/>
      <c r="N119" s="165"/>
      <c r="O119" s="167"/>
      <c r="P119" s="196"/>
      <c r="Q119" s="181"/>
      <c r="R119" s="181"/>
      <c r="V119" s="164"/>
      <c r="W119" s="177"/>
      <c r="X119" s="197"/>
      <c r="Y119" s="177"/>
      <c r="Z119" s="197"/>
      <c r="AA119" s="197"/>
      <c r="AB119" s="197"/>
      <c r="AC119" s="198"/>
      <c r="AD119" s="197"/>
      <c r="AE119" s="197"/>
      <c r="AF119" s="197"/>
      <c r="AH119" s="18"/>
      <c r="AI119" s="18"/>
      <c r="AK119" s="164"/>
      <c r="AL119" s="164"/>
      <c r="AO119" s="199"/>
      <c r="AP119" s="18"/>
    </row>
    <row r="120" spans="1:49" ht="15" customHeight="1" x14ac:dyDescent="0.2">
      <c r="A120" s="7"/>
      <c r="B120" s="87"/>
      <c r="C120" s="87"/>
      <c r="D120" s="200"/>
      <c r="E120" s="100"/>
      <c r="F120" s="100"/>
      <c r="G120" s="102"/>
      <c r="H120" s="100"/>
      <c r="I120" s="100"/>
      <c r="J120" s="100"/>
      <c r="K120" s="100"/>
      <c r="L120" s="100"/>
      <c r="M120" s="100"/>
      <c r="N120" s="100"/>
      <c r="O120" s="167"/>
      <c r="P120" s="173"/>
      <c r="Q120" s="201"/>
      <c r="R120" s="201"/>
      <c r="V120" s="164"/>
      <c r="W120" s="177"/>
      <c r="X120" s="197"/>
      <c r="Y120" s="177"/>
      <c r="Z120" s="197"/>
      <c r="AA120" s="197"/>
      <c r="AB120" s="197"/>
      <c r="AC120" s="198"/>
      <c r="AD120" s="197"/>
      <c r="AE120" s="197"/>
      <c r="AF120" s="197"/>
      <c r="AK120" s="164"/>
      <c r="AL120" s="164"/>
      <c r="AO120" s="199"/>
    </row>
    <row r="121" spans="1:49" ht="15" customHeight="1" x14ac:dyDescent="0.2">
      <c r="A121" s="7"/>
      <c r="B121" s="87"/>
      <c r="C121" s="100"/>
      <c r="D121" s="100"/>
      <c r="E121" s="100"/>
      <c r="F121" s="101"/>
      <c r="G121" s="102"/>
      <c r="H121" s="101"/>
      <c r="I121" s="101"/>
      <c r="J121" s="101"/>
      <c r="K121" s="101"/>
      <c r="L121" s="101"/>
      <c r="M121" s="101"/>
      <c r="N121" s="101"/>
      <c r="O121" s="101"/>
      <c r="P121" s="101"/>
      <c r="V121" s="18"/>
      <c r="X121" s="544" t="str">
        <f>'1.基本データ(このシートは削除しないこと！)'!H1</f>
        <v>（令和８年４月１日以降の入札公告から適用）</v>
      </c>
      <c r="Y121" s="7"/>
      <c r="Z121" s="92"/>
      <c r="AD121" s="99"/>
      <c r="AE121" s="7"/>
      <c r="AF121" s="92"/>
      <c r="AO121" s="93"/>
    </row>
    <row r="122" spans="1:49" ht="15" customHeight="1" x14ac:dyDescent="0.2">
      <c r="A122" s="7"/>
      <c r="B122" s="104" t="s">
        <v>301</v>
      </c>
      <c r="C122" s="101"/>
      <c r="D122" s="101"/>
      <c r="E122" s="105"/>
      <c r="F122" s="106"/>
      <c r="G122" s="106"/>
      <c r="H122" s="106"/>
      <c r="I122" s="106"/>
      <c r="J122" s="106"/>
      <c r="K122" s="106"/>
      <c r="L122" s="106"/>
      <c r="M122" s="106"/>
      <c r="N122" s="106"/>
      <c r="O122" s="107"/>
      <c r="P122" s="107"/>
      <c r="Q122" s="108"/>
      <c r="R122" s="108"/>
      <c r="S122" s="108"/>
      <c r="T122" s="108"/>
      <c r="U122" s="108"/>
      <c r="V122" s="108"/>
      <c r="W122" s="108"/>
      <c r="X122" s="108"/>
      <c r="AB122" s="18"/>
      <c r="AD122" s="109"/>
      <c r="AE122" s="109"/>
      <c r="AO122" s="110"/>
    </row>
    <row r="123" spans="1:49" ht="15" customHeight="1" x14ac:dyDescent="0.2">
      <c r="A123" s="7"/>
      <c r="B123" s="111" t="s">
        <v>304</v>
      </c>
      <c r="C123" s="111"/>
      <c r="D123" s="101"/>
      <c r="E123" s="105"/>
      <c r="F123" s="106"/>
      <c r="G123" s="106"/>
      <c r="H123" s="472" t="str">
        <f>'1.基本データ(このシートは削除しないこと！)'!$H$13&amp;'1.基本データ(このシートは削除しないこと！)'!$H$14</f>
        <v>第○○-○○○○○-○○○○号 ○○○○○○○○○○○○委託</v>
      </c>
      <c r="I123" s="472"/>
      <c r="J123" s="472"/>
      <c r="K123" s="472"/>
      <c r="L123" s="472"/>
      <c r="M123" s="472"/>
      <c r="N123" s="472"/>
      <c r="O123" s="472"/>
      <c r="P123" s="472"/>
      <c r="Q123" s="472"/>
      <c r="R123" s="472"/>
      <c r="S123" s="472"/>
      <c r="T123" s="472"/>
      <c r="U123" s="472"/>
      <c r="V123" s="472"/>
      <c r="W123" s="472"/>
      <c r="X123" s="472"/>
      <c r="AD123" s="109"/>
      <c r="AE123" s="109"/>
      <c r="AO123" s="110"/>
    </row>
    <row r="124" spans="1:49" ht="15" customHeight="1" thickBot="1" x14ac:dyDescent="0.25">
      <c r="A124" s="7"/>
      <c r="B124" s="112"/>
      <c r="C124" s="111" t="s">
        <v>259</v>
      </c>
      <c r="D124" s="101"/>
      <c r="E124" s="105"/>
      <c r="F124" s="106"/>
      <c r="G124" s="106"/>
      <c r="H124" s="473" t="str">
        <f>'1.基本データ(このシートは削除しないこと！)'!$H$6</f>
        <v>株式会社○○○○</v>
      </c>
      <c r="I124" s="473"/>
      <c r="J124" s="473"/>
      <c r="K124" s="473"/>
      <c r="L124" s="473"/>
      <c r="M124" s="473"/>
      <c r="N124" s="473"/>
      <c r="O124" s="473"/>
      <c r="P124" s="473"/>
      <c r="Q124" s="473"/>
      <c r="R124" s="473"/>
      <c r="S124" s="473"/>
      <c r="T124" s="473"/>
      <c r="U124" s="473"/>
      <c r="V124" s="473"/>
      <c r="W124" s="473"/>
      <c r="X124" s="473"/>
      <c r="AB124" s="18"/>
      <c r="AD124" s="109"/>
      <c r="AE124" s="109"/>
      <c r="AO124" s="110"/>
    </row>
    <row r="125" spans="1:49" ht="30" customHeight="1" thickBot="1" x14ac:dyDescent="0.25">
      <c r="A125" s="7"/>
      <c r="B125" s="355" t="s">
        <v>158</v>
      </c>
      <c r="C125" s="356"/>
      <c r="D125" s="356"/>
      <c r="E125" s="356"/>
      <c r="F125" s="113" t="s">
        <v>155</v>
      </c>
      <c r="G125" s="114" t="s">
        <v>156</v>
      </c>
      <c r="H125" s="357" t="s">
        <v>157</v>
      </c>
      <c r="I125" s="357"/>
      <c r="J125" s="357"/>
      <c r="K125" s="357"/>
      <c r="L125" s="357"/>
      <c r="M125" s="357"/>
      <c r="N125" s="357"/>
      <c r="O125" s="357"/>
      <c r="P125" s="357"/>
      <c r="Q125" s="357"/>
      <c r="R125" s="357"/>
      <c r="S125" s="357"/>
      <c r="T125" s="357"/>
      <c r="U125" s="357"/>
      <c r="V125" s="357"/>
      <c r="W125" s="357"/>
      <c r="X125" s="357"/>
      <c r="AD125" s="109"/>
      <c r="AE125" s="109"/>
      <c r="AM125" s="116" t="s">
        <v>109</v>
      </c>
      <c r="AN125" s="116" t="s">
        <v>108</v>
      </c>
      <c r="AO125" s="110"/>
      <c r="AQ125" s="130" t="s">
        <v>110</v>
      </c>
      <c r="AT125" t="s">
        <v>274</v>
      </c>
    </row>
    <row r="126" spans="1:49" s="147" customFormat="1" ht="39.6" customHeight="1" thickBot="1" x14ac:dyDescent="0.25">
      <c r="A126" s="146"/>
      <c r="B126" s="363" t="s">
        <v>224</v>
      </c>
      <c r="C126" s="358" t="s">
        <v>193</v>
      </c>
      <c r="D126" s="359"/>
      <c r="E126" s="360"/>
      <c r="F126" s="140">
        <v>0.5</v>
      </c>
      <c r="G126" s="202" t="str">
        <f t="shared" ref="G126:G130" si="5">IF(AQ126=0,"-",AQ126)</f>
        <v>-</v>
      </c>
      <c r="H126" s="361" t="s">
        <v>194</v>
      </c>
      <c r="I126" s="362"/>
      <c r="J126" s="362"/>
      <c r="K126" s="362"/>
      <c r="L126" s="362"/>
      <c r="M126" s="362"/>
      <c r="N126" s="362"/>
      <c r="O126" s="362"/>
      <c r="P126" s="362"/>
      <c r="Q126" s="362"/>
      <c r="R126" s="362"/>
      <c r="S126" s="329" t="s">
        <v>151</v>
      </c>
      <c r="T126" s="329"/>
      <c r="U126" s="300" t="s">
        <v>111</v>
      </c>
      <c r="V126" s="301"/>
      <c r="W126" s="301"/>
      <c r="X126" s="302"/>
      <c r="AA126" s="4">
        <f>IF(U126="-",0,1)</f>
        <v>0</v>
      </c>
      <c r="AD126" s="119">
        <f>SUM(AA126)</f>
        <v>0</v>
      </c>
      <c r="AE126" s="90" t="s">
        <v>266</v>
      </c>
      <c r="AM126" s="1">
        <v>0.5</v>
      </c>
      <c r="AN126" s="154"/>
      <c r="AQ126" s="142">
        <f>IF(AD126=1,MAX(AM126),0)</f>
        <v>0</v>
      </c>
      <c r="AT126" s="510" t="s">
        <v>11</v>
      </c>
      <c r="AU126" s="511"/>
      <c r="AV126" s="510" t="s">
        <v>113</v>
      </c>
      <c r="AW126" s="511"/>
    </row>
    <row r="127" spans="1:49" s="147" customFormat="1" ht="39.6" customHeight="1" thickBot="1" x14ac:dyDescent="0.25">
      <c r="A127" s="146"/>
      <c r="B127" s="364"/>
      <c r="C127" s="358" t="s">
        <v>195</v>
      </c>
      <c r="D127" s="359"/>
      <c r="E127" s="360"/>
      <c r="F127" s="140">
        <v>0.5</v>
      </c>
      <c r="G127" s="202" t="str">
        <f t="shared" si="5"/>
        <v>-</v>
      </c>
      <c r="H127" s="330" t="s">
        <v>198</v>
      </c>
      <c r="I127" s="331"/>
      <c r="J127" s="331"/>
      <c r="K127" s="331"/>
      <c r="L127" s="331"/>
      <c r="M127" s="331"/>
      <c r="N127" s="331"/>
      <c r="O127" s="331"/>
      <c r="P127" s="331"/>
      <c r="Q127" s="331"/>
      <c r="R127" s="331"/>
      <c r="S127" s="329" t="s">
        <v>151</v>
      </c>
      <c r="T127" s="329"/>
      <c r="U127" s="300" t="s">
        <v>111</v>
      </c>
      <c r="V127" s="301"/>
      <c r="W127" s="301"/>
      <c r="X127" s="302"/>
      <c r="AA127" s="4">
        <f t="shared" ref="AA127:AA129" si="6">IF(U127="-",0,1)</f>
        <v>0</v>
      </c>
      <c r="AD127" s="119">
        <f t="shared" ref="AD127:AD129" si="7">SUM(AA127)</f>
        <v>0</v>
      </c>
      <c r="AE127" s="90" t="s">
        <v>266</v>
      </c>
      <c r="AM127" s="1">
        <v>0.5</v>
      </c>
      <c r="AN127" s="154"/>
      <c r="AQ127" s="142">
        <f t="shared" ref="AQ127:AQ129" si="8">IF(AD127=1,MAX(AM127),0)</f>
        <v>0</v>
      </c>
      <c r="AT127" s="203" t="s">
        <v>12</v>
      </c>
      <c r="AU127" s="204">
        <f>IF('1.基本データ(このシートは削除しないこと！)'!$H$16="管内",1,0)</f>
        <v>0</v>
      </c>
      <c r="AV127" s="205" t="s">
        <v>276</v>
      </c>
      <c r="AW127" s="204" t="str">
        <f>IF(AU127=1,'1.基本データ(このシートは削除しないこと！)'!$H$18,"")</f>
        <v/>
      </c>
    </row>
    <row r="128" spans="1:49" s="147" customFormat="1" ht="39.6" customHeight="1" thickBot="1" x14ac:dyDescent="0.25">
      <c r="A128" s="146"/>
      <c r="B128" s="364"/>
      <c r="C128" s="321" t="s">
        <v>196</v>
      </c>
      <c r="D128" s="322"/>
      <c r="E128" s="323"/>
      <c r="F128" s="140">
        <v>0.5</v>
      </c>
      <c r="G128" s="202" t="str">
        <f t="shared" si="5"/>
        <v>-</v>
      </c>
      <c r="H128" s="330" t="s">
        <v>198</v>
      </c>
      <c r="I128" s="331"/>
      <c r="J128" s="331"/>
      <c r="K128" s="331"/>
      <c r="L128" s="331"/>
      <c r="M128" s="331"/>
      <c r="N128" s="331"/>
      <c r="O128" s="331"/>
      <c r="P128" s="331"/>
      <c r="Q128" s="331"/>
      <c r="R128" s="331"/>
      <c r="S128" s="329" t="s">
        <v>151</v>
      </c>
      <c r="T128" s="329"/>
      <c r="U128" s="300" t="s">
        <v>111</v>
      </c>
      <c r="V128" s="301"/>
      <c r="W128" s="301"/>
      <c r="X128" s="302"/>
      <c r="AA128" s="4">
        <f t="shared" si="6"/>
        <v>0</v>
      </c>
      <c r="AD128" s="119">
        <f t="shared" si="7"/>
        <v>0</v>
      </c>
      <c r="AE128" s="90" t="s">
        <v>266</v>
      </c>
      <c r="AM128" s="1">
        <v>0.5</v>
      </c>
      <c r="AN128" s="154"/>
      <c r="AQ128" s="142">
        <f t="shared" si="8"/>
        <v>0</v>
      </c>
      <c r="AT128" s="206" t="s">
        <v>275</v>
      </c>
      <c r="AU128" s="204">
        <f>IF('1.基本データ(このシートは削除しないこと！)'!$H$16="隣接する複数管内",1,0)</f>
        <v>0</v>
      </c>
      <c r="AV128" s="205" t="s">
        <v>277</v>
      </c>
      <c r="AW128" s="204" t="str">
        <f>IF(AU128=1,'1.基本データ(このシートは削除しないこと！)'!$H$18,"")</f>
        <v/>
      </c>
    </row>
    <row r="129" spans="1:78" s="147" customFormat="1" ht="39.6" customHeight="1" thickBot="1" x14ac:dyDescent="0.25">
      <c r="A129" s="146"/>
      <c r="B129" s="364"/>
      <c r="C129" s="321" t="s">
        <v>197</v>
      </c>
      <c r="D129" s="322"/>
      <c r="E129" s="323"/>
      <c r="F129" s="140">
        <v>0.5</v>
      </c>
      <c r="G129" s="202" t="str">
        <f t="shared" si="5"/>
        <v>-</v>
      </c>
      <c r="H129" s="330" t="s">
        <v>198</v>
      </c>
      <c r="I129" s="331"/>
      <c r="J129" s="331"/>
      <c r="K129" s="331"/>
      <c r="L129" s="332"/>
      <c r="M129" s="332"/>
      <c r="N129" s="332"/>
      <c r="O129" s="332"/>
      <c r="P129" s="332"/>
      <c r="Q129" s="332"/>
      <c r="R129" s="332"/>
      <c r="S129" s="329" t="s">
        <v>151</v>
      </c>
      <c r="T129" s="329"/>
      <c r="U129" s="300" t="s">
        <v>111</v>
      </c>
      <c r="V129" s="301"/>
      <c r="W129" s="301"/>
      <c r="X129" s="302"/>
      <c r="AA129" s="4">
        <f t="shared" si="6"/>
        <v>0</v>
      </c>
      <c r="AD129" s="119">
        <f t="shared" si="7"/>
        <v>0</v>
      </c>
      <c r="AE129" s="90" t="s">
        <v>266</v>
      </c>
      <c r="AM129" s="1">
        <v>0.5</v>
      </c>
      <c r="AN129" s="154"/>
      <c r="AQ129" s="142">
        <f t="shared" si="8"/>
        <v>0</v>
      </c>
      <c r="AT129" s="203" t="s">
        <v>0</v>
      </c>
      <c r="AU129" s="204">
        <f>IF('1.基本データ(このシートは削除しないこと！)'!$H$16="県内",1,0)</f>
        <v>0</v>
      </c>
      <c r="AV129" s="205" t="s">
        <v>277</v>
      </c>
      <c r="AW129" s="204" t="str">
        <f>IF(AU129=1,'1.基本データ(このシートは削除しないこと！)'!$H$18,"")</f>
        <v/>
      </c>
    </row>
    <row r="130" spans="1:78" s="147" customFormat="1" ht="39.6" customHeight="1" thickBot="1" x14ac:dyDescent="0.25">
      <c r="A130" s="146"/>
      <c r="B130" s="364"/>
      <c r="C130" s="321" t="s">
        <v>123</v>
      </c>
      <c r="D130" s="322"/>
      <c r="E130" s="323"/>
      <c r="F130" s="140">
        <v>0.5</v>
      </c>
      <c r="G130" s="202" t="str">
        <f t="shared" si="5"/>
        <v>-</v>
      </c>
      <c r="H130" s="292" t="s">
        <v>260</v>
      </c>
      <c r="I130" s="293"/>
      <c r="J130" s="293"/>
      <c r="K130" s="293"/>
      <c r="L130" s="300"/>
      <c r="M130" s="301"/>
      <c r="N130" s="301"/>
      <c r="O130" s="301"/>
      <c r="P130" s="301"/>
      <c r="Q130" s="301"/>
      <c r="R130" s="302"/>
      <c r="S130" s="329" t="s">
        <v>151</v>
      </c>
      <c r="T130" s="329"/>
      <c r="U130" s="300" t="s">
        <v>111</v>
      </c>
      <c r="V130" s="301"/>
      <c r="W130" s="301"/>
      <c r="X130" s="302"/>
      <c r="AA130" s="126">
        <f>IF(L130="",0,1)</f>
        <v>0</v>
      </c>
      <c r="AB130" s="4">
        <f>IF(U130="-",0,1)</f>
        <v>0</v>
      </c>
      <c r="AC130" s="207"/>
      <c r="AD130" s="119">
        <f>SUM(AA130:AB130)</f>
        <v>0</v>
      </c>
      <c r="AE130" s="90" t="s">
        <v>124</v>
      </c>
      <c r="AM130" s="1">
        <v>0.5</v>
      </c>
      <c r="AN130" s="154"/>
      <c r="AQ130" s="142">
        <f>IF(AD130=2,MAX(AM130),0)</f>
        <v>0</v>
      </c>
      <c r="AT130" s="203" t="s">
        <v>14</v>
      </c>
      <c r="AU130" s="204">
        <f>IF('1.基本データ(このシートは削除しないこと！)'!$H$16="全国",1,0)</f>
        <v>0</v>
      </c>
      <c r="AV130" s="208" t="s">
        <v>0</v>
      </c>
      <c r="AW130" s="204" t="str">
        <f>IF(AU130=1,'1.基本データ(このシートは削除しないこと！)'!$H$18,"")</f>
        <v/>
      </c>
    </row>
    <row r="131" spans="1:78" ht="25.05" customHeight="1" thickBot="1" x14ac:dyDescent="0.25">
      <c r="A131" s="7"/>
      <c r="B131" s="364"/>
      <c r="C131" s="291" t="s">
        <v>199</v>
      </c>
      <c r="D131" s="291"/>
      <c r="E131" s="291"/>
      <c r="F131" s="304">
        <v>1</v>
      </c>
      <c r="G131" s="338" t="str">
        <f>IF(AQ131=0,"-",AQ131)</f>
        <v>-</v>
      </c>
      <c r="H131" s="342" t="s">
        <v>161</v>
      </c>
      <c r="I131" s="343"/>
      <c r="J131" s="343"/>
      <c r="K131" s="344"/>
      <c r="L131" s="339"/>
      <c r="M131" s="340"/>
      <c r="N131" s="340"/>
      <c r="O131" s="340"/>
      <c r="P131" s="340"/>
      <c r="Q131" s="340"/>
      <c r="R131" s="340"/>
      <c r="S131" s="340"/>
      <c r="T131" s="340"/>
      <c r="U131" s="340"/>
      <c r="V131" s="340"/>
      <c r="W131" s="340"/>
      <c r="X131" s="341"/>
      <c r="AA131" s="126">
        <f>IF(L131="",0,1)</f>
        <v>0</v>
      </c>
      <c r="AB131" s="98"/>
      <c r="AD131" s="119">
        <f>SUM(AA131:AB133)</f>
        <v>1</v>
      </c>
      <c r="AE131" s="90" t="s">
        <v>115</v>
      </c>
      <c r="AM131" s="121">
        <v>1</v>
      </c>
      <c r="AN131" s="154"/>
      <c r="AO131" s="122"/>
      <c r="AQ131" s="142">
        <f>IF(AD131=4,MAX(AM131),0)</f>
        <v>0</v>
      </c>
    </row>
    <row r="132" spans="1:78" ht="25.05" customHeight="1" x14ac:dyDescent="0.2">
      <c r="A132" s="7"/>
      <c r="B132" s="364"/>
      <c r="C132" s="291"/>
      <c r="D132" s="291"/>
      <c r="E132" s="291"/>
      <c r="F132" s="304"/>
      <c r="G132" s="338"/>
      <c r="H132" s="348" t="s">
        <v>265</v>
      </c>
      <c r="I132" s="343"/>
      <c r="J132" s="343"/>
      <c r="K132" s="344"/>
      <c r="L132" s="326" t="s">
        <v>111</v>
      </c>
      <c r="M132" s="327"/>
      <c r="N132" s="327"/>
      <c r="O132" s="327"/>
      <c r="P132" s="327"/>
      <c r="Q132" s="327"/>
      <c r="R132" s="327"/>
      <c r="S132" s="327"/>
      <c r="T132" s="327"/>
      <c r="U132" s="327"/>
      <c r="V132" s="327"/>
      <c r="W132" s="327"/>
      <c r="X132" s="328"/>
      <c r="AA132" s="4">
        <f>IF(L132="-",0,1)</f>
        <v>0</v>
      </c>
      <c r="AB132" s="4">
        <f>IF(OR(L132='1.基本データ(このシートは削除しないこと！)'!D20,L132='1.基本データ(このシートは削除しないこと！)'!E20),1,0)</f>
        <v>1</v>
      </c>
      <c r="AM132" s="1"/>
      <c r="AN132" s="1"/>
      <c r="AO132" s="122"/>
      <c r="AQ132" s="138"/>
    </row>
    <row r="133" spans="1:78" ht="25.05" customHeight="1" thickBot="1" x14ac:dyDescent="0.25">
      <c r="A133" s="7"/>
      <c r="B133" s="364"/>
      <c r="C133" s="291"/>
      <c r="D133" s="291"/>
      <c r="E133" s="291"/>
      <c r="F133" s="304"/>
      <c r="G133" s="338"/>
      <c r="H133" s="294" t="s">
        <v>160</v>
      </c>
      <c r="I133" s="295"/>
      <c r="J133" s="295"/>
      <c r="K133" s="296"/>
      <c r="L133" s="312"/>
      <c r="M133" s="313"/>
      <c r="N133" s="313"/>
      <c r="O133" s="313"/>
      <c r="P133" s="313"/>
      <c r="Q133" s="314"/>
      <c r="R133" s="209" t="s">
        <v>120</v>
      </c>
      <c r="S133" s="297"/>
      <c r="T133" s="298"/>
      <c r="U133" s="298"/>
      <c r="V133" s="298"/>
      <c r="W133" s="298"/>
      <c r="X133" s="299"/>
      <c r="Y133" s="125"/>
      <c r="Z133" s="125"/>
      <c r="AA133" s="126">
        <f>IF(DATEDIF(S133,'1.基本データ(このシートは削除しないこと！)'!$H$12,"Y")&lt;=10,1,0)</f>
        <v>0</v>
      </c>
      <c r="AB133" s="93"/>
      <c r="AD133" s="125"/>
      <c r="AE133" s="125"/>
      <c r="AM133" s="1"/>
      <c r="AN133" s="1"/>
      <c r="AO133" s="110"/>
      <c r="AQ133" s="157"/>
      <c r="AT133" s="210" t="s">
        <v>281</v>
      </c>
      <c r="AU133" s="211" t="s">
        <v>282</v>
      </c>
      <c r="AV133" s="212" t="s">
        <v>283</v>
      </c>
      <c r="AW133" s="211" t="s">
        <v>284</v>
      </c>
      <c r="AX133" s="212" t="s">
        <v>285</v>
      </c>
      <c r="AY133" s="213" t="s">
        <v>287</v>
      </c>
      <c r="AZ133" s="213" t="s">
        <v>302</v>
      </c>
      <c r="BA133" s="1" t="s">
        <v>288</v>
      </c>
      <c r="BB133" s="463" t="s">
        <v>289</v>
      </c>
      <c r="BC133" s="463"/>
      <c r="BD133" s="463"/>
      <c r="BE133" s="463"/>
    </row>
    <row r="134" spans="1:78" ht="40.049999999999997" customHeight="1" thickBot="1" x14ac:dyDescent="0.25">
      <c r="A134" s="7"/>
      <c r="B134" s="364"/>
      <c r="C134" s="291" t="s">
        <v>200</v>
      </c>
      <c r="D134" s="291"/>
      <c r="E134" s="291"/>
      <c r="F134" s="140">
        <v>1</v>
      </c>
      <c r="G134" s="141" t="str">
        <f>IF(AQ134=0,"-",AQ134)</f>
        <v>-</v>
      </c>
      <c r="H134" s="288" t="s">
        <v>303</v>
      </c>
      <c r="I134" s="289"/>
      <c r="J134" s="289"/>
      <c r="K134" s="289"/>
      <c r="L134" s="289"/>
      <c r="M134" s="289"/>
      <c r="N134" s="289"/>
      <c r="O134" s="289"/>
      <c r="P134" s="289"/>
      <c r="Q134" s="289"/>
      <c r="R134" s="290"/>
      <c r="S134" s="286" t="s">
        <v>201</v>
      </c>
      <c r="T134" s="287"/>
      <c r="U134" s="305" t="s">
        <v>111</v>
      </c>
      <c r="V134" s="306"/>
      <c r="W134" s="306"/>
      <c r="X134" s="307"/>
      <c r="AA134" s="4">
        <f>IF(U134="-",0,1)</f>
        <v>0</v>
      </c>
      <c r="AB134">
        <f>IF(SUM(BB134:BE134)=1,1,0)</f>
        <v>0</v>
      </c>
      <c r="AC134" s="198"/>
      <c r="AD134" s="119">
        <f>SUM(AA134:AB134)</f>
        <v>0</v>
      </c>
      <c r="AE134" s="90" t="s">
        <v>124</v>
      </c>
      <c r="AF134" s="197"/>
      <c r="AK134" s="164"/>
      <c r="AL134" s="164"/>
      <c r="AM134" s="121">
        <v>1</v>
      </c>
      <c r="AN134" s="154"/>
      <c r="AO134" s="122"/>
      <c r="AQ134" s="142">
        <f>IF(AD134=2,MAX(AM134),0)</f>
        <v>0</v>
      </c>
      <c r="AT134" s="214">
        <f>IF(OR(U134='1.基本データ(このシートは削除しないこと！)'!D20,U134='1.基本データ(このシートは削除しないこと！)'!E20),1,0)</f>
        <v>1</v>
      </c>
      <c r="AU134" s="215" t="str">
        <f>VLOOKUP(U134,リスト2!C3:E67,2,FALSE)</f>
        <v>-</v>
      </c>
      <c r="AV134" s="216">
        <f>IF(OR(AU134='1.基本データ(このシートは削除しないこと！)'!D21,AU134='1.基本データ(このシートは削除しないこと！)'!E21),1,0)</f>
        <v>1</v>
      </c>
      <c r="AW134" s="215" t="str">
        <f>VLOOKUP(U134,リスト2!C3:E67,3,FALSE)</f>
        <v>-</v>
      </c>
      <c r="AX134" s="216">
        <f>IF(OR(AW134='1.基本データ(このシートは削除しないこと！)'!D22,AW134='1.基本データ(このシートは削除しないこと！)'!E22),1,0)</f>
        <v>1</v>
      </c>
      <c r="AY134" s="1">
        <f>AT134+AV134+AX134</f>
        <v>3</v>
      </c>
      <c r="AZ134" s="217">
        <f>IF(AND('1.基本データ(このシートは削除しないこと！)'!H16="全国",AW134&lt;&gt;"-"),4,0)</f>
        <v>0</v>
      </c>
      <c r="BA134" s="30" t="str">
        <f>VLOOKUP(U134,リスト2!C3:F67,4,FALSE)</f>
        <v>-</v>
      </c>
      <c r="BB134" s="1">
        <f>IF(AND(AU127=1,AW127=AW134,AY134&gt;=1),1,0)</f>
        <v>0</v>
      </c>
      <c r="BC134" s="1">
        <f>IF(AND(AU128=1,AW128=AW134,AY134&gt;=1),1,0)</f>
        <v>0</v>
      </c>
      <c r="BD134" s="1">
        <f>IF(AND(AU129=1,AW129=AU134,AY134&gt;=1),1,0)</f>
        <v>0</v>
      </c>
      <c r="BE134" s="1">
        <f>IF(AND(AU130=1,AW130=BA134,AZ134&gt;=4),1,0)</f>
        <v>0</v>
      </c>
      <c r="BF134" s="100"/>
      <c r="BG134" s="100"/>
    </row>
    <row r="135" spans="1:78" ht="15" customHeight="1" thickBot="1" x14ac:dyDescent="0.25">
      <c r="A135" s="7"/>
      <c r="B135" s="364"/>
      <c r="C135" s="308" t="str">
        <f>IF(OR(U134="-",AB134=0),"※入札参加者の所在地が地域要件ごとの評価対象エリア外のため、下記の項目は評価対象外です。","")</f>
        <v>※入札参加者の所在地が地域要件ごとの評価対象エリア外のため、下記の項目は評価対象外です。</v>
      </c>
      <c r="D135" s="309"/>
      <c r="E135" s="309"/>
      <c r="F135" s="309"/>
      <c r="G135" s="309"/>
      <c r="H135" s="309"/>
      <c r="I135" s="309"/>
      <c r="J135" s="309"/>
      <c r="K135" s="309"/>
      <c r="L135" s="309"/>
      <c r="M135" s="309"/>
      <c r="N135" s="309"/>
      <c r="O135" s="309"/>
      <c r="P135" s="309"/>
      <c r="Q135" s="309"/>
      <c r="R135" s="309"/>
      <c r="S135" s="309"/>
      <c r="T135" s="309"/>
      <c r="U135" s="310"/>
      <c r="V135" s="310"/>
      <c r="W135" s="310"/>
      <c r="X135" s="311"/>
      <c r="AC135" s="198"/>
      <c r="AD135" s="197"/>
      <c r="AE135" s="197"/>
      <c r="AF135" s="197"/>
      <c r="AK135" s="164"/>
      <c r="AL135" s="164"/>
      <c r="AO135" s="199"/>
      <c r="BD135" s="218"/>
      <c r="BE135" s="100"/>
      <c r="BF135" s="100"/>
      <c r="BG135" s="100"/>
    </row>
    <row r="136" spans="1:78" ht="34.950000000000003" customHeight="1" thickBot="1" x14ac:dyDescent="0.25">
      <c r="A136" s="7"/>
      <c r="B136" s="364"/>
      <c r="C136" s="324" t="s">
        <v>203</v>
      </c>
      <c r="D136" s="324"/>
      <c r="E136" s="324"/>
      <c r="F136" s="325">
        <v>1</v>
      </c>
      <c r="G136" s="303" t="str">
        <f>IF(AQ136=0,"-",AQ136)</f>
        <v>-</v>
      </c>
      <c r="H136" s="280" t="s">
        <v>202</v>
      </c>
      <c r="I136" s="280"/>
      <c r="J136" s="280"/>
      <c r="K136" s="280"/>
      <c r="L136" s="280"/>
      <c r="M136" s="280"/>
      <c r="N136" s="280"/>
      <c r="O136" s="280"/>
      <c r="P136" s="280"/>
      <c r="Q136" s="280"/>
      <c r="R136" s="280"/>
      <c r="S136" s="333" t="s">
        <v>201</v>
      </c>
      <c r="T136" s="282"/>
      <c r="U136" s="300" t="s">
        <v>111</v>
      </c>
      <c r="V136" s="301"/>
      <c r="W136" s="301"/>
      <c r="X136" s="302"/>
      <c r="Y136" s="177"/>
      <c r="Z136" s="197"/>
      <c r="AA136" s="4">
        <f>IF(U136="-",0,1)</f>
        <v>0</v>
      </c>
      <c r="AB136" s="197"/>
      <c r="AC136" s="198"/>
      <c r="AD136" s="119">
        <f>SUM(AB134+AA136+AA137)</f>
        <v>0</v>
      </c>
      <c r="AE136" s="90" t="s">
        <v>291</v>
      </c>
      <c r="AF136" s="197"/>
      <c r="AH136" s="18"/>
      <c r="AI136" s="18"/>
      <c r="AK136" s="164"/>
      <c r="AL136" s="164"/>
      <c r="AM136" s="121">
        <v>1</v>
      </c>
      <c r="AN136" s="154"/>
      <c r="AO136" s="122"/>
      <c r="AQ136" s="142">
        <f>IF(AD136=3,MAX(AM136),0)</f>
        <v>0</v>
      </c>
      <c r="AT136" s="147"/>
      <c r="AU136" s="147"/>
      <c r="AV136" s="147"/>
      <c r="AW136" s="147"/>
      <c r="AX136" s="147"/>
      <c r="AY136" s="147"/>
      <c r="AZ136" s="147"/>
      <c r="BA136" s="219"/>
      <c r="BB136" s="147"/>
      <c r="BC136" s="220"/>
      <c r="BD136" s="221"/>
      <c r="BE136" s="152"/>
      <c r="BF136" s="146"/>
      <c r="BG136" s="147"/>
      <c r="BH136" s="147"/>
      <c r="BI136" s="147"/>
      <c r="BJ136" s="147"/>
      <c r="BK136" s="153"/>
      <c r="BL136" s="147"/>
      <c r="BM136" s="147"/>
      <c r="BN136" s="147"/>
      <c r="BO136" s="147"/>
      <c r="BP136" s="147"/>
      <c r="BQ136" s="147"/>
      <c r="BR136" s="147"/>
      <c r="BS136" s="147"/>
      <c r="BT136" s="147"/>
      <c r="BU136" s="147"/>
      <c r="BV136" s="147"/>
      <c r="BW136" s="147"/>
      <c r="BX136" s="147"/>
      <c r="BY136" s="147"/>
      <c r="BZ136" s="147"/>
    </row>
    <row r="137" spans="1:78" ht="34.950000000000003" customHeight="1" thickBot="1" x14ac:dyDescent="0.25">
      <c r="A137" s="7"/>
      <c r="B137" s="364"/>
      <c r="C137" s="324"/>
      <c r="D137" s="324"/>
      <c r="E137" s="324"/>
      <c r="F137" s="325"/>
      <c r="G137" s="303"/>
      <c r="H137" s="280" t="s">
        <v>204</v>
      </c>
      <c r="I137" s="280"/>
      <c r="J137" s="280"/>
      <c r="K137" s="280"/>
      <c r="L137" s="280"/>
      <c r="M137" s="280"/>
      <c r="N137" s="280"/>
      <c r="O137" s="280"/>
      <c r="P137" s="280"/>
      <c r="Q137" s="280"/>
      <c r="R137" s="280"/>
      <c r="S137" s="281" t="s">
        <v>205</v>
      </c>
      <c r="T137" s="282"/>
      <c r="U137" s="283" t="s">
        <v>111</v>
      </c>
      <c r="V137" s="284"/>
      <c r="W137" s="284"/>
      <c r="X137" s="285"/>
      <c r="Y137" s="90"/>
      <c r="Z137" s="18"/>
      <c r="AA137" s="4">
        <f t="shared" ref="AA137:AA141" si="9">IF(U137="-",0,1)</f>
        <v>0</v>
      </c>
      <c r="AB137" s="18"/>
      <c r="AC137" s="198"/>
      <c r="AD137" s="222"/>
      <c r="AE137" s="90"/>
      <c r="AF137" s="197"/>
      <c r="AK137" s="164"/>
      <c r="AL137" s="164"/>
      <c r="AM137" s="121"/>
      <c r="AN137" s="154"/>
      <c r="AO137" s="122"/>
      <c r="AQ137" s="142"/>
      <c r="BK137" s="90"/>
      <c r="BL137" s="7"/>
      <c r="BM137" s="7"/>
      <c r="BN137" s="7"/>
    </row>
    <row r="138" spans="1:78" ht="34.950000000000003" customHeight="1" thickBot="1" x14ac:dyDescent="0.25">
      <c r="A138" s="7"/>
      <c r="B138" s="364"/>
      <c r="C138" s="324" t="s">
        <v>206</v>
      </c>
      <c r="D138" s="324"/>
      <c r="E138" s="324"/>
      <c r="F138" s="325">
        <v>1</v>
      </c>
      <c r="G138" s="303" t="str">
        <f t="shared" ref="G138" si="10">IF(AQ138=0,"-",AQ138)</f>
        <v>-</v>
      </c>
      <c r="H138" s="280" t="s">
        <v>207</v>
      </c>
      <c r="I138" s="280"/>
      <c r="J138" s="280"/>
      <c r="K138" s="280"/>
      <c r="L138" s="280"/>
      <c r="M138" s="280"/>
      <c r="N138" s="280"/>
      <c r="O138" s="280"/>
      <c r="P138" s="280"/>
      <c r="Q138" s="280"/>
      <c r="R138" s="280"/>
      <c r="S138" s="333" t="s">
        <v>201</v>
      </c>
      <c r="T138" s="282"/>
      <c r="U138" s="300" t="s">
        <v>111</v>
      </c>
      <c r="V138" s="301"/>
      <c r="W138" s="301"/>
      <c r="X138" s="302"/>
      <c r="Y138" s="177"/>
      <c r="Z138" s="197"/>
      <c r="AA138" s="4">
        <f t="shared" si="9"/>
        <v>0</v>
      </c>
      <c r="AB138" s="197"/>
      <c r="AC138" s="198"/>
      <c r="AD138" s="119">
        <f>SUM(AB134+AA138+AA139)</f>
        <v>0</v>
      </c>
      <c r="AE138" s="90" t="s">
        <v>291</v>
      </c>
      <c r="AF138" s="197"/>
      <c r="AH138" s="18"/>
      <c r="AI138" s="18"/>
      <c r="AK138" s="164"/>
      <c r="AL138" s="164"/>
      <c r="AM138" s="121">
        <v>1</v>
      </c>
      <c r="AN138" s="154"/>
      <c r="AO138" s="122"/>
      <c r="AQ138" s="142">
        <f>IF(AD138=3,MAX(AM138),0)</f>
        <v>0</v>
      </c>
      <c r="BC138" s="223"/>
      <c r="BD138" s="224"/>
      <c r="BK138" s="225"/>
    </row>
    <row r="139" spans="1:78" ht="34.950000000000003" customHeight="1" thickBot="1" x14ac:dyDescent="0.25">
      <c r="A139" s="7"/>
      <c r="B139" s="364"/>
      <c r="C139" s="324"/>
      <c r="D139" s="324"/>
      <c r="E139" s="324"/>
      <c r="F139" s="325"/>
      <c r="G139" s="303"/>
      <c r="H139" s="280" t="s">
        <v>208</v>
      </c>
      <c r="I139" s="280"/>
      <c r="J139" s="280"/>
      <c r="K139" s="280"/>
      <c r="L139" s="280"/>
      <c r="M139" s="280"/>
      <c r="N139" s="280"/>
      <c r="O139" s="280"/>
      <c r="P139" s="280"/>
      <c r="Q139" s="280"/>
      <c r="R139" s="280"/>
      <c r="S139" s="281" t="s">
        <v>205</v>
      </c>
      <c r="T139" s="282"/>
      <c r="U139" s="283" t="s">
        <v>111</v>
      </c>
      <c r="V139" s="284"/>
      <c r="W139" s="284"/>
      <c r="X139" s="285"/>
      <c r="Y139" s="90"/>
      <c r="Z139" s="18"/>
      <c r="AA139" s="4">
        <f t="shared" si="9"/>
        <v>0</v>
      </c>
      <c r="AB139" s="18"/>
      <c r="AC139" s="198"/>
      <c r="AD139" s="222"/>
      <c r="AE139" s="90"/>
      <c r="AF139" s="197"/>
      <c r="AK139" s="164"/>
      <c r="AL139" s="164"/>
      <c r="AM139" s="121"/>
      <c r="AN139" s="154"/>
      <c r="AO139" s="122"/>
      <c r="AQ139" s="142"/>
      <c r="AX139" s="90"/>
      <c r="AZ139" s="90"/>
      <c r="BC139" s="226"/>
      <c r="BD139" s="227"/>
      <c r="BE139" s="226"/>
      <c r="BK139" s="225"/>
      <c r="BN139" s="228"/>
    </row>
    <row r="140" spans="1:78" ht="34.950000000000003" customHeight="1" thickBot="1" x14ac:dyDescent="0.25">
      <c r="A140" s="7"/>
      <c r="B140" s="364"/>
      <c r="C140" s="324" t="s">
        <v>209</v>
      </c>
      <c r="D140" s="324"/>
      <c r="E140" s="324"/>
      <c r="F140" s="325">
        <v>1</v>
      </c>
      <c r="G140" s="303" t="str">
        <f t="shared" ref="G140" si="11">IF(AQ140=0,"-",AQ140)</f>
        <v>-</v>
      </c>
      <c r="H140" s="280" t="s">
        <v>210</v>
      </c>
      <c r="I140" s="280"/>
      <c r="J140" s="280"/>
      <c r="K140" s="280"/>
      <c r="L140" s="280"/>
      <c r="M140" s="280"/>
      <c r="N140" s="280"/>
      <c r="O140" s="280"/>
      <c r="P140" s="280"/>
      <c r="Q140" s="280"/>
      <c r="R140" s="280"/>
      <c r="S140" s="333" t="s">
        <v>201</v>
      </c>
      <c r="T140" s="282"/>
      <c r="U140" s="300" t="s">
        <v>111</v>
      </c>
      <c r="V140" s="301"/>
      <c r="W140" s="301"/>
      <c r="X140" s="302"/>
      <c r="Y140" s="177"/>
      <c r="Z140" s="197"/>
      <c r="AA140" s="4">
        <f t="shared" si="9"/>
        <v>0</v>
      </c>
      <c r="AB140" s="197"/>
      <c r="AC140" s="198"/>
      <c r="AD140" s="119">
        <f>SUM(AB134+AA140+AA141)</f>
        <v>0</v>
      </c>
      <c r="AE140" s="90" t="s">
        <v>291</v>
      </c>
      <c r="AG140" s="229" t="str">
        <f>VLOOKUP(U141,リスト2!C3:E65,2,FALSE)</f>
        <v>-</v>
      </c>
      <c r="AH140" s="18"/>
      <c r="AI140" s="18"/>
      <c r="AK140" s="214" t="s">
        <v>308</v>
      </c>
      <c r="AL140" s="214">
        <f>IF(AND(AG140='1.基本データ(このシートは削除しないこと！)'!D24,AG140&lt;&gt;"-"),1,0)</f>
        <v>0</v>
      </c>
      <c r="AM140" s="121">
        <v>1</v>
      </c>
      <c r="AN140" s="1">
        <f>AL140*AM140</f>
        <v>0</v>
      </c>
      <c r="AO140" s="122"/>
      <c r="AQ140" s="142">
        <f>IF(AD140=3,MAX(AN140:AN142),0)</f>
        <v>0</v>
      </c>
      <c r="AW140" s="90"/>
      <c r="AX140" s="225"/>
      <c r="AZ140" s="230"/>
      <c r="BA140" s="184"/>
      <c r="BC140" s="226"/>
      <c r="BD140" s="227"/>
      <c r="BE140" s="226"/>
      <c r="BK140" s="225"/>
      <c r="BN140" s="231"/>
      <c r="BV140" s="7"/>
    </row>
    <row r="141" spans="1:78" ht="34.950000000000003" customHeight="1" thickBot="1" x14ac:dyDescent="0.25">
      <c r="A141" s="7"/>
      <c r="B141" s="365"/>
      <c r="C141" s="324"/>
      <c r="D141" s="324"/>
      <c r="E141" s="324"/>
      <c r="F141" s="325"/>
      <c r="G141" s="303"/>
      <c r="H141" s="280" t="s">
        <v>211</v>
      </c>
      <c r="I141" s="280"/>
      <c r="J141" s="280"/>
      <c r="K141" s="280"/>
      <c r="L141" s="280"/>
      <c r="M141" s="280"/>
      <c r="N141" s="280"/>
      <c r="O141" s="280"/>
      <c r="P141" s="280"/>
      <c r="Q141" s="280"/>
      <c r="R141" s="280"/>
      <c r="S141" s="281" t="s">
        <v>205</v>
      </c>
      <c r="T141" s="282"/>
      <c r="U141" s="283" t="s">
        <v>111</v>
      </c>
      <c r="V141" s="284"/>
      <c r="W141" s="284"/>
      <c r="X141" s="285"/>
      <c r="Y141" s="90"/>
      <c r="Z141" s="18"/>
      <c r="AA141" s="4">
        <f t="shared" si="9"/>
        <v>0</v>
      </c>
      <c r="AB141" s="18"/>
      <c r="AC141" s="198"/>
      <c r="AD141" s="232"/>
      <c r="AE141" s="90"/>
      <c r="AF141" s="197"/>
      <c r="AG141" s="229" t="str">
        <f>VLOOKUP(U141,リスト2!C3:E65,3,FALSE)</f>
        <v>-</v>
      </c>
      <c r="AK141" s="214" t="s">
        <v>310</v>
      </c>
      <c r="AL141" s="214">
        <f>IF(AND(AL140=0,'1.基本データ(このシートは削除しないこと！)'!H24=AG141,AG141&lt;&gt;"-"),1,0)</f>
        <v>0</v>
      </c>
      <c r="AM141" s="121">
        <v>0.5</v>
      </c>
      <c r="AN141" s="1">
        <f t="shared" ref="AN141:AN142" si="12">AL141*AM141</f>
        <v>0</v>
      </c>
      <c r="AO141" s="122"/>
      <c r="AQ141" s="142"/>
      <c r="AW141" s="90"/>
      <c r="AZ141" s="230"/>
      <c r="BA141" s="233"/>
      <c r="BC141" s="226"/>
      <c r="BD141" s="227"/>
      <c r="BE141" s="234"/>
      <c r="BK141" s="225"/>
      <c r="BN141" s="231"/>
      <c r="BV141" s="7"/>
    </row>
    <row r="142" spans="1:78" ht="15" customHeight="1" x14ac:dyDescent="0.2">
      <c r="A142" s="7"/>
      <c r="B142" s="318" t="s">
        <v>191</v>
      </c>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AC142" s="18"/>
      <c r="AG142" s="177"/>
      <c r="AK142" s="1" t="s">
        <v>311</v>
      </c>
      <c r="AL142" s="1">
        <f>IF(AND('1.基本データ(このシートは削除しないこと！)'!D24="県内",'1.基本データ(このシートは削除しないこと！)'!D16="全国"),1,0)</f>
        <v>0</v>
      </c>
      <c r="AM142" s="121">
        <v>1</v>
      </c>
      <c r="AN142" s="1">
        <f t="shared" si="12"/>
        <v>0</v>
      </c>
      <c r="AX142" s="169"/>
      <c r="BA142" s="235"/>
      <c r="BC142" s="226"/>
      <c r="BD142" s="227"/>
      <c r="BE142" s="234"/>
      <c r="BK142" s="225"/>
      <c r="BO142" s="228"/>
      <c r="BQ142" s="7"/>
      <c r="BR142" s="90"/>
      <c r="BV142" s="7"/>
    </row>
    <row r="143" spans="1:78" ht="30" customHeight="1" x14ac:dyDescent="0.2">
      <c r="A143" s="7"/>
      <c r="B143" s="319" t="s">
        <v>226</v>
      </c>
      <c r="C143" s="320"/>
      <c r="D143" s="320"/>
      <c r="E143" s="320"/>
      <c r="F143" s="320"/>
      <c r="G143" s="320"/>
      <c r="H143" s="320"/>
      <c r="I143" s="320"/>
      <c r="J143" s="320"/>
      <c r="K143" s="320"/>
      <c r="L143" s="320"/>
      <c r="M143" s="320"/>
      <c r="N143" s="320"/>
      <c r="O143" s="320"/>
      <c r="P143" s="320"/>
      <c r="Q143" s="320"/>
      <c r="R143" s="320"/>
      <c r="S143" s="320"/>
      <c r="T143" s="320"/>
      <c r="U143" s="320"/>
      <c r="V143" s="320"/>
      <c r="W143" s="320"/>
      <c r="X143" s="320"/>
      <c r="Y143" s="90"/>
      <c r="AC143" s="110"/>
      <c r="AG143" s="177"/>
      <c r="AO143" s="122"/>
      <c r="AX143" s="236"/>
      <c r="AY143" s="237"/>
      <c r="AZ143" s="237"/>
      <c r="BA143" s="237"/>
      <c r="BC143" s="236"/>
      <c r="BD143" s="237"/>
      <c r="BE143" s="237"/>
      <c r="BK143" s="225"/>
      <c r="BM143" s="225"/>
      <c r="BO143" s="238"/>
      <c r="BQ143" s="90"/>
      <c r="BR143" s="172"/>
      <c r="BV143" s="7"/>
    </row>
    <row r="144" spans="1:78" ht="34.950000000000003" customHeight="1" x14ac:dyDescent="0.2">
      <c r="A144" s="7"/>
      <c r="B144" s="87"/>
      <c r="C144" s="87"/>
      <c r="D144" s="100"/>
      <c r="E144" s="100"/>
      <c r="F144" s="100"/>
      <c r="G144" s="102"/>
      <c r="H144" s="100"/>
      <c r="I144" s="100"/>
      <c r="J144" s="100"/>
      <c r="K144" s="100"/>
      <c r="L144" s="100"/>
      <c r="M144" s="100"/>
      <c r="N144" s="100"/>
      <c r="O144" s="167"/>
      <c r="P144" s="173"/>
      <c r="Q144" s="201"/>
      <c r="R144" s="201"/>
      <c r="U144" s="18"/>
      <c r="V144" s="164"/>
      <c r="W144" s="177"/>
      <c r="X144" s="197"/>
      <c r="Y144" s="177"/>
      <c r="Z144" s="197"/>
      <c r="AA144" s="197"/>
      <c r="AB144" s="197"/>
      <c r="AC144" s="198"/>
      <c r="AD144" s="197"/>
      <c r="AE144" s="197"/>
      <c r="AF144" s="197"/>
      <c r="AH144" s="18"/>
      <c r="AI144" s="18"/>
      <c r="AK144" s="164"/>
      <c r="AL144" s="164"/>
      <c r="AO144" s="199"/>
      <c r="AP144" s="18"/>
      <c r="AT144" s="175"/>
      <c r="AU144" s="176"/>
      <c r="AV144" s="176"/>
      <c r="AX144" s="177"/>
      <c r="AY144" s="178"/>
      <c r="AZ144" s="178"/>
      <c r="BC144" s="177"/>
      <c r="BD144" s="178"/>
      <c r="BK144" s="225"/>
      <c r="BM144" s="225"/>
      <c r="BO144" s="231"/>
      <c r="BQ144" s="7"/>
      <c r="BR144" s="7"/>
    </row>
    <row r="145" spans="1:72" ht="34.950000000000003" customHeight="1" x14ac:dyDescent="0.2">
      <c r="A145" s="7"/>
      <c r="B145" s="87"/>
      <c r="C145" s="87"/>
      <c r="D145" s="100"/>
      <c r="E145" s="100"/>
      <c r="F145" s="100"/>
      <c r="G145" s="102"/>
      <c r="H145" s="100"/>
      <c r="I145" s="100"/>
      <c r="J145" s="100"/>
      <c r="K145" s="100"/>
      <c r="L145" s="100"/>
      <c r="M145" s="100"/>
      <c r="N145" s="100"/>
      <c r="O145" s="167"/>
      <c r="P145" s="173"/>
      <c r="Q145" s="165"/>
      <c r="R145" s="165"/>
      <c r="U145" s="18"/>
      <c r="V145" s="18"/>
      <c r="W145" s="90"/>
      <c r="X145" s="18"/>
      <c r="Y145" s="90"/>
      <c r="Z145" s="18"/>
      <c r="AA145" s="18"/>
      <c r="AB145" s="18"/>
      <c r="AC145" s="198"/>
      <c r="AD145" s="197"/>
      <c r="AE145" s="197"/>
      <c r="AF145" s="197"/>
      <c r="AK145" s="164"/>
      <c r="AL145" s="164"/>
      <c r="AO145" s="199"/>
      <c r="AT145" s="175"/>
      <c r="AU145" s="176"/>
      <c r="AV145" s="176"/>
      <c r="BK145" s="225"/>
      <c r="BM145" s="179"/>
      <c r="BQ145" s="7"/>
      <c r="BR145" s="7"/>
      <c r="BS145" s="7"/>
      <c r="BT145" s="7"/>
    </row>
    <row r="146" spans="1:72" ht="34.950000000000003" customHeight="1" x14ac:dyDescent="0.2">
      <c r="A146" s="7"/>
      <c r="B146" s="87"/>
      <c r="C146" s="87"/>
      <c r="D146" s="239"/>
      <c r="E146" s="100"/>
      <c r="F146" s="100"/>
      <c r="G146" s="102"/>
      <c r="H146" s="100"/>
      <c r="I146" s="100"/>
      <c r="J146" s="100"/>
      <c r="K146" s="100"/>
      <c r="L146" s="100"/>
      <c r="M146" s="100"/>
      <c r="N146" s="240"/>
      <c r="O146" s="167"/>
      <c r="P146" s="173"/>
      <c r="Q146" s="201"/>
      <c r="R146" s="201"/>
      <c r="U146" s="18"/>
      <c r="V146" s="164"/>
      <c r="W146" s="177"/>
      <c r="X146" s="197"/>
      <c r="Y146" s="177"/>
      <c r="Z146" s="197"/>
      <c r="AA146" s="197"/>
      <c r="AB146" s="197"/>
      <c r="AC146" s="198"/>
      <c r="AD146" s="197"/>
      <c r="AE146" s="197"/>
      <c r="AF146" s="197"/>
      <c r="AK146" s="164"/>
      <c r="AL146" s="164"/>
      <c r="AO146" s="199"/>
      <c r="AT146" s="175"/>
      <c r="AU146" s="180"/>
      <c r="AV146" s="180"/>
      <c r="BK146" s="225"/>
      <c r="BM146" s="90"/>
      <c r="BQ146" s="7"/>
      <c r="BR146" s="7"/>
    </row>
    <row r="147" spans="1:72" ht="34.950000000000003" customHeight="1" x14ac:dyDescent="0.2">
      <c r="A147" s="7"/>
      <c r="B147" s="87"/>
      <c r="C147" s="87"/>
      <c r="D147" s="239"/>
      <c r="E147" s="100"/>
      <c r="F147" s="100"/>
      <c r="G147" s="102"/>
      <c r="H147" s="100"/>
      <c r="I147" s="100"/>
      <c r="J147" s="100"/>
      <c r="K147" s="100"/>
      <c r="L147" s="100"/>
      <c r="M147" s="100"/>
      <c r="N147" s="240"/>
      <c r="O147" s="167"/>
      <c r="P147" s="173"/>
      <c r="Q147" s="201"/>
      <c r="R147" s="201"/>
      <c r="U147" s="18"/>
      <c r="V147" s="164"/>
      <c r="W147" s="177"/>
      <c r="X147" s="197"/>
      <c r="Y147" s="177"/>
      <c r="Z147" s="197"/>
      <c r="AA147" s="197"/>
      <c r="AB147" s="197"/>
      <c r="AC147" s="198"/>
      <c r="AD147" s="197"/>
      <c r="AE147" s="197"/>
      <c r="AF147" s="197"/>
      <c r="AK147" s="164"/>
      <c r="AL147" s="164"/>
      <c r="AO147" s="199"/>
      <c r="AT147" s="175"/>
      <c r="AU147" s="176"/>
      <c r="AV147" s="176"/>
      <c r="BK147" s="225"/>
      <c r="BM147" s="241"/>
      <c r="BN147" s="241"/>
      <c r="BQ147" s="7"/>
      <c r="BR147" s="7"/>
    </row>
    <row r="148" spans="1:72" ht="34.950000000000003" customHeight="1" x14ac:dyDescent="0.2">
      <c r="A148" s="7"/>
      <c r="B148" s="87"/>
      <c r="C148" s="87"/>
      <c r="D148" s="239"/>
      <c r="E148" s="100"/>
      <c r="F148" s="103"/>
      <c r="G148" s="102"/>
      <c r="H148" s="100"/>
      <c r="I148" s="100"/>
      <c r="J148" s="100"/>
      <c r="K148" s="100"/>
      <c r="L148" s="100"/>
      <c r="M148" s="100"/>
      <c r="N148" s="100"/>
      <c r="O148" s="167"/>
      <c r="P148" s="173"/>
      <c r="Q148" s="201"/>
      <c r="R148" s="201"/>
      <c r="U148" s="18"/>
      <c r="V148" s="164"/>
      <c r="W148" s="177"/>
      <c r="X148" s="197"/>
      <c r="Y148" s="177"/>
      <c r="Z148" s="197"/>
      <c r="AA148" s="197"/>
      <c r="AB148" s="197"/>
      <c r="AC148" s="198"/>
      <c r="AD148" s="197"/>
      <c r="AE148" s="197"/>
      <c r="AF148" s="197"/>
      <c r="AK148" s="164"/>
      <c r="AL148" s="164"/>
      <c r="AO148" s="199"/>
      <c r="AT148" s="175"/>
      <c r="AU148" s="176"/>
      <c r="AV148" s="176"/>
      <c r="BK148" s="225"/>
      <c r="BL148" s="182"/>
      <c r="BM148" s="225"/>
      <c r="BN148" s="225"/>
      <c r="BS148" s="7"/>
      <c r="BT148" s="242"/>
    </row>
    <row r="149" spans="1:72" ht="34.950000000000003" customHeight="1" x14ac:dyDescent="0.2">
      <c r="AT149" s="175"/>
      <c r="AU149" s="180"/>
      <c r="AV149" s="180"/>
      <c r="AW149" s="243"/>
      <c r="AX149" s="244"/>
      <c r="BF149" s="225"/>
      <c r="BK149" s="225"/>
      <c r="BL149" s="182"/>
      <c r="BM149" s="225"/>
      <c r="BN149" s="225"/>
      <c r="BO149" s="245"/>
      <c r="BR149" s="7"/>
      <c r="BS149" s="7"/>
    </row>
    <row r="150" spans="1:72" ht="34.950000000000003" customHeight="1" x14ac:dyDescent="0.2">
      <c r="AT150" s="175"/>
      <c r="AU150" s="183"/>
      <c r="AV150" s="183"/>
      <c r="AW150" s="243"/>
      <c r="AX150" s="244"/>
      <c r="BF150" s="225"/>
      <c r="BK150" s="225"/>
      <c r="BL150" s="182"/>
      <c r="BM150" s="225"/>
      <c r="BN150" s="225"/>
      <c r="BO150" s="246"/>
    </row>
    <row r="151" spans="1:72" ht="34.950000000000003" customHeight="1" x14ac:dyDescent="0.2">
      <c r="AU151" s="184"/>
      <c r="AV151" s="243"/>
      <c r="AW151" s="243"/>
      <c r="AX151" s="244"/>
      <c r="BE151" s="225"/>
      <c r="BP151" s="512"/>
    </row>
    <row r="152" spans="1:72" ht="34.950000000000003" customHeight="1" x14ac:dyDescent="0.2">
      <c r="AT152" s="247"/>
      <c r="AU152" s="247"/>
      <c r="AV152" s="247"/>
      <c r="AW152" s="192"/>
      <c r="AX152" s="192"/>
      <c r="AY152" s="192"/>
      <c r="AZ152" s="192"/>
      <c r="BA152" s="192"/>
      <c r="BB152" s="192"/>
      <c r="BC152" s="192"/>
      <c r="BD152" s="192"/>
      <c r="BE152" s="248"/>
      <c r="BF152" s="248"/>
      <c r="BG152" s="248"/>
      <c r="BI152" s="248"/>
      <c r="BJ152" s="248"/>
      <c r="BK152" s="248"/>
      <c r="BL152" s="195"/>
      <c r="BM152" s="195"/>
      <c r="BN152" s="195"/>
      <c r="BO152" s="245"/>
      <c r="BP152" s="512"/>
    </row>
    <row r="153" spans="1:72" ht="34.950000000000003" customHeight="1" x14ac:dyDescent="0.2">
      <c r="AW153" s="164"/>
      <c r="AX153" s="177"/>
      <c r="AY153" s="197"/>
      <c r="AZ153" s="177"/>
      <c r="BA153" s="197"/>
      <c r="BB153" s="197"/>
      <c r="BC153" s="197"/>
      <c r="BD153" s="198"/>
      <c r="BE153" s="249"/>
      <c r="BF153" s="249"/>
      <c r="BG153" s="249"/>
      <c r="BI153" s="250"/>
      <c r="BJ153" s="250"/>
      <c r="BK153" s="250"/>
      <c r="BL153" s="223"/>
      <c r="BM153" s="223"/>
      <c r="BN153" s="251"/>
      <c r="BO153" s="252"/>
      <c r="BP153" s="253"/>
    </row>
    <row r="154" spans="1:72" ht="34.950000000000003" customHeight="1" x14ac:dyDescent="0.2">
      <c r="AW154" s="164"/>
      <c r="AX154" s="177"/>
      <c r="AY154" s="197"/>
      <c r="AZ154" s="177"/>
      <c r="BA154" s="197"/>
      <c r="BB154" s="197"/>
      <c r="BC154" s="197"/>
      <c r="BD154" s="198"/>
      <c r="BE154" s="249"/>
      <c r="BF154" s="249"/>
      <c r="BG154" s="249"/>
      <c r="BI154" s="250"/>
      <c r="BJ154" s="250"/>
      <c r="BK154" s="250"/>
      <c r="BL154" s="223"/>
      <c r="BM154" s="223"/>
      <c r="BN154" s="251"/>
      <c r="BO154" s="252"/>
      <c r="BP154" s="253"/>
    </row>
    <row r="155" spans="1:72" ht="34.950000000000003" customHeight="1" x14ac:dyDescent="0.2">
      <c r="AU155" s="460"/>
      <c r="AW155" s="164"/>
      <c r="AX155" s="177"/>
      <c r="AY155" s="197"/>
      <c r="AZ155" s="177"/>
      <c r="BA155" s="197"/>
      <c r="BB155" s="197"/>
      <c r="BC155" s="197"/>
      <c r="BD155" s="198"/>
      <c r="BE155" s="249"/>
      <c r="BF155" s="249"/>
      <c r="BG155" s="249"/>
      <c r="BI155" s="250"/>
      <c r="BJ155" s="250"/>
      <c r="BK155" s="250"/>
      <c r="BL155" s="223"/>
      <c r="BM155" s="223"/>
      <c r="BN155" s="251"/>
      <c r="BO155" s="461"/>
      <c r="BP155" s="462"/>
    </row>
    <row r="156" spans="1:72" ht="34.950000000000003" customHeight="1" x14ac:dyDescent="0.2">
      <c r="AU156" s="460"/>
      <c r="BD156" s="198"/>
      <c r="BE156" s="249"/>
      <c r="BF156" s="249"/>
      <c r="BG156" s="249"/>
      <c r="BI156" s="250"/>
      <c r="BJ156" s="250"/>
      <c r="BK156" s="250"/>
      <c r="BL156" s="223"/>
      <c r="BM156" s="223"/>
      <c r="BN156" s="251"/>
      <c r="BO156" s="461"/>
      <c r="BP156" s="462"/>
      <c r="BQ156" s="253"/>
    </row>
    <row r="157" spans="1:72" ht="34.950000000000003" customHeight="1" x14ac:dyDescent="0.2">
      <c r="AU157" s="460"/>
      <c r="BD157" s="198"/>
      <c r="BE157" s="249"/>
      <c r="BF157" s="249"/>
      <c r="BG157" s="249"/>
      <c r="BI157" s="250"/>
      <c r="BJ157" s="250"/>
      <c r="BK157" s="250"/>
      <c r="BL157" s="223"/>
      <c r="BM157" s="223"/>
      <c r="BN157" s="251"/>
      <c r="BO157" s="461"/>
      <c r="BP157" s="462"/>
    </row>
    <row r="158" spans="1:72" ht="34.950000000000003" customHeight="1" x14ac:dyDescent="0.2">
      <c r="AU158" s="460"/>
      <c r="AV158" s="18"/>
      <c r="AW158" s="164"/>
      <c r="AX158" s="177"/>
      <c r="AY158" s="197"/>
      <c r="AZ158" s="177"/>
      <c r="BA158" s="197"/>
      <c r="BB158" s="197"/>
      <c r="BC158" s="197"/>
      <c r="BD158" s="198"/>
      <c r="BE158" s="249"/>
      <c r="BF158" s="249"/>
      <c r="BG158" s="249"/>
      <c r="BI158" s="250"/>
      <c r="BJ158" s="250"/>
      <c r="BK158" s="250"/>
      <c r="BL158" s="223"/>
      <c r="BM158" s="223"/>
      <c r="BN158" s="251"/>
      <c r="BO158" s="252"/>
    </row>
    <row r="159" spans="1:72" ht="34.950000000000003" customHeight="1" x14ac:dyDescent="0.2">
      <c r="AU159" s="460"/>
      <c r="AV159" s="18"/>
      <c r="AW159" s="18"/>
      <c r="AX159" s="90"/>
      <c r="AY159" s="18"/>
      <c r="AZ159" s="90"/>
      <c r="BA159" s="18"/>
      <c r="BB159" s="18"/>
      <c r="BC159" s="18"/>
      <c r="BD159" s="198"/>
      <c r="BE159" s="249"/>
      <c r="BF159" s="249"/>
      <c r="BG159" s="249"/>
      <c r="BI159" s="250"/>
      <c r="BJ159" s="250"/>
      <c r="BK159" s="250"/>
      <c r="BL159" s="223"/>
      <c r="BM159" s="223"/>
      <c r="BN159" s="251"/>
      <c r="BO159" s="254"/>
    </row>
    <row r="160" spans="1:72" ht="34.950000000000003" customHeight="1" x14ac:dyDescent="0.2">
      <c r="AU160" s="460"/>
      <c r="AV160" s="18"/>
      <c r="AW160" s="164"/>
      <c r="AX160" s="177"/>
      <c r="AY160" s="197"/>
      <c r="AZ160" s="177"/>
      <c r="BA160" s="197"/>
      <c r="BB160" s="197"/>
      <c r="BC160" s="197"/>
      <c r="BD160" s="198"/>
      <c r="BE160" s="249"/>
      <c r="BF160" s="249"/>
      <c r="BG160" s="249"/>
      <c r="BI160" s="250"/>
      <c r="BJ160" s="250"/>
      <c r="BK160" s="250"/>
      <c r="BL160" s="223"/>
      <c r="BM160" s="223"/>
      <c r="BN160" s="251"/>
      <c r="BO160" s="252"/>
    </row>
    <row r="161" spans="47:68" ht="34.950000000000003" customHeight="1" x14ac:dyDescent="0.2">
      <c r="AU161" s="460"/>
      <c r="AV161" s="18"/>
      <c r="AW161" s="18"/>
      <c r="AX161" s="90"/>
      <c r="AY161" s="18"/>
      <c r="AZ161" s="90"/>
      <c r="BA161" s="18"/>
      <c r="BB161" s="18"/>
      <c r="BC161" s="18"/>
      <c r="BD161" s="198"/>
      <c r="BE161" s="249"/>
      <c r="BF161" s="249"/>
      <c r="BG161" s="249"/>
      <c r="BI161" s="250"/>
      <c r="BJ161" s="250"/>
      <c r="BK161" s="250"/>
      <c r="BL161" s="223"/>
      <c r="BM161" s="223"/>
      <c r="BN161" s="251"/>
      <c r="BO161" s="254"/>
    </row>
    <row r="162" spans="47:68" ht="34.950000000000003" customHeight="1" x14ac:dyDescent="0.2">
      <c r="AU162" s="460"/>
      <c r="AV162" s="18"/>
      <c r="AW162" s="164"/>
      <c r="AX162" s="177"/>
      <c r="AY162" s="197"/>
      <c r="AZ162" s="177"/>
      <c r="BA162" s="197"/>
      <c r="BB162" s="197"/>
      <c r="BC162" s="197"/>
      <c r="BD162" s="198"/>
      <c r="BE162" s="249"/>
      <c r="BF162" s="249"/>
      <c r="BG162" s="249"/>
      <c r="BI162" s="250"/>
      <c r="BJ162" s="250"/>
      <c r="BK162" s="250"/>
      <c r="BL162" s="223"/>
      <c r="BM162" s="223"/>
      <c r="BN162" s="251"/>
      <c r="BO162" s="461"/>
      <c r="BP162" s="462"/>
    </row>
    <row r="163" spans="47:68" ht="34.950000000000003" customHeight="1" x14ac:dyDescent="0.2">
      <c r="AU163" s="460"/>
      <c r="AV163" s="18"/>
      <c r="AW163" s="164"/>
      <c r="AX163" s="177"/>
      <c r="AY163" s="197"/>
      <c r="AZ163" s="177"/>
      <c r="BA163" s="197"/>
      <c r="BB163" s="197"/>
      <c r="BC163" s="197"/>
      <c r="BD163" s="198"/>
      <c r="BE163" s="249"/>
      <c r="BF163" s="249"/>
      <c r="BG163" s="249"/>
      <c r="BI163" s="250"/>
      <c r="BJ163" s="250"/>
      <c r="BK163" s="250"/>
      <c r="BL163" s="223"/>
      <c r="BM163" s="223"/>
      <c r="BN163" s="251"/>
      <c r="BO163" s="461"/>
      <c r="BP163" s="462"/>
    </row>
    <row r="164" spans="47:68" ht="34.950000000000003" customHeight="1" x14ac:dyDescent="0.2">
      <c r="AU164" s="460"/>
      <c r="AV164" s="18"/>
      <c r="AW164" s="164"/>
      <c r="AX164" s="177"/>
      <c r="AY164" s="197"/>
      <c r="AZ164" s="177"/>
      <c r="BA164" s="197"/>
      <c r="BB164" s="197"/>
      <c r="BC164" s="197"/>
      <c r="BD164" s="198"/>
      <c r="BE164" s="249"/>
      <c r="BF164" s="249"/>
      <c r="BG164" s="249"/>
      <c r="BI164" s="250"/>
      <c r="BJ164" s="250"/>
      <c r="BK164" s="250"/>
      <c r="BL164" s="223"/>
      <c r="BM164" s="223"/>
      <c r="BN164" s="251"/>
      <c r="BO164" s="461"/>
      <c r="BP164" s="462"/>
    </row>
  </sheetData>
  <sheetProtection algorithmName="SHA-512" hashValue="1rjROidf3CNFJf5MKMm9C/pcTf2REwqbmPI5XubSksuE/vZHVXXwdXOOuGMNM+0rTFqzLWcoHbcbUyPFFjueyA==" saltValue="LPPaElSqDnJoMGbU+K2UDg==" spinCount="100000" sheet="1" objects="1" scenarios="1"/>
  <mergeCells count="243">
    <mergeCell ref="Y57:AA58"/>
    <mergeCell ref="AB57:AB58"/>
    <mergeCell ref="AT126:AU126"/>
    <mergeCell ref="AV126:AW126"/>
    <mergeCell ref="BP151:BP152"/>
    <mergeCell ref="AU155:AU157"/>
    <mergeCell ref="BO155:BO157"/>
    <mergeCell ref="BP155:BP157"/>
    <mergeCell ref="AU158:AU159"/>
    <mergeCell ref="AG101:AH101"/>
    <mergeCell ref="H59:X59"/>
    <mergeCell ref="H60:X60"/>
    <mergeCell ref="H86:X86"/>
    <mergeCell ref="H87:X87"/>
    <mergeCell ref="H123:X123"/>
    <mergeCell ref="H124:X124"/>
    <mergeCell ref="H88:X88"/>
    <mergeCell ref="H89:K89"/>
    <mergeCell ref="U89:X89"/>
    <mergeCell ref="H90:K90"/>
    <mergeCell ref="U90:X90"/>
    <mergeCell ref="L89:R89"/>
    <mergeCell ref="L90:R90"/>
    <mergeCell ref="S89:T89"/>
    <mergeCell ref="S90:T90"/>
    <mergeCell ref="U83:X83"/>
    <mergeCell ref="H80:K80"/>
    <mergeCell ref="L80:X80"/>
    <mergeCell ref="H81:K81"/>
    <mergeCell ref="U82:X82"/>
    <mergeCell ref="L95:V95"/>
    <mergeCell ref="H93:K93"/>
    <mergeCell ref="H94:K94"/>
    <mergeCell ref="H95:K95"/>
    <mergeCell ref="C91:E92"/>
    <mergeCell ref="G93:G95"/>
    <mergeCell ref="F93:F95"/>
    <mergeCell ref="C93:E95"/>
    <mergeCell ref="B89:B104"/>
    <mergeCell ref="AU160:AU161"/>
    <mergeCell ref="AU162:AU164"/>
    <mergeCell ref="BO162:BO164"/>
    <mergeCell ref="BP162:BP164"/>
    <mergeCell ref="BB133:BE133"/>
    <mergeCell ref="C96:E99"/>
    <mergeCell ref="F96:F99"/>
    <mergeCell ref="G96:G99"/>
    <mergeCell ref="H99:K99"/>
    <mergeCell ref="L99:X99"/>
    <mergeCell ref="B143:X143"/>
    <mergeCell ref="L97:T97"/>
    <mergeCell ref="U97:X97"/>
    <mergeCell ref="H98:K98"/>
    <mergeCell ref="L98:X98"/>
    <mergeCell ref="W93:X93"/>
    <mergeCell ref="L94:P94"/>
    <mergeCell ref="R94:V94"/>
    <mergeCell ref="W94:X95"/>
    <mergeCell ref="B5:X5"/>
    <mergeCell ref="P13:X13"/>
    <mergeCell ref="P14:X14"/>
    <mergeCell ref="C17:X21"/>
    <mergeCell ref="C138:E139"/>
    <mergeCell ref="F138:F139"/>
    <mergeCell ref="G138:G139"/>
    <mergeCell ref="H138:R138"/>
    <mergeCell ref="S138:T138"/>
    <mergeCell ref="U91:X91"/>
    <mergeCell ref="U92:X92"/>
    <mergeCell ref="C89:E90"/>
    <mergeCell ref="F89:F90"/>
    <mergeCell ref="G89:G90"/>
    <mergeCell ref="H91:K92"/>
    <mergeCell ref="G91:G92"/>
    <mergeCell ref="F91:F92"/>
    <mergeCell ref="S102:X102"/>
    <mergeCell ref="L104:X104"/>
    <mergeCell ref="H103:K103"/>
    <mergeCell ref="L91:T91"/>
    <mergeCell ref="L92:T92"/>
    <mergeCell ref="L93:V93"/>
    <mergeCell ref="H97:K97"/>
    <mergeCell ref="C82:E82"/>
    <mergeCell ref="H83:R83"/>
    <mergeCell ref="C83:E83"/>
    <mergeCell ref="S82:T82"/>
    <mergeCell ref="S83:T83"/>
    <mergeCell ref="I75:K75"/>
    <mergeCell ref="I76:K76"/>
    <mergeCell ref="B88:E88"/>
    <mergeCell ref="C77:E79"/>
    <mergeCell ref="C80:E81"/>
    <mergeCell ref="L75:P75"/>
    <mergeCell ref="R75:V75"/>
    <mergeCell ref="B62:B83"/>
    <mergeCell ref="O77:P77"/>
    <mergeCell ref="L78:T78"/>
    <mergeCell ref="L79:X79"/>
    <mergeCell ref="F77:F79"/>
    <mergeCell ref="G77:G79"/>
    <mergeCell ref="U77:X77"/>
    <mergeCell ref="U78:X78"/>
    <mergeCell ref="R77:S77"/>
    <mergeCell ref="H78:K78"/>
    <mergeCell ref="H79:K79"/>
    <mergeCell ref="C62:E76"/>
    <mergeCell ref="L65:V65"/>
    <mergeCell ref="H71:H73"/>
    <mergeCell ref="I71:K71"/>
    <mergeCell ref="L81:X81"/>
    <mergeCell ref="L62:V62"/>
    <mergeCell ref="L63:P63"/>
    <mergeCell ref="R63:V63"/>
    <mergeCell ref="L64:V64"/>
    <mergeCell ref="H65:H67"/>
    <mergeCell ref="I65:K65"/>
    <mergeCell ref="I66:K66"/>
    <mergeCell ref="I67:K67"/>
    <mergeCell ref="H68:H70"/>
    <mergeCell ref="I68:K68"/>
    <mergeCell ref="I69:K69"/>
    <mergeCell ref="I70:K70"/>
    <mergeCell ref="L68:V68"/>
    <mergeCell ref="L69:P69"/>
    <mergeCell ref="R69:V69"/>
    <mergeCell ref="L70:V70"/>
    <mergeCell ref="L66:P66"/>
    <mergeCell ref="R66:V66"/>
    <mergeCell ref="L67:V67"/>
    <mergeCell ref="L74:V74"/>
    <mergeCell ref="F62:F76"/>
    <mergeCell ref="H74:H76"/>
    <mergeCell ref="F80:F81"/>
    <mergeCell ref="G80:G81"/>
    <mergeCell ref="H96:K96"/>
    <mergeCell ref="G131:G133"/>
    <mergeCell ref="H131:K13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I72:K72"/>
    <mergeCell ref="H82:R82"/>
    <mergeCell ref="H77:K77"/>
    <mergeCell ref="W75:X76"/>
    <mergeCell ref="L76:V76"/>
    <mergeCell ref="I73:K73"/>
    <mergeCell ref="L71:V71"/>
    <mergeCell ref="L72:P72"/>
    <mergeCell ref="R72:V72"/>
    <mergeCell ref="L73:V73"/>
    <mergeCell ref="I74:K74"/>
    <mergeCell ref="B125:E125"/>
    <mergeCell ref="H125:X125"/>
    <mergeCell ref="C126:E126"/>
    <mergeCell ref="H126:R126"/>
    <mergeCell ref="C127:E127"/>
    <mergeCell ref="H127:R127"/>
    <mergeCell ref="S126:T126"/>
    <mergeCell ref="U126:X126"/>
    <mergeCell ref="S127:T127"/>
    <mergeCell ref="U127:X127"/>
    <mergeCell ref="B126:B141"/>
    <mergeCell ref="L130:R130"/>
    <mergeCell ref="C131:E133"/>
    <mergeCell ref="L131:X131"/>
    <mergeCell ref="H132:K132"/>
    <mergeCell ref="U138:X138"/>
    <mergeCell ref="C128:E128"/>
    <mergeCell ref="H128:R128"/>
    <mergeCell ref="S128:T128"/>
    <mergeCell ref="U128:X128"/>
    <mergeCell ref="S136:T136"/>
    <mergeCell ref="H137:R137"/>
    <mergeCell ref="S137:T137"/>
    <mergeCell ref="U137:X137"/>
    <mergeCell ref="R96:S96"/>
    <mergeCell ref="U96:X96"/>
    <mergeCell ref="O96:P96"/>
    <mergeCell ref="C100:E104"/>
    <mergeCell ref="F100:F104"/>
    <mergeCell ref="G100:G104"/>
    <mergeCell ref="L100:X100"/>
    <mergeCell ref="H100:K100"/>
    <mergeCell ref="H102:K102"/>
    <mergeCell ref="H101:K101"/>
    <mergeCell ref="L101:X101"/>
    <mergeCell ref="H104:K104"/>
    <mergeCell ref="L102:Q102"/>
    <mergeCell ref="C136:E137"/>
    <mergeCell ref="U129:X129"/>
    <mergeCell ref="C130:E130"/>
    <mergeCell ref="F136:F137"/>
    <mergeCell ref="L132:X132"/>
    <mergeCell ref="S130:T130"/>
    <mergeCell ref="H129:R129"/>
    <mergeCell ref="S129:T129"/>
    <mergeCell ref="B142:X142"/>
    <mergeCell ref="C140:E141"/>
    <mergeCell ref="F140:F141"/>
    <mergeCell ref="G140:G141"/>
    <mergeCell ref="H140:R140"/>
    <mergeCell ref="S140:T140"/>
    <mergeCell ref="U140:X140"/>
    <mergeCell ref="H141:R141"/>
    <mergeCell ref="S141:T141"/>
    <mergeCell ref="U141:X141"/>
    <mergeCell ref="P9:X9"/>
    <mergeCell ref="P10:X10"/>
    <mergeCell ref="P11:X11"/>
    <mergeCell ref="H139:R139"/>
    <mergeCell ref="S139:T139"/>
    <mergeCell ref="U139:X139"/>
    <mergeCell ref="S134:T134"/>
    <mergeCell ref="H134:R134"/>
    <mergeCell ref="C134:E134"/>
    <mergeCell ref="H130:K130"/>
    <mergeCell ref="H133:K133"/>
    <mergeCell ref="S133:X133"/>
    <mergeCell ref="U130:X130"/>
    <mergeCell ref="G136:G137"/>
    <mergeCell ref="H136:R136"/>
    <mergeCell ref="U136:X136"/>
    <mergeCell ref="F131:F133"/>
    <mergeCell ref="U134:X134"/>
    <mergeCell ref="C135:X135"/>
    <mergeCell ref="L133:Q133"/>
    <mergeCell ref="L103:X103"/>
    <mergeCell ref="B105:X105"/>
    <mergeCell ref="B106:X106"/>
    <mergeCell ref="C129:E129"/>
  </mergeCells>
  <phoneticPr fontId="32"/>
  <conditionalFormatting sqref="E118:F118 E120:F120 E144 E146:F146">
    <cfRule type="expression" dxfId="15" priority="18">
      <formula>#REF!=0</formula>
    </cfRule>
  </conditionalFormatting>
  <conditionalFormatting sqref="F120 F136 F144:F146">
    <cfRule type="expression" dxfId="14" priority="19">
      <formula>#REF!&gt;2</formula>
    </cfRule>
  </conditionalFormatting>
  <conditionalFormatting sqref="F138">
    <cfRule type="expression" dxfId="13" priority="3">
      <formula>#REF!&gt;2</formula>
    </cfRule>
    <cfRule type="expression" dxfId="12" priority="4">
      <formula>#REF!=0</formula>
    </cfRule>
  </conditionalFormatting>
  <conditionalFormatting sqref="F140">
    <cfRule type="expression" dxfId="11" priority="1">
      <formula>#REF!&gt;2</formula>
    </cfRule>
    <cfRule type="expression" dxfId="10" priority="2">
      <formula>#REF!=0</formula>
    </cfRule>
  </conditionalFormatting>
  <conditionalFormatting sqref="F146">
    <cfRule type="expression" dxfId="9" priority="25">
      <formula>#REF!=2</formula>
    </cfRule>
  </conditionalFormatting>
  <conditionalFormatting sqref="G146:M148">
    <cfRule type="expression" dxfId="8" priority="13">
      <formula>#REF!=0</formula>
    </cfRule>
    <cfRule type="expression" dxfId="7" priority="14">
      <formula>#REF!=2</formula>
    </cfRule>
    <cfRule type="expression" dxfId="6" priority="15">
      <formula>#REF!&gt;2</formula>
    </cfRule>
  </conditionalFormatting>
  <conditionalFormatting sqref="H112">
    <cfRule type="expression" dxfId="5" priority="22">
      <formula>#REF!=0</formula>
    </cfRule>
    <cfRule type="expression" dxfId="4" priority="23">
      <formula>#REF!&gt;2</formula>
    </cfRule>
  </conditionalFormatting>
  <conditionalFormatting sqref="H114 F136 F144:F145">
    <cfRule type="expression" dxfId="3" priority="20">
      <formula>#REF!=0</formula>
    </cfRule>
  </conditionalFormatting>
  <conditionalFormatting sqref="H114">
    <cfRule type="expression" dxfId="2" priority="21">
      <formula>#REF!&gt;2</formula>
    </cfRule>
  </conditionalFormatting>
  <conditionalFormatting sqref="O118:O120 O144:O148 E147">
    <cfRule type="expression" dxfId="1" priority="24">
      <formula>#REF!=0</formula>
    </cfRule>
  </conditionalFormatting>
  <conditionalFormatting sqref="O118:O120 O144:O148">
    <cfRule type="expression" dxfId="0" priority="26">
      <formula>#REF!&gt;2</formula>
    </cfRule>
  </conditionalFormatting>
  <dataValidations count="9">
    <dataValidation allowBlank="1" showInputMessage="1" showErrorMessage="1" prompt="若手・女性技術者の「氏名」を入力" sqref="H108:N108"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xr:uid="{462F41EB-99BC-469D-8BBA-C7BA2DD23033}"/>
    <dataValidation allowBlank="1" showInputMessage="1" showErrorMessage="1" prompt="半角数字5桁を入力" sqref="O77:P77 O96:P96" xr:uid="{209176B2-2F8A-4878-BB48-56FDEDC3F2ED}"/>
    <dataValidation allowBlank="1" showInputMessage="1" showErrorMessage="1" prompt="半角数字4桁を入力" sqref="R77:S77 R96:S96"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P118:P120</xm:sqref>
        </x14:dataValidation>
        <x14:dataValidation type="list" allowBlank="1" showInputMessage="1" showErrorMessage="1" xr:uid="{896BB34A-363B-4DBD-A934-5E01CE406CBF}">
          <x14:formula1>
            <xm:f>リスト!$B$2:$B$4</xm:f>
          </x14:formula1>
          <xm:sqref>W63:X64 W94:X95 W69:X70 W72:X73 W66:X67 W75:X76</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U138:X138 U136:X136 U126:X129 U140:X140</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xm:sqref>
        </x14:dataValidation>
        <x14:dataValidation type="list" allowBlank="1" showInputMessage="1" showErrorMessage="1" xr:uid="{081A5D2A-2A3A-424B-B82F-F73E634C7BCD}">
          <x14:formula1>
            <xm:f>リスト!$G$2:$G$4</xm:f>
          </x14:formula1>
          <xm:sqref>U97:X97</xm:sqref>
        </x14:dataValidation>
        <x14:dataValidation type="list" allowBlank="1" showInputMessage="1" showErrorMessage="1" xr:uid="{9E85A101-4DEF-444C-BAB6-DEF8F3027126}">
          <x14:formula1>
            <xm:f>リスト!$H$2:$H$11</xm:f>
          </x14:formula1>
          <xm:sqref>L101:X101</xm:sqref>
        </x14:dataValidation>
        <x14:dataValidation type="list" allowBlank="1" showInputMessage="1" showErrorMessage="1" xr:uid="{873D6F5C-76E0-441C-8352-001BC50B43E1}">
          <x14:formula1>
            <xm:f>リスト!$L$2:$L$6</xm:f>
          </x14:formula1>
          <xm:sqref>L103:X103</xm:sqref>
        </x14:dataValidation>
        <x14:dataValidation type="list" allowBlank="1" showInputMessage="1" showErrorMessage="1" xr:uid="{CD7A124E-B020-44E6-AA7C-CB67E015B1CF}">
          <x14:formula1>
            <xm:f>リスト!$N$2:$N$6</xm:f>
          </x14:formula1>
          <xm:sqref>U130:X130</xm:sqref>
        </x14:dataValidation>
        <x14:dataValidation type="list" allowBlank="1" showInputMessage="1" showErrorMessage="1" prompt="選択" xr:uid="{FCEAEB5C-9BF4-4EBE-A314-F73EE0AE3A06}">
          <x14:formula1>
            <xm:f>リスト!#REF!</xm:f>
          </x14:formula1>
          <xm:sqref>O108:P108</xm:sqref>
        </x14:dataValidation>
        <x14:dataValidation type="list" allowBlank="1" showInputMessage="1" showErrorMessage="1" xr:uid="{26818212-9BDA-4879-B033-7EDE0A8FE764}">
          <x14:formula1>
            <xm:f>リスト!#REF!</xm:f>
          </x14:formula1>
          <xm:sqref>P56 G54:N54 P85 O118:O120 P58 P122 H114 H112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477C951C-2901-485E-A4B9-8D6E5D35237D}">
          <x14:formula1>
            <xm:f>リスト2!$C$3:$C$64</xm:f>
          </x14:formula1>
          <xm:sqref>L132:X132 U134:X134 U137:X137 U139:X139 U141:X141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85" zoomScaleNormal="85" zoomScaleSheetLayoutView="85" workbookViewId="0">
      <selection activeCell="B6" sqref="B6:N2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37" t="s">
        <v>296</v>
      </c>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row>
    <row r="2" spans="1:29" ht="14.4" customHeight="1" x14ac:dyDescent="0.2">
      <c r="A2" s="540" t="s">
        <v>317</v>
      </c>
      <c r="B2" s="540"/>
      <c r="C2" s="540"/>
      <c r="D2" s="540"/>
      <c r="E2" s="540"/>
      <c r="F2" s="540"/>
      <c r="G2" s="26"/>
      <c r="H2" s="538" t="s">
        <v>318</v>
      </c>
      <c r="I2" s="538"/>
      <c r="J2" s="538"/>
      <c r="K2" s="538"/>
      <c r="L2" s="538"/>
      <c r="M2" s="538"/>
      <c r="N2" s="538"/>
      <c r="O2" s="538"/>
      <c r="P2" s="538"/>
      <c r="Q2" s="538"/>
      <c r="R2" s="538"/>
      <c r="S2" s="538"/>
      <c r="T2" s="538"/>
      <c r="U2" s="539" t="s">
        <v>295</v>
      </c>
      <c r="V2" s="539"/>
      <c r="W2" s="539"/>
      <c r="X2" s="539"/>
      <c r="Y2" s="539"/>
      <c r="Z2" s="539"/>
      <c r="AA2" s="539"/>
      <c r="AB2" s="539"/>
    </row>
    <row r="3" spans="1:29" s="34" customFormat="1" ht="17.399999999999999" customHeight="1" thickBot="1" x14ac:dyDescent="0.25">
      <c r="A3" s="541" t="s">
        <v>305</v>
      </c>
      <c r="B3" s="541"/>
      <c r="C3" s="542" t="str">
        <f>'1.基本データ(このシートは削除しないこと！)'!$H$13&amp;'1.基本データ(このシートは削除しないこと！)'!$H$14</f>
        <v>第○○-○○○○○-○○○○号 ○○○○○○○○○○○○委託</v>
      </c>
      <c r="D3" s="542"/>
      <c r="E3" s="542"/>
      <c r="F3" s="542"/>
      <c r="G3" s="542"/>
      <c r="H3" s="542"/>
      <c r="I3" s="542"/>
      <c r="J3" s="542"/>
      <c r="K3" s="542"/>
      <c r="L3" s="542"/>
      <c r="M3" s="542"/>
      <c r="N3" s="542"/>
      <c r="O3" s="542"/>
      <c r="P3" s="542"/>
      <c r="Q3" s="542"/>
      <c r="R3" s="542"/>
      <c r="T3" s="35"/>
      <c r="U3" s="541" t="s">
        <v>292</v>
      </c>
      <c r="V3" s="541"/>
      <c r="W3" s="543" t="str">
        <f>'1.基本データ(このシートは削除しないこと！)'!$H$6</f>
        <v>株式会社○○○○</v>
      </c>
      <c r="X3" s="543"/>
      <c r="Y3" s="543"/>
      <c r="Z3" s="543"/>
      <c r="AA3" s="543"/>
      <c r="AB3" s="36"/>
      <c r="AC3" s="36" t="s">
        <v>319</v>
      </c>
    </row>
    <row r="4" spans="1:29" ht="9" customHeight="1" thickBot="1" x14ac:dyDescent="0.25">
      <c r="A4" s="37"/>
      <c r="B4" s="37"/>
      <c r="C4" s="37"/>
      <c r="D4" s="38"/>
      <c r="E4" s="38"/>
      <c r="F4" s="38"/>
      <c r="G4" s="38"/>
      <c r="H4" s="38"/>
      <c r="I4" s="7"/>
      <c r="J4" s="39"/>
      <c r="K4" s="40"/>
      <c r="L4" s="40"/>
      <c r="M4" s="40"/>
      <c r="N4" s="40"/>
      <c r="O4" s="40"/>
      <c r="P4" s="40"/>
    </row>
    <row r="5" spans="1:29" x14ac:dyDescent="0.2">
      <c r="A5" s="41"/>
      <c r="B5" s="46" t="s">
        <v>293</v>
      </c>
      <c r="C5" s="42"/>
      <c r="D5" s="42"/>
      <c r="E5" s="42"/>
      <c r="F5" s="42"/>
      <c r="G5" s="42"/>
      <c r="H5" s="42"/>
      <c r="I5" s="42"/>
      <c r="J5" s="42"/>
      <c r="K5" s="42"/>
      <c r="L5" s="42"/>
      <c r="M5" s="42"/>
      <c r="N5" s="42"/>
      <c r="O5" s="47" t="s">
        <v>294</v>
      </c>
      <c r="P5" s="42"/>
      <c r="Q5" s="42"/>
      <c r="R5" s="42"/>
      <c r="S5" s="42"/>
      <c r="T5" s="42"/>
      <c r="U5" s="42"/>
      <c r="V5" s="42"/>
      <c r="W5" s="42"/>
      <c r="X5" s="42"/>
      <c r="Y5" s="42"/>
      <c r="Z5" s="42"/>
      <c r="AA5" s="43"/>
      <c r="AB5" s="44"/>
    </row>
    <row r="6" spans="1:29" x14ac:dyDescent="0.2">
      <c r="A6" s="515" t="s">
        <v>316</v>
      </c>
      <c r="B6" s="516"/>
      <c r="C6" s="517"/>
      <c r="D6" s="517"/>
      <c r="E6" s="517"/>
      <c r="F6" s="517"/>
      <c r="G6" s="517"/>
      <c r="H6" s="517"/>
      <c r="I6" s="517"/>
      <c r="J6" s="517"/>
      <c r="K6" s="517"/>
      <c r="L6" s="517"/>
      <c r="M6" s="517"/>
      <c r="N6" s="518"/>
      <c r="O6" s="525"/>
      <c r="P6" s="526"/>
      <c r="Q6" s="526"/>
      <c r="R6" s="526"/>
      <c r="S6" s="526"/>
      <c r="T6" s="526"/>
      <c r="U6" s="526"/>
      <c r="V6" s="526"/>
      <c r="W6" s="526"/>
      <c r="X6" s="526"/>
      <c r="Y6" s="526"/>
      <c r="Z6" s="526"/>
      <c r="AA6" s="527"/>
      <c r="AB6" s="48"/>
    </row>
    <row r="7" spans="1:29" x14ac:dyDescent="0.2">
      <c r="A7" s="515"/>
      <c r="B7" s="519"/>
      <c r="C7" s="520"/>
      <c r="D7" s="520"/>
      <c r="E7" s="520"/>
      <c r="F7" s="520"/>
      <c r="G7" s="520"/>
      <c r="H7" s="520"/>
      <c r="I7" s="520"/>
      <c r="J7" s="520"/>
      <c r="K7" s="520"/>
      <c r="L7" s="520"/>
      <c r="M7" s="520"/>
      <c r="N7" s="521"/>
      <c r="O7" s="528"/>
      <c r="P7" s="529"/>
      <c r="Q7" s="529"/>
      <c r="R7" s="529"/>
      <c r="S7" s="529"/>
      <c r="T7" s="529"/>
      <c r="U7" s="529"/>
      <c r="V7" s="529"/>
      <c r="W7" s="529"/>
      <c r="X7" s="529"/>
      <c r="Y7" s="529"/>
      <c r="Z7" s="529"/>
      <c r="AA7" s="530"/>
      <c r="AB7" s="48"/>
    </row>
    <row r="8" spans="1:29" ht="26.4" customHeight="1" x14ac:dyDescent="0.2">
      <c r="A8" s="515"/>
      <c r="B8" s="519"/>
      <c r="C8" s="520"/>
      <c r="D8" s="520"/>
      <c r="E8" s="520"/>
      <c r="F8" s="520"/>
      <c r="G8" s="520"/>
      <c r="H8" s="520"/>
      <c r="I8" s="520"/>
      <c r="J8" s="520"/>
      <c r="K8" s="520"/>
      <c r="L8" s="520"/>
      <c r="M8" s="520"/>
      <c r="N8" s="521"/>
      <c r="O8" s="528"/>
      <c r="P8" s="529"/>
      <c r="Q8" s="529"/>
      <c r="R8" s="529"/>
      <c r="S8" s="529"/>
      <c r="T8" s="529"/>
      <c r="U8" s="529"/>
      <c r="V8" s="529"/>
      <c r="W8" s="529"/>
      <c r="X8" s="529"/>
      <c r="Y8" s="529"/>
      <c r="Z8" s="529"/>
      <c r="AA8" s="530"/>
      <c r="AB8" s="48"/>
    </row>
    <row r="9" spans="1:29" ht="26.4" customHeight="1" x14ac:dyDescent="0.2">
      <c r="A9" s="515"/>
      <c r="B9" s="519"/>
      <c r="C9" s="520"/>
      <c r="D9" s="520"/>
      <c r="E9" s="520"/>
      <c r="F9" s="520"/>
      <c r="G9" s="520"/>
      <c r="H9" s="520"/>
      <c r="I9" s="520"/>
      <c r="J9" s="520"/>
      <c r="K9" s="520"/>
      <c r="L9" s="520"/>
      <c r="M9" s="520"/>
      <c r="N9" s="521"/>
      <c r="O9" s="528"/>
      <c r="P9" s="529"/>
      <c r="Q9" s="529"/>
      <c r="R9" s="529"/>
      <c r="S9" s="529"/>
      <c r="T9" s="529"/>
      <c r="U9" s="529"/>
      <c r="V9" s="529"/>
      <c r="W9" s="529"/>
      <c r="X9" s="529"/>
      <c r="Y9" s="529"/>
      <c r="Z9" s="529"/>
      <c r="AA9" s="530"/>
      <c r="AB9" s="48"/>
    </row>
    <row r="10" spans="1:29" ht="26.4" customHeight="1" x14ac:dyDescent="0.2">
      <c r="A10" s="515"/>
      <c r="B10" s="519"/>
      <c r="C10" s="520"/>
      <c r="D10" s="520"/>
      <c r="E10" s="520"/>
      <c r="F10" s="520"/>
      <c r="G10" s="520"/>
      <c r="H10" s="520"/>
      <c r="I10" s="520"/>
      <c r="J10" s="520"/>
      <c r="K10" s="520"/>
      <c r="L10" s="520"/>
      <c r="M10" s="520"/>
      <c r="N10" s="521"/>
      <c r="O10" s="528"/>
      <c r="P10" s="529"/>
      <c r="Q10" s="529"/>
      <c r="R10" s="529"/>
      <c r="S10" s="529"/>
      <c r="T10" s="529"/>
      <c r="U10" s="529"/>
      <c r="V10" s="529"/>
      <c r="W10" s="529"/>
      <c r="X10" s="529"/>
      <c r="Y10" s="529"/>
      <c r="Z10" s="529"/>
      <c r="AA10" s="530"/>
      <c r="AB10" s="48"/>
    </row>
    <row r="11" spans="1:29" ht="26.4" customHeight="1" x14ac:dyDescent="0.2">
      <c r="A11" s="515"/>
      <c r="B11" s="519"/>
      <c r="C11" s="520"/>
      <c r="D11" s="520"/>
      <c r="E11" s="520"/>
      <c r="F11" s="520"/>
      <c r="G11" s="520"/>
      <c r="H11" s="520"/>
      <c r="I11" s="520"/>
      <c r="J11" s="520"/>
      <c r="K11" s="520"/>
      <c r="L11" s="520"/>
      <c r="M11" s="520"/>
      <c r="N11" s="521"/>
      <c r="O11" s="528"/>
      <c r="P11" s="529"/>
      <c r="Q11" s="529"/>
      <c r="R11" s="529"/>
      <c r="S11" s="529"/>
      <c r="T11" s="529"/>
      <c r="U11" s="529"/>
      <c r="V11" s="529"/>
      <c r="W11" s="529"/>
      <c r="X11" s="529"/>
      <c r="Y11" s="529"/>
      <c r="Z11" s="529"/>
      <c r="AA11" s="530"/>
      <c r="AB11" s="48"/>
    </row>
    <row r="12" spans="1:29" ht="26.4" customHeight="1" x14ac:dyDescent="0.2">
      <c r="A12" s="515"/>
      <c r="B12" s="519"/>
      <c r="C12" s="520"/>
      <c r="D12" s="520"/>
      <c r="E12" s="520"/>
      <c r="F12" s="520"/>
      <c r="G12" s="520"/>
      <c r="H12" s="520"/>
      <c r="I12" s="520"/>
      <c r="J12" s="520"/>
      <c r="K12" s="520"/>
      <c r="L12" s="520"/>
      <c r="M12" s="520"/>
      <c r="N12" s="521"/>
      <c r="O12" s="528"/>
      <c r="P12" s="529"/>
      <c r="Q12" s="529"/>
      <c r="R12" s="529"/>
      <c r="S12" s="529"/>
      <c r="T12" s="529"/>
      <c r="U12" s="529"/>
      <c r="V12" s="529"/>
      <c r="W12" s="529"/>
      <c r="X12" s="529"/>
      <c r="Y12" s="529"/>
      <c r="Z12" s="529"/>
      <c r="AA12" s="530"/>
      <c r="AB12" s="48"/>
    </row>
    <row r="13" spans="1:29" ht="26.4" customHeight="1" x14ac:dyDescent="0.2">
      <c r="A13" s="515"/>
      <c r="B13" s="519"/>
      <c r="C13" s="520"/>
      <c r="D13" s="520"/>
      <c r="E13" s="520"/>
      <c r="F13" s="520"/>
      <c r="G13" s="520"/>
      <c r="H13" s="520"/>
      <c r="I13" s="520"/>
      <c r="J13" s="520"/>
      <c r="K13" s="520"/>
      <c r="L13" s="520"/>
      <c r="M13" s="520"/>
      <c r="N13" s="521"/>
      <c r="O13" s="528"/>
      <c r="P13" s="529"/>
      <c r="Q13" s="529"/>
      <c r="R13" s="529"/>
      <c r="S13" s="529"/>
      <c r="T13" s="529"/>
      <c r="U13" s="529"/>
      <c r="V13" s="529"/>
      <c r="W13" s="529"/>
      <c r="X13" s="529"/>
      <c r="Y13" s="529"/>
      <c r="Z13" s="529"/>
      <c r="AA13" s="530"/>
      <c r="AB13" s="48"/>
    </row>
    <row r="14" spans="1:29" ht="26.4" customHeight="1" x14ac:dyDescent="0.2">
      <c r="A14" s="515"/>
      <c r="B14" s="519"/>
      <c r="C14" s="520"/>
      <c r="D14" s="520"/>
      <c r="E14" s="520"/>
      <c r="F14" s="520"/>
      <c r="G14" s="520"/>
      <c r="H14" s="520"/>
      <c r="I14" s="520"/>
      <c r="J14" s="520"/>
      <c r="K14" s="520"/>
      <c r="L14" s="520"/>
      <c r="M14" s="520"/>
      <c r="N14" s="521"/>
      <c r="O14" s="528"/>
      <c r="P14" s="529"/>
      <c r="Q14" s="529"/>
      <c r="R14" s="529"/>
      <c r="S14" s="529"/>
      <c r="T14" s="529"/>
      <c r="U14" s="529"/>
      <c r="V14" s="529"/>
      <c r="W14" s="529"/>
      <c r="X14" s="529"/>
      <c r="Y14" s="529"/>
      <c r="Z14" s="529"/>
      <c r="AA14" s="530"/>
      <c r="AB14" s="48"/>
    </row>
    <row r="15" spans="1:29" ht="26.4" customHeight="1" x14ac:dyDescent="0.2">
      <c r="A15" s="515"/>
      <c r="B15" s="519"/>
      <c r="C15" s="520"/>
      <c r="D15" s="520"/>
      <c r="E15" s="520"/>
      <c r="F15" s="520"/>
      <c r="G15" s="520"/>
      <c r="H15" s="520"/>
      <c r="I15" s="520"/>
      <c r="J15" s="520"/>
      <c r="K15" s="520"/>
      <c r="L15" s="520"/>
      <c r="M15" s="520"/>
      <c r="N15" s="521"/>
      <c r="O15" s="528"/>
      <c r="P15" s="529"/>
      <c r="Q15" s="529"/>
      <c r="R15" s="529"/>
      <c r="S15" s="529"/>
      <c r="T15" s="529"/>
      <c r="U15" s="529"/>
      <c r="V15" s="529"/>
      <c r="W15" s="529"/>
      <c r="X15" s="529"/>
      <c r="Y15" s="529"/>
      <c r="Z15" s="529"/>
      <c r="AA15" s="530"/>
      <c r="AB15" s="48"/>
    </row>
    <row r="16" spans="1:29" ht="26.4" customHeight="1" x14ac:dyDescent="0.2">
      <c r="A16" s="515"/>
      <c r="B16" s="519"/>
      <c r="C16" s="520"/>
      <c r="D16" s="520"/>
      <c r="E16" s="520"/>
      <c r="F16" s="520"/>
      <c r="G16" s="520"/>
      <c r="H16" s="520"/>
      <c r="I16" s="520"/>
      <c r="J16" s="520"/>
      <c r="K16" s="520"/>
      <c r="L16" s="520"/>
      <c r="M16" s="520"/>
      <c r="N16" s="521"/>
      <c r="O16" s="528"/>
      <c r="P16" s="529"/>
      <c r="Q16" s="529"/>
      <c r="R16" s="529"/>
      <c r="S16" s="529"/>
      <c r="T16" s="529"/>
      <c r="U16" s="529"/>
      <c r="V16" s="529"/>
      <c r="W16" s="529"/>
      <c r="X16" s="529"/>
      <c r="Y16" s="529"/>
      <c r="Z16" s="529"/>
      <c r="AA16" s="530"/>
      <c r="AB16" s="48"/>
    </row>
    <row r="17" spans="1:28" ht="26.4" customHeight="1" x14ac:dyDescent="0.2">
      <c r="A17" s="515"/>
      <c r="B17" s="519"/>
      <c r="C17" s="520"/>
      <c r="D17" s="520"/>
      <c r="E17" s="520"/>
      <c r="F17" s="520"/>
      <c r="G17" s="520"/>
      <c r="H17" s="520"/>
      <c r="I17" s="520"/>
      <c r="J17" s="520"/>
      <c r="K17" s="520"/>
      <c r="L17" s="520"/>
      <c r="M17" s="520"/>
      <c r="N17" s="521"/>
      <c r="O17" s="528"/>
      <c r="P17" s="529"/>
      <c r="Q17" s="529"/>
      <c r="R17" s="529"/>
      <c r="S17" s="529"/>
      <c r="T17" s="529"/>
      <c r="U17" s="529"/>
      <c r="V17" s="529"/>
      <c r="W17" s="529"/>
      <c r="X17" s="529"/>
      <c r="Y17" s="529"/>
      <c r="Z17" s="529"/>
      <c r="AA17" s="530"/>
      <c r="AB17" s="48"/>
    </row>
    <row r="18" spans="1:28" x14ac:dyDescent="0.2">
      <c r="A18" s="515"/>
      <c r="B18" s="519"/>
      <c r="C18" s="520"/>
      <c r="D18" s="520"/>
      <c r="E18" s="520"/>
      <c r="F18" s="520"/>
      <c r="G18" s="520"/>
      <c r="H18" s="520"/>
      <c r="I18" s="520"/>
      <c r="J18" s="520"/>
      <c r="K18" s="520"/>
      <c r="L18" s="520"/>
      <c r="M18" s="520"/>
      <c r="N18" s="521"/>
      <c r="O18" s="528"/>
      <c r="P18" s="529"/>
      <c r="Q18" s="529"/>
      <c r="R18" s="529"/>
      <c r="S18" s="529"/>
      <c r="T18" s="529"/>
      <c r="U18" s="529"/>
      <c r="V18" s="529"/>
      <c r="W18" s="529"/>
      <c r="X18" s="529"/>
      <c r="Y18" s="529"/>
      <c r="Z18" s="529"/>
      <c r="AA18" s="530"/>
      <c r="AB18" s="45"/>
    </row>
    <row r="19" spans="1:28" ht="13.8" customHeight="1" x14ac:dyDescent="0.2">
      <c r="A19" s="515"/>
      <c r="B19" s="519"/>
      <c r="C19" s="520"/>
      <c r="D19" s="520"/>
      <c r="E19" s="520"/>
      <c r="F19" s="520"/>
      <c r="G19" s="520"/>
      <c r="H19" s="520"/>
      <c r="I19" s="520"/>
      <c r="J19" s="520"/>
      <c r="K19" s="520"/>
      <c r="L19" s="520"/>
      <c r="M19" s="520"/>
      <c r="N19" s="521"/>
      <c r="O19" s="528"/>
      <c r="P19" s="529"/>
      <c r="Q19" s="529"/>
      <c r="R19" s="529"/>
      <c r="S19" s="529"/>
      <c r="T19" s="529"/>
      <c r="U19" s="529"/>
      <c r="V19" s="529"/>
      <c r="W19" s="529"/>
      <c r="X19" s="529"/>
      <c r="Y19" s="529"/>
      <c r="Z19" s="529"/>
      <c r="AA19" s="530"/>
      <c r="AB19" s="45"/>
    </row>
    <row r="20" spans="1:28" ht="13.8" customHeight="1" x14ac:dyDescent="0.2">
      <c r="A20" s="515"/>
      <c r="B20" s="519"/>
      <c r="C20" s="520"/>
      <c r="D20" s="520"/>
      <c r="E20" s="520"/>
      <c r="F20" s="520"/>
      <c r="G20" s="520"/>
      <c r="H20" s="520"/>
      <c r="I20" s="520"/>
      <c r="J20" s="520"/>
      <c r="K20" s="520"/>
      <c r="L20" s="520"/>
      <c r="M20" s="520"/>
      <c r="N20" s="521"/>
      <c r="O20" s="528"/>
      <c r="P20" s="529"/>
      <c r="Q20" s="529"/>
      <c r="R20" s="529"/>
      <c r="S20" s="529"/>
      <c r="T20" s="529"/>
      <c r="U20" s="529"/>
      <c r="V20" s="529"/>
      <c r="W20" s="529"/>
      <c r="X20" s="529"/>
      <c r="Y20" s="529"/>
      <c r="Z20" s="529"/>
      <c r="AA20" s="530"/>
      <c r="AB20" s="45"/>
    </row>
    <row r="21" spans="1:28" ht="26.4" customHeight="1" x14ac:dyDescent="0.2">
      <c r="A21" s="515"/>
      <c r="B21" s="519"/>
      <c r="C21" s="520"/>
      <c r="D21" s="520"/>
      <c r="E21" s="520"/>
      <c r="F21" s="520"/>
      <c r="G21" s="520"/>
      <c r="H21" s="520"/>
      <c r="I21" s="520"/>
      <c r="J21" s="520"/>
      <c r="K21" s="520"/>
      <c r="L21" s="520"/>
      <c r="M21" s="520"/>
      <c r="N21" s="521"/>
      <c r="O21" s="528"/>
      <c r="P21" s="529"/>
      <c r="Q21" s="529"/>
      <c r="R21" s="529"/>
      <c r="S21" s="529"/>
      <c r="T21" s="529"/>
      <c r="U21" s="529"/>
      <c r="V21" s="529"/>
      <c r="W21" s="529"/>
      <c r="X21" s="529"/>
      <c r="Y21" s="529"/>
      <c r="Z21" s="529"/>
      <c r="AA21" s="530"/>
      <c r="AB21" s="45"/>
    </row>
    <row r="22" spans="1:28" ht="26.4" customHeight="1" x14ac:dyDescent="0.2">
      <c r="A22" s="515"/>
      <c r="B22" s="519"/>
      <c r="C22" s="520"/>
      <c r="D22" s="520"/>
      <c r="E22" s="520"/>
      <c r="F22" s="520"/>
      <c r="G22" s="520"/>
      <c r="H22" s="520"/>
      <c r="I22" s="520"/>
      <c r="J22" s="520"/>
      <c r="K22" s="520"/>
      <c r="L22" s="520"/>
      <c r="M22" s="520"/>
      <c r="N22" s="521"/>
      <c r="O22" s="528"/>
      <c r="P22" s="529"/>
      <c r="Q22" s="529"/>
      <c r="R22" s="529"/>
      <c r="S22" s="529"/>
      <c r="T22" s="529"/>
      <c r="U22" s="529"/>
      <c r="V22" s="529"/>
      <c r="W22" s="529"/>
      <c r="X22" s="529"/>
      <c r="Y22" s="529"/>
      <c r="Z22" s="529"/>
      <c r="AA22" s="530"/>
      <c r="AB22" s="45"/>
    </row>
    <row r="23" spans="1:28" ht="26.4" customHeight="1" x14ac:dyDescent="0.2">
      <c r="A23" s="515"/>
      <c r="B23" s="519"/>
      <c r="C23" s="520"/>
      <c r="D23" s="520"/>
      <c r="E23" s="520"/>
      <c r="F23" s="520"/>
      <c r="G23" s="520"/>
      <c r="H23" s="520"/>
      <c r="I23" s="520"/>
      <c r="J23" s="520"/>
      <c r="K23" s="520"/>
      <c r="L23" s="520"/>
      <c r="M23" s="520"/>
      <c r="N23" s="521"/>
      <c r="O23" s="528"/>
      <c r="P23" s="529"/>
      <c r="Q23" s="529"/>
      <c r="R23" s="529"/>
      <c r="S23" s="529"/>
      <c r="T23" s="529"/>
      <c r="U23" s="529"/>
      <c r="V23" s="529"/>
      <c r="W23" s="529"/>
      <c r="X23" s="529"/>
      <c r="Y23" s="529"/>
      <c r="Z23" s="529"/>
      <c r="AA23" s="530"/>
      <c r="AB23" s="45"/>
    </row>
    <row r="24" spans="1:28" ht="26.4" customHeight="1" x14ac:dyDescent="0.2">
      <c r="A24" s="515"/>
      <c r="B24" s="519"/>
      <c r="C24" s="520"/>
      <c r="D24" s="520"/>
      <c r="E24" s="520"/>
      <c r="F24" s="520"/>
      <c r="G24" s="520"/>
      <c r="H24" s="520"/>
      <c r="I24" s="520"/>
      <c r="J24" s="520"/>
      <c r="K24" s="520"/>
      <c r="L24" s="520"/>
      <c r="M24" s="520"/>
      <c r="N24" s="521"/>
      <c r="O24" s="528"/>
      <c r="P24" s="529"/>
      <c r="Q24" s="529"/>
      <c r="R24" s="529"/>
      <c r="S24" s="529"/>
      <c r="T24" s="529"/>
      <c r="U24" s="529"/>
      <c r="V24" s="529"/>
      <c r="W24" s="529"/>
      <c r="X24" s="529"/>
      <c r="Y24" s="529"/>
      <c r="Z24" s="529"/>
      <c r="AA24" s="530"/>
      <c r="AB24" s="45"/>
    </row>
    <row r="25" spans="1:28" ht="26.4" customHeight="1" x14ac:dyDescent="0.2">
      <c r="A25" s="515"/>
      <c r="B25" s="519"/>
      <c r="C25" s="520"/>
      <c r="D25" s="520"/>
      <c r="E25" s="520"/>
      <c r="F25" s="520"/>
      <c r="G25" s="520"/>
      <c r="H25" s="520"/>
      <c r="I25" s="520"/>
      <c r="J25" s="520"/>
      <c r="K25" s="520"/>
      <c r="L25" s="520"/>
      <c r="M25" s="520"/>
      <c r="N25" s="521"/>
      <c r="O25" s="528"/>
      <c r="P25" s="529"/>
      <c r="Q25" s="529"/>
      <c r="R25" s="529"/>
      <c r="S25" s="529"/>
      <c r="T25" s="529"/>
      <c r="U25" s="529"/>
      <c r="V25" s="529"/>
      <c r="W25" s="529"/>
      <c r="X25" s="529"/>
      <c r="Y25" s="529"/>
      <c r="Z25" s="529"/>
      <c r="AA25" s="530"/>
      <c r="AB25" s="45"/>
    </row>
    <row r="26" spans="1:28" ht="26.4" customHeight="1" x14ac:dyDescent="0.2">
      <c r="A26" s="515"/>
      <c r="B26" s="519"/>
      <c r="C26" s="520"/>
      <c r="D26" s="520"/>
      <c r="E26" s="520"/>
      <c r="F26" s="520"/>
      <c r="G26" s="520"/>
      <c r="H26" s="520"/>
      <c r="I26" s="520"/>
      <c r="J26" s="520"/>
      <c r="K26" s="520"/>
      <c r="L26" s="520"/>
      <c r="M26" s="520"/>
      <c r="N26" s="521"/>
      <c r="O26" s="528"/>
      <c r="P26" s="529"/>
      <c r="Q26" s="529"/>
      <c r="R26" s="529"/>
      <c r="S26" s="529"/>
      <c r="T26" s="529"/>
      <c r="U26" s="529"/>
      <c r="V26" s="529"/>
      <c r="W26" s="529"/>
      <c r="X26" s="529"/>
      <c r="Y26" s="529"/>
      <c r="Z26" s="529"/>
      <c r="AA26" s="530"/>
      <c r="AB26" s="45"/>
    </row>
    <row r="27" spans="1:28" ht="28.2" customHeight="1" x14ac:dyDescent="0.2">
      <c r="A27" s="515"/>
      <c r="B27" s="522"/>
      <c r="C27" s="523"/>
      <c r="D27" s="523"/>
      <c r="E27" s="523"/>
      <c r="F27" s="523"/>
      <c r="G27" s="523"/>
      <c r="H27" s="523"/>
      <c r="I27" s="523"/>
      <c r="J27" s="523"/>
      <c r="K27" s="523"/>
      <c r="L27" s="523"/>
      <c r="M27" s="523"/>
      <c r="N27" s="524"/>
      <c r="O27" s="531"/>
      <c r="P27" s="532"/>
      <c r="Q27" s="532"/>
      <c r="R27" s="532"/>
      <c r="S27" s="532"/>
      <c r="T27" s="532"/>
      <c r="U27" s="532"/>
      <c r="V27" s="532"/>
      <c r="W27" s="532"/>
      <c r="X27" s="532"/>
      <c r="Y27" s="532"/>
      <c r="Z27" s="532"/>
      <c r="AA27" s="533"/>
      <c r="AB27" s="45"/>
    </row>
    <row r="28" spans="1:28" ht="13.8" thickBot="1" x14ac:dyDescent="0.25">
      <c r="A28" s="534" t="s">
        <v>296</v>
      </c>
      <c r="B28" s="535"/>
      <c r="C28" s="535"/>
      <c r="D28" s="535"/>
      <c r="E28" s="535"/>
      <c r="F28" s="535"/>
      <c r="G28" s="535"/>
      <c r="H28" s="535"/>
      <c r="I28" s="535"/>
      <c r="J28" s="535"/>
      <c r="K28" s="535"/>
      <c r="L28" s="535"/>
      <c r="M28" s="535"/>
      <c r="N28" s="535"/>
      <c r="O28" s="535"/>
      <c r="P28" s="535"/>
      <c r="Q28" s="535"/>
      <c r="R28" s="535"/>
      <c r="S28" s="535"/>
      <c r="T28" s="535"/>
      <c r="U28" s="535"/>
      <c r="V28" s="535"/>
      <c r="W28" s="535"/>
      <c r="X28" s="535"/>
      <c r="Y28" s="535"/>
      <c r="Z28" s="535"/>
      <c r="AA28" s="535"/>
      <c r="AB28" s="536"/>
    </row>
  </sheetData>
  <protectedRanges>
    <protectedRange sqref="T3 W3:AA3" name="範囲2"/>
    <protectedRange sqref="C3" name="範囲1"/>
    <protectedRange sqref="B8:AA17 B21:AA27" name="範囲4_1"/>
    <protectedRange sqref="C20 B6 D18:Z20 C18 C6:N7 P6:Z7 O7" name="範囲3_1"/>
  </protectedRanges>
  <mergeCells count="12">
    <mergeCell ref="A6:A27"/>
    <mergeCell ref="B6:N27"/>
    <mergeCell ref="O6:AA27"/>
    <mergeCell ref="A28:AB28"/>
    <mergeCell ref="A1:AA1"/>
    <mergeCell ref="H2:T2"/>
    <mergeCell ref="U2:AB2"/>
    <mergeCell ref="A2:F2"/>
    <mergeCell ref="A3:B3"/>
    <mergeCell ref="C3:R3"/>
    <mergeCell ref="U3:V3"/>
    <mergeCell ref="W3:AA3"/>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29" customFormat="1" x14ac:dyDescent="0.2">
      <c r="A1" s="29" t="s">
        <v>15</v>
      </c>
      <c r="B1" s="29" t="s">
        <v>227</v>
      </c>
      <c r="C1" s="29" t="s">
        <v>232</v>
      </c>
      <c r="D1" s="29" t="s">
        <v>1</v>
      </c>
      <c r="E1" s="29" t="s">
        <v>150</v>
      </c>
      <c r="F1" s="29" t="s">
        <v>236</v>
      </c>
      <c r="G1" s="29" t="s">
        <v>239</v>
      </c>
      <c r="H1" s="29" t="s">
        <v>241</v>
      </c>
      <c r="I1" s="29" t="s">
        <v>306</v>
      </c>
      <c r="J1" s="29" t="s">
        <v>276</v>
      </c>
      <c r="K1" s="29" t="s">
        <v>277</v>
      </c>
      <c r="L1" s="29" t="s">
        <v>245</v>
      </c>
      <c r="M1" s="29" t="s">
        <v>11</v>
      </c>
      <c r="N1" s="29" t="s">
        <v>148</v>
      </c>
    </row>
    <row r="2" spans="1:14" x14ac:dyDescent="0.2">
      <c r="A2" s="2" t="s">
        <v>246</v>
      </c>
      <c r="B2" s="2" t="s">
        <v>228</v>
      </c>
      <c r="C2" s="2" t="s">
        <v>139</v>
      </c>
      <c r="D2" s="2" t="s">
        <v>5</v>
      </c>
      <c r="E2" s="2" t="s">
        <v>233</v>
      </c>
      <c r="F2" s="2" t="s">
        <v>233</v>
      </c>
      <c r="G2" s="2" t="s">
        <v>101</v>
      </c>
      <c r="H2" s="2" t="s">
        <v>254</v>
      </c>
      <c r="I2" s="2" t="s">
        <v>32</v>
      </c>
      <c r="J2" s="2" t="s">
        <v>16</v>
      </c>
      <c r="K2" s="2" t="s">
        <v>32</v>
      </c>
      <c r="L2" s="2" t="s">
        <v>246</v>
      </c>
      <c r="M2" s="2" t="s">
        <v>12</v>
      </c>
      <c r="N2" s="2" t="s">
        <v>261</v>
      </c>
    </row>
    <row r="3" spans="1:14" x14ac:dyDescent="0.2">
      <c r="A3" s="2" t="s">
        <v>247</v>
      </c>
      <c r="B3" s="2" t="s">
        <v>229</v>
      </c>
      <c r="C3" s="2" t="s">
        <v>138</v>
      </c>
      <c r="D3" s="2" t="s">
        <v>114</v>
      </c>
      <c r="E3" s="2" t="s">
        <v>234</v>
      </c>
      <c r="F3" s="2" t="s">
        <v>237</v>
      </c>
      <c r="G3" s="2" t="s">
        <v>102</v>
      </c>
      <c r="H3" s="2" t="s">
        <v>19</v>
      </c>
      <c r="I3" s="2" t="s">
        <v>16</v>
      </c>
      <c r="J3" s="2" t="s">
        <v>17</v>
      </c>
      <c r="K3" s="2" t="s">
        <v>286</v>
      </c>
      <c r="L3" s="2" t="s">
        <v>247</v>
      </c>
      <c r="M3" s="2" t="s">
        <v>275</v>
      </c>
      <c r="N3" s="2" t="s">
        <v>262</v>
      </c>
    </row>
    <row r="4" spans="1:14" x14ac:dyDescent="0.2">
      <c r="A4" s="2" t="s">
        <v>248</v>
      </c>
      <c r="B4" s="2" t="s">
        <v>114</v>
      </c>
      <c r="C4" s="2" t="s">
        <v>114</v>
      </c>
      <c r="E4" s="2" t="s">
        <v>114</v>
      </c>
      <c r="F4" s="2" t="s">
        <v>114</v>
      </c>
      <c r="G4" s="2" t="s">
        <v>114</v>
      </c>
      <c r="H4" s="2" t="s">
        <v>255</v>
      </c>
      <c r="I4" s="2" t="s">
        <v>17</v>
      </c>
      <c r="J4" s="2" t="s">
        <v>18</v>
      </c>
      <c r="K4" s="2" t="s">
        <v>33</v>
      </c>
      <c r="L4" s="2" t="s">
        <v>248</v>
      </c>
      <c r="M4" s="2" t="s">
        <v>0</v>
      </c>
      <c r="N4" s="2" t="s">
        <v>263</v>
      </c>
    </row>
    <row r="5" spans="1:14" x14ac:dyDescent="0.2">
      <c r="A5" s="2" t="s">
        <v>249</v>
      </c>
      <c r="H5" s="2" t="s">
        <v>34</v>
      </c>
      <c r="I5" s="2" t="s">
        <v>18</v>
      </c>
      <c r="J5" s="2" t="s">
        <v>24</v>
      </c>
      <c r="K5" s="2" t="s">
        <v>34</v>
      </c>
      <c r="L5" s="2" t="s">
        <v>249</v>
      </c>
      <c r="M5" s="2" t="s">
        <v>14</v>
      </c>
      <c r="N5" s="2" t="s">
        <v>264</v>
      </c>
    </row>
    <row r="6" spans="1:14" x14ac:dyDescent="0.2">
      <c r="H6" s="2" t="s">
        <v>4</v>
      </c>
      <c r="I6" s="2" t="s">
        <v>286</v>
      </c>
      <c r="J6" s="2" t="s">
        <v>20</v>
      </c>
      <c r="K6" s="2" t="s">
        <v>4</v>
      </c>
      <c r="L6" s="2" t="s">
        <v>114</v>
      </c>
      <c r="N6" s="2" t="s">
        <v>114</v>
      </c>
    </row>
    <row r="7" spans="1:14" x14ac:dyDescent="0.2">
      <c r="H7" s="2" t="s">
        <v>256</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244</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bSsy1BneCzyBUfKDFGW7OJZ/Fkskdj91e7GUYa8Icxj4Q3Wq4gil+6x5YLRXALPpf5obVAMARoNAa8W9PwW90g==" saltValue="JlPCbmKpjDoBBU7cXilKeA==" spinCount="100000" sheet="1" objects="1" scenarios="1"/>
  <phoneticPr fontId="3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election activeCell="E61" sqref="E6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15"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244</v>
      </c>
      <c r="D66" s="1" t="s">
        <v>244</v>
      </c>
      <c r="E66" s="1" t="s">
        <v>244</v>
      </c>
      <c r="F66" s="1" t="s">
        <v>244</v>
      </c>
    </row>
    <row r="67" spans="2:6" x14ac:dyDescent="0.2">
      <c r="B67" s="1"/>
      <c r="C67" s="1" t="s">
        <v>105</v>
      </c>
      <c r="D67" s="1" t="s">
        <v>105</v>
      </c>
      <c r="E67" s="1" t="s">
        <v>105</v>
      </c>
      <c r="F67" s="1" t="s">
        <v>105</v>
      </c>
    </row>
  </sheetData>
  <sheetProtection algorithmName="SHA-512" hashValue="pn7CXGtr/EvDBAYUqU8jg/1YFwT+3OYQ7CD2OODUFJy+ErsmikKc11PSI6sWhNymgRaaynrPRkXwvziLWN2+sw==" saltValue="5K5XosP0i6lKElMrIGwW/Q=="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1.基本データ(このシートは削除しないこと！)</vt:lpstr>
      <vt:lpstr>2.様式第１号、第６号、第７号、第８号</vt:lpstr>
      <vt:lpstr>3.様式第9号(その３)</vt:lpstr>
      <vt:lpstr>リスト</vt:lpstr>
      <vt:lpstr>リスト2</vt:lpstr>
      <vt:lpstr>'1.基本データ(このシートは削除しないこと！)'!Print_Area</vt:lpstr>
      <vt:lpstr>'2.様式第１号、第６号、第７号、第８号'!Print_Area</vt:lpstr>
      <vt:lpstr>'3.様式第9号(その３)'!Print_Area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2025-03-27T02:23:00Z</cp:lastPrinted>
  <dcterms:created xsi:type="dcterms:W3CDTF">2018-06-11T09:00:18Z</dcterms:created>
  <dcterms:modified xsi:type="dcterms:W3CDTF">2026-03-30T02:01:00Z</dcterms:modified>
</cp:coreProperties>
</file>