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mc:AlternateContent xmlns:mc="http://schemas.openxmlformats.org/markup-compatibility/2006">
    <mc:Choice Requires="x15">
      <x15ac:absPath xmlns:x15ac="http://schemas.microsoft.com/office/spreadsheetml/2010/11/ac" url="\\10.12.51.206\医療人材対策室\03 看護師確保\01各種事業\03-2浜通り看護職員確保支援事業\R6\03_（申請）医療機関より提出\"/>
    </mc:Choice>
  </mc:AlternateContent>
  <bookViews>
    <workbookView xWindow="0" yWindow="0" windowWidth="19488" windowHeight="6156" tabRatio="729"/>
  </bookViews>
  <sheets>
    <sheet name="00_基本情報を入力_保護解除パスワードは全て　kango" sheetId="205" r:id="rId1"/>
    <sheet name="01_実績額算出表（事業計画書）（記載例）" sheetId="214" r:id="rId2"/>
    <sheet name="01_実績額算出表（事業計画書）" sheetId="201" r:id="rId3"/>
    <sheet name="１号(交付申請)" sheetId="216" r:id="rId4"/>
    <sheet name="２号(所要額調書） " sheetId="212" r:id="rId5"/>
    <sheet name="３号(所要額明細)" sheetId="213" r:id="rId6"/>
    <sheet name="４号(変更承認申請)" sheetId="210" r:id="rId7"/>
    <sheet name="6号(事業完了報告) " sheetId="206" r:id="rId8"/>
    <sheet name="7号(実績報告)" sheetId="207" r:id="rId9"/>
    <sheet name="８号(所要額精算書)" sheetId="208" r:id="rId10"/>
    <sheet name="９号(実績額明細)" sheetId="196" r:id="rId11"/>
    <sheet name="10号(交付請求) " sheetId="209" r:id="rId12"/>
    <sheet name="参照データ（改変不可）" sheetId="211" r:id="rId13"/>
  </sheets>
  <definedNames>
    <definedName name="_xlnm.Print_Area" localSheetId="2">'01_実績額算出表（事業計画書）'!$A$1:$O$50</definedName>
    <definedName name="_xlnm.Print_Area" localSheetId="1">'01_実績額算出表（事業計画書）（記載例）'!$A$1:$O$50</definedName>
    <definedName name="_xlnm.Print_Area" localSheetId="11">'10号(交付請求) '!$A$1:$AG$31</definedName>
    <definedName name="_xlnm.Print_Area" localSheetId="3">'１号(交付申請)'!$A$1:$AG$40</definedName>
    <definedName name="_xlnm.Print_Area" localSheetId="4">'２号(所要額調書） '!$A$1:$J$22</definedName>
    <definedName name="_xlnm.Print_Area" localSheetId="5">'３号(所要額明細)'!$A$1:$G$32</definedName>
    <definedName name="_xlnm.Print_Area" localSheetId="6">'４号(変更承認申請)'!$A$1:$AG$45</definedName>
    <definedName name="_xlnm.Print_Area" localSheetId="7">'6号(事業完了報告) '!$A$1:$AG$28</definedName>
    <definedName name="_xlnm.Print_Area" localSheetId="8">'7号(実績報告)'!$A$1:$AG$38</definedName>
    <definedName name="_xlnm.Print_Area" localSheetId="9">'８号(所要額精算書)'!$A$1:$M$21</definedName>
    <definedName name="_xlnm.Print_Area" localSheetId="10">'９号(実績額明細)'!$A$1:$G$32</definedName>
  </definedNames>
  <calcPr calcId="162913"/>
</workbook>
</file>

<file path=xl/calcChain.xml><?xml version="1.0" encoding="utf-8"?>
<calcChain xmlns="http://schemas.openxmlformats.org/spreadsheetml/2006/main">
  <c r="L28" i="201" l="1"/>
  <c r="M28" i="201"/>
  <c r="N28" i="201"/>
  <c r="L29" i="201"/>
  <c r="M29" i="201"/>
  <c r="N29" i="201"/>
  <c r="N31" i="201" s="1"/>
  <c r="L30" i="201"/>
  <c r="L31" i="201" s="1"/>
  <c r="M30" i="201"/>
  <c r="M31" i="201" s="1"/>
  <c r="N30" i="201"/>
  <c r="L32" i="201"/>
  <c r="M32" i="201"/>
  <c r="N32" i="201"/>
  <c r="L33" i="201"/>
  <c r="M33" i="201"/>
  <c r="N33" i="201"/>
  <c r="L34" i="201"/>
  <c r="M34" i="201"/>
  <c r="N34" i="201"/>
  <c r="AE7" i="205"/>
  <c r="C31" i="209" l="1"/>
  <c r="C29" i="209"/>
  <c r="M20" i="209" l="1"/>
  <c r="G4" i="196"/>
  <c r="J4" i="208"/>
  <c r="D38" i="207"/>
  <c r="D36" i="207"/>
  <c r="C21" i="207"/>
  <c r="C28" i="206"/>
  <c r="C26" i="206"/>
  <c r="M18" i="206"/>
  <c r="D45" i="210"/>
  <c r="D43" i="210"/>
  <c r="C38" i="216"/>
  <c r="C36" i="216"/>
  <c r="D21" i="210"/>
  <c r="G4" i="213"/>
  <c r="I4" i="212"/>
  <c r="C21" i="216"/>
  <c r="J2" i="201"/>
  <c r="M12" i="201" l="1"/>
  <c r="M7" i="201"/>
  <c r="M8" i="201"/>
  <c r="M9" i="201"/>
  <c r="M10" i="201"/>
  <c r="M11" i="201"/>
  <c r="M6" i="201"/>
  <c r="M5" i="201"/>
  <c r="M12" i="214"/>
  <c r="M11" i="214"/>
  <c r="M10" i="214"/>
  <c r="M8" i="214"/>
  <c r="M7" i="214"/>
  <c r="M6" i="214"/>
  <c r="M5" i="214"/>
  <c r="O50" i="201" l="1"/>
  <c r="L50" i="214"/>
  <c r="L5" i="201" l="1"/>
  <c r="AN19" i="205" l="1"/>
  <c r="AN18" i="205"/>
  <c r="AN17" i="205"/>
  <c r="AN16" i="205"/>
  <c r="AN15" i="205"/>
  <c r="AN14" i="205"/>
  <c r="AN11" i="205"/>
  <c r="AN10" i="205"/>
  <c r="AN8" i="205"/>
  <c r="A3" i="214" l="1"/>
  <c r="A3" i="201"/>
  <c r="Y4" i="216" l="1"/>
  <c r="Y3" i="216"/>
  <c r="T12" i="216"/>
  <c r="T10" i="216"/>
  <c r="S10" i="210"/>
  <c r="T8" i="216"/>
  <c r="S8" i="210"/>
  <c r="N48" i="214"/>
  <c r="M48" i="214"/>
  <c r="L48" i="214"/>
  <c r="N47" i="214"/>
  <c r="M47" i="214"/>
  <c r="L47" i="214"/>
  <c r="N46" i="214"/>
  <c r="M46" i="214"/>
  <c r="L46" i="214"/>
  <c r="M45" i="214"/>
  <c r="L45" i="214"/>
  <c r="M44" i="214"/>
  <c r="N44" i="214" s="1"/>
  <c r="L44" i="214"/>
  <c r="N42" i="214"/>
  <c r="M42" i="214"/>
  <c r="L42" i="214"/>
  <c r="N41" i="214"/>
  <c r="M41" i="214"/>
  <c r="L41" i="214"/>
  <c r="M40" i="214"/>
  <c r="L40" i="214"/>
  <c r="N39" i="214"/>
  <c r="M39" i="214"/>
  <c r="L39" i="214"/>
  <c r="M38" i="214"/>
  <c r="L38" i="214"/>
  <c r="N38" i="214" s="1"/>
  <c r="N36" i="214"/>
  <c r="M36" i="214"/>
  <c r="L36" i="214"/>
  <c r="N35" i="214"/>
  <c r="M35" i="214"/>
  <c r="L35" i="214"/>
  <c r="N34" i="214"/>
  <c r="M34" i="214"/>
  <c r="L34" i="214"/>
  <c r="M33" i="214"/>
  <c r="N33" i="214" s="1"/>
  <c r="L33" i="214"/>
  <c r="M32" i="214"/>
  <c r="M37" i="214" s="1"/>
  <c r="L32" i="214"/>
  <c r="L37" i="214" s="1"/>
  <c r="N30" i="214"/>
  <c r="M30" i="214"/>
  <c r="L30" i="214"/>
  <c r="M29" i="214"/>
  <c r="L29" i="214"/>
  <c r="M28" i="214"/>
  <c r="L28" i="214"/>
  <c r="N28" i="214" s="1"/>
  <c r="M27" i="214"/>
  <c r="L27" i="214"/>
  <c r="N27" i="214" s="1"/>
  <c r="M26" i="214"/>
  <c r="L26" i="214"/>
  <c r="N24" i="214"/>
  <c r="M24" i="214"/>
  <c r="L24" i="214"/>
  <c r="N23" i="214"/>
  <c r="M23" i="214"/>
  <c r="L23" i="214"/>
  <c r="N22" i="214"/>
  <c r="M22" i="214"/>
  <c r="L22" i="214"/>
  <c r="M21" i="214"/>
  <c r="L21" i="214"/>
  <c r="L25" i="214" s="1"/>
  <c r="M20" i="214"/>
  <c r="N20" i="214" s="1"/>
  <c r="L20" i="214"/>
  <c r="N18" i="214"/>
  <c r="M18" i="214"/>
  <c r="L18" i="214"/>
  <c r="N17" i="214"/>
  <c r="M17" i="214"/>
  <c r="L17" i="214"/>
  <c r="M16" i="214"/>
  <c r="L16" i="214"/>
  <c r="N16" i="214" s="1"/>
  <c r="N14" i="214"/>
  <c r="M14" i="214"/>
  <c r="L14" i="214"/>
  <c r="N12" i="214"/>
  <c r="L12" i="214"/>
  <c r="N11" i="214"/>
  <c r="L11" i="214"/>
  <c r="N10" i="214"/>
  <c r="L10" i="214"/>
  <c r="N8" i="214"/>
  <c r="L8" i="214"/>
  <c r="L7" i="214"/>
  <c r="N7" i="214" s="1"/>
  <c r="L6" i="214"/>
  <c r="N6" i="214" s="1"/>
  <c r="N5" i="214"/>
  <c r="L5" i="214"/>
  <c r="L19" i="214" l="1"/>
  <c r="N32" i="214"/>
  <c r="N37" i="214" s="1"/>
  <c r="M13" i="214"/>
  <c r="M50" i="214" s="1"/>
  <c r="M19" i="214"/>
  <c r="N26" i="214"/>
  <c r="N40" i="214"/>
  <c r="N19" i="214"/>
  <c r="L13" i="214"/>
  <c r="L49" i="214"/>
  <c r="M43" i="214"/>
  <c r="N43" i="214"/>
  <c r="M31" i="214"/>
  <c r="L31" i="214"/>
  <c r="N29" i="214"/>
  <c r="N31" i="214" s="1"/>
  <c r="N13" i="214"/>
  <c r="N50" i="214" s="1"/>
  <c r="N25" i="214"/>
  <c r="N21" i="214"/>
  <c r="L43" i="214"/>
  <c r="N45" i="214"/>
  <c r="N49" i="214" s="1"/>
  <c r="M25" i="214"/>
  <c r="M49" i="214"/>
  <c r="N51" i="214" l="1"/>
  <c r="N52" i="214" s="1"/>
  <c r="M12" i="212"/>
  <c r="F6" i="211"/>
  <c r="D6" i="211"/>
  <c r="C3" i="211"/>
  <c r="C2" i="211"/>
  <c r="N33" i="210"/>
  <c r="P1" i="208"/>
  <c r="D13" i="208"/>
  <c r="M14" i="212"/>
  <c r="D19" i="213"/>
  <c r="C19" i="213"/>
  <c r="B16" i="213"/>
  <c r="B19" i="213" s="1"/>
  <c r="G3" i="213"/>
  <c r="D12" i="212"/>
  <c r="D14" i="212" s="1"/>
  <c r="D6" i="212"/>
  <c r="D5" i="212"/>
  <c r="I3" i="212"/>
  <c r="M19" i="206" l="1"/>
  <c r="D24" i="210"/>
  <c r="C24" i="207"/>
  <c r="Y4" i="210"/>
  <c r="Y3" i="210"/>
  <c r="S12" i="210"/>
  <c r="T12" i="206" l="1"/>
  <c r="T10" i="206"/>
  <c r="T8" i="206"/>
  <c r="W33" i="210" l="1"/>
  <c r="F4" i="211"/>
  <c r="C22" i="211" s="1"/>
  <c r="D4" i="211"/>
  <c r="D27" i="207" l="1"/>
  <c r="M20" i="206"/>
  <c r="F11" i="211"/>
  <c r="D11" i="211"/>
  <c r="M22" i="209" l="1"/>
  <c r="L13" i="208" l="1"/>
  <c r="M21" i="206" l="1"/>
  <c r="M22" i="206"/>
  <c r="D7" i="208"/>
  <c r="D15" i="208"/>
  <c r="J3" i="208"/>
  <c r="D6" i="208"/>
  <c r="T12" i="209"/>
  <c r="T10" i="209"/>
  <c r="T8" i="209"/>
  <c r="Y4" i="209"/>
  <c r="Y3" i="209"/>
  <c r="T12" i="207"/>
  <c r="T10" i="207"/>
  <c r="T8" i="207"/>
  <c r="Y4" i="207"/>
  <c r="Y3" i="207"/>
  <c r="Y4" i="206"/>
  <c r="Y3" i="206"/>
  <c r="L15" i="208"/>
  <c r="M35" i="201" l="1"/>
  <c r="M36" i="201"/>
  <c r="M46" i="201"/>
  <c r="M47" i="201"/>
  <c r="M48" i="201"/>
  <c r="M44" i="201"/>
  <c r="M39" i="201"/>
  <c r="M40" i="201"/>
  <c r="M41" i="201"/>
  <c r="M42" i="201"/>
  <c r="M38" i="201"/>
  <c r="M27" i="201"/>
  <c r="M26" i="201"/>
  <c r="M21" i="201"/>
  <c r="M22" i="201"/>
  <c r="M23" i="201"/>
  <c r="M24" i="201"/>
  <c r="M20" i="201"/>
  <c r="M15" i="201"/>
  <c r="M16" i="201"/>
  <c r="M17" i="201"/>
  <c r="M18" i="201"/>
  <c r="M14" i="201"/>
  <c r="L15" i="201"/>
  <c r="N15" i="201" s="1"/>
  <c r="L16" i="201"/>
  <c r="L17" i="201"/>
  <c r="N17" i="201" s="1"/>
  <c r="L18" i="201"/>
  <c r="N18" i="201" s="1"/>
  <c r="L21" i="201"/>
  <c r="N21" i="201" s="1"/>
  <c r="L22" i="201"/>
  <c r="N22" i="201" s="1"/>
  <c r="L23" i="201"/>
  <c r="N23" i="201"/>
  <c r="L24" i="201"/>
  <c r="N24" i="201"/>
  <c r="L27" i="201"/>
  <c r="L35" i="201"/>
  <c r="N35" i="201" s="1"/>
  <c r="L36" i="201"/>
  <c r="N36" i="201" s="1"/>
  <c r="L39" i="201"/>
  <c r="N39" i="201" s="1"/>
  <c r="L40" i="201"/>
  <c r="N40" i="201" s="1"/>
  <c r="L41" i="201"/>
  <c r="N41" i="201" s="1"/>
  <c r="L42" i="201"/>
  <c r="N42" i="201"/>
  <c r="L46" i="201"/>
  <c r="N46" i="201"/>
  <c r="L47" i="201"/>
  <c r="N47" i="201"/>
  <c r="L48" i="201"/>
  <c r="N48" i="201"/>
  <c r="L44" i="201"/>
  <c r="L49" i="201" s="1"/>
  <c r="L38" i="201"/>
  <c r="L26" i="201"/>
  <c r="L20" i="201"/>
  <c r="L14" i="201"/>
  <c r="N12" i="201"/>
  <c r="N5" i="201"/>
  <c r="L6" i="201"/>
  <c r="L7" i="201"/>
  <c r="L8" i="201"/>
  <c r="L9" i="201"/>
  <c r="N9" i="201" s="1"/>
  <c r="L10" i="201"/>
  <c r="N10" i="201" s="1"/>
  <c r="L11" i="201"/>
  <c r="L12" i="201"/>
  <c r="N44" i="201" l="1"/>
  <c r="N49" i="201" s="1"/>
  <c r="M49" i="201"/>
  <c r="N11" i="201"/>
  <c r="N16" i="201"/>
  <c r="N27" i="201"/>
  <c r="M37" i="201"/>
  <c r="L37" i="201"/>
  <c r="N37" i="201"/>
  <c r="N26" i="201"/>
  <c r="L25" i="201"/>
  <c r="M25" i="201"/>
  <c r="N20" i="201"/>
  <c r="N25" i="201" s="1"/>
  <c r="M19" i="201"/>
  <c r="N14" i="201"/>
  <c r="L19" i="201"/>
  <c r="N6" i="201"/>
  <c r="M13" i="201"/>
  <c r="N8" i="201"/>
  <c r="L13" i="201"/>
  <c r="M43" i="201"/>
  <c r="L43" i="201"/>
  <c r="N38" i="201"/>
  <c r="N43" i="201" s="1"/>
  <c r="N7" i="201"/>
  <c r="L50" i="201" l="1"/>
  <c r="T18" i="205" s="1"/>
  <c r="M50" i="201"/>
  <c r="N19" i="201"/>
  <c r="N13" i="201"/>
  <c r="N50" i="201" s="1"/>
  <c r="C12" i="212" l="1"/>
  <c r="E12" i="212" s="1"/>
  <c r="C13" i="208"/>
  <c r="E13" i="208" s="1"/>
  <c r="T34" i="205"/>
  <c r="T28" i="205"/>
  <c r="N32" i="210"/>
  <c r="N34" i="210" s="1"/>
  <c r="AH36" i="210" s="1"/>
  <c r="T20" i="205"/>
  <c r="B16" i="196"/>
  <c r="B19" i="196" s="1"/>
  <c r="D5" i="211" l="1"/>
  <c r="D12" i="211" s="1"/>
  <c r="C14" i="212"/>
  <c r="F12" i="212"/>
  <c r="F13" i="208"/>
  <c r="F15" i="208" s="1"/>
  <c r="B10" i="213"/>
  <c r="B14" i="213" s="1"/>
  <c r="B21" i="213" s="1"/>
  <c r="B32" i="213" s="1"/>
  <c r="E14" i="212"/>
  <c r="B10" i="196"/>
  <c r="B14" i="196" s="1"/>
  <c r="B21" i="196" s="1"/>
  <c r="B32" i="196" s="1"/>
  <c r="N51" i="201" l="1"/>
  <c r="C15" i="208"/>
  <c r="N52" i="201" l="1"/>
  <c r="J13" i="208" s="1"/>
  <c r="D10" i="196"/>
  <c r="D10" i="213"/>
  <c r="H13" i="208"/>
  <c r="T22" i="205"/>
  <c r="T19" i="205"/>
  <c r="M21" i="209"/>
  <c r="J12" i="212"/>
  <c r="E15" i="208"/>
  <c r="A1" i="201"/>
  <c r="G3" i="196"/>
  <c r="I13" i="208" l="1"/>
  <c r="K13" i="208" s="1"/>
  <c r="K15" i="208" l="1"/>
  <c r="M13" i="208"/>
  <c r="D14" i="213"/>
  <c r="B29" i="213" s="1"/>
  <c r="H12" i="212"/>
  <c r="D14" i="196"/>
  <c r="W32" i="210"/>
  <c r="W34" i="210" s="1"/>
  <c r="D19" i="196"/>
  <c r="C19" i="196"/>
  <c r="D21" i="196" l="1"/>
  <c r="B29" i="196"/>
  <c r="D21" i="213"/>
  <c r="B30" i="213"/>
  <c r="A30" i="213" s="1"/>
  <c r="I12" i="212"/>
  <c r="D25" i="216" s="1"/>
  <c r="T35" i="205"/>
  <c r="T29" i="205"/>
  <c r="F14" i="212"/>
  <c r="H14" i="212"/>
  <c r="H15" i="208"/>
  <c r="M23" i="209"/>
  <c r="B15" i="209" s="1"/>
  <c r="I15" i="208"/>
  <c r="J15" i="208"/>
  <c r="T21" i="205"/>
  <c r="D19" i="211" l="1"/>
  <c r="AM35" i="205" s="1"/>
  <c r="D18" i="211"/>
  <c r="AM34" i="205" s="1"/>
  <c r="C19" i="211"/>
  <c r="AM29" i="205" s="1"/>
  <c r="C18" i="211"/>
  <c r="AM28" i="205" s="1"/>
  <c r="D29" i="213"/>
  <c r="D32" i="213" s="1"/>
  <c r="F5" i="211"/>
  <c r="F12" i="211" s="1"/>
  <c r="G13" i="208"/>
  <c r="G15" i="208" s="1"/>
  <c r="G12" i="212"/>
  <c r="G14" i="212" s="1"/>
  <c r="C10" i="213"/>
  <c r="C14" i="213" s="1"/>
  <c r="C21" i="213" s="1"/>
  <c r="I14" i="212"/>
  <c r="M24" i="209"/>
  <c r="F8" i="211"/>
  <c r="M15" i="208"/>
  <c r="C10" i="196"/>
  <c r="C14" i="196" s="1"/>
  <c r="C21" i="196" s="1"/>
  <c r="F9" i="211" l="1"/>
  <c r="J14" i="212"/>
  <c r="D29" i="196"/>
  <c r="B30" i="196" l="1"/>
  <c r="A30" i="196" s="1"/>
  <c r="D32" i="196"/>
  <c r="D8" i="211" l="1"/>
  <c r="D9" i="211"/>
</calcChain>
</file>

<file path=xl/comments1.xml><?xml version="1.0" encoding="utf-8"?>
<comments xmlns="http://schemas.openxmlformats.org/spreadsheetml/2006/main">
  <authors>
    <author>医療人材対策室</author>
  </authors>
  <commentList>
    <comment ref="T4" authorId="0" shapeId="0">
      <text>
        <r>
          <rPr>
            <b/>
            <sz val="9"/>
            <color indexed="81"/>
            <rFont val="MS P ゴシック"/>
            <family val="3"/>
            <charset val="128"/>
          </rPr>
          <t>医療人材対策室:</t>
        </r>
        <r>
          <rPr>
            <sz val="9"/>
            <color indexed="81"/>
            <rFont val="MS P ゴシック"/>
            <family val="3"/>
            <charset val="128"/>
          </rPr>
          <t xml:space="preserve">
必ず最初に選択してください。
このセルの選択により、様式の表記が変わる仕様になっています。
</t>
        </r>
      </text>
    </comment>
  </commentList>
</comments>
</file>

<file path=xl/comments2.xml><?xml version="1.0" encoding="utf-8"?>
<comments xmlns="http://schemas.openxmlformats.org/spreadsheetml/2006/main">
  <authors>
    <author>大竹 洋子</author>
    <author>西村 真之</author>
  </authors>
  <commentList>
    <comment ref="E5" authorId="0" shapeId="0">
      <text>
        <r>
          <rPr>
            <sz val="9"/>
            <color indexed="81"/>
            <rFont val="ＭＳ Ｐゴシック"/>
            <family val="3"/>
            <charset val="128"/>
          </rPr>
          <t xml:space="preserve">
色つきのセルに入力してください。</t>
        </r>
      </text>
    </comment>
    <comment ref="L8" authorId="1" shapeId="0">
      <text>
        <r>
          <rPr>
            <sz val="9"/>
            <color indexed="81"/>
            <rFont val="ＭＳ Ｐゴシック"/>
            <family val="3"/>
            <charset val="128"/>
          </rPr>
          <t>一人で複数の研修を受講している場合は、「支出予定額（合計）」、「基準額」、「選定額」のセルを結合し、「支出予定額（合計）」のセルは全ての支出予定額の合計になるように数式を直してください。
（IF式ではなく、単純な和で結構です。）</t>
        </r>
      </text>
    </comment>
    <comment ref="E12" authorId="1" shapeId="0">
      <text>
        <r>
          <rPr>
            <sz val="9"/>
            <color indexed="81"/>
            <rFont val="ＭＳ Ｐゴシック"/>
            <family val="3"/>
            <charset val="128"/>
          </rPr>
          <t>行不足の場合は、行番号を右クリックして行全体をコピーした後、行番号を右クリックして「コピーしたセルを挿入」してください。</t>
        </r>
      </text>
    </comment>
  </commentList>
</comments>
</file>

<file path=xl/comments3.xml><?xml version="1.0" encoding="utf-8"?>
<comments xmlns="http://schemas.openxmlformats.org/spreadsheetml/2006/main">
  <authors>
    <author>大竹 洋子</author>
    <author>西村 真之</author>
    <author>医療人材対策室</author>
  </authors>
  <commentList>
    <comment ref="E5" authorId="0" shapeId="0">
      <text>
        <r>
          <rPr>
            <sz val="9"/>
            <color indexed="81"/>
            <rFont val="ＭＳ Ｐゴシック"/>
            <family val="3"/>
            <charset val="128"/>
          </rPr>
          <t xml:space="preserve">
色つきのセルに入力してください。</t>
        </r>
      </text>
    </comment>
    <comment ref="L8" authorId="1" shapeId="0">
      <text>
        <r>
          <rPr>
            <sz val="9"/>
            <color indexed="81"/>
            <rFont val="ＭＳ Ｐゴシック"/>
            <family val="3"/>
            <charset val="128"/>
          </rPr>
          <t>一人で複数の研修を受講している場合は、「支出予定額（合計）」、「基準額」、「選定額」のセルを結合し、「支出予定額（合計）」のセルは全ての支出予定額の合計になるように数式を直してください。
（IF式ではなく、単純な和で結構です。）</t>
        </r>
      </text>
    </comment>
    <comment ref="E12" authorId="1" shapeId="0">
      <text>
        <r>
          <rPr>
            <sz val="9"/>
            <color indexed="81"/>
            <rFont val="ＭＳ Ｐゴシック"/>
            <family val="3"/>
            <charset val="128"/>
          </rPr>
          <t>行不足の場合は、行番号を右クリックして行全体をコピーした後、行番号を右クリックして「コピーしたセルを挿入」してください。</t>
        </r>
      </text>
    </comment>
    <comment ref="N50" authorId="2" shapeId="0">
      <text>
        <r>
          <rPr>
            <b/>
            <sz val="9"/>
            <color indexed="81"/>
            <rFont val="ＭＳ Ｐゴシック"/>
            <family val="3"/>
            <charset val="128"/>
          </rPr>
          <t xml:space="preserve">医療人材対策室
</t>
        </r>
      </text>
    </comment>
  </commentList>
</comments>
</file>

<file path=xl/comments4.xml><?xml version="1.0" encoding="utf-8"?>
<comments xmlns="http://schemas.openxmlformats.org/spreadsheetml/2006/main">
  <authors>
    <author>大竹 洋子</author>
    <author>中野 貴道</author>
  </authors>
  <commentList>
    <comment ref="D6" authorId="0" shapeId="0">
      <text>
        <r>
          <rPr>
            <b/>
            <sz val="9"/>
            <color indexed="81"/>
            <rFont val="ＭＳ Ｐゴシック"/>
            <family val="3"/>
            <charset val="128"/>
          </rPr>
          <t>事業完了年月日とは:</t>
        </r>
        <r>
          <rPr>
            <sz val="9"/>
            <color indexed="81"/>
            <rFont val="ＭＳ Ｐゴシック"/>
            <family val="3"/>
            <charset val="128"/>
          </rPr>
          <t xml:space="preserve">
全ての支払が終わった日をいいます。</t>
        </r>
      </text>
    </comment>
    <comment ref="A15" authorId="1" shapeId="0">
      <text>
        <r>
          <rPr>
            <sz val="9"/>
            <color indexed="81"/>
            <rFont val="MS P ゴシック"/>
            <family val="3"/>
            <charset val="128"/>
          </rPr>
          <t>（注）については、令和６年度の補助金要綱変更に伴い、文言が修正されています。
過去作成した様式ベースに作成する場合はこの注書きをコピペして、様式の更新を反映するようにしてください。</t>
        </r>
      </text>
    </comment>
  </commentList>
</comments>
</file>

<file path=xl/comments5.xml><?xml version="1.0" encoding="utf-8"?>
<comments xmlns="http://schemas.openxmlformats.org/spreadsheetml/2006/main">
  <authors>
    <author>大竹 洋子</author>
    <author>中野 貴道</author>
  </authors>
  <commentList>
    <comment ref="L9" authorId="0" shapeId="0">
      <text>
        <r>
          <rPr>
            <b/>
            <sz val="9"/>
            <color indexed="81"/>
            <rFont val="ＭＳ Ｐゴシック"/>
            <family val="3"/>
            <charset val="128"/>
          </rPr>
          <t>補助金受入済額:</t>
        </r>
        <r>
          <rPr>
            <sz val="9"/>
            <color indexed="81"/>
            <rFont val="ＭＳ Ｐゴシック"/>
            <family val="3"/>
            <charset val="128"/>
          </rPr>
          <t xml:space="preserve">
概算で事前に当該補助金の交付を受けている場合のみ</t>
        </r>
      </text>
    </comment>
    <comment ref="A16" authorId="1" shapeId="0">
      <text>
        <r>
          <rPr>
            <b/>
            <sz val="9"/>
            <color indexed="81"/>
            <rFont val="MS P ゴシック"/>
            <family val="3"/>
            <charset val="128"/>
          </rPr>
          <t>（注）については、令和６年度の補助金要綱変更に伴い、文言が修正されています。
過去作成した様式ベースに作成する場合はこの注書きをコピペして、様式の更新を反映するようにしてください。</t>
        </r>
      </text>
    </comment>
  </commentList>
</comments>
</file>

<file path=xl/sharedStrings.xml><?xml version="1.0" encoding="utf-8"?>
<sst xmlns="http://schemas.openxmlformats.org/spreadsheetml/2006/main" count="568" uniqueCount="374">
  <si>
    <t>（単位：円）</t>
    <rPh sb="1" eb="3">
      <t>タンイ</t>
    </rPh>
    <rPh sb="4" eb="5">
      <t>エン</t>
    </rPh>
    <phoneticPr fontId="7"/>
  </si>
  <si>
    <t>基準額</t>
  </si>
  <si>
    <t>選定額</t>
  </si>
  <si>
    <t>Ｂ</t>
    <phoneticPr fontId="7"/>
  </si>
  <si>
    <t>補助事業者名</t>
    <rPh sb="0" eb="2">
      <t>ホジョ</t>
    </rPh>
    <rPh sb="2" eb="5">
      <t>ジギョウシャ</t>
    </rPh>
    <rPh sb="5" eb="6">
      <t>メイ</t>
    </rPh>
    <phoneticPr fontId="7"/>
  </si>
  <si>
    <t>Ｃ</t>
    <phoneticPr fontId="7"/>
  </si>
  <si>
    <t>Ａ</t>
    <phoneticPr fontId="7"/>
  </si>
  <si>
    <t>摘　　要</t>
    <rPh sb="0" eb="1">
      <t>ツム</t>
    </rPh>
    <rPh sb="3" eb="4">
      <t>ヨウ</t>
    </rPh>
    <phoneticPr fontId="7"/>
  </si>
  <si>
    <t>１　支出</t>
    <rPh sb="2" eb="4">
      <t>シシュツ</t>
    </rPh>
    <phoneticPr fontId="7"/>
  </si>
  <si>
    <t>（補助対象経費）</t>
    <rPh sb="1" eb="3">
      <t>ホジョ</t>
    </rPh>
    <rPh sb="3" eb="5">
      <t>タイショウ</t>
    </rPh>
    <rPh sb="5" eb="7">
      <t>ケイヒ</t>
    </rPh>
    <phoneticPr fontId="7"/>
  </si>
  <si>
    <t>（補助対象外経費）</t>
    <rPh sb="1" eb="3">
      <t>ホジョ</t>
    </rPh>
    <rPh sb="3" eb="5">
      <t>タイショウ</t>
    </rPh>
    <rPh sb="5" eb="6">
      <t>ガイ</t>
    </rPh>
    <rPh sb="6" eb="8">
      <t>ケイヒ</t>
    </rPh>
    <phoneticPr fontId="7"/>
  </si>
  <si>
    <t>（注）１　区分欄には経費区分を記入すること（補助対象経費については、要綱別表の補助対象経費ごとに記載すること。）。</t>
    <rPh sb="5" eb="7">
      <t>クブン</t>
    </rPh>
    <rPh sb="7" eb="8">
      <t>ラン</t>
    </rPh>
    <rPh sb="10" eb="12">
      <t>ケイヒ</t>
    </rPh>
    <rPh sb="12" eb="14">
      <t>クブン</t>
    </rPh>
    <rPh sb="15" eb="17">
      <t>キニュウ</t>
    </rPh>
    <rPh sb="22" eb="24">
      <t>ホジョ</t>
    </rPh>
    <rPh sb="24" eb="26">
      <t>タイショウ</t>
    </rPh>
    <rPh sb="26" eb="28">
      <t>ケイヒ</t>
    </rPh>
    <rPh sb="34" eb="36">
      <t>ヨウコウ</t>
    </rPh>
    <rPh sb="36" eb="38">
      <t>ベッピョウ</t>
    </rPh>
    <rPh sb="39" eb="41">
      <t>ホジョ</t>
    </rPh>
    <rPh sb="41" eb="43">
      <t>タイショウ</t>
    </rPh>
    <rPh sb="43" eb="45">
      <t>ケイヒ</t>
    </rPh>
    <rPh sb="48" eb="50">
      <t>キサイ</t>
    </rPh>
    <phoneticPr fontId="7"/>
  </si>
  <si>
    <t>小計②</t>
    <rPh sb="0" eb="1">
      <t>ショウ</t>
    </rPh>
    <rPh sb="1" eb="2">
      <t>ケイ</t>
    </rPh>
    <phoneticPr fontId="7"/>
  </si>
  <si>
    <t>小計①</t>
    <rPh sb="0" eb="1">
      <t>ショウ</t>
    </rPh>
    <rPh sb="1" eb="2">
      <t>ケイ</t>
    </rPh>
    <phoneticPr fontId="7"/>
  </si>
  <si>
    <t>合　計（①＋②）</t>
    <rPh sb="0" eb="1">
      <t>ゴウ</t>
    </rPh>
    <rPh sb="2" eb="3">
      <t>ケイ</t>
    </rPh>
    <phoneticPr fontId="7"/>
  </si>
  <si>
    <t>区　　分</t>
    <phoneticPr fontId="7"/>
  </si>
  <si>
    <t>合　　計</t>
    <rPh sb="0" eb="1">
      <t>ア</t>
    </rPh>
    <rPh sb="3" eb="4">
      <t>ケイ</t>
    </rPh>
    <phoneticPr fontId="7"/>
  </si>
  <si>
    <t>２　収入</t>
    <rPh sb="2" eb="4">
      <t>シュウニュウ</t>
    </rPh>
    <phoneticPr fontId="7"/>
  </si>
  <si>
    <t>補助金</t>
    <rPh sb="0" eb="3">
      <t>ホジョキン</t>
    </rPh>
    <phoneticPr fontId="7"/>
  </si>
  <si>
    <t>記</t>
  </si>
  <si>
    <t>(3) その他</t>
  </si>
  <si>
    <t>寄附金</t>
    <rPh sb="0" eb="2">
      <t>キフ</t>
    </rPh>
    <phoneticPr fontId="7"/>
  </si>
  <si>
    <t>差引額</t>
  </si>
  <si>
    <t>補 助 金</t>
    <rPh sb="4" eb="5">
      <t>キン</t>
    </rPh>
    <phoneticPr fontId="7"/>
  </si>
  <si>
    <t>区分</t>
  </si>
  <si>
    <t>総事業費</t>
  </si>
  <si>
    <t>その他の</t>
    <phoneticPr fontId="7"/>
  </si>
  <si>
    <t>補助基本額</t>
    <rPh sb="0" eb="2">
      <t>ホジョ</t>
    </rPh>
    <rPh sb="2" eb="5">
      <t>キホンガク</t>
    </rPh>
    <phoneticPr fontId="7"/>
  </si>
  <si>
    <t>所 要 額</t>
  </si>
  <si>
    <t>収入額</t>
    <rPh sb="0" eb="3">
      <t>シュウニュウガク</t>
    </rPh>
    <phoneticPr fontId="7"/>
  </si>
  <si>
    <t>（Ａ－Ｂ）</t>
    <phoneticPr fontId="7"/>
  </si>
  <si>
    <t>Ｂ</t>
    <phoneticPr fontId="7"/>
  </si>
  <si>
    <t>Ｄ</t>
    <phoneticPr fontId="7"/>
  </si>
  <si>
    <t>Ｅ</t>
    <phoneticPr fontId="7"/>
  </si>
  <si>
    <t>Ｇ</t>
    <phoneticPr fontId="7"/>
  </si>
  <si>
    <t>合　計</t>
    <rPh sb="0" eb="1">
      <t>ゴウ</t>
    </rPh>
    <rPh sb="2" eb="3">
      <t>ケイ</t>
    </rPh>
    <phoneticPr fontId="7"/>
  </si>
  <si>
    <t>（注）１　区分欄には要綱別表の事業名を記入すること。</t>
    <rPh sb="5" eb="7">
      <t>クブン</t>
    </rPh>
    <rPh sb="7" eb="8">
      <t>ラン</t>
    </rPh>
    <rPh sb="10" eb="12">
      <t>ヨウコウ</t>
    </rPh>
    <rPh sb="12" eb="14">
      <t>ベッピョウ</t>
    </rPh>
    <rPh sb="15" eb="17">
      <t>ジギョウ</t>
    </rPh>
    <rPh sb="17" eb="18">
      <t>メイ</t>
    </rPh>
    <rPh sb="19" eb="21">
      <t>キニュウ</t>
    </rPh>
    <phoneticPr fontId="7"/>
  </si>
  <si>
    <t>　　　　　ただし、算出された額に千円未満の端数が生じた場合には、これを切り捨てるものとする。</t>
    <rPh sb="9" eb="11">
      <t>サンシュツ</t>
    </rPh>
    <rPh sb="14" eb="15">
      <t>ガク</t>
    </rPh>
    <rPh sb="16" eb="18">
      <t>センエン</t>
    </rPh>
    <rPh sb="18" eb="20">
      <t>ミマン</t>
    </rPh>
    <rPh sb="21" eb="23">
      <t>ハスウ</t>
    </rPh>
    <rPh sb="24" eb="25">
      <t>ショウ</t>
    </rPh>
    <rPh sb="27" eb="29">
      <t>バアイ</t>
    </rPh>
    <rPh sb="35" eb="36">
      <t>キ</t>
    </rPh>
    <rPh sb="37" eb="38">
      <t>ス</t>
    </rPh>
    <phoneticPr fontId="7"/>
  </si>
  <si>
    <t>合計額</t>
    <rPh sb="0" eb="3">
      <t>ゴウケイガク</t>
    </rPh>
    <phoneticPr fontId="15"/>
  </si>
  <si>
    <t>補助事業者名（病院名）</t>
    <rPh sb="0" eb="2">
      <t>ホジョ</t>
    </rPh>
    <rPh sb="2" eb="5">
      <t>ジギョウシャ</t>
    </rPh>
    <rPh sb="5" eb="6">
      <t>メイ</t>
    </rPh>
    <rPh sb="7" eb="9">
      <t>ビョウイン</t>
    </rPh>
    <rPh sb="9" eb="10">
      <t>メイ</t>
    </rPh>
    <phoneticPr fontId="7"/>
  </si>
  <si>
    <t>金</t>
    <rPh sb="0" eb="1">
      <t>キン</t>
    </rPh>
    <phoneticPr fontId="7"/>
  </si>
  <si>
    <t>浜通り看護職員確保支援事業</t>
    <rPh sb="0" eb="2">
      <t>ハマドオ</t>
    </rPh>
    <rPh sb="3" eb="5">
      <t>カンゴ</t>
    </rPh>
    <rPh sb="5" eb="7">
      <t>ショクイン</t>
    </rPh>
    <rPh sb="7" eb="9">
      <t>カクホ</t>
    </rPh>
    <rPh sb="9" eb="11">
      <t>シエン</t>
    </rPh>
    <rPh sb="11" eb="13">
      <t>ジギョウ</t>
    </rPh>
    <phoneticPr fontId="7"/>
  </si>
  <si>
    <t>補助事業名</t>
    <rPh sb="0" eb="2">
      <t>ホジョ</t>
    </rPh>
    <rPh sb="2" eb="4">
      <t>ジギョウ</t>
    </rPh>
    <rPh sb="4" eb="5">
      <t>メイ</t>
    </rPh>
    <phoneticPr fontId="7"/>
  </si>
  <si>
    <t>福島県地域医療復興事業</t>
    <rPh sb="0" eb="3">
      <t>フクシマケン</t>
    </rPh>
    <rPh sb="3" eb="5">
      <t>チイキ</t>
    </rPh>
    <rPh sb="5" eb="7">
      <t>イリョウ</t>
    </rPh>
    <rPh sb="7" eb="9">
      <t>フッコウ</t>
    </rPh>
    <rPh sb="9" eb="11">
      <t>ジギョウ</t>
    </rPh>
    <phoneticPr fontId="7"/>
  </si>
  <si>
    <t>浜通り看護職員確保支援事業</t>
    <rPh sb="0" eb="2">
      <t>ハマドオ</t>
    </rPh>
    <rPh sb="3" eb="7">
      <t>カンゴショクイン</t>
    </rPh>
    <rPh sb="7" eb="9">
      <t>カクホ</t>
    </rPh>
    <rPh sb="9" eb="11">
      <t>シエン</t>
    </rPh>
    <rPh sb="11" eb="13">
      <t>ジギョウ</t>
    </rPh>
    <phoneticPr fontId="7"/>
  </si>
  <si>
    <t>交付決定年月日・番号</t>
    <rPh sb="0" eb="2">
      <t>コウフ</t>
    </rPh>
    <rPh sb="2" eb="4">
      <t>ケッテイ</t>
    </rPh>
    <rPh sb="4" eb="7">
      <t>ネンガッピ</t>
    </rPh>
    <rPh sb="8" eb="10">
      <t>バンゴウ</t>
    </rPh>
    <phoneticPr fontId="7"/>
  </si>
  <si>
    <t>福島県知事</t>
    <phoneticPr fontId="7"/>
  </si>
  <si>
    <t>日程</t>
    <rPh sb="0" eb="2">
      <t>ニッテイ</t>
    </rPh>
    <phoneticPr fontId="7"/>
  </si>
  <si>
    <t>研修名等</t>
    <rPh sb="0" eb="2">
      <t>ケンシュウ</t>
    </rPh>
    <rPh sb="2" eb="4">
      <t>メイトウ</t>
    </rPh>
    <phoneticPr fontId="7"/>
  </si>
  <si>
    <t>小　　計</t>
    <rPh sb="0" eb="1">
      <t>ショウ</t>
    </rPh>
    <rPh sb="3" eb="4">
      <t>ケイ</t>
    </rPh>
    <phoneticPr fontId="7"/>
  </si>
  <si>
    <t>資料番号</t>
    <rPh sb="0" eb="2">
      <t>シリョウ</t>
    </rPh>
    <rPh sb="2" eb="4">
      <t>バンゴウ</t>
    </rPh>
    <phoneticPr fontId="7"/>
  </si>
  <si>
    <t>NO</t>
    <phoneticPr fontId="7"/>
  </si>
  <si>
    <t>看護師等養成所
進学支援事業
★年50万円／名</t>
    <rPh sb="0" eb="3">
      <t>カンゴシ</t>
    </rPh>
    <rPh sb="2" eb="4">
      <t>シトウ</t>
    </rPh>
    <rPh sb="4" eb="7">
      <t>ヨウセイショ</t>
    </rPh>
    <rPh sb="8" eb="10">
      <t>シンガク</t>
    </rPh>
    <rPh sb="10" eb="12">
      <t>シエン</t>
    </rPh>
    <rPh sb="12" eb="14">
      <t>ジギョウ</t>
    </rPh>
    <rPh sb="16" eb="17">
      <t>ネン</t>
    </rPh>
    <rPh sb="19" eb="21">
      <t>マンエン</t>
    </rPh>
    <rPh sb="21" eb="23">
      <t>･メイ</t>
    </rPh>
    <phoneticPr fontId="15"/>
  </si>
  <si>
    <t>勤務環境改善コンサルタント
支援事業
★5万円／回</t>
    <rPh sb="0" eb="2">
      <t>キンム</t>
    </rPh>
    <rPh sb="2" eb="4">
      <t>カンキョウ</t>
    </rPh>
    <rPh sb="4" eb="6">
      <t>カイゼン</t>
    </rPh>
    <rPh sb="14" eb="16">
      <t>シエン</t>
    </rPh>
    <rPh sb="16" eb="18">
      <t>ジギョウ</t>
    </rPh>
    <rPh sb="21" eb="23">
      <t>マンエン</t>
    </rPh>
    <rPh sb="24" eb="25">
      <t>カイ</t>
    </rPh>
    <phoneticPr fontId="15"/>
  </si>
  <si>
    <t>住宅確保支援事業
★年75万円／名</t>
    <rPh sb="0" eb="2">
      <t>ジュウタク</t>
    </rPh>
    <rPh sb="2" eb="4">
      <t>カクホ</t>
    </rPh>
    <rPh sb="4" eb="6">
      <t>シエン</t>
    </rPh>
    <rPh sb="6" eb="8">
      <t>ジギョウ</t>
    </rPh>
    <rPh sb="10" eb="11">
      <t>ネン</t>
    </rPh>
    <rPh sb="13" eb="15">
      <t>マンエン</t>
    </rPh>
    <rPh sb="15" eb="17">
      <t>･メイ</t>
    </rPh>
    <phoneticPr fontId="15"/>
  </si>
  <si>
    <t>看護職員確保
支援事業
★40万円／件</t>
    <rPh sb="0" eb="2">
      <t>カンゴ</t>
    </rPh>
    <rPh sb="2" eb="4">
      <t>ショクイン</t>
    </rPh>
    <rPh sb="4" eb="6">
      <t>カクホ</t>
    </rPh>
    <rPh sb="7" eb="9">
      <t>シエン</t>
    </rPh>
    <rPh sb="9" eb="11">
      <t>ジギョウ</t>
    </rPh>
    <rPh sb="15" eb="17">
      <t>マンエン</t>
    </rPh>
    <rPh sb="18" eb="19">
      <t>ケン</t>
    </rPh>
    <phoneticPr fontId="15"/>
  </si>
  <si>
    <t>就職相談会等
支援事業
★30万円／回</t>
    <rPh sb="0" eb="2">
      <t>シュウショク</t>
    </rPh>
    <rPh sb="2" eb="5">
      <t>ソウダンカイ</t>
    </rPh>
    <rPh sb="5" eb="6">
      <t>トウ</t>
    </rPh>
    <rPh sb="7" eb="9">
      <t>シエン</t>
    </rPh>
    <rPh sb="9" eb="11">
      <t>ジギョウ</t>
    </rPh>
    <rPh sb="15" eb="17">
      <t>マンエン</t>
    </rPh>
    <rPh sb="18" eb="19">
      <t>カイ</t>
    </rPh>
    <phoneticPr fontId="15"/>
  </si>
  <si>
    <t>対象者
氏名等</t>
    <rPh sb="0" eb="3">
      <t>タイショウシャ</t>
    </rPh>
    <rPh sb="4" eb="6">
      <t>シメイ</t>
    </rPh>
    <rPh sb="6" eb="7">
      <t>トウ</t>
    </rPh>
    <phoneticPr fontId="7"/>
  </si>
  <si>
    <t>事業
★上限額</t>
    <rPh sb="0" eb="2">
      <t>ジギョウ</t>
    </rPh>
    <rPh sb="4" eb="7">
      <t>ジョウゲンガク</t>
    </rPh>
    <phoneticPr fontId="7"/>
  </si>
  <si>
    <t>補助事業者住所（病院住所）</t>
    <rPh sb="0" eb="2">
      <t>ホジョ</t>
    </rPh>
    <rPh sb="2" eb="5">
      <t>ジギョウシャ</t>
    </rPh>
    <rPh sb="5" eb="7">
      <t>ジュウショ</t>
    </rPh>
    <rPh sb="8" eb="10">
      <t>ビョウイン</t>
    </rPh>
    <rPh sb="10" eb="12">
      <t>ジュウショ</t>
    </rPh>
    <phoneticPr fontId="7"/>
  </si>
  <si>
    <t>１　補助事業名</t>
    <rPh sb="2" eb="4">
      <t>ホジョ</t>
    </rPh>
    <rPh sb="4" eb="6">
      <t>ジギョウ</t>
    </rPh>
    <rPh sb="6" eb="7">
      <t>メイ</t>
    </rPh>
    <phoneticPr fontId="7"/>
  </si>
  <si>
    <t>全体事業名</t>
    <rPh sb="0" eb="2">
      <t>ゼンタイ</t>
    </rPh>
    <rPh sb="2" eb="4">
      <t>ジギョウ</t>
    </rPh>
    <rPh sb="4" eb="5">
      <t>メイ</t>
    </rPh>
    <phoneticPr fontId="7"/>
  </si>
  <si>
    <t>補助事業者名</t>
    <rPh sb="5" eb="6">
      <t>メイ</t>
    </rPh>
    <phoneticPr fontId="7"/>
  </si>
  <si>
    <t>病院</t>
  </si>
  <si>
    <t>病院か診療所かを選択【選択】</t>
    <rPh sb="0" eb="2">
      <t>ビョウイン</t>
    </rPh>
    <rPh sb="3" eb="6">
      <t>シンリョウジョ</t>
    </rPh>
    <rPh sb="8" eb="10">
      <t>センタク</t>
    </rPh>
    <rPh sb="11" eb="13">
      <t>センタク</t>
    </rPh>
    <phoneticPr fontId="7"/>
  </si>
  <si>
    <t>補助金の上限額</t>
    <rPh sb="0" eb="3">
      <t>ホジョキン</t>
    </rPh>
    <rPh sb="4" eb="7">
      <t>ジョウゲンガク</t>
    </rPh>
    <phoneticPr fontId="7"/>
  </si>
  <si>
    <t>様式・番号</t>
    <rPh sb="0" eb="2">
      <t>ヨウシキ</t>
    </rPh>
    <rPh sb="3" eb="5">
      <t>バンゴウ</t>
    </rPh>
    <phoneticPr fontId="7"/>
  </si>
  <si>
    <t>（補助事業者の代表者の）役職及び氏名</t>
    <rPh sb="1" eb="3">
      <t>ホジョ</t>
    </rPh>
    <rPh sb="3" eb="6">
      <t>ジギョウシャ</t>
    </rPh>
    <rPh sb="7" eb="10">
      <t>ダイヒョウシャ</t>
    </rPh>
    <rPh sb="12" eb="14">
      <t>ヤクショク</t>
    </rPh>
    <rPh sb="14" eb="15">
      <t>オヨ</t>
    </rPh>
    <rPh sb="16" eb="18">
      <t>シメイ</t>
    </rPh>
    <phoneticPr fontId="7"/>
  </si>
  <si>
    <t>文書交付番号（文書発信番号を付す場合のみ記入）</t>
    <rPh sb="0" eb="2">
      <t>ブンショ</t>
    </rPh>
    <rPh sb="2" eb="4">
      <t>コウフ</t>
    </rPh>
    <rPh sb="4" eb="6">
      <t>バンゴウ</t>
    </rPh>
    <rPh sb="7" eb="9">
      <t>ブンショ</t>
    </rPh>
    <rPh sb="9" eb="11">
      <t>ハッシン</t>
    </rPh>
    <rPh sb="11" eb="13">
      <t>バンゴウ</t>
    </rPh>
    <rPh sb="14" eb="15">
      <t>フ</t>
    </rPh>
    <rPh sb="16" eb="18">
      <t>バアイ</t>
    </rPh>
    <rPh sb="20" eb="22">
      <t>キニュウ</t>
    </rPh>
    <phoneticPr fontId="7"/>
  </si>
  <si>
    <t>2号</t>
    <rPh sb="1" eb="2">
      <t>ゴウ</t>
    </rPh>
    <phoneticPr fontId="7"/>
  </si>
  <si>
    <t>2号B</t>
    <rPh sb="1" eb="2">
      <t>ゴウ</t>
    </rPh>
    <phoneticPr fontId="7"/>
  </si>
  <si>
    <t>2号F、3号1B</t>
    <rPh sb="1" eb="2">
      <t>ゴウ</t>
    </rPh>
    <phoneticPr fontId="7"/>
  </si>
  <si>
    <t>2号D、3号1A</t>
    <rPh sb="1" eb="2">
      <t>ゴウ</t>
    </rPh>
    <phoneticPr fontId="7"/>
  </si>
  <si>
    <t>2号E、3号1B</t>
    <rPh sb="5" eb="6">
      <t>ゴウ</t>
    </rPh>
    <phoneticPr fontId="7"/>
  </si>
  <si>
    <t>2号A、3号1A</t>
    <rPh sb="1" eb="2">
      <t>ゴウ</t>
    </rPh>
    <rPh sb="5" eb="6">
      <t>ゴウ</t>
    </rPh>
    <phoneticPr fontId="7"/>
  </si>
  <si>
    <t>1号2､2号H､3号2補助</t>
    <rPh sb="1" eb="2">
      <t>ゴウ</t>
    </rPh>
    <rPh sb="9" eb="10">
      <t>ゴウ</t>
    </rPh>
    <rPh sb="11" eb="13">
      <t>ホジョ</t>
    </rPh>
    <phoneticPr fontId="7"/>
  </si>
  <si>
    <t>U11</t>
    <phoneticPr fontId="7"/>
  </si>
  <si>
    <t>U12</t>
    <phoneticPr fontId="7"/>
  </si>
  <si>
    <t>U13</t>
  </si>
  <si>
    <t>U14</t>
  </si>
  <si>
    <t>U15</t>
  </si>
  <si>
    <t>U16</t>
  </si>
  <si>
    <t>U17</t>
  </si>
  <si>
    <t>U18</t>
  </si>
  <si>
    <t>U19</t>
  </si>
  <si>
    <t>寄付金その他の収入額</t>
    <rPh sb="0" eb="3">
      <t>キフキン</t>
    </rPh>
    <rPh sb="5" eb="6">
      <t>タ</t>
    </rPh>
    <rPh sb="7" eb="10">
      <t>シュウニュウガク</t>
    </rPh>
    <phoneticPr fontId="7"/>
  </si>
  <si>
    <t>2号B_C</t>
    <rPh sb="1" eb="2">
      <t>ゴウ</t>
    </rPh>
    <phoneticPr fontId="7"/>
  </si>
  <si>
    <t>選定額</t>
    <rPh sb="0" eb="2">
      <t>センテイ</t>
    </rPh>
    <rPh sb="2" eb="3">
      <t>ガク</t>
    </rPh>
    <phoneticPr fontId="7"/>
  </si>
  <si>
    <t>←入力不要</t>
    <rPh sb="1" eb="3">
      <t>ニュウリョク</t>
    </rPh>
    <rPh sb="3" eb="5">
      <t>フヨウ</t>
    </rPh>
    <phoneticPr fontId="7"/>
  </si>
  <si>
    <t>←様式は全て自動リンク。</t>
    <rPh sb="1" eb="3">
      <t>ヨウシキ</t>
    </rPh>
    <rPh sb="4" eb="5">
      <t>スベ</t>
    </rPh>
    <rPh sb="6" eb="8">
      <t>ジドウ</t>
    </rPh>
    <phoneticPr fontId="7"/>
  </si>
  <si>
    <t>　</t>
    <phoneticPr fontId="7"/>
  </si>
  <si>
    <t>↓上限額</t>
    <rPh sb="1" eb="4">
      <t>ジョウゲンガク</t>
    </rPh>
    <phoneticPr fontId="7"/>
  </si>
  <si>
    <t>補助基準額</t>
    <rPh sb="0" eb="2">
      <t>ホジョ</t>
    </rPh>
    <rPh sb="2" eb="5">
      <t>キジュンガク</t>
    </rPh>
    <phoneticPr fontId="7"/>
  </si>
  <si>
    <t>★ここから下の行は、事業完了時に入力してください。</t>
    <rPh sb="5" eb="6">
      <t>シタ</t>
    </rPh>
    <rPh sb="7" eb="8">
      <t>ギョウ</t>
    </rPh>
    <rPh sb="10" eb="12">
      <t>ジギョウ</t>
    </rPh>
    <rPh sb="12" eb="14">
      <t>カンリョウ</t>
    </rPh>
    <rPh sb="14" eb="15">
      <t>ジ</t>
    </rPh>
    <rPh sb="16" eb="18">
      <t>ニュウリョク</t>
    </rPh>
    <phoneticPr fontId="7"/>
  </si>
  <si>
    <t>補助対象外経費</t>
    <rPh sb="0" eb="2">
      <t>ホジョ</t>
    </rPh>
    <rPh sb="2" eb="5">
      <t>タイショウガイ</t>
    </rPh>
    <rPh sb="5" eb="7">
      <t>ケイヒ</t>
    </rPh>
    <phoneticPr fontId="7"/>
  </si>
  <si>
    <t>看護職員子育て
応援事業
★年28.8万円／名</t>
    <rPh sb="0" eb="2">
      <t>カンゴ</t>
    </rPh>
    <rPh sb="2" eb="4">
      <t>ショクイン</t>
    </rPh>
    <rPh sb="4" eb="6">
      <t>コソダ</t>
    </rPh>
    <rPh sb="8" eb="10">
      <t>オウエン</t>
    </rPh>
    <rPh sb="10" eb="12">
      <t>ジギョウ</t>
    </rPh>
    <rPh sb="14" eb="15">
      <t>ネン</t>
    </rPh>
    <rPh sb="19" eb="21">
      <t>マンエン</t>
    </rPh>
    <rPh sb="22" eb="23">
      <t>メイ</t>
    </rPh>
    <phoneticPr fontId="15"/>
  </si>
  <si>
    <t>基準額</t>
    <rPh sb="0" eb="3">
      <t>キジュンガク</t>
    </rPh>
    <phoneticPr fontId="15"/>
  </si>
  <si>
    <t>選定額</t>
    <rPh sb="0" eb="2">
      <t>センテイ</t>
    </rPh>
    <rPh sb="2" eb="3">
      <t>ガク</t>
    </rPh>
    <phoneticPr fontId="15"/>
  </si>
  <si>
    <t>補助対象経費
①〔選択〕</t>
    <rPh sb="0" eb="2">
      <t>ホジョ</t>
    </rPh>
    <rPh sb="2" eb="4">
      <t>タイショウ</t>
    </rPh>
    <rPh sb="4" eb="6">
      <t>ケイヒ</t>
    </rPh>
    <rPh sb="9" eb="11">
      <t>センタク</t>
    </rPh>
    <phoneticPr fontId="15"/>
  </si>
  <si>
    <t>補助対象経費
②〔選択〕</t>
    <rPh sb="0" eb="2">
      <t>ホジョ</t>
    </rPh>
    <rPh sb="2" eb="4">
      <t>タイショウ</t>
    </rPh>
    <rPh sb="4" eb="6">
      <t>ケイヒ</t>
    </rPh>
    <rPh sb="9" eb="11">
      <t>センタク</t>
    </rPh>
    <phoneticPr fontId="15"/>
  </si>
  <si>
    <t>総事業費</t>
    <rPh sb="0" eb="1">
      <t>ソウ</t>
    </rPh>
    <rPh sb="1" eb="3">
      <t>ジギョウ</t>
    </rPh>
    <rPh sb="3" eb="4">
      <t>ヒ</t>
    </rPh>
    <phoneticPr fontId="7"/>
  </si>
  <si>
    <t>支出額①</t>
    <rPh sb="0" eb="2">
      <t>シシュツ</t>
    </rPh>
    <phoneticPr fontId="15"/>
  </si>
  <si>
    <t>支出額②</t>
    <rPh sb="0" eb="2">
      <t>シシュツ</t>
    </rPh>
    <phoneticPr fontId="15"/>
  </si>
  <si>
    <t>支出額
（合計）</t>
    <rPh sb="0" eb="2">
      <t>シシュツ</t>
    </rPh>
    <rPh sb="5" eb="7">
      <t>ゴウケイ</t>
    </rPh>
    <phoneticPr fontId="15"/>
  </si>
  <si>
    <t>第６号様式（第９条関係）</t>
    <phoneticPr fontId="7"/>
  </si>
  <si>
    <t>　</t>
    <phoneticPr fontId="7"/>
  </si>
  <si>
    <t>福島県地域医療復興事業完了報告書</t>
    <rPh sb="3" eb="5">
      <t>チイキ</t>
    </rPh>
    <rPh sb="5" eb="7">
      <t>イリョウ</t>
    </rPh>
    <rPh sb="7" eb="9">
      <t>フッコウ</t>
    </rPh>
    <rPh sb="9" eb="11">
      <t>ジギョウ</t>
    </rPh>
    <rPh sb="11" eb="13">
      <t>カンリョウ</t>
    </rPh>
    <rPh sb="13" eb="16">
      <t>ホウコクショ</t>
    </rPh>
    <phoneticPr fontId="7"/>
  </si>
  <si>
    <t>　福島県地域医療復興事業について完了しましたので、下記のとおり報告します。</t>
    <rPh sb="16" eb="18">
      <t>カンリョウ</t>
    </rPh>
    <rPh sb="25" eb="27">
      <t>カキ</t>
    </rPh>
    <rPh sb="31" eb="33">
      <t>ホウコク</t>
    </rPh>
    <phoneticPr fontId="7"/>
  </si>
  <si>
    <t>事業名</t>
    <rPh sb="0" eb="2">
      <t>ジギョウ</t>
    </rPh>
    <rPh sb="2" eb="3">
      <t>メイ</t>
    </rPh>
    <phoneticPr fontId="7"/>
  </si>
  <si>
    <t>着手年月日</t>
    <rPh sb="0" eb="2">
      <t>チャクシュ</t>
    </rPh>
    <rPh sb="2" eb="5">
      <t>ネンガッピ</t>
    </rPh>
    <phoneticPr fontId="7"/>
  </si>
  <si>
    <t>完了年月日</t>
    <rPh sb="0" eb="2">
      <t>カンリョウ</t>
    </rPh>
    <rPh sb="2" eb="5">
      <t>ネンガッピ</t>
    </rPh>
    <phoneticPr fontId="7"/>
  </si>
  <si>
    <t>第７号様式（第10条関係）</t>
    <phoneticPr fontId="7"/>
  </si>
  <si>
    <t>福島県地域医療復興事業実績報告書</t>
    <rPh sb="3" eb="5">
      <t>チイキ</t>
    </rPh>
    <rPh sb="5" eb="7">
      <t>イリョウ</t>
    </rPh>
    <rPh sb="7" eb="9">
      <t>フッコウ</t>
    </rPh>
    <rPh sb="9" eb="11">
      <t>ジギョウ</t>
    </rPh>
    <rPh sb="11" eb="13">
      <t>ジッセキ</t>
    </rPh>
    <rPh sb="13" eb="16">
      <t>ホウコクショ</t>
    </rPh>
    <phoneticPr fontId="7"/>
  </si>
  <si>
    <t>　下記のとおり福島県地域医療復興事業を実施したので、福島県補助金等の交付等に関する規則第１３条第１項及び福島県地域医療復興事業補助金交付要綱第１０条の規定により、その実績を報告します。</t>
    <phoneticPr fontId="7"/>
  </si>
  <si>
    <t>(1) 所要額精算書（第８号様式）</t>
    <rPh sb="7" eb="9">
      <t>セイサン</t>
    </rPh>
    <phoneticPr fontId="7"/>
  </si>
  <si>
    <t>(2) 実績額明細書（第９号様式）</t>
    <rPh sb="4" eb="6">
      <t>ジッセキ</t>
    </rPh>
    <phoneticPr fontId="7"/>
  </si>
  <si>
    <t>第８号様式（第１０条関係）</t>
    <rPh sb="0" eb="1">
      <t>ダイ</t>
    </rPh>
    <rPh sb="2" eb="3">
      <t>ゴウ</t>
    </rPh>
    <rPh sb="3" eb="5">
      <t>ヨウシキ</t>
    </rPh>
    <rPh sb="6" eb="7">
      <t>ダイ</t>
    </rPh>
    <rPh sb="9" eb="10">
      <t>ジョウ</t>
    </rPh>
    <rPh sb="10" eb="12">
      <t>カンケイ</t>
    </rPh>
    <phoneticPr fontId="7"/>
  </si>
  <si>
    <t>所要額精算書</t>
    <rPh sb="0" eb="1">
      <t>ショ</t>
    </rPh>
    <rPh sb="1" eb="2">
      <t>ヨウ</t>
    </rPh>
    <rPh sb="2" eb="3">
      <t>ガク</t>
    </rPh>
    <rPh sb="3" eb="5">
      <t>セイサン</t>
    </rPh>
    <rPh sb="5" eb="6">
      <t>ショ</t>
    </rPh>
    <phoneticPr fontId="7"/>
  </si>
  <si>
    <t>事業着手年月日</t>
    <rPh sb="0" eb="2">
      <t>ジギョウ</t>
    </rPh>
    <rPh sb="2" eb="4">
      <t>チャクシュ</t>
    </rPh>
    <rPh sb="4" eb="7">
      <t>ネンガッピ</t>
    </rPh>
    <phoneticPr fontId="7"/>
  </si>
  <si>
    <t>事業完了年月日</t>
    <rPh sb="0" eb="2">
      <t>ジギョウ</t>
    </rPh>
    <rPh sb="2" eb="4">
      <t>カンリョウ</t>
    </rPh>
    <rPh sb="4" eb="7">
      <t>ネンガッピ</t>
    </rPh>
    <phoneticPr fontId="7"/>
  </si>
  <si>
    <t>対 象 経</t>
    <phoneticPr fontId="7"/>
  </si>
  <si>
    <t>差 引 過</t>
    <rPh sb="0" eb="1">
      <t>サ</t>
    </rPh>
    <rPh sb="2" eb="3">
      <t>ヒ</t>
    </rPh>
    <rPh sb="4" eb="5">
      <t>カ</t>
    </rPh>
    <phoneticPr fontId="7"/>
  </si>
  <si>
    <t>費 の 実</t>
    <rPh sb="4" eb="5">
      <t>ジツ</t>
    </rPh>
    <phoneticPr fontId="7"/>
  </si>
  <si>
    <t>交付決定額</t>
    <rPh sb="0" eb="2">
      <t>コウフ</t>
    </rPh>
    <rPh sb="2" eb="5">
      <t>ケッテイガク</t>
    </rPh>
    <phoneticPr fontId="7"/>
  </si>
  <si>
    <t>不 足 額</t>
    <rPh sb="0" eb="1">
      <t>フ</t>
    </rPh>
    <rPh sb="2" eb="3">
      <t>ソク</t>
    </rPh>
    <phoneticPr fontId="7"/>
  </si>
  <si>
    <t>支 出 額</t>
    <rPh sb="0" eb="1">
      <t>シ</t>
    </rPh>
    <rPh sb="2" eb="3">
      <t>シュツ</t>
    </rPh>
    <rPh sb="4" eb="5">
      <t>ガク</t>
    </rPh>
    <phoneticPr fontId="7"/>
  </si>
  <si>
    <t>受入済額</t>
    <rPh sb="0" eb="2">
      <t>ウケイレ</t>
    </rPh>
    <rPh sb="2" eb="3">
      <t>スミ</t>
    </rPh>
    <rPh sb="3" eb="4">
      <t>ガク</t>
    </rPh>
    <phoneticPr fontId="7"/>
  </si>
  <si>
    <t>（Ｊ－Ｉ）</t>
    <phoneticPr fontId="7"/>
  </si>
  <si>
    <t>Ｆ</t>
    <phoneticPr fontId="7"/>
  </si>
  <si>
    <t>Ｈ</t>
    <phoneticPr fontId="7"/>
  </si>
  <si>
    <t>Ｉ</t>
    <phoneticPr fontId="7"/>
  </si>
  <si>
    <t>Ｊ</t>
    <phoneticPr fontId="7"/>
  </si>
  <si>
    <t>Ｋ</t>
    <phoneticPr fontId="7"/>
  </si>
  <si>
    <t>第９号様式（第１０条関係）</t>
    <rPh sb="0" eb="1">
      <t>ダイ</t>
    </rPh>
    <rPh sb="2" eb="3">
      <t>ゴウ</t>
    </rPh>
    <rPh sb="3" eb="5">
      <t>ヨウシキ</t>
    </rPh>
    <rPh sb="6" eb="7">
      <t>ダイ</t>
    </rPh>
    <rPh sb="9" eb="10">
      <t>ジョウ</t>
    </rPh>
    <rPh sb="10" eb="12">
      <t>カンケイ</t>
    </rPh>
    <phoneticPr fontId="7"/>
  </si>
  <si>
    <t>実績額明細書</t>
    <rPh sb="0" eb="2">
      <t>ジッセキ</t>
    </rPh>
    <rPh sb="2" eb="3">
      <t>ガク</t>
    </rPh>
    <rPh sb="3" eb="6">
      <t>メイサイショ</t>
    </rPh>
    <phoneticPr fontId="7"/>
  </si>
  <si>
    <t>第10号様式（第11条関係）</t>
    <phoneticPr fontId="7"/>
  </si>
  <si>
    <t>福島県地域医療復興事業補助金交付請求書</t>
    <rPh sb="3" eb="5">
      <t>チイキ</t>
    </rPh>
    <rPh sb="5" eb="7">
      <t>イリョウ</t>
    </rPh>
    <rPh sb="7" eb="9">
      <t>フッコウ</t>
    </rPh>
    <rPh sb="9" eb="11">
      <t>ジギョウ</t>
    </rPh>
    <rPh sb="11" eb="14">
      <t>ホジョキン</t>
    </rPh>
    <rPh sb="14" eb="16">
      <t>コウフ</t>
    </rPh>
    <rPh sb="16" eb="19">
      <t>セイキュウショ</t>
    </rPh>
    <phoneticPr fontId="7"/>
  </si>
  <si>
    <t>浜通り看護職員確保支援事業</t>
  </si>
  <si>
    <t>事業着手年月日（入力は西暦。自動変換)</t>
    <rPh sb="0" eb="2">
      <t>ジギョウ</t>
    </rPh>
    <rPh sb="2" eb="4">
      <t>チャクシュ</t>
    </rPh>
    <rPh sb="4" eb="7">
      <t>ネンガッピ</t>
    </rPh>
    <rPh sb="8" eb="10">
      <t>ニュウリョク</t>
    </rPh>
    <rPh sb="11" eb="13">
      <t>セイレキ</t>
    </rPh>
    <rPh sb="14" eb="16">
      <t>ジドウ</t>
    </rPh>
    <rPh sb="16" eb="18">
      <t>ヘンカン</t>
    </rPh>
    <phoneticPr fontId="7"/>
  </si>
  <si>
    <t>事業完了年月日（入力は西暦。自動変換)</t>
    <rPh sb="0" eb="2">
      <t>ジギョウ</t>
    </rPh>
    <rPh sb="2" eb="4">
      <t>カンリョウ</t>
    </rPh>
    <rPh sb="4" eb="7">
      <t>ネンガッピ</t>
    </rPh>
    <rPh sb="8" eb="10">
      <t>ニュウリョク</t>
    </rPh>
    <rPh sb="11" eb="13">
      <t>セイレキ</t>
    </rPh>
    <rPh sb="14" eb="16">
      <t>ジドウ</t>
    </rPh>
    <rPh sb="16" eb="18">
      <t>ヘンカン</t>
    </rPh>
    <phoneticPr fontId="7"/>
  </si>
  <si>
    <t>内訳は実績額算出表のとおり</t>
    <rPh sb="0" eb="2">
      <t>ウチワケ</t>
    </rPh>
    <rPh sb="3" eb="6">
      <t>ジッセキガク</t>
    </rPh>
    <rPh sb="6" eb="8">
      <t>サンシュツ</t>
    </rPh>
    <rPh sb="8" eb="9">
      <t>ヒョウ</t>
    </rPh>
    <phoneticPr fontId="7"/>
  </si>
  <si>
    <t>対象経費の実支出額</t>
    <rPh sb="0" eb="2">
      <t>タイショウ</t>
    </rPh>
    <rPh sb="2" eb="4">
      <t>ケイヒ</t>
    </rPh>
    <rPh sb="5" eb="6">
      <t>ジツ</t>
    </rPh>
    <rPh sb="6" eb="8">
      <t>シシュツ</t>
    </rPh>
    <phoneticPr fontId="7"/>
  </si>
  <si>
    <t>交付決定額</t>
    <rPh sb="0" eb="2">
      <t>コウフ</t>
    </rPh>
    <rPh sb="2" eb="4">
      <t>ケッテイ</t>
    </rPh>
    <rPh sb="4" eb="5">
      <t>ガク</t>
    </rPh>
    <phoneticPr fontId="7"/>
  </si>
  <si>
    <t>←上記指令書の交付決定額を入力してください。</t>
    <rPh sb="1" eb="3">
      <t>ジョウキ</t>
    </rPh>
    <rPh sb="3" eb="6">
      <t>シレイショ</t>
    </rPh>
    <rPh sb="7" eb="9">
      <t>コウフ</t>
    </rPh>
    <rPh sb="9" eb="11">
      <t>ケッテイ</t>
    </rPh>
    <rPh sb="11" eb="12">
      <t>ガク</t>
    </rPh>
    <rPh sb="13" eb="15">
      <t>ニュウリョク</t>
    </rPh>
    <phoneticPr fontId="7"/>
  </si>
  <si>
    <t>補助金受入済額</t>
    <rPh sb="0" eb="3">
      <t>ホジョキン</t>
    </rPh>
    <phoneticPr fontId="7"/>
  </si>
  <si>
    <t>補助金額</t>
    <rPh sb="0" eb="3">
      <t>ホジョキン</t>
    </rPh>
    <phoneticPr fontId="7"/>
  </si>
  <si>
    <t>実支出額</t>
    <rPh sb="0" eb="1">
      <t>ジツ</t>
    </rPh>
    <rPh sb="1" eb="3">
      <t>シシュツ</t>
    </rPh>
    <phoneticPr fontId="7"/>
  </si>
  <si>
    <t>（実支出額の内訳を記載すること）</t>
    <rPh sb="1" eb="5">
      <t>ジッシシュツガク</t>
    </rPh>
    <rPh sb="6" eb="8">
      <t>ウチワケ</t>
    </rPh>
    <rPh sb="9" eb="11">
      <t>キサイ</t>
    </rPh>
    <phoneticPr fontId="7"/>
  </si>
  <si>
    <t>（収入額の内訳を記載すること）</t>
    <rPh sb="1" eb="3">
      <t>シュウニュウ</t>
    </rPh>
    <rPh sb="3" eb="4">
      <t>ガク</t>
    </rPh>
    <rPh sb="5" eb="7">
      <t>ウチワケ</t>
    </rPh>
    <rPh sb="8" eb="10">
      <t>キサイ</t>
    </rPh>
    <phoneticPr fontId="7"/>
  </si>
  <si>
    <t>収入額</t>
    <rPh sb="0" eb="2">
      <t>シュウニュウ</t>
    </rPh>
    <rPh sb="2" eb="3">
      <t>ガク</t>
    </rPh>
    <phoneticPr fontId="7"/>
  </si>
  <si>
    <t>受領済額　(B)</t>
    <rPh sb="0" eb="2">
      <t>ジュリョウ</t>
    </rPh>
    <rPh sb="2" eb="3">
      <t>ズミ</t>
    </rPh>
    <rPh sb="3" eb="4">
      <t>ガク</t>
    </rPh>
    <phoneticPr fontId="7"/>
  </si>
  <si>
    <t>今回請求額　(C)</t>
    <rPh sb="0" eb="2">
      <t>コンカイ</t>
    </rPh>
    <rPh sb="2" eb="4">
      <t>セイキュウ</t>
    </rPh>
    <rPh sb="4" eb="5">
      <t>ガク</t>
    </rPh>
    <phoneticPr fontId="7"/>
  </si>
  <si>
    <r>
      <t xml:space="preserve">交　付　決　定　額
</t>
    </r>
    <r>
      <rPr>
        <sz val="13"/>
        <rFont val="ＭＳ Ｐゴシック"/>
        <family val="3"/>
        <charset val="128"/>
        <scheme val="minor"/>
      </rPr>
      <t>又は交付確定額</t>
    </r>
    <r>
      <rPr>
        <sz val="12"/>
        <rFont val="ＭＳ Ｐゴシック"/>
        <family val="3"/>
        <charset val="128"/>
        <scheme val="minor"/>
      </rPr>
      <t>　　　　　　(A)</t>
    </r>
    <rPh sb="0" eb="1">
      <t>コウ</t>
    </rPh>
    <rPh sb="2" eb="3">
      <t>ツキ</t>
    </rPh>
    <rPh sb="4" eb="5">
      <t>ケッ</t>
    </rPh>
    <rPh sb="6" eb="7">
      <t>サダム</t>
    </rPh>
    <rPh sb="8" eb="9">
      <t>ガク</t>
    </rPh>
    <rPh sb="10" eb="11">
      <t>マタ</t>
    </rPh>
    <rPh sb="12" eb="14">
      <t>コウフ</t>
    </rPh>
    <rPh sb="14" eb="16">
      <t>カクテイ</t>
    </rPh>
    <rPh sb="16" eb="17">
      <t>ガク</t>
    </rPh>
    <phoneticPr fontId="7"/>
  </si>
  <si>
    <t>残　　　　　　　　　　額　(D)</t>
    <rPh sb="0" eb="2">
      <t>ザンガク</t>
    </rPh>
    <rPh sb="11" eb="12">
      <t>ガク</t>
    </rPh>
    <phoneticPr fontId="7"/>
  </si>
  <si>
    <t>円</t>
    <rPh sb="0" eb="1">
      <t>エン</t>
    </rPh>
    <phoneticPr fontId="7"/>
  </si>
  <si>
    <t>文書作成日</t>
    <rPh sb="0" eb="2">
      <t>ブンショ</t>
    </rPh>
    <rPh sb="2" eb="4">
      <t>サクセイ</t>
    </rPh>
    <rPh sb="4" eb="5">
      <t>ヒ</t>
    </rPh>
    <phoneticPr fontId="7"/>
  </si>
  <si>
    <r>
      <t>　　　２　Ｃ欄には、Ａ欄の金額とＢ欄の金額とを比較して少ない方の額を記入すること。</t>
    </r>
    <r>
      <rPr>
        <u/>
        <sz val="11"/>
        <rFont val="ＭＳ ゴシック"/>
        <family val="3"/>
        <charset val="128"/>
      </rPr>
      <t>（警戒区域等医療施設再開支援事業、</t>
    </r>
    <phoneticPr fontId="7"/>
  </si>
  <si>
    <r>
      <t>　　　　　</t>
    </r>
    <r>
      <rPr>
        <u/>
        <sz val="11"/>
        <rFont val="ＭＳ ゴシック"/>
        <family val="3"/>
        <charset val="128"/>
      </rPr>
      <t>浜通り医療提供体制強化事業、浜通り看護職員確保支援事業を除く。）</t>
    </r>
    <phoneticPr fontId="7"/>
  </si>
  <si>
    <t>第４号様式（第６条関係）</t>
    <phoneticPr fontId="41"/>
  </si>
  <si>
    <t>補助事業者住所</t>
    <rPh sb="5" eb="7">
      <t>ジュウショ</t>
    </rPh>
    <phoneticPr fontId="7"/>
  </si>
  <si>
    <r>
      <t>福島県地域医療復興事業変更</t>
    </r>
    <r>
      <rPr>
        <strike/>
        <sz val="14"/>
        <rFont val="ＭＳ Ｐゴシック"/>
        <family val="3"/>
        <charset val="128"/>
        <scheme val="major"/>
      </rPr>
      <t>（中止・廃止）</t>
    </r>
    <r>
      <rPr>
        <sz val="14"/>
        <rFont val="ＭＳ Ｐゴシック"/>
        <family val="3"/>
        <charset val="128"/>
        <scheme val="major"/>
      </rPr>
      <t>承認申請書</t>
    </r>
    <rPh sb="0" eb="3">
      <t>フクシマケン</t>
    </rPh>
    <rPh sb="3" eb="5">
      <t>チイキ</t>
    </rPh>
    <rPh sb="5" eb="7">
      <t>イリョウ</t>
    </rPh>
    <rPh sb="7" eb="9">
      <t>フッコウ</t>
    </rPh>
    <rPh sb="9" eb="11">
      <t>ジギョウ</t>
    </rPh>
    <rPh sb="11" eb="13">
      <t>ヘンコウ</t>
    </rPh>
    <rPh sb="14" eb="16">
      <t>チュウシ</t>
    </rPh>
    <rPh sb="17" eb="19">
      <t>ハイシ</t>
    </rPh>
    <rPh sb="20" eb="22">
      <t>ショウニン</t>
    </rPh>
    <rPh sb="22" eb="25">
      <t>シンセイショ</t>
    </rPh>
    <phoneticPr fontId="7"/>
  </si>
  <si>
    <r>
      <t>　下記により福島県地域医療復興事業の事業計画を変更</t>
    </r>
    <r>
      <rPr>
        <strike/>
        <sz val="14"/>
        <rFont val="ＭＳ Ｐゴシック"/>
        <family val="3"/>
        <charset val="128"/>
        <scheme val="major"/>
      </rPr>
      <t>（中止・廃止）</t>
    </r>
    <r>
      <rPr>
        <sz val="14"/>
        <rFont val="ＭＳ Ｐゴシック"/>
        <family val="3"/>
        <charset val="128"/>
        <scheme val="major"/>
      </rPr>
      <t>したいので、福島県補助金等の交付等に関する規則第６条第１項第１号</t>
    </r>
    <r>
      <rPr>
        <strike/>
        <sz val="14"/>
        <rFont val="ＭＳ Ｐゴシック"/>
        <family val="3"/>
        <charset val="128"/>
        <scheme val="major"/>
      </rPr>
      <t>（第２号）</t>
    </r>
    <r>
      <rPr>
        <sz val="14"/>
        <rFont val="ＭＳ Ｐゴシック"/>
        <family val="3"/>
        <charset val="128"/>
        <scheme val="major"/>
      </rPr>
      <t xml:space="preserve">の規定により、承認してくださるよう申請します。
 </t>
    </r>
    <rPh sb="1" eb="3">
      <t>カキ</t>
    </rPh>
    <rPh sb="9" eb="11">
      <t>チイキ</t>
    </rPh>
    <rPh sb="11" eb="13">
      <t>イリョウ</t>
    </rPh>
    <rPh sb="13" eb="15">
      <t>フッコウ</t>
    </rPh>
    <rPh sb="15" eb="17">
      <t>ジギョウ</t>
    </rPh>
    <rPh sb="20" eb="22">
      <t>ケイカク</t>
    </rPh>
    <rPh sb="23" eb="25">
      <t>ヘンコウ</t>
    </rPh>
    <rPh sb="26" eb="28">
      <t>チュウシ</t>
    </rPh>
    <rPh sb="29" eb="31">
      <t>ハイシ</t>
    </rPh>
    <rPh sb="61" eb="62">
      <t>ダイ</t>
    </rPh>
    <rPh sb="63" eb="64">
      <t>ゴウ</t>
    </rPh>
    <rPh sb="65" eb="66">
      <t>ダイ</t>
    </rPh>
    <rPh sb="67" eb="68">
      <t>ゴウ</t>
    </rPh>
    <rPh sb="76" eb="78">
      <t>ショウニン</t>
    </rPh>
    <phoneticPr fontId="7"/>
  </si>
  <si>
    <t>浜通り看護職員確保支援事業</t>
    <rPh sb="0" eb="2">
      <t>ハマドオ</t>
    </rPh>
    <rPh sb="3" eb="7">
      <t>カンゴショクイン</t>
    </rPh>
    <rPh sb="7" eb="9">
      <t>カクホ</t>
    </rPh>
    <rPh sb="9" eb="11">
      <t>シエン</t>
    </rPh>
    <rPh sb="11" eb="13">
      <t>ジギョウ</t>
    </rPh>
    <phoneticPr fontId="41"/>
  </si>
  <si>
    <t>←入力</t>
    <rPh sb="1" eb="3">
      <t>ニュウリョク</t>
    </rPh>
    <phoneticPr fontId="7"/>
  </si>
  <si>
    <t>○○事業に係る経費が、当初計画から減額（増額）となることが見込まれるため。</t>
    <rPh sb="2" eb="4">
      <t>ジギョウ</t>
    </rPh>
    <rPh sb="5" eb="6">
      <t>カカワ</t>
    </rPh>
    <rPh sb="7" eb="9">
      <t>ケイヒ</t>
    </rPh>
    <rPh sb="11" eb="13">
      <t>トウショ</t>
    </rPh>
    <rPh sb="13" eb="15">
      <t>ケイカク</t>
    </rPh>
    <rPh sb="17" eb="19">
      <t>ゲンガク</t>
    </rPh>
    <rPh sb="20" eb="22">
      <t>ゾウガク</t>
    </rPh>
    <rPh sb="29" eb="31">
      <t>ミコ</t>
    </rPh>
    <phoneticPr fontId="41"/>
  </si>
  <si>
    <t>○○事業に係る経費の減額（増額）</t>
    <phoneticPr fontId="7"/>
  </si>
  <si>
    <r>
      <t>変更後の事業費（</t>
    </r>
    <r>
      <rPr>
        <b/>
        <sz val="11"/>
        <rFont val="ＭＳ Ｐゴシック"/>
        <family val="3"/>
        <charset val="128"/>
        <scheme val="major"/>
      </rPr>
      <t>補助</t>
    </r>
    <r>
      <rPr>
        <sz val="11"/>
        <rFont val="ＭＳ Ｐゴシック"/>
        <family val="3"/>
        <charset val="128"/>
        <scheme val="major"/>
      </rPr>
      <t>）予定額：</t>
    </r>
    <rPh sb="0" eb="2">
      <t>ヘンコウ</t>
    </rPh>
    <rPh sb="2" eb="3">
      <t>ゴ</t>
    </rPh>
    <rPh sb="4" eb="6">
      <t>ジギョウ</t>
    </rPh>
    <rPh sb="6" eb="7">
      <t>ヒ</t>
    </rPh>
    <rPh sb="8" eb="10">
      <t>ホジョ</t>
    </rPh>
    <rPh sb="13" eb="14">
      <t>ガク</t>
    </rPh>
    <phoneticPr fontId="41"/>
  </si>
  <si>
    <t>(</t>
    <phoneticPr fontId="41"/>
  </si>
  <si>
    <t>)</t>
    <phoneticPr fontId="41"/>
  </si>
  <si>
    <t>←自動リンク</t>
    <rPh sb="1" eb="3">
      <t>ジドウ</t>
    </rPh>
    <phoneticPr fontId="7"/>
  </si>
  <si>
    <r>
      <t>変更前の事業費（</t>
    </r>
    <r>
      <rPr>
        <b/>
        <sz val="11"/>
        <rFont val="ＭＳ Ｐゴシック"/>
        <family val="3"/>
        <charset val="128"/>
        <scheme val="major"/>
      </rPr>
      <t>補助</t>
    </r>
    <r>
      <rPr>
        <sz val="11"/>
        <rFont val="ＭＳ Ｐゴシック"/>
        <family val="3"/>
        <charset val="128"/>
        <scheme val="major"/>
      </rPr>
      <t>）予定額：</t>
    </r>
    <rPh sb="0" eb="3">
      <t>ヘンコウマエ</t>
    </rPh>
    <rPh sb="4" eb="6">
      <t>ジギョウ</t>
    </rPh>
    <rPh sb="6" eb="7">
      <t>ヒ</t>
    </rPh>
    <rPh sb="8" eb="10">
      <t>ホジョ</t>
    </rPh>
    <rPh sb="13" eb="14">
      <t>ガク</t>
    </rPh>
    <phoneticPr fontId="41"/>
  </si>
  <si>
    <r>
      <t>事業費（</t>
    </r>
    <r>
      <rPr>
        <b/>
        <sz val="11"/>
        <rFont val="ＭＳ Ｐゴシック"/>
        <family val="3"/>
        <charset val="128"/>
        <scheme val="major"/>
      </rPr>
      <t>補助</t>
    </r>
    <r>
      <rPr>
        <sz val="11"/>
        <rFont val="ＭＳ Ｐゴシック"/>
        <family val="3"/>
        <charset val="128"/>
        <scheme val="major"/>
      </rPr>
      <t>）の増減予定額：</t>
    </r>
    <rPh sb="0" eb="3">
      <t>ジギョウヒ</t>
    </rPh>
    <rPh sb="4" eb="6">
      <t>ホジョ</t>
    </rPh>
    <rPh sb="8" eb="9">
      <t>ゾウ</t>
    </rPh>
    <rPh sb="9" eb="10">
      <t>ゲン</t>
    </rPh>
    <rPh sb="10" eb="11">
      <t>ヨ</t>
    </rPh>
    <rPh sb="11" eb="12">
      <t>サダム</t>
    </rPh>
    <rPh sb="12" eb="13">
      <t>ガク</t>
    </rPh>
    <phoneticPr fontId="41"/>
  </si>
  <si>
    <t>(1) 所要額調書（第２号様式）</t>
    <rPh sb="4" eb="7">
      <t>ショヨウガク</t>
    </rPh>
    <rPh sb="7" eb="9">
      <t>チョウショ</t>
    </rPh>
    <phoneticPr fontId="41"/>
  </si>
  <si>
    <t>↑増は、20%以内でも変更申請必須。減は20%(-20％)超え(-20.1％～-100%)のみ変更申請が必要。</t>
    <rPh sb="1" eb="2">
      <t>ゾウ</t>
    </rPh>
    <rPh sb="7" eb="9">
      <t>イナイ</t>
    </rPh>
    <rPh sb="11" eb="13">
      <t>ヘンコウ</t>
    </rPh>
    <rPh sb="13" eb="15">
      <t>シンセイ</t>
    </rPh>
    <rPh sb="15" eb="17">
      <t>ヒッス</t>
    </rPh>
    <rPh sb="18" eb="19">
      <t>ゲン</t>
    </rPh>
    <rPh sb="29" eb="30">
      <t>コ</t>
    </rPh>
    <rPh sb="47" eb="49">
      <t>ヘンコウ</t>
    </rPh>
    <rPh sb="49" eb="51">
      <t>シンセイ</t>
    </rPh>
    <rPh sb="52" eb="54">
      <t>ヒツヨウ</t>
    </rPh>
    <phoneticPr fontId="41"/>
  </si>
  <si>
    <t>(2) 所要額明細書（第３号様式）</t>
    <rPh sb="4" eb="6">
      <t>ショヨウ</t>
    </rPh>
    <rPh sb="6" eb="7">
      <t>ガク</t>
    </rPh>
    <rPh sb="7" eb="10">
      <t>メイサイショ</t>
    </rPh>
    <phoneticPr fontId="41"/>
  </si>
  <si>
    <t>交付決定年月日・番号（当初）</t>
    <rPh sb="0" eb="2">
      <t>コウフ</t>
    </rPh>
    <rPh sb="2" eb="4">
      <t>ケッテイ</t>
    </rPh>
    <rPh sb="4" eb="7">
      <t>ネンガッピ</t>
    </rPh>
    <rPh sb="8" eb="10">
      <t>バンゴウ</t>
    </rPh>
    <rPh sb="11" eb="13">
      <t>トウショ</t>
    </rPh>
    <phoneticPr fontId="7"/>
  </si>
  <si>
    <t>交付決定額（当初）</t>
    <phoneticPr fontId="7"/>
  </si>
  <si>
    <t>円</t>
    <rPh sb="0" eb="1">
      <t>エン</t>
    </rPh>
    <phoneticPr fontId="7"/>
  </si>
  <si>
    <t>補助対象経費（総事業費）（当初）</t>
    <phoneticPr fontId="7"/>
  </si>
  <si>
    <t>交付決定額（変更・額の確定）</t>
    <rPh sb="0" eb="2">
      <t>コウフ</t>
    </rPh>
    <rPh sb="2" eb="4">
      <t>ケッテイ</t>
    </rPh>
    <rPh sb="4" eb="5">
      <t>ガク</t>
    </rPh>
    <phoneticPr fontId="7"/>
  </si>
  <si>
    <t>補助対象経費（総事業費）（変更・額の確定）</t>
    <rPh sb="13" eb="15">
      <t>ヘンコウ</t>
    </rPh>
    <rPh sb="16" eb="17">
      <t>ガク</t>
    </rPh>
    <rPh sb="18" eb="20">
      <t>カクテイ</t>
    </rPh>
    <phoneticPr fontId="7"/>
  </si>
  <si>
    <t>差額（事業費）</t>
    <rPh sb="0" eb="2">
      <t>サガク</t>
    </rPh>
    <rPh sb="3" eb="6">
      <t>ジギョウヒ</t>
    </rPh>
    <phoneticPr fontId="7"/>
  </si>
  <si>
    <t>差額（補助額）</t>
    <rPh sb="0" eb="2">
      <t>サガク</t>
    </rPh>
    <rPh sb="3" eb="6">
      <t>ホジョガク</t>
    </rPh>
    <phoneticPr fontId="7"/>
  </si>
  <si>
    <t>申請（事業費）</t>
    <rPh sb="0" eb="2">
      <t>シンセイ</t>
    </rPh>
    <rPh sb="3" eb="6">
      <t>ジギョウヒ</t>
    </rPh>
    <phoneticPr fontId="7"/>
  </si>
  <si>
    <t>申請（補助額）</t>
    <rPh sb="0" eb="2">
      <t>シンセイ</t>
    </rPh>
    <rPh sb="3" eb="6">
      <t>ホジョガク</t>
    </rPh>
    <phoneticPr fontId="7"/>
  </si>
  <si>
    <t>事業費（変更）</t>
    <rPh sb="0" eb="2">
      <t>ジギョウ</t>
    </rPh>
    <rPh sb="2" eb="3">
      <t>ヒ</t>
    </rPh>
    <rPh sb="4" eb="6">
      <t>ヘンコウ</t>
    </rPh>
    <phoneticPr fontId="7"/>
  </si>
  <si>
    <t>補助額（変更）</t>
    <rPh sb="0" eb="3">
      <t>ホジョガク</t>
    </rPh>
    <rPh sb="4" eb="6">
      <t>ヘンコウ</t>
    </rPh>
    <phoneticPr fontId="7"/>
  </si>
  <si>
    <t>事業費（当初）</t>
    <rPh sb="0" eb="2">
      <t>ジギョウ</t>
    </rPh>
    <rPh sb="2" eb="3">
      <t>ヒ</t>
    </rPh>
    <rPh sb="4" eb="6">
      <t>トウショ</t>
    </rPh>
    <phoneticPr fontId="7"/>
  </si>
  <si>
    <t>補助額（当初）</t>
    <rPh sb="0" eb="3">
      <t>ホジョガク</t>
    </rPh>
    <rPh sb="4" eb="6">
      <t>トウショ</t>
    </rPh>
    <phoneticPr fontId="7"/>
  </si>
  <si>
    <t>a</t>
    <phoneticPr fontId="7"/>
  </si>
  <si>
    <t>b</t>
    <phoneticPr fontId="7"/>
  </si>
  <si>
    <t>c</t>
    <phoneticPr fontId="7"/>
  </si>
  <si>
    <t>a-c</t>
    <phoneticPr fontId="7"/>
  </si>
  <si>
    <t>b-c</t>
    <phoneticPr fontId="7"/>
  </si>
  <si>
    <t>a*0.2</t>
    <phoneticPr fontId="7"/>
  </si>
  <si>
    <t>事業費</t>
    <rPh sb="0" eb="3">
      <t>ジギョウヒ</t>
    </rPh>
    <phoneticPr fontId="7"/>
  </si>
  <si>
    <t>補助額</t>
    <rPh sb="0" eb="3">
      <t>ホジョガク</t>
    </rPh>
    <phoneticPr fontId="7"/>
  </si>
  <si>
    <t>ｂ*0.2</t>
    <phoneticPr fontId="7"/>
  </si>
  <si>
    <t>交付決定年月日・番号（変更・額の確定）</t>
    <rPh sb="0" eb="2">
      <t>コウフ</t>
    </rPh>
    <rPh sb="2" eb="4">
      <t>ケッテイ</t>
    </rPh>
    <rPh sb="4" eb="7">
      <t>ネンガッピ</t>
    </rPh>
    <rPh sb="8" eb="10">
      <t>バンゴウ</t>
    </rPh>
    <rPh sb="11" eb="13">
      <t>ヘンコウ</t>
    </rPh>
    <rPh sb="14" eb="15">
      <t>ガク</t>
    </rPh>
    <rPh sb="16" eb="18">
      <t>カクテイ</t>
    </rPh>
    <phoneticPr fontId="7"/>
  </si>
  <si>
    <t>円</t>
    <rPh sb="0" eb="1">
      <t>エン</t>
    </rPh>
    <phoneticPr fontId="7"/>
  </si>
  <si>
    <t>補助対象経費（総事業費） 増減額</t>
    <rPh sb="13" eb="16">
      <t>ゾウゲンガク</t>
    </rPh>
    <phoneticPr fontId="7"/>
  </si>
  <si>
    <t>交付決定額（変更・額の確定）増減額</t>
    <rPh sb="0" eb="2">
      <t>コウフ</t>
    </rPh>
    <rPh sb="2" eb="4">
      <t>ケッテイ</t>
    </rPh>
    <rPh sb="4" eb="5">
      <t>ガク</t>
    </rPh>
    <phoneticPr fontId="7"/>
  </si>
  <si>
    <t>入力項目（黄色いセルの赤字部分に入力・選択）</t>
    <rPh sb="0" eb="2">
      <t>ニュウリョク</t>
    </rPh>
    <rPh sb="2" eb="4">
      <t>コウモク</t>
    </rPh>
    <rPh sb="5" eb="7">
      <t>キイロ</t>
    </rPh>
    <rPh sb="11" eb="13">
      <t>アカジ</t>
    </rPh>
    <rPh sb="13" eb="15">
      <t>ブブン</t>
    </rPh>
    <rPh sb="16" eb="18">
      <t>ニュウリョク</t>
    </rPh>
    <rPh sb="19" eb="21">
      <t>センタク</t>
    </rPh>
    <phoneticPr fontId="7"/>
  </si>
  <si>
    <t>補助対象経費（総事業費） 変更交付決定後　増減額</t>
    <rPh sb="13" eb="15">
      <t>ヘンコウ</t>
    </rPh>
    <rPh sb="15" eb="17">
      <t>コウフ</t>
    </rPh>
    <rPh sb="17" eb="20">
      <t>ケッテイゴ</t>
    </rPh>
    <rPh sb="21" eb="24">
      <t>ゾウゲンガク</t>
    </rPh>
    <phoneticPr fontId="7"/>
  </si>
  <si>
    <t>交付決定額（変更・額の確定）変更交付決定後　増減額</t>
    <rPh sb="0" eb="2">
      <t>コウフ</t>
    </rPh>
    <rPh sb="2" eb="4">
      <t>ケッテイ</t>
    </rPh>
    <rPh sb="4" eb="5">
      <t>ガク</t>
    </rPh>
    <rPh sb="14" eb="16">
      <t>ヘンコウ</t>
    </rPh>
    <rPh sb="16" eb="18">
      <t>コウフ</t>
    </rPh>
    <rPh sb="18" eb="21">
      <t>ケッテイゴ</t>
    </rPh>
    <phoneticPr fontId="7"/>
  </si>
  <si>
    <t>(3) その他（事業計画書等）</t>
    <rPh sb="6" eb="7">
      <t>タ</t>
    </rPh>
    <rPh sb="8" eb="10">
      <t>ジギョウ</t>
    </rPh>
    <rPh sb="10" eb="13">
      <t>ケイカクショ</t>
    </rPh>
    <rPh sb="13" eb="14">
      <t>トウ</t>
    </rPh>
    <phoneticPr fontId="41"/>
  </si>
  <si>
    <t>第２号様式（第３条関係）</t>
    <rPh sb="0" eb="1">
      <t>ダイ</t>
    </rPh>
    <rPh sb="2" eb="3">
      <t>ゴウ</t>
    </rPh>
    <rPh sb="3" eb="5">
      <t>ヨウシキ</t>
    </rPh>
    <rPh sb="6" eb="7">
      <t>ダイ</t>
    </rPh>
    <rPh sb="8" eb="9">
      <t>ジョウ</t>
    </rPh>
    <rPh sb="9" eb="11">
      <t>カンケイ</t>
    </rPh>
    <phoneticPr fontId="7"/>
  </si>
  <si>
    <t>第３号様式（第３条関係）</t>
    <rPh sb="0" eb="1">
      <t>ダイ</t>
    </rPh>
    <rPh sb="2" eb="3">
      <t>ゴウ</t>
    </rPh>
    <rPh sb="3" eb="5">
      <t>ヨウシキ</t>
    </rPh>
    <rPh sb="6" eb="7">
      <t>ダイ</t>
    </rPh>
    <rPh sb="8" eb="9">
      <t>ジョウ</t>
    </rPh>
    <rPh sb="9" eb="11">
      <t>カンケイ</t>
    </rPh>
    <phoneticPr fontId="7"/>
  </si>
  <si>
    <t>所要額明細書</t>
    <rPh sb="0" eb="2">
      <t>ショヨウ</t>
    </rPh>
    <rPh sb="2" eb="3">
      <t>ガク</t>
    </rPh>
    <rPh sb="3" eb="6">
      <t>メイサイショ</t>
    </rPh>
    <phoneticPr fontId="7"/>
  </si>
  <si>
    <t>当初</t>
    <rPh sb="0" eb="2">
      <t>トウショ</t>
    </rPh>
    <phoneticPr fontId="7"/>
  </si>
  <si>
    <t>変更等</t>
    <rPh sb="0" eb="2">
      <t>ヘンコウ</t>
    </rPh>
    <rPh sb="2" eb="3">
      <t>トウ</t>
    </rPh>
    <phoneticPr fontId="7"/>
  </si>
  <si>
    <t>所要額調書</t>
    <rPh sb="0" eb="3">
      <t>ショヨウガク</t>
    </rPh>
    <rPh sb="3" eb="5">
      <t>チョウショ</t>
    </rPh>
    <phoneticPr fontId="7"/>
  </si>
  <si>
    <r>
      <t>　　　２　Ｃ欄には、Ａ欄の金額とＢ欄の金額とを比較して少ない方の額を記入すること。</t>
    </r>
    <r>
      <rPr>
        <u/>
        <sz val="11"/>
        <rFont val="ＭＳ ゴシック"/>
        <family val="3"/>
        <charset val="128"/>
      </rPr>
      <t>（警戒区域等医療施設再開支援事業、</t>
    </r>
    <phoneticPr fontId="7"/>
  </si>
  <si>
    <r>
      <t>　　　　　</t>
    </r>
    <r>
      <rPr>
        <u/>
        <sz val="11"/>
        <rFont val="ＭＳ ゴシック"/>
        <family val="3"/>
        <charset val="128"/>
      </rPr>
      <t>浜通り医療提供体制強化事業、浜通り看護職員確保支援事業を除く。）</t>
    </r>
    <phoneticPr fontId="7"/>
  </si>
  <si>
    <t>内訳は事業計画書のとおり</t>
    <rPh sb="0" eb="2">
      <t>ウチワケ</t>
    </rPh>
    <rPh sb="3" eb="5">
      <t>ジギョウ</t>
    </rPh>
    <rPh sb="5" eb="8">
      <t>ケイカクショ</t>
    </rPh>
    <phoneticPr fontId="7"/>
  </si>
  <si>
    <t>支出予定額①</t>
    <rPh sb="0" eb="2">
      <t>シシュツ</t>
    </rPh>
    <rPh sb="2" eb="5">
      <t>ヨテイガク</t>
    </rPh>
    <phoneticPr fontId="15"/>
  </si>
  <si>
    <t>支出予定額②</t>
    <rPh sb="0" eb="2">
      <t>シシュツ</t>
    </rPh>
    <rPh sb="2" eb="5">
      <t>ヨテイガク</t>
    </rPh>
    <phoneticPr fontId="15"/>
  </si>
  <si>
    <t>支出予定額（合計）</t>
    <rPh sb="0" eb="2">
      <t>シシュツ</t>
    </rPh>
    <rPh sb="2" eb="5">
      <t>ヨテイガク</t>
    </rPh>
    <rPh sb="6" eb="8">
      <t>ゴウケイ</t>
    </rPh>
    <phoneticPr fontId="15"/>
  </si>
  <si>
    <t>Ａ</t>
    <phoneticPr fontId="7"/>
  </si>
  <si>
    <t>福島花子</t>
    <rPh sb="0" eb="2">
      <t>フクシマ</t>
    </rPh>
    <rPh sb="2" eb="4">
      <t>ハナコ</t>
    </rPh>
    <phoneticPr fontId="15"/>
  </si>
  <si>
    <t>日本看護協会セカンドキャリア研修</t>
    <phoneticPr fontId="7"/>
  </si>
  <si>
    <t>①受講料</t>
  </si>
  <si>
    <t>②旅費</t>
  </si>
  <si>
    <t>Ｂ</t>
    <phoneticPr fontId="7"/>
  </si>
  <si>
    <t>福島太郎</t>
    <rPh sb="0" eb="2">
      <t>フクシマ</t>
    </rPh>
    <rPh sb="2" eb="4">
      <t>タロウ</t>
    </rPh>
    <phoneticPr fontId="7"/>
  </si>
  <si>
    <t>看護○○センター看護マネジメント研修</t>
    <phoneticPr fontId="7"/>
  </si>
  <si>
    <t>Ｃ</t>
    <phoneticPr fontId="7"/>
  </si>
  <si>
    <t>福島二郎(講師)</t>
    <rPh sb="0" eb="2">
      <t>フクシマ</t>
    </rPh>
    <rPh sb="2" eb="4">
      <t>ジロウ</t>
    </rPh>
    <rPh sb="5" eb="7">
      <t>コウシ</t>
    </rPh>
    <phoneticPr fontId="7"/>
  </si>
  <si>
    <t>10/1･2･3</t>
    <phoneticPr fontId="7"/>
  </si>
  <si>
    <t>院内キャリアアップ研修</t>
    <rPh sb="0" eb="2">
      <t>インナイ</t>
    </rPh>
    <rPh sb="9" eb="11">
      <t>ケンシュウ</t>
    </rPh>
    <phoneticPr fontId="7"/>
  </si>
  <si>
    <t>③謝金</t>
  </si>
  <si>
    <t>Ｄ</t>
    <phoneticPr fontId="7"/>
  </si>
  <si>
    <t>福島三郎</t>
    <rPh sb="0" eb="2">
      <t>フクシマ</t>
    </rPh>
    <rPh sb="2" eb="4">
      <t>サブロウ</t>
    </rPh>
    <phoneticPr fontId="7"/>
  </si>
  <si>
    <t>ストーマリハビリテーション講習会</t>
    <rPh sb="13" eb="16">
      <t>コウシュウカイ</t>
    </rPh>
    <phoneticPr fontId="7"/>
  </si>
  <si>
    <t>E</t>
    <phoneticPr fontId="7"/>
  </si>
  <si>
    <t>医療安全講習会</t>
    <rPh sb="0" eb="2">
      <t>イリョウ</t>
    </rPh>
    <rPh sb="2" eb="4">
      <t>アンゼン</t>
    </rPh>
    <rPh sb="4" eb="7">
      <t>コウシュウカイ</t>
    </rPh>
    <phoneticPr fontId="7"/>
  </si>
  <si>
    <t>G</t>
    <phoneticPr fontId="7"/>
  </si>
  <si>
    <t>福島福子</t>
    <rPh sb="0" eb="2">
      <t>フクシマ</t>
    </rPh>
    <rPh sb="2" eb="4">
      <t>フクコ</t>
    </rPh>
    <phoneticPr fontId="15"/>
  </si>
  <si>
    <t>○○看護専門学校通信課程</t>
    <rPh sb="2" eb="4">
      <t>カンゴ</t>
    </rPh>
    <rPh sb="4" eb="6">
      <t>センモン</t>
    </rPh>
    <rPh sb="6" eb="8">
      <t>ガッコウ</t>
    </rPh>
    <rPh sb="8" eb="10">
      <t>ツウシン</t>
    </rPh>
    <rPh sb="10" eb="12">
      <t>カテイ</t>
    </rPh>
    <phoneticPr fontId="15"/>
  </si>
  <si>
    <t>①入学金</t>
  </si>
  <si>
    <t>②授業料</t>
  </si>
  <si>
    <t>③教材費</t>
  </si>
  <si>
    <t>⑤施設整備費</t>
  </si>
  <si>
    <t>H</t>
    <phoneticPr fontId="7"/>
  </si>
  <si>
    <t>阿武隈河子</t>
    <rPh sb="3" eb="4">
      <t>ガワ</t>
    </rPh>
    <rPh sb="4" eb="5">
      <t>コ</t>
    </rPh>
    <phoneticPr fontId="15"/>
  </si>
  <si>
    <t>○○メディカル専門学校看護学科通信課程</t>
    <rPh sb="7" eb="9">
      <t>センモン</t>
    </rPh>
    <rPh sb="9" eb="11">
      <t>ガッコウ</t>
    </rPh>
    <rPh sb="11" eb="13">
      <t>カンゴ</t>
    </rPh>
    <rPh sb="13" eb="15">
      <t>ガッカ</t>
    </rPh>
    <rPh sb="15" eb="17">
      <t>ツウシン</t>
    </rPh>
    <rPh sb="17" eb="19">
      <t>カテイ</t>
    </rPh>
    <phoneticPr fontId="15"/>
  </si>
  <si>
    <t>⑥受験料</t>
  </si>
  <si>
    <t>I</t>
    <phoneticPr fontId="7"/>
  </si>
  <si>
    <t>阿武隈五郎</t>
    <rPh sb="0" eb="3">
      <t>アブクマ</t>
    </rPh>
    <rPh sb="3" eb="5">
      <t>ゴロウ</t>
    </rPh>
    <phoneticPr fontId="15"/>
  </si>
  <si>
    <t>労働基準法研修会</t>
    <rPh sb="0" eb="2">
      <t>ロウドウ</t>
    </rPh>
    <rPh sb="2" eb="5">
      <t>キジュンホウ</t>
    </rPh>
    <rPh sb="5" eb="8">
      <t>ケンシュウカイ</t>
    </rPh>
    <phoneticPr fontId="7"/>
  </si>
  <si>
    <t>J</t>
    <phoneticPr fontId="7"/>
  </si>
  <si>
    <t>山川次郎（講師）</t>
    <rPh sb="0" eb="2">
      <t>ヤマカワ</t>
    </rPh>
    <rPh sb="2" eb="4">
      <t>ジロウ</t>
    </rPh>
    <rPh sb="5" eb="7">
      <t>コウシ</t>
    </rPh>
    <phoneticPr fontId="15"/>
  </si>
  <si>
    <t>労務管理院内研修会</t>
    <rPh sb="0" eb="2">
      <t>ロウム</t>
    </rPh>
    <rPh sb="2" eb="4">
      <t>カンリ</t>
    </rPh>
    <rPh sb="4" eb="6">
      <t>インナイ</t>
    </rPh>
    <rPh sb="6" eb="9">
      <t>ケンシュウカイ</t>
    </rPh>
    <phoneticPr fontId="7"/>
  </si>
  <si>
    <t>K</t>
    <phoneticPr fontId="7"/>
  </si>
  <si>
    <t>5/1入居</t>
    <rPh sb="3" eb="5">
      <t>ニュウキョ</t>
    </rPh>
    <phoneticPr fontId="15"/>
  </si>
  <si>
    <t>○○アパート１０２号室</t>
    <rPh sb="9" eb="11">
      <t>ゴウシツ</t>
    </rPh>
    <phoneticPr fontId="15"/>
  </si>
  <si>
    <t>②契約(仲介)手数料</t>
  </si>
  <si>
    <t>③家賃</t>
  </si>
  <si>
    <t>L</t>
    <phoneticPr fontId="7"/>
  </si>
  <si>
    <t>相馬海子</t>
    <rPh sb="0" eb="2">
      <t>ソウマ</t>
    </rPh>
    <rPh sb="2" eb="3">
      <t>ウミ</t>
    </rPh>
    <rPh sb="3" eb="4">
      <t>コ</t>
    </rPh>
    <phoneticPr fontId="7"/>
  </si>
  <si>
    <t>6/1入居</t>
    <rPh sb="3" eb="5">
      <t>ニュウキョ</t>
    </rPh>
    <phoneticPr fontId="7"/>
  </si>
  <si>
    <t>△△マンション５０２号室</t>
    <rPh sb="10" eb="12">
      <t>ゴウシツ</t>
    </rPh>
    <phoneticPr fontId="7"/>
  </si>
  <si>
    <t>M</t>
    <phoneticPr fontId="7"/>
  </si>
  <si>
    <t>平一子</t>
    <rPh sb="0" eb="1">
      <t>タイラ</t>
    </rPh>
    <rPh sb="1" eb="3">
      <t>イチコ</t>
    </rPh>
    <phoneticPr fontId="7"/>
  </si>
  <si>
    <t>子育て手当</t>
    <rPh sb="0" eb="2">
      <t>コソダ</t>
    </rPh>
    <rPh sb="3" eb="5">
      <t>テアテ</t>
    </rPh>
    <phoneticPr fontId="7"/>
  </si>
  <si>
    <t>②手当</t>
  </si>
  <si>
    <t>N</t>
    <phoneticPr fontId="7"/>
  </si>
  <si>
    <t>磐城夏海</t>
    <rPh sb="0" eb="2">
      <t>イワキ</t>
    </rPh>
    <rPh sb="2" eb="4">
      <t>ナツミ</t>
    </rPh>
    <phoneticPr fontId="7"/>
  </si>
  <si>
    <t>○○保育所</t>
    <rPh sb="2" eb="4">
      <t>ホイク</t>
    </rPh>
    <rPh sb="4" eb="5">
      <t>ジョ</t>
    </rPh>
    <phoneticPr fontId="7"/>
  </si>
  <si>
    <t>①保育料</t>
  </si>
  <si>
    <t>O</t>
    <phoneticPr fontId="7"/>
  </si>
  <si>
    <t>①求人登録料</t>
  </si>
  <si>
    <t>P</t>
    <phoneticPr fontId="7"/>
  </si>
  <si>
    <t>□□就職応援フェア</t>
    <rPh sb="2" eb="4">
      <t>シュウショク</t>
    </rPh>
    <rPh sb="4" eb="6">
      <t>オウエン</t>
    </rPh>
    <phoneticPr fontId="15"/>
  </si>
  <si>
    <t>東京都○○ホール</t>
    <rPh sb="0" eb="3">
      <t>トウキョウト</t>
    </rPh>
    <phoneticPr fontId="7"/>
  </si>
  <si>
    <t>①出展料</t>
  </si>
  <si>
    <t>Q</t>
    <phoneticPr fontId="7"/>
  </si>
  <si>
    <t>○○就職相談会</t>
    <rPh sb="2" eb="4">
      <t>シュウショク</t>
    </rPh>
    <rPh sb="4" eb="7">
      <t>ソウダンカイ</t>
    </rPh>
    <phoneticPr fontId="15"/>
  </si>
  <si>
    <t>郡山市○○会館</t>
    <rPh sb="0" eb="3">
      <t>コオリヤマシ</t>
    </rPh>
    <rPh sb="5" eb="7">
      <t>カイカン</t>
    </rPh>
    <phoneticPr fontId="7"/>
  </si>
  <si>
    <t>第１号様式（第３条関係）</t>
  </si>
  <si>
    <t>福島県知事</t>
    <phoneticPr fontId="7"/>
  </si>
  <si>
    <t>福島県地域医療復興事業補助金交付申請書</t>
    <rPh sb="3" eb="5">
      <t>チイキ</t>
    </rPh>
    <rPh sb="5" eb="7">
      <t>イリョウ</t>
    </rPh>
    <rPh sb="7" eb="9">
      <t>フッコウ</t>
    </rPh>
    <rPh sb="9" eb="11">
      <t>ジギョウ</t>
    </rPh>
    <rPh sb="11" eb="14">
      <t>ホジョキン</t>
    </rPh>
    <rPh sb="14" eb="16">
      <t>コウフ</t>
    </rPh>
    <rPh sb="16" eb="19">
      <t>シンセイショ</t>
    </rPh>
    <phoneticPr fontId="7"/>
  </si>
  <si>
    <t>　福島県地域医療復興事業補助金の交付を受けたいので、下記のとおり申請します。</t>
    <phoneticPr fontId="7"/>
  </si>
  <si>
    <t>２　補助金交付申請額</t>
  </si>
  <si>
    <t>３　添付書類</t>
  </si>
  <si>
    <t>(1) 所要額調書（第２号様式）</t>
  </si>
  <si>
    <t>(2) 所要額明細書（第３号様式）</t>
  </si>
  <si>
    <t>提出書類</t>
    <rPh sb="0" eb="2">
      <t>テイシュツ</t>
    </rPh>
    <rPh sb="2" eb="4">
      <t>ショルイ</t>
    </rPh>
    <phoneticPr fontId="7"/>
  </si>
  <si>
    <t>事業計画書</t>
    <rPh sb="0" eb="2">
      <t>ジギョウ</t>
    </rPh>
    <rPh sb="2" eb="5">
      <t>ケイカクショ</t>
    </rPh>
    <phoneticPr fontId="7"/>
  </si>
  <si>
    <t>実績額算出表</t>
    <rPh sb="0" eb="3">
      <t>ジッセキガク</t>
    </rPh>
    <rPh sb="3" eb="5">
      <t>サンシュツ</t>
    </rPh>
    <rPh sb="5" eb="6">
      <t>ヒョウ</t>
    </rPh>
    <phoneticPr fontId="7"/>
  </si>
  <si>
    <t>実績報告</t>
    <rPh sb="0" eb="2">
      <t>ジッセキ</t>
    </rPh>
    <rPh sb="2" eb="4">
      <t>ホウコク</t>
    </rPh>
    <phoneticPr fontId="7"/>
  </si>
  <si>
    <t>変更承認申請</t>
    <rPh sb="0" eb="2">
      <t>ヘンコウ</t>
    </rPh>
    <rPh sb="2" eb="4">
      <t>ショウニン</t>
    </rPh>
    <rPh sb="4" eb="6">
      <t>シンセイ</t>
    </rPh>
    <phoneticPr fontId="7"/>
  </si>
  <si>
    <t>提出様式</t>
    <rPh sb="0" eb="2">
      <t>テイシュツ</t>
    </rPh>
    <rPh sb="2" eb="4">
      <t>ヨウシキ</t>
    </rPh>
    <phoneticPr fontId="7"/>
  </si>
  <si>
    <t>交付申請</t>
    <rPh sb="0" eb="2">
      <t>コウフ</t>
    </rPh>
    <rPh sb="2" eb="4">
      <t>シンセイ</t>
    </rPh>
    <phoneticPr fontId="7"/>
  </si>
  <si>
    <t>所要額調査</t>
    <rPh sb="0" eb="2">
      <t>ショヨウ</t>
    </rPh>
    <rPh sb="2" eb="3">
      <t>ガク</t>
    </rPh>
    <rPh sb="3" eb="5">
      <t>チョウサ</t>
    </rPh>
    <phoneticPr fontId="7"/>
  </si>
  <si>
    <t>(浜通り看護職員確保支援事業)</t>
  </si>
  <si>
    <t>01_実績額算出表（事業計画書）</t>
    <phoneticPr fontId="7"/>
  </si>
  <si>
    <r>
      <t>★各シートの保護を解除する場合は、シートのタブの上で、右クリックし、「保護の解除」を選択し、</t>
    </r>
    <r>
      <rPr>
        <b/>
        <sz val="11"/>
        <color rgb="FFFF0000"/>
        <rFont val="UD デジタル 教科書体 NK-B"/>
        <family val="1"/>
        <charset val="128"/>
      </rPr>
      <t>ｋａｎｇｏ</t>
    </r>
    <r>
      <rPr>
        <b/>
        <sz val="11"/>
        <rFont val="UD デジタル 教科書体 NK-B"/>
        <family val="1"/>
        <charset val="128"/>
      </rPr>
      <t>と入力してください。</t>
    </r>
    <rPh sb="1" eb="2">
      <t>カク</t>
    </rPh>
    <rPh sb="6" eb="8">
      <t>ホゴ</t>
    </rPh>
    <rPh sb="9" eb="11">
      <t>カイジョ</t>
    </rPh>
    <rPh sb="13" eb="15">
      <t>バアイ</t>
    </rPh>
    <rPh sb="24" eb="25">
      <t>ウエ</t>
    </rPh>
    <rPh sb="27" eb="28">
      <t>ミギ</t>
    </rPh>
    <rPh sb="35" eb="37">
      <t>ホゴ</t>
    </rPh>
    <rPh sb="38" eb="40">
      <t>カイジョ</t>
    </rPh>
    <rPh sb="42" eb="44">
      <t>センタク</t>
    </rPh>
    <rPh sb="52" eb="54">
      <t>ニュウリョク</t>
    </rPh>
    <phoneticPr fontId="7"/>
  </si>
  <si>
    <t>~以下は、変更承認申請・実績報告の際に記入</t>
    <rPh sb="9" eb="11">
      <t>シンセイ</t>
    </rPh>
    <phoneticPr fontId="7"/>
  </si>
  <si>
    <t>～以下は、変更承認申請を行った場合、交付決定額と補助請求金額が変更になった場合に記入～</t>
    <rPh sb="1" eb="3">
      <t>イカ</t>
    </rPh>
    <rPh sb="5" eb="7">
      <t>ヘンコウ</t>
    </rPh>
    <rPh sb="7" eb="9">
      <t>ショウニン</t>
    </rPh>
    <rPh sb="9" eb="11">
      <t>シンセイ</t>
    </rPh>
    <rPh sb="12" eb="13">
      <t>オコナ</t>
    </rPh>
    <rPh sb="15" eb="17">
      <t>バアイ</t>
    </rPh>
    <rPh sb="18" eb="20">
      <t>コウフ</t>
    </rPh>
    <rPh sb="20" eb="23">
      <t>ケッテイガク</t>
    </rPh>
    <rPh sb="24" eb="26">
      <t>ホジョ</t>
    </rPh>
    <rPh sb="26" eb="28">
      <t>セイキュウ</t>
    </rPh>
    <rPh sb="28" eb="30">
      <t>キンガク</t>
    </rPh>
    <rPh sb="29" eb="30">
      <t>ガク</t>
    </rPh>
    <rPh sb="31" eb="33">
      <t>ヘンコウ</t>
    </rPh>
    <rPh sb="37" eb="39">
      <t>バアイ</t>
    </rPh>
    <rPh sb="40" eb="42">
      <t>キニュウ</t>
    </rPh>
    <phoneticPr fontId="7"/>
  </si>
  <si>
    <t>当初</t>
    <rPh sb="0" eb="2">
      <t>トウショ</t>
    </rPh>
    <phoneticPr fontId="7"/>
  </si>
  <si>
    <t>変更後</t>
    <rPh sb="0" eb="2">
      <t>ヘンコウ</t>
    </rPh>
    <rPh sb="2" eb="3">
      <t>ゴ</t>
    </rPh>
    <phoneticPr fontId="7"/>
  </si>
  <si>
    <t>請求書</t>
    <rPh sb="0" eb="3">
      <t>セイキュウショ</t>
    </rPh>
    <phoneticPr fontId="7"/>
  </si>
  <si>
    <t>交付決定額</t>
    <rPh sb="0" eb="2">
      <t>コウフ</t>
    </rPh>
    <rPh sb="2" eb="4">
      <t>ケッテイ</t>
    </rPh>
    <rPh sb="4" eb="5">
      <t>ガク</t>
    </rPh>
    <phoneticPr fontId="7"/>
  </si>
  <si>
    <t>完了・実績・請求書</t>
    <rPh sb="0" eb="2">
      <t>カンリョウ</t>
    </rPh>
    <rPh sb="3" eb="5">
      <t>ジッセキ</t>
    </rPh>
    <rPh sb="6" eb="9">
      <t>セイキュウショ</t>
    </rPh>
    <phoneticPr fontId="7"/>
  </si>
  <si>
    <t>補助金</t>
    <rPh sb="0" eb="3">
      <t>ホジョキン</t>
    </rPh>
    <phoneticPr fontId="7"/>
  </si>
  <si>
    <t>6/2入居</t>
    <rPh sb="3" eb="5">
      <t>ニュウキョ</t>
    </rPh>
    <phoneticPr fontId="7"/>
  </si>
  <si>
    <t>△△マンション５０３号室</t>
    <rPh sb="10" eb="12">
      <t>ゴウシツ</t>
    </rPh>
    <phoneticPr fontId="7"/>
  </si>
  <si>
    <t>6/3入居</t>
    <rPh sb="3" eb="5">
      <t>ニュウキョ</t>
    </rPh>
    <phoneticPr fontId="7"/>
  </si>
  <si>
    <t>△△マンション５０４号室</t>
    <rPh sb="10" eb="12">
      <t>ゴウシツ</t>
    </rPh>
    <phoneticPr fontId="7"/>
  </si>
  <si>
    <t>M</t>
    <phoneticPr fontId="7"/>
  </si>
  <si>
    <t>N</t>
    <phoneticPr fontId="7"/>
  </si>
  <si>
    <t>P</t>
    <phoneticPr fontId="7"/>
  </si>
  <si>
    <t>会津　山男</t>
    <rPh sb="0" eb="2">
      <t>アイヅ</t>
    </rPh>
    <rPh sb="3" eb="5">
      <t>ヤマオトコ</t>
    </rPh>
    <phoneticPr fontId="7"/>
  </si>
  <si>
    <t>②紹介手数料</t>
  </si>
  <si>
    <t>××スタッフサービス</t>
    <phoneticPr fontId="7"/>
  </si>
  <si>
    <t>看護師３名募集</t>
    <rPh sb="0" eb="3">
      <t>カンゴシ</t>
    </rPh>
    <rPh sb="4" eb="5">
      <t>メイ</t>
    </rPh>
    <rPh sb="5" eb="7">
      <t>ボシュウ</t>
    </rPh>
    <phoneticPr fontId="15"/>
  </si>
  <si>
    <t>看護師</t>
    <rPh sb="0" eb="3">
      <t>カンゴシ</t>
    </rPh>
    <phoneticPr fontId="7"/>
  </si>
  <si>
    <t>内郷　雪子</t>
    <rPh sb="0" eb="2">
      <t>ウチゴウ</t>
    </rPh>
    <rPh sb="3" eb="5">
      <t>ユキコ</t>
    </rPh>
    <phoneticPr fontId="7"/>
  </si>
  <si>
    <t>助産師</t>
    <rPh sb="0" eb="3">
      <t>ジョサンシ</t>
    </rPh>
    <phoneticPr fontId="7"/>
  </si>
  <si>
    <t>看護職員
研修等支援事業
★年30万円／名</t>
    <rPh sb="0" eb="2">
      <t>カンゴ</t>
    </rPh>
    <rPh sb="2" eb="4">
      <t>ショクイン</t>
    </rPh>
    <rPh sb="5" eb="7">
      <t>ケンシュウ</t>
    </rPh>
    <rPh sb="7" eb="8">
      <t>トウ</t>
    </rPh>
    <rPh sb="8" eb="10">
      <t>シエン</t>
    </rPh>
    <rPh sb="10" eb="12">
      <t>ジギョウ</t>
    </rPh>
    <rPh sb="15" eb="16">
      <t>ネン</t>
    </rPh>
    <rPh sb="18" eb="20">
      <t>マンエン</t>
    </rPh>
    <rPh sb="21" eb="22">
      <t>メイ</t>
    </rPh>
    <phoneticPr fontId="15"/>
  </si>
  <si>
    <t>４　本件責任者及び担当者</t>
    <rPh sb="2" eb="4">
      <t>ホンケン</t>
    </rPh>
    <rPh sb="4" eb="7">
      <t>セキニンシャ</t>
    </rPh>
    <rPh sb="7" eb="8">
      <t>オヨ</t>
    </rPh>
    <rPh sb="9" eb="12">
      <t>タントウシャ</t>
    </rPh>
    <phoneticPr fontId="7"/>
  </si>
  <si>
    <t>00に入力。</t>
    <rPh sb="3" eb="5">
      <t>ニュウリョク</t>
    </rPh>
    <phoneticPr fontId="7"/>
  </si>
  <si>
    <t>(1) 責任者　所属・職氏名・連絡先</t>
    <rPh sb="4" eb="7">
      <t>セキニンシャ</t>
    </rPh>
    <rPh sb="8" eb="10">
      <t>ショゾク</t>
    </rPh>
    <rPh sb="11" eb="12">
      <t>ショク</t>
    </rPh>
    <rPh sb="12" eb="14">
      <t>シメイ</t>
    </rPh>
    <rPh sb="15" eb="18">
      <t>レンラクサキ</t>
    </rPh>
    <phoneticPr fontId="7"/>
  </si>
  <si>
    <t>(2) 担当者　所属・職氏名・連絡先</t>
    <rPh sb="4" eb="7">
      <t>タントウシャ</t>
    </rPh>
    <rPh sb="8" eb="10">
      <t>ショゾク</t>
    </rPh>
    <rPh sb="11" eb="12">
      <t>ショク</t>
    </rPh>
    <rPh sb="12" eb="14">
      <t>シメイ</t>
    </rPh>
    <rPh sb="15" eb="18">
      <t>レンラクサキ</t>
    </rPh>
    <phoneticPr fontId="7"/>
  </si>
  <si>
    <t>医療機関名</t>
    <rPh sb="0" eb="2">
      <t>イリョウ</t>
    </rPh>
    <rPh sb="2" eb="5">
      <t>キカンメイ</t>
    </rPh>
    <phoneticPr fontId="7"/>
  </si>
  <si>
    <t>補助事業者名（法人名）</t>
    <rPh sb="0" eb="2">
      <t>ホジョ</t>
    </rPh>
    <rPh sb="2" eb="5">
      <t>ジギョウシャ</t>
    </rPh>
    <rPh sb="5" eb="6">
      <t>メイ</t>
    </rPh>
    <rPh sb="7" eb="9">
      <t>ホウジン</t>
    </rPh>
    <rPh sb="9" eb="10">
      <t>メイ</t>
    </rPh>
    <rPh sb="10" eb="11">
      <t>ビョウメイ</t>
    </rPh>
    <phoneticPr fontId="7"/>
  </si>
  <si>
    <t>医療機関名：○○病院</t>
    <phoneticPr fontId="7"/>
  </si>
  <si>
    <t>２　実施医療機関名</t>
    <rPh sb="2" eb="4">
      <t>ジッシ</t>
    </rPh>
    <rPh sb="4" eb="6">
      <t>イリョウ</t>
    </rPh>
    <rPh sb="6" eb="9">
      <t>キカンメイ</t>
    </rPh>
    <phoneticPr fontId="7"/>
  </si>
  <si>
    <t>医療機関名</t>
    <rPh sb="0" eb="2">
      <t>イリョウ</t>
    </rPh>
    <rPh sb="2" eb="4">
      <t>キカン</t>
    </rPh>
    <rPh sb="4" eb="5">
      <t>メイ</t>
    </rPh>
    <phoneticPr fontId="7"/>
  </si>
  <si>
    <t>２　実施医療機関名</t>
    <rPh sb="2" eb="4">
      <t>ジッシ</t>
    </rPh>
    <rPh sb="4" eb="6">
      <t>イリョウ</t>
    </rPh>
    <rPh sb="6" eb="9">
      <t>キカンメイ</t>
    </rPh>
    <phoneticPr fontId="7"/>
  </si>
  <si>
    <t>３　補助金の交付決定年月日及び番号</t>
    <rPh sb="2" eb="4">
      <t>ホジョ</t>
    </rPh>
    <rPh sb="6" eb="8">
      <t>コウフ</t>
    </rPh>
    <rPh sb="8" eb="10">
      <t>ケッテイ</t>
    </rPh>
    <rPh sb="10" eb="13">
      <t>ネンガッピ</t>
    </rPh>
    <rPh sb="13" eb="14">
      <t>オヨ</t>
    </rPh>
    <rPh sb="15" eb="17">
      <t>バンゴウ</t>
    </rPh>
    <phoneticPr fontId="7"/>
  </si>
  <si>
    <r>
      <t>４　事業の変更</t>
    </r>
    <r>
      <rPr>
        <strike/>
        <sz val="14"/>
        <rFont val="ＭＳ Ｐゴシック"/>
        <family val="3"/>
        <charset val="128"/>
        <scheme val="major"/>
      </rPr>
      <t>（中止・廃止）</t>
    </r>
    <r>
      <rPr>
        <sz val="14"/>
        <rFont val="ＭＳ Ｐゴシック"/>
        <family val="3"/>
        <charset val="128"/>
        <scheme val="major"/>
      </rPr>
      <t>の理由</t>
    </r>
    <rPh sb="2" eb="4">
      <t>ジギョウ</t>
    </rPh>
    <rPh sb="5" eb="7">
      <t>ヘンコウ</t>
    </rPh>
    <rPh sb="8" eb="10">
      <t>チュウシ</t>
    </rPh>
    <rPh sb="11" eb="13">
      <t>ハイシ</t>
    </rPh>
    <rPh sb="15" eb="17">
      <t>リユウ</t>
    </rPh>
    <phoneticPr fontId="41"/>
  </si>
  <si>
    <r>
      <t>５　事業の変更</t>
    </r>
    <r>
      <rPr>
        <strike/>
        <sz val="14"/>
        <rFont val="ＭＳ Ｐゴシック"/>
        <family val="3"/>
        <charset val="128"/>
        <scheme val="major"/>
      </rPr>
      <t>（中止・廃止）</t>
    </r>
    <r>
      <rPr>
        <sz val="14"/>
        <rFont val="ＭＳ Ｐゴシック"/>
        <family val="3"/>
        <charset val="128"/>
        <scheme val="major"/>
      </rPr>
      <t>の内容</t>
    </r>
    <rPh sb="2" eb="4">
      <t>ジギョウ</t>
    </rPh>
    <rPh sb="5" eb="7">
      <t>ヘンコウ</t>
    </rPh>
    <rPh sb="8" eb="10">
      <t>チュウシ</t>
    </rPh>
    <rPh sb="11" eb="13">
      <t>ハイシ</t>
    </rPh>
    <rPh sb="15" eb="17">
      <t>ナイヨウ</t>
    </rPh>
    <phoneticPr fontId="41"/>
  </si>
  <si>
    <t>６　添付書類（変更の場合のみ）</t>
    <rPh sb="2" eb="4">
      <t>テンプ</t>
    </rPh>
    <rPh sb="4" eb="6">
      <t>ショルイ</t>
    </rPh>
    <rPh sb="7" eb="9">
      <t>ヘンコウ</t>
    </rPh>
    <rPh sb="10" eb="12">
      <t>バアイ</t>
    </rPh>
    <phoneticPr fontId="41"/>
  </si>
  <si>
    <t>７　本件責任者及び担当者</t>
    <rPh sb="2" eb="4">
      <t>ホンケン</t>
    </rPh>
    <rPh sb="4" eb="7">
      <t>セキニンシャ</t>
    </rPh>
    <rPh sb="7" eb="8">
      <t>オヨ</t>
    </rPh>
    <rPh sb="9" eb="12">
      <t>タントウシャ</t>
    </rPh>
    <phoneticPr fontId="41"/>
  </si>
  <si>
    <t>（１） 責任者　所属・職氏名・連絡先</t>
    <rPh sb="4" eb="7">
      <t>セキニンシャ</t>
    </rPh>
    <rPh sb="8" eb="10">
      <t>ショゾク</t>
    </rPh>
    <rPh sb="11" eb="12">
      <t>ショク</t>
    </rPh>
    <rPh sb="12" eb="14">
      <t>シメイ</t>
    </rPh>
    <rPh sb="15" eb="18">
      <t>レンラクサキ</t>
    </rPh>
    <phoneticPr fontId="41"/>
  </si>
  <si>
    <t>（２） 担当者　所属・職氏名・連絡先</t>
    <rPh sb="4" eb="7">
      <t>タントウシャ</t>
    </rPh>
    <rPh sb="8" eb="10">
      <t>ショゾク</t>
    </rPh>
    <rPh sb="11" eb="12">
      <t>ショク</t>
    </rPh>
    <rPh sb="12" eb="14">
      <t>シメイ</t>
    </rPh>
    <rPh sb="15" eb="18">
      <t>レンラクサキ</t>
    </rPh>
    <phoneticPr fontId="41"/>
  </si>
  <si>
    <t>責任者　所属・職氏名・連絡先</t>
    <rPh sb="0" eb="3">
      <t>セキニンシャ</t>
    </rPh>
    <rPh sb="4" eb="6">
      <t>ショゾク</t>
    </rPh>
    <rPh sb="7" eb="8">
      <t>ショク</t>
    </rPh>
    <rPh sb="8" eb="10">
      <t>シメイ</t>
    </rPh>
    <rPh sb="11" eb="14">
      <t>レンラクサキ</t>
    </rPh>
    <phoneticPr fontId="7"/>
  </si>
  <si>
    <t>担当者　所属・職氏名・連絡先</t>
    <rPh sb="0" eb="3">
      <t>タントウシャ</t>
    </rPh>
    <rPh sb="4" eb="6">
      <t>ショゾク</t>
    </rPh>
    <rPh sb="7" eb="8">
      <t>ショク</t>
    </rPh>
    <rPh sb="8" eb="10">
      <t>シメイ</t>
    </rPh>
    <rPh sb="11" eb="14">
      <t>レンラクサキ</t>
    </rPh>
    <phoneticPr fontId="7"/>
  </si>
  <si>
    <t>実施医療機関名</t>
    <rPh sb="0" eb="2">
      <t>ジッシ</t>
    </rPh>
    <rPh sb="2" eb="4">
      <t>イリョウ</t>
    </rPh>
    <rPh sb="4" eb="7">
      <t>キカンメイ</t>
    </rPh>
    <phoneticPr fontId="7"/>
  </si>
  <si>
    <t>※変更交付決定があった場合は、変更に係る交付決定年月日・番号も記載のこと。</t>
    <rPh sb="1" eb="3">
      <t>ヘンコウ</t>
    </rPh>
    <rPh sb="3" eb="5">
      <t>コウフ</t>
    </rPh>
    <rPh sb="5" eb="7">
      <t>ケッテイ</t>
    </rPh>
    <rPh sb="11" eb="13">
      <t>バアイ</t>
    </rPh>
    <rPh sb="15" eb="17">
      <t>ヘンコウ</t>
    </rPh>
    <rPh sb="18" eb="19">
      <t>カカ</t>
    </rPh>
    <rPh sb="20" eb="22">
      <t>コウフ</t>
    </rPh>
    <rPh sb="22" eb="24">
      <t>ケッテイ</t>
    </rPh>
    <rPh sb="24" eb="27">
      <t>ネンガッピ</t>
    </rPh>
    <rPh sb="28" eb="30">
      <t>バンゴウ</t>
    </rPh>
    <rPh sb="31" eb="33">
      <t>キサイ</t>
    </rPh>
    <phoneticPr fontId="7"/>
  </si>
  <si>
    <t>※本件責任者及び担当者</t>
    <rPh sb="1" eb="3">
      <t>ホンケン</t>
    </rPh>
    <rPh sb="3" eb="6">
      <t>セキニンシャ</t>
    </rPh>
    <rPh sb="6" eb="7">
      <t>オヨ</t>
    </rPh>
    <rPh sb="8" eb="11">
      <t>タントウシャ</t>
    </rPh>
    <phoneticPr fontId="7"/>
  </si>
  <si>
    <t>・責任者　所属・職氏名・連絡先</t>
    <rPh sb="1" eb="4">
      <t>セキニンシャ</t>
    </rPh>
    <rPh sb="5" eb="7">
      <t>ショゾク</t>
    </rPh>
    <rPh sb="8" eb="9">
      <t>ショク</t>
    </rPh>
    <rPh sb="9" eb="11">
      <t>シメイ</t>
    </rPh>
    <rPh sb="12" eb="15">
      <t>レンラクサキ</t>
    </rPh>
    <phoneticPr fontId="7"/>
  </si>
  <si>
    <t>・担当者　所属・職氏名・連絡先</t>
    <rPh sb="1" eb="4">
      <t>タントウシャ</t>
    </rPh>
    <rPh sb="5" eb="7">
      <t>ショゾク</t>
    </rPh>
    <rPh sb="8" eb="9">
      <t>ショク</t>
    </rPh>
    <rPh sb="9" eb="11">
      <t>シメイ</t>
    </rPh>
    <rPh sb="12" eb="15">
      <t>レンラクサキ</t>
    </rPh>
    <phoneticPr fontId="7"/>
  </si>
  <si>
    <t>３　補助金の交付決定年月日及び番号</t>
    <rPh sb="8" eb="10">
      <t>ケッテイ</t>
    </rPh>
    <rPh sb="10" eb="13">
      <t>ネンガッピ</t>
    </rPh>
    <rPh sb="13" eb="14">
      <t>オヨ</t>
    </rPh>
    <rPh sb="15" eb="17">
      <t>バンゴウ</t>
    </rPh>
    <phoneticPr fontId="7"/>
  </si>
  <si>
    <t>４　補助金交付決定額</t>
    <rPh sb="7" eb="9">
      <t>ケッテイ</t>
    </rPh>
    <phoneticPr fontId="7"/>
  </si>
  <si>
    <t>５　添付書類</t>
    <phoneticPr fontId="7"/>
  </si>
  <si>
    <t>６　本件責任者及び担当者</t>
    <rPh sb="2" eb="4">
      <t>ホンケン</t>
    </rPh>
    <rPh sb="4" eb="7">
      <t>セキニンシャ</t>
    </rPh>
    <rPh sb="7" eb="8">
      <t>オヨ</t>
    </rPh>
    <rPh sb="9" eb="12">
      <t>タントウシャ</t>
    </rPh>
    <phoneticPr fontId="7"/>
  </si>
  <si>
    <t>（１）責任者　所属・職氏名・連絡先</t>
    <rPh sb="3" eb="6">
      <t>セキニンシャ</t>
    </rPh>
    <rPh sb="7" eb="9">
      <t>ショゾク</t>
    </rPh>
    <rPh sb="10" eb="11">
      <t>ショク</t>
    </rPh>
    <rPh sb="11" eb="13">
      <t>シメイ</t>
    </rPh>
    <rPh sb="14" eb="17">
      <t>レンラクサキ</t>
    </rPh>
    <phoneticPr fontId="7"/>
  </si>
  <si>
    <t>（２）担当者　所属・職氏名・連絡先</t>
    <rPh sb="3" eb="6">
      <t>タントウシャ</t>
    </rPh>
    <rPh sb="7" eb="9">
      <t>ショゾク</t>
    </rPh>
    <rPh sb="10" eb="11">
      <t>ショク</t>
    </rPh>
    <rPh sb="11" eb="13">
      <t>シメイ</t>
    </rPh>
    <rPh sb="14" eb="17">
      <t>レンラクサキ</t>
    </rPh>
    <phoneticPr fontId="7"/>
  </si>
  <si>
    <t>医療機関名</t>
    <rPh sb="0" eb="2">
      <t>イリョウ</t>
    </rPh>
    <rPh sb="2" eb="5">
      <t>キカンメイ</t>
    </rPh>
    <phoneticPr fontId="7"/>
  </si>
  <si>
    <t>※変更交付決定があった場合は、変更に係る交付決定年月日・番号を本文中に</t>
    <rPh sb="1" eb="3">
      <t>ヘンコウ</t>
    </rPh>
    <rPh sb="3" eb="5">
      <t>コウフ</t>
    </rPh>
    <rPh sb="5" eb="7">
      <t>ケッテイ</t>
    </rPh>
    <rPh sb="11" eb="13">
      <t>バアイ</t>
    </rPh>
    <rPh sb="15" eb="17">
      <t>ヘンコウ</t>
    </rPh>
    <rPh sb="18" eb="19">
      <t>カカ</t>
    </rPh>
    <rPh sb="20" eb="22">
      <t>コウフ</t>
    </rPh>
    <rPh sb="22" eb="24">
      <t>ケッテイ</t>
    </rPh>
    <rPh sb="24" eb="27">
      <t>ネンガッピ</t>
    </rPh>
    <rPh sb="28" eb="30">
      <t>バンゴウ</t>
    </rPh>
    <rPh sb="31" eb="34">
      <t>ホンブンチュウ</t>
    </rPh>
    <phoneticPr fontId="7"/>
  </si>
  <si>
    <t>　・責任者　所属・職氏名・連絡先</t>
    <rPh sb="2" eb="5">
      <t>セキニンシャ</t>
    </rPh>
    <rPh sb="6" eb="8">
      <t>ショゾク</t>
    </rPh>
    <rPh sb="9" eb="10">
      <t>ショク</t>
    </rPh>
    <rPh sb="10" eb="12">
      <t>シメイ</t>
    </rPh>
    <rPh sb="13" eb="16">
      <t>レンラクサキ</t>
    </rPh>
    <phoneticPr fontId="7"/>
  </si>
  <si>
    <t>　・担当者　所属・職氏名・連絡先</t>
    <rPh sb="2" eb="5">
      <t>タントウシャ</t>
    </rPh>
    <rPh sb="6" eb="8">
      <t>ショゾク</t>
    </rPh>
    <rPh sb="9" eb="10">
      <t>ショク</t>
    </rPh>
    <rPh sb="10" eb="12">
      <t>シメイ</t>
    </rPh>
    <rPh sb="13" eb="16">
      <t>レンラクサキ</t>
    </rPh>
    <phoneticPr fontId="7"/>
  </si>
  <si>
    <t>追記のこと。</t>
  </si>
  <si>
    <t>　　　２　Ｅ欄には、第３号様式 １　支出「基準額Ｂ」の「合計（①＋②）」額を記入すること。</t>
    <rPh sb="6" eb="7">
      <t>ラン</t>
    </rPh>
    <rPh sb="10" eb="11">
      <t>ダイ</t>
    </rPh>
    <rPh sb="12" eb="13">
      <t>ゴウ</t>
    </rPh>
    <rPh sb="13" eb="15">
      <t>ヨウシキ</t>
    </rPh>
    <rPh sb="18" eb="20">
      <t>シシュツ</t>
    </rPh>
    <rPh sb="21" eb="24">
      <t>キジュンガク</t>
    </rPh>
    <rPh sb="28" eb="30">
      <t>ゴウケイ</t>
    </rPh>
    <rPh sb="36" eb="37">
      <t>ガク</t>
    </rPh>
    <rPh sb="38" eb="40">
      <t>キニュウ</t>
    </rPh>
    <phoneticPr fontId="7"/>
  </si>
  <si>
    <t>　　　３　Ｆ欄には、第３号様式 １　支出「選定額Ｃ」の「合計（①＋②）」額を記入すること。</t>
    <rPh sb="6" eb="7">
      <t>ラン</t>
    </rPh>
    <rPh sb="10" eb="11">
      <t>ダイ</t>
    </rPh>
    <rPh sb="12" eb="13">
      <t>ゴウ</t>
    </rPh>
    <rPh sb="13" eb="15">
      <t>ヨウシキ</t>
    </rPh>
    <rPh sb="18" eb="20">
      <t>シシュツ</t>
    </rPh>
    <rPh sb="21" eb="23">
      <t>センテイ</t>
    </rPh>
    <rPh sb="23" eb="24">
      <t>ガク</t>
    </rPh>
    <rPh sb="28" eb="30">
      <t>ゴウケイ</t>
    </rPh>
    <rPh sb="36" eb="37">
      <t>ガク</t>
    </rPh>
    <rPh sb="38" eb="40">
      <t>キニュウ</t>
    </rPh>
    <phoneticPr fontId="7"/>
  </si>
  <si>
    <t>　　　４　Ｇ欄には、Ｃ欄の金額とＦ欄の金額とを比較して少ない方の額を記入すること。（警戒区域等医療施設再開支援事業は、要領様式</t>
    <phoneticPr fontId="7"/>
  </si>
  <si>
    <t>第１号Ｉ欄の数字を記入すること）</t>
    <rPh sb="4" eb="5">
      <t>ラン</t>
    </rPh>
    <phoneticPr fontId="7"/>
  </si>
  <si>
    <t>　　　５　Ｈ欄には、Ｇ欄に記載された額に補助率を乗じて得た額を記入すること。</t>
    <rPh sb="6" eb="7">
      <t>ラン</t>
    </rPh>
    <rPh sb="11" eb="12">
      <t>ラン</t>
    </rPh>
    <rPh sb="13" eb="15">
      <t>キサイ</t>
    </rPh>
    <rPh sb="18" eb="19">
      <t>ガク</t>
    </rPh>
    <rPh sb="20" eb="23">
      <t>ホジョリツ</t>
    </rPh>
    <rPh sb="24" eb="25">
      <t>ジョウ</t>
    </rPh>
    <rPh sb="27" eb="28">
      <t>エ</t>
    </rPh>
    <rPh sb="29" eb="30">
      <t>ガク</t>
    </rPh>
    <rPh sb="31" eb="33">
      <t>キニュウ</t>
    </rPh>
    <phoneticPr fontId="7"/>
  </si>
  <si>
    <t>　　　６　補助対象経費を重複して他の補助金等を受給している場合は、Ｈ欄には、（注）５で算出した額から他の補助金額を差し引いた額を</t>
    <rPh sb="34" eb="35">
      <t>ラン</t>
    </rPh>
    <rPh sb="39" eb="40">
      <t>チュウ</t>
    </rPh>
    <rPh sb="43" eb="45">
      <t>サンシュツ</t>
    </rPh>
    <rPh sb="47" eb="48">
      <t>ガク</t>
    </rPh>
    <rPh sb="50" eb="51">
      <t>タ</t>
    </rPh>
    <rPh sb="57" eb="58">
      <t>サ</t>
    </rPh>
    <rPh sb="59" eb="60">
      <t>ヒ</t>
    </rPh>
    <phoneticPr fontId="7"/>
  </si>
  <si>
    <t>　　　　記入すること。</t>
    <rPh sb="5" eb="6">
      <t>ニュウ</t>
    </rPh>
    <phoneticPr fontId="7"/>
  </si>
  <si>
    <t>令和○年〇月〇日付け福島県指令健第××××号</t>
    <rPh sb="0" eb="2">
      <t>レイワ</t>
    </rPh>
    <rPh sb="3" eb="4">
      <t>ネン</t>
    </rPh>
    <rPh sb="5" eb="6">
      <t>ガツ</t>
    </rPh>
    <rPh sb="7" eb="8">
      <t>ニチ</t>
    </rPh>
    <rPh sb="8" eb="9">
      <t>ヅ</t>
    </rPh>
    <rPh sb="10" eb="13">
      <t>フクシマケン</t>
    </rPh>
    <rPh sb="13" eb="15">
      <t>シレイ</t>
    </rPh>
    <rPh sb="15" eb="16">
      <t>ケン</t>
    </rPh>
    <rPh sb="16" eb="17">
      <t>ダイ</t>
    </rPh>
    <rPh sb="21" eb="22">
      <t>ゴウ</t>
    </rPh>
    <phoneticPr fontId="7"/>
  </si>
  <si>
    <t>（注）１　区分欄には要綱別表の事業名を記入すること。</t>
    <rPh sb="5" eb="7">
      <t>クブン</t>
    </rPh>
    <rPh sb="7" eb="8">
      <t>ラン</t>
    </rPh>
    <rPh sb="10" eb="12">
      <t>ヨウコウ</t>
    </rPh>
    <rPh sb="12" eb="14">
      <t>ベッピョウ</t>
    </rPh>
    <rPh sb="15" eb="17">
      <t>ジギョウ</t>
    </rPh>
    <rPh sb="17" eb="18">
      <t>メイ</t>
    </rPh>
    <rPh sb="19" eb="21">
      <t>キニュウ</t>
    </rPh>
    <phoneticPr fontId="2"/>
  </si>
  <si>
    <t>　　　２　Ｅ欄には、第９号様式　１　支出「基準額Ｂ」の「合計（①＋②）」額を記入すること。</t>
    <rPh sb="6" eb="7">
      <t>ラン</t>
    </rPh>
    <rPh sb="10" eb="11">
      <t>ダイ</t>
    </rPh>
    <rPh sb="12" eb="13">
      <t>ゴウ</t>
    </rPh>
    <rPh sb="13" eb="15">
      <t>ヨウシキ</t>
    </rPh>
    <rPh sb="18" eb="20">
      <t>シシュツ</t>
    </rPh>
    <rPh sb="21" eb="24">
      <t>キジュンガク</t>
    </rPh>
    <rPh sb="28" eb="30">
      <t>ゴウケイ</t>
    </rPh>
    <rPh sb="36" eb="37">
      <t>ガク</t>
    </rPh>
    <rPh sb="38" eb="40">
      <t>キニュウ</t>
    </rPh>
    <phoneticPr fontId="2"/>
  </si>
  <si>
    <t>　　　３　Ｆ欄には、第９号様式　１　支出「選定額Ｃ」の「合計（①＋②）」額を記入すること。</t>
    <rPh sb="6" eb="7">
      <t>ラン</t>
    </rPh>
    <rPh sb="10" eb="11">
      <t>ダイ</t>
    </rPh>
    <rPh sb="12" eb="13">
      <t>ゴウ</t>
    </rPh>
    <rPh sb="13" eb="15">
      <t>ヨウシキ</t>
    </rPh>
    <rPh sb="18" eb="20">
      <t>シシュツ</t>
    </rPh>
    <rPh sb="21" eb="23">
      <t>センテイ</t>
    </rPh>
    <rPh sb="23" eb="24">
      <t>ガク</t>
    </rPh>
    <rPh sb="28" eb="30">
      <t>ゴウケイ</t>
    </rPh>
    <rPh sb="36" eb="37">
      <t>ガク</t>
    </rPh>
    <rPh sb="38" eb="40">
      <t>キニュウ</t>
    </rPh>
    <phoneticPr fontId="2"/>
  </si>
  <si>
    <t>　　　４　Ｇ欄には、Ｃ欄の金額とＦ欄の金額とを比較して少ない方の額を記入すること。（警戒区域等医療施設再開支援事業は、要領様式</t>
  </si>
  <si>
    <t xml:space="preserve">     第４号Ｉ欄の数字を記入すること）</t>
    <rPh sb="9" eb="10">
      <t>ラン</t>
    </rPh>
    <phoneticPr fontId="2"/>
  </si>
  <si>
    <t>　　　５　Ｈ欄には、Ｇ欄に記載された額に補助率を乗じて得た額を記入すること。</t>
    <rPh sb="6" eb="7">
      <t>ラン</t>
    </rPh>
    <rPh sb="11" eb="12">
      <t>ラン</t>
    </rPh>
    <rPh sb="13" eb="15">
      <t>キサイ</t>
    </rPh>
    <rPh sb="18" eb="19">
      <t>ガク</t>
    </rPh>
    <rPh sb="20" eb="23">
      <t>ホジョリツ</t>
    </rPh>
    <rPh sb="24" eb="25">
      <t>ジョウ</t>
    </rPh>
    <rPh sb="27" eb="28">
      <t>エ</t>
    </rPh>
    <rPh sb="29" eb="30">
      <t>ガク</t>
    </rPh>
    <rPh sb="31" eb="33">
      <t>キニュウ</t>
    </rPh>
    <phoneticPr fontId="2"/>
  </si>
  <si>
    <t>　　　　　ただし、算出された額に千円未満の端数が生じた場合には、これを切り捨てるものとする。</t>
    <rPh sb="9" eb="11">
      <t>サンシュツ</t>
    </rPh>
    <rPh sb="14" eb="15">
      <t>ガク</t>
    </rPh>
    <rPh sb="16" eb="18">
      <t>センエン</t>
    </rPh>
    <rPh sb="18" eb="20">
      <t>ミマン</t>
    </rPh>
    <rPh sb="21" eb="23">
      <t>ハスウ</t>
    </rPh>
    <rPh sb="24" eb="25">
      <t>ショウ</t>
    </rPh>
    <rPh sb="27" eb="29">
      <t>バアイ</t>
    </rPh>
    <rPh sb="35" eb="36">
      <t>キ</t>
    </rPh>
    <rPh sb="37" eb="38">
      <t>ス</t>
    </rPh>
    <phoneticPr fontId="2"/>
  </si>
  <si>
    <t>　　　６　補助対象経費を重複して他の補助金等を受給している場合は、Ｈ欄には、（注）５で算出した額から他の補助金額を差し引いた額を</t>
    <rPh sb="34" eb="35">
      <t>ラン</t>
    </rPh>
    <rPh sb="39" eb="40">
      <t>チュウ</t>
    </rPh>
    <rPh sb="43" eb="45">
      <t>サンシュツ</t>
    </rPh>
    <rPh sb="47" eb="48">
      <t>ガク</t>
    </rPh>
    <rPh sb="50" eb="51">
      <t>タ</t>
    </rPh>
    <rPh sb="57" eb="58">
      <t>サ</t>
    </rPh>
    <rPh sb="59" eb="60">
      <t>ヒ</t>
    </rPh>
    <phoneticPr fontId="2"/>
  </si>
  <si>
    <t>　　　　記入すること。</t>
    <rPh sb="5" eb="6">
      <t>ニュウ</t>
    </rPh>
    <phoneticPr fontId="2"/>
  </si>
  <si>
    <t>　　　７　Ｋ欄には、Ｊ欄の金額から、Ｈ欄の金額とＩ欄の金額とを比較して少ない方の金額を差し引いた額を記入すること。</t>
    <rPh sb="6" eb="7">
      <t>ラン</t>
    </rPh>
    <rPh sb="11" eb="12">
      <t>ラン</t>
    </rPh>
    <rPh sb="13" eb="15">
      <t>キンガク</t>
    </rPh>
    <rPh sb="19" eb="20">
      <t>ラン</t>
    </rPh>
    <rPh sb="21" eb="23">
      <t>キンガク</t>
    </rPh>
    <rPh sb="25" eb="26">
      <t>ラン</t>
    </rPh>
    <rPh sb="27" eb="29">
      <t>キンガク</t>
    </rPh>
    <rPh sb="31" eb="33">
      <t>ヒカク</t>
    </rPh>
    <rPh sb="35" eb="36">
      <t>スク</t>
    </rPh>
    <rPh sb="38" eb="39">
      <t>ホウ</t>
    </rPh>
    <rPh sb="40" eb="42">
      <t>キンガク</t>
    </rPh>
    <rPh sb="41" eb="42">
      <t>ガク</t>
    </rPh>
    <rPh sb="43" eb="44">
      <t>サ</t>
    </rPh>
    <rPh sb="45" eb="46">
      <t>ヒ</t>
    </rPh>
    <rPh sb="48" eb="49">
      <t>ガク</t>
    </rPh>
    <rPh sb="50" eb="52">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</si>
</sst>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5" formatCode="&quot;¥&quot;#,##0;&quot;¥&quot;\-#,##0"/>
    <numFmt numFmtId="176" formatCode="#,##0_);[Red]\(#,##0\)"/>
    <numFmt numFmtId="177" formatCode="#,##0_ "/>
    <numFmt numFmtId="178" formatCode="&quot;金&quot;&quot;＆&quot;#,##0_&amp;&quot;円&quot;\ "/>
    <numFmt numFmtId="179" formatCode="&quot;’(&quot;General&quot;')&quot;"/>
    <numFmt numFmtId="180" formatCode="m/d;@"/>
    <numFmt numFmtId="181" formatCode="#,##0&quot;円&quot;"/>
    <numFmt numFmtId="182" formatCode="#,##0_&amp;&quot;円&quot;\ "/>
    <numFmt numFmtId="183" formatCode="&quot;及び&quot;&quot;＆&quot;&quot;#,##0 &amp;&quot;"/>
    <numFmt numFmtId="184" formatCode="#,##0_ ;[Red]\-#,##0\ "/>
  </numFmts>
  <fonts count="66">
    <font>
      <sz val="11"/>
      <name val="ＭＳ Ｐ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明朝"/>
      <family val="1"/>
      <charset val="128"/>
    </font>
    <font>
      <sz val="6"/>
      <name val="ＭＳ Ｐ明朝"/>
      <family val="1"/>
      <charset val="128"/>
    </font>
    <font>
      <sz val="11"/>
      <name val="ＭＳ ゴシック"/>
      <family val="3"/>
      <charset val="128"/>
    </font>
    <font>
      <sz val="14"/>
      <name val="ＭＳ ゴシック"/>
      <family val="3"/>
      <charset val="128"/>
    </font>
    <font>
      <sz val="10.5"/>
      <name val="ＭＳ ゴシック"/>
      <family val="3"/>
      <charset val="128"/>
    </font>
    <font>
      <sz val="12"/>
      <name val="ＭＳ ゴシック"/>
      <family val="3"/>
      <charset val="128"/>
    </font>
    <font>
      <sz val="10"/>
      <name val="ＭＳ ゴシック"/>
      <family val="3"/>
      <charset val="128"/>
    </font>
    <font>
      <sz val="9"/>
      <name val="ＭＳ ゴシック"/>
      <family val="3"/>
      <charset val="128"/>
    </font>
    <font>
      <sz val="11"/>
      <color theme="1"/>
      <name val="ＭＳ Ｐ明朝"/>
      <family val="1"/>
      <charset val="128"/>
    </font>
    <font>
      <sz val="6"/>
      <name val="ＭＳ Ｐゴシック"/>
      <family val="2"/>
      <charset val="128"/>
      <scheme val="minor"/>
    </font>
    <font>
      <sz val="10"/>
      <color theme="1"/>
      <name val="ＭＳ Ｐ明朝"/>
      <family val="1"/>
      <charset val="128"/>
    </font>
    <font>
      <sz val="11"/>
      <name val="ＭＳ Ｐゴシック"/>
      <family val="3"/>
      <charset val="128"/>
      <scheme val="minor"/>
    </font>
    <font>
      <sz val="14"/>
      <color theme="1"/>
      <name val="ＭＳ Ｐゴシック"/>
      <family val="2"/>
      <charset val="128"/>
      <scheme val="minor"/>
    </font>
    <font>
      <sz val="8"/>
      <color theme="1"/>
      <name val="ＭＳ Ｐゴシック"/>
      <family val="3"/>
      <charset val="128"/>
      <scheme val="minor"/>
    </font>
    <font>
      <sz val="10"/>
      <color theme="1"/>
      <name val="ＭＳ Ｐゴシック"/>
      <family val="3"/>
      <charset val="128"/>
      <scheme val="minor"/>
    </font>
    <font>
      <sz val="9"/>
      <color theme="1"/>
      <name val="ＭＳ Ｐ明朝"/>
      <family val="1"/>
      <charset val="128"/>
    </font>
    <font>
      <sz val="9"/>
      <color theme="1"/>
      <name val="ＭＳ Ｐゴシック"/>
      <family val="3"/>
      <charset val="128"/>
      <scheme val="minor"/>
    </font>
    <font>
      <sz val="9"/>
      <color theme="1"/>
      <name val="ＭＳ Ｐゴシック"/>
      <family val="2"/>
      <charset val="128"/>
      <scheme val="minor"/>
    </font>
    <font>
      <sz val="14"/>
      <name val="ＭＳ Ｐゴシック"/>
      <family val="3"/>
      <charset val="128"/>
      <scheme val="minor"/>
    </font>
    <font>
      <sz val="12"/>
      <name val="ＭＳ Ｐゴシック"/>
      <family val="3"/>
      <charset val="128"/>
      <scheme val="minor"/>
    </font>
    <font>
      <sz val="11"/>
      <name val="ＭＳ Ｐゴシック"/>
      <family val="3"/>
      <charset val="128"/>
    </font>
    <font>
      <sz val="9"/>
      <color indexed="81"/>
      <name val="ＭＳ Ｐゴシック"/>
      <family val="3"/>
      <charset val="128"/>
    </font>
    <font>
      <b/>
      <sz val="14"/>
      <name val="ＭＳ Ｐゴシック"/>
      <family val="3"/>
      <charset val="128"/>
      <scheme val="minor"/>
    </font>
    <font>
      <b/>
      <sz val="11"/>
      <color theme="1"/>
      <name val="ＭＳ Ｐゴシック"/>
      <family val="3"/>
      <charset val="128"/>
      <scheme val="minor"/>
    </font>
    <font>
      <u/>
      <sz val="11"/>
      <name val="ＭＳ ゴシック"/>
      <family val="3"/>
      <charset val="128"/>
    </font>
    <font>
      <sz val="11"/>
      <name val="ＭＳ Ｐゴシック"/>
      <family val="2"/>
      <charset val="128"/>
      <scheme val="minor"/>
    </font>
    <font>
      <sz val="10"/>
      <name val="ＭＳ Ｐゴシック"/>
      <family val="3"/>
      <charset val="128"/>
      <scheme val="minor"/>
    </font>
    <font>
      <sz val="10"/>
      <name val="ＭＳ Ｐ明朝"/>
      <family val="1"/>
      <charset val="128"/>
    </font>
    <font>
      <sz val="8"/>
      <name val="ＭＳ Ｐゴシック"/>
      <family val="3"/>
      <charset val="128"/>
      <scheme val="minor"/>
    </font>
    <font>
      <sz val="12"/>
      <name val="ＭＳ Ｐ明朝"/>
      <family val="1"/>
      <charset val="128"/>
    </font>
    <font>
      <sz val="11"/>
      <color theme="3"/>
      <name val="ＭＳ ゴシック"/>
      <family val="3"/>
      <charset val="128"/>
    </font>
    <font>
      <b/>
      <sz val="11"/>
      <color rgb="FFFF0000"/>
      <name val="ＭＳ ゴシック"/>
      <family val="3"/>
      <charset val="128"/>
    </font>
    <font>
      <b/>
      <sz val="11"/>
      <name val="ＭＳ ゴシック"/>
      <family val="3"/>
      <charset val="128"/>
    </font>
    <font>
      <b/>
      <sz val="9"/>
      <color indexed="81"/>
      <name val="ＭＳ Ｐゴシック"/>
      <family val="3"/>
      <charset val="128"/>
    </font>
    <font>
      <sz val="13"/>
      <name val="ＭＳ Ｐゴシック"/>
      <family val="3"/>
      <charset val="128"/>
      <scheme val="minor"/>
    </font>
    <font>
      <sz val="6"/>
      <name val="ＭＳ Ｐゴシック"/>
      <family val="3"/>
      <charset val="128"/>
    </font>
    <font>
      <sz val="14"/>
      <name val="ＭＳ Ｐ明朝"/>
      <family val="1"/>
      <charset val="128"/>
    </font>
    <font>
      <sz val="14"/>
      <name val="ＭＳ Ｐゴシック"/>
      <family val="3"/>
      <charset val="128"/>
      <scheme val="major"/>
    </font>
    <font>
      <strike/>
      <sz val="14"/>
      <name val="ＭＳ Ｐゴシック"/>
      <family val="3"/>
      <charset val="128"/>
      <scheme val="major"/>
    </font>
    <font>
      <sz val="12"/>
      <name val="ＭＳ Ｐゴシック"/>
      <family val="3"/>
      <charset val="128"/>
      <scheme val="major"/>
    </font>
    <font>
      <b/>
      <sz val="14"/>
      <name val="ＭＳ Ｐ明朝"/>
      <family val="1"/>
      <charset val="128"/>
    </font>
    <font>
      <sz val="11"/>
      <name val="ＭＳ Ｐゴシック"/>
      <family val="3"/>
      <charset val="128"/>
      <scheme val="major"/>
    </font>
    <font>
      <b/>
      <sz val="11"/>
      <name val="ＭＳ Ｐゴシック"/>
      <family val="3"/>
      <charset val="128"/>
      <scheme val="major"/>
    </font>
    <font>
      <sz val="16"/>
      <name val="ＭＳ Ｐゴシック"/>
      <family val="3"/>
      <charset val="128"/>
      <scheme val="major"/>
    </font>
    <font>
      <sz val="16"/>
      <name val="ＭＳ Ｐゴシック"/>
      <family val="3"/>
      <charset val="128"/>
      <scheme val="minor"/>
    </font>
    <font>
      <sz val="16"/>
      <name val="ＭＳ Ｐ明朝"/>
      <family val="1"/>
      <charset val="128"/>
    </font>
    <font>
      <b/>
      <sz val="16"/>
      <name val="ＭＳ Ｐゴシック"/>
      <family val="3"/>
      <charset val="128"/>
      <scheme val="major"/>
    </font>
    <font>
      <sz val="8"/>
      <color rgb="FFFF0000"/>
      <name val="ＭＳ Ｐゴシック"/>
      <family val="3"/>
      <charset val="128"/>
      <scheme val="minor"/>
    </font>
    <font>
      <sz val="11"/>
      <name val="UD デジタル 教科書体 NK-B"/>
      <family val="1"/>
      <charset val="128"/>
    </font>
    <font>
      <b/>
      <sz val="12"/>
      <name val="UD デジタル 教科書体 NK-B"/>
      <family val="1"/>
      <charset val="128"/>
    </font>
    <font>
      <b/>
      <sz val="11"/>
      <name val="UD デジタル 教科書体 NK-B"/>
      <family val="1"/>
      <charset val="128"/>
    </font>
    <font>
      <sz val="8"/>
      <name val="UD デジタル 教科書体 NK-B"/>
      <family val="1"/>
      <charset val="128"/>
    </font>
    <font>
      <sz val="11"/>
      <color rgb="FFFF0000"/>
      <name val="UD デジタル 教科書体 NK-B"/>
      <family val="1"/>
      <charset val="128"/>
    </font>
    <font>
      <b/>
      <sz val="8"/>
      <name val="UD デジタル 教科書体 NK-B"/>
      <family val="1"/>
      <charset val="128"/>
    </font>
    <font>
      <b/>
      <sz val="11"/>
      <color rgb="FFFF0000"/>
      <name val="UD デジタル 教科書体 NK-B"/>
      <family val="1"/>
      <charset val="128"/>
    </font>
    <font>
      <sz val="10"/>
      <name val="UD デジタル 教科書体 NK-B"/>
      <family val="1"/>
      <charset val="128"/>
    </font>
    <font>
      <sz val="10"/>
      <color rgb="FFFF0000"/>
      <name val="UD デジタル 教科書体 NK-B"/>
      <family val="1"/>
      <charset val="128"/>
    </font>
    <font>
      <sz val="9"/>
      <color indexed="81"/>
      <name val="MS P ゴシック"/>
      <family val="3"/>
      <charset val="128"/>
    </font>
    <font>
      <b/>
      <sz val="9"/>
      <color indexed="81"/>
      <name val="MS P ゴシック"/>
      <family val="3"/>
      <charset val="128"/>
    </font>
    <font>
      <sz val="10"/>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rgb="FFFFFF66"/>
        <bgColor indexed="64"/>
      </patternFill>
    </fill>
  </fills>
  <borders count="105">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tted">
        <color indexed="64"/>
      </bottom>
      <diagonal/>
    </border>
    <border>
      <left/>
      <right/>
      <top style="dotted">
        <color indexed="64"/>
      </top>
      <bottom style="dotted">
        <color indexed="64"/>
      </bottom>
      <diagonal/>
    </border>
    <border>
      <left/>
      <right style="thin">
        <color indexed="64"/>
      </right>
      <top style="thin">
        <color indexed="64"/>
      </top>
      <bottom style="thin">
        <color indexed="64"/>
      </bottom>
      <diagonal/>
    </border>
    <border>
      <left/>
      <right/>
      <top style="dotted">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dotted">
        <color indexed="64"/>
      </left>
      <right/>
      <top/>
      <bottom/>
      <diagonal/>
    </border>
    <border>
      <left style="dotted">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dotted">
        <color indexed="64"/>
      </top>
      <bottom/>
      <diagonal/>
    </border>
    <border>
      <left style="dotted">
        <color indexed="64"/>
      </left>
      <right/>
      <top style="dotted">
        <color indexed="64"/>
      </top>
      <bottom/>
      <diagonal/>
    </border>
    <border>
      <left style="dotted">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dotted">
        <color indexed="64"/>
      </left>
      <right/>
      <top style="medium">
        <color indexed="64"/>
      </top>
      <bottom/>
      <diagonal/>
    </border>
    <border>
      <left style="dotted">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double">
        <color indexed="64"/>
      </top>
      <bottom style="medium">
        <color indexed="64"/>
      </bottom>
      <diagonal/>
    </border>
    <border>
      <left style="thin">
        <color indexed="64"/>
      </left>
      <right/>
      <top style="hair">
        <color indexed="64"/>
      </top>
      <bottom/>
      <diagonal/>
    </border>
    <border>
      <left style="thin">
        <color indexed="64"/>
      </left>
      <right/>
      <top/>
      <bottom style="double">
        <color indexed="64"/>
      </bottom>
      <diagonal/>
    </border>
    <border>
      <left style="dotted">
        <color indexed="64"/>
      </left>
      <right/>
      <top/>
      <bottom style="double">
        <color indexed="64"/>
      </bottom>
      <diagonal/>
    </border>
    <border>
      <left style="dotted">
        <color indexed="64"/>
      </left>
      <right style="thin">
        <color indexed="64"/>
      </right>
      <top/>
      <bottom style="double">
        <color indexed="64"/>
      </bottom>
      <diagonal/>
    </border>
    <border>
      <left/>
      <right/>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bottom style="medium">
        <color indexed="64"/>
      </bottom>
      <diagonal/>
    </border>
    <border>
      <left/>
      <right/>
      <top style="thin">
        <color indexed="64"/>
      </top>
      <bottom style="dotted">
        <color indexed="64"/>
      </bottom>
      <diagonal/>
    </border>
    <border>
      <left style="hair">
        <color indexed="64"/>
      </left>
      <right style="thin">
        <color indexed="64"/>
      </right>
      <top style="medium">
        <color indexed="64"/>
      </top>
      <bottom style="medium">
        <color indexed="64"/>
      </bottom>
      <diagonal/>
    </border>
    <border>
      <left style="hair">
        <color indexed="64"/>
      </left>
      <right style="thin">
        <color indexed="64"/>
      </right>
      <top/>
      <bottom/>
      <diagonal/>
    </border>
    <border>
      <left style="hair">
        <color indexed="64"/>
      </left>
      <right style="thin">
        <color indexed="64"/>
      </right>
      <top style="dotted">
        <color indexed="64"/>
      </top>
      <bottom/>
      <diagonal/>
    </border>
    <border>
      <left style="hair">
        <color indexed="64"/>
      </left>
      <right/>
      <top style="double">
        <color indexed="64"/>
      </top>
      <bottom style="medium">
        <color indexed="64"/>
      </bottom>
      <diagonal/>
    </border>
    <border>
      <left style="hair">
        <color indexed="64"/>
      </left>
      <right style="thin">
        <color indexed="64"/>
      </right>
      <top style="medium">
        <color indexed="64"/>
      </top>
      <bottom/>
      <diagonal/>
    </border>
    <border>
      <left style="hair">
        <color indexed="64"/>
      </left>
      <right style="thin">
        <color indexed="64"/>
      </right>
      <top/>
      <bottom style="double">
        <color indexed="64"/>
      </bottom>
      <diagonal/>
    </border>
    <border>
      <left style="hair">
        <color indexed="64"/>
      </left>
      <right style="thin">
        <color indexed="64"/>
      </right>
      <top style="dotted">
        <color indexed="64"/>
      </top>
      <bottom style="dotted">
        <color indexed="64"/>
      </bottom>
      <diagonal/>
    </border>
    <border>
      <left style="thin">
        <color indexed="64"/>
      </left>
      <right style="hair">
        <color indexed="64"/>
      </right>
      <top style="dotted">
        <color indexed="64"/>
      </top>
      <bottom style="double">
        <color indexed="64"/>
      </bottom>
      <diagonal/>
    </border>
    <border>
      <left style="thin">
        <color indexed="64"/>
      </left>
      <right/>
      <top style="hair">
        <color indexed="64"/>
      </top>
      <bottom style="dotted">
        <color indexed="64"/>
      </bottom>
      <diagonal/>
    </border>
    <border>
      <left style="hair">
        <color indexed="64"/>
      </left>
      <right style="thin">
        <color indexed="64"/>
      </right>
      <top style="hair">
        <color indexed="64"/>
      </top>
      <bottom style="dotted">
        <color indexed="64"/>
      </bottom>
      <diagonal/>
    </border>
    <border>
      <left style="dotted">
        <color indexed="64"/>
      </left>
      <right/>
      <top style="hair">
        <color indexed="64"/>
      </top>
      <bottom style="dotted">
        <color indexed="64"/>
      </bottom>
      <diagonal/>
    </border>
    <border>
      <left style="dotted">
        <color indexed="64"/>
      </left>
      <right style="thin">
        <color indexed="64"/>
      </right>
      <top style="hair">
        <color indexed="64"/>
      </top>
      <bottom style="dotted">
        <color indexed="64"/>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hair">
        <color indexed="64"/>
      </left>
      <right style="thin">
        <color indexed="64"/>
      </right>
      <top style="medium">
        <color indexed="64"/>
      </top>
      <bottom style="dotted">
        <color indexed="64"/>
      </bottom>
      <diagonal/>
    </border>
    <border>
      <left style="dotted">
        <color indexed="64"/>
      </left>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medium">
        <color indexed="64"/>
      </right>
      <top/>
      <bottom style="medium">
        <color indexed="64"/>
      </bottom>
      <diagonal/>
    </border>
    <border>
      <left/>
      <right/>
      <top/>
      <bottom style="hair">
        <color auto="1"/>
      </bottom>
      <diagonal/>
    </border>
    <border>
      <left style="thin">
        <color indexed="64"/>
      </left>
      <right style="medium">
        <color indexed="64"/>
      </right>
      <top style="medium">
        <color indexed="64"/>
      </top>
      <bottom/>
      <diagonal/>
    </border>
    <border>
      <left style="thin">
        <color indexed="64"/>
      </left>
      <right style="medium">
        <color indexed="64"/>
      </right>
      <top style="dotted">
        <color indexed="64"/>
      </top>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dotted">
        <color indexed="64"/>
      </bottom>
      <diagonal/>
    </border>
    <border>
      <left style="hair">
        <color indexed="64"/>
      </left>
      <right style="thin">
        <color indexed="64"/>
      </right>
      <top style="hair">
        <color indexed="64"/>
      </top>
      <bottom/>
      <diagonal/>
    </border>
    <border>
      <left style="dotted">
        <color indexed="64"/>
      </left>
      <right/>
      <top style="hair">
        <color indexed="64"/>
      </top>
      <bottom/>
      <diagonal/>
    </border>
    <border>
      <left style="dotted">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dotted">
        <color indexed="64"/>
      </top>
      <bottom style="dotted">
        <color indexed="64"/>
      </bottom>
      <diagonal/>
    </border>
    <border>
      <left/>
      <right style="medium">
        <color indexed="64"/>
      </right>
      <top/>
      <bottom style="medium">
        <color indexed="64"/>
      </bottom>
      <diagonal/>
    </border>
  </borders>
  <cellStyleXfs count="8">
    <xf numFmtId="0" fontId="0" fillId="0" borderId="0"/>
    <xf numFmtId="38" fontId="6" fillId="0" borderId="0" applyFont="0" applyFill="0" applyBorder="0" applyAlignment="0" applyProtection="0"/>
    <xf numFmtId="0" fontId="5" fillId="0" borderId="0">
      <alignment vertical="center"/>
    </xf>
    <xf numFmtId="38" fontId="5" fillId="0" borderId="0" applyFont="0" applyFill="0" applyBorder="0" applyAlignment="0" applyProtection="0">
      <alignment vertical="center"/>
    </xf>
    <xf numFmtId="0" fontId="6" fillId="0" borderId="0"/>
    <xf numFmtId="0" fontId="26" fillId="0" borderId="0">
      <alignment vertical="center"/>
    </xf>
    <xf numFmtId="0" fontId="3" fillId="0" borderId="0">
      <alignment vertical="center"/>
    </xf>
    <xf numFmtId="38" fontId="3" fillId="0" borderId="0" applyFont="0" applyFill="0" applyBorder="0" applyAlignment="0" applyProtection="0">
      <alignment vertical="center"/>
    </xf>
  </cellStyleXfs>
  <cellXfs count="649">
    <xf numFmtId="0" fontId="0" fillId="0" borderId="0" xfId="0"/>
    <xf numFmtId="0" fontId="8" fillId="0" borderId="0" xfId="0" applyFont="1"/>
    <xf numFmtId="0" fontId="8" fillId="0" borderId="0" xfId="0" applyFont="1" applyFill="1" applyAlignment="1" applyProtection="1">
      <alignment horizontal="center" vertical="top" shrinkToFit="1"/>
      <protection locked="0"/>
    </xf>
    <xf numFmtId="0" fontId="8" fillId="0" borderId="0" xfId="0" applyFont="1" applyFill="1" applyBorder="1" applyAlignment="1" applyProtection="1">
      <alignment horizontal="center" vertical="top" shrinkToFit="1"/>
      <protection locked="0"/>
    </xf>
    <xf numFmtId="0" fontId="8" fillId="0" borderId="0" xfId="0" applyFont="1" applyAlignment="1">
      <alignment horizontal="center" vertical="center"/>
    </xf>
    <xf numFmtId="0" fontId="8" fillId="0" borderId="0" xfId="0" applyFont="1" applyAlignment="1">
      <alignment vertical="center"/>
    </xf>
    <xf numFmtId="0" fontId="8" fillId="0" borderId="3" xfId="0" applyFont="1" applyBorder="1" applyAlignment="1">
      <alignment horizontal="distributed" vertical="center"/>
    </xf>
    <xf numFmtId="0" fontId="10" fillId="0" borderId="3" xfId="0" applyFont="1" applyFill="1" applyBorder="1" applyAlignment="1" applyProtection="1">
      <alignment vertical="center"/>
      <protection locked="0"/>
    </xf>
    <xf numFmtId="0" fontId="8" fillId="0" borderId="0" xfId="0" applyFont="1" applyBorder="1"/>
    <xf numFmtId="0" fontId="8" fillId="0" borderId="1" xfId="0" applyFont="1" applyFill="1" applyBorder="1" applyAlignment="1" applyProtection="1">
      <alignment horizontal="right" shrinkToFit="1"/>
      <protection locked="0"/>
    </xf>
    <xf numFmtId="0" fontId="8" fillId="0" borderId="3" xfId="0" applyFont="1" applyBorder="1" applyAlignment="1">
      <alignment vertical="center"/>
    </xf>
    <xf numFmtId="0" fontId="5" fillId="0" borderId="0" xfId="2">
      <alignment vertical="center"/>
    </xf>
    <xf numFmtId="38" fontId="16" fillId="0" borderId="3" xfId="3" applyFont="1" applyBorder="1" applyAlignment="1">
      <alignment horizontal="center" vertical="center"/>
    </xf>
    <xf numFmtId="38" fontId="16" fillId="0" borderId="42" xfId="3" applyFont="1" applyBorder="1" applyAlignment="1">
      <alignment horizontal="center" vertical="center"/>
    </xf>
    <xf numFmtId="38" fontId="16" fillId="0" borderId="53" xfId="3" applyFont="1" applyBorder="1" applyAlignment="1">
      <alignment horizontal="center" vertical="center"/>
    </xf>
    <xf numFmtId="38" fontId="16" fillId="0" borderId="58" xfId="3" applyFont="1" applyBorder="1" applyAlignment="1">
      <alignment vertical="center"/>
    </xf>
    <xf numFmtId="38" fontId="16" fillId="0" borderId="59" xfId="3" applyFont="1" applyBorder="1" applyAlignment="1">
      <alignment horizontal="center" vertical="center"/>
    </xf>
    <xf numFmtId="38" fontId="16" fillId="0" borderId="60" xfId="3" applyFont="1" applyBorder="1" applyAlignment="1">
      <alignment horizontal="center" vertical="center"/>
    </xf>
    <xf numFmtId="0" fontId="16" fillId="0" borderId="60" xfId="2" applyFont="1" applyBorder="1" applyAlignment="1">
      <alignment horizontal="center" vertical="center"/>
    </xf>
    <xf numFmtId="0" fontId="17" fillId="0" borderId="0" xfId="0" applyFont="1"/>
    <xf numFmtId="0" fontId="16" fillId="0" borderId="48" xfId="2" applyFont="1" applyBorder="1" applyAlignment="1">
      <alignment vertical="center"/>
    </xf>
    <xf numFmtId="0" fontId="19" fillId="0" borderId="27" xfId="2" applyFont="1" applyBorder="1" applyAlignment="1">
      <alignment horizontal="center" vertical="center" wrapText="1"/>
    </xf>
    <xf numFmtId="0" fontId="20" fillId="0" borderId="36" xfId="2" applyFont="1" applyBorder="1" applyAlignment="1">
      <alignment horizontal="center" vertical="center" wrapText="1"/>
    </xf>
    <xf numFmtId="38" fontId="16" fillId="0" borderId="8" xfId="3" applyFont="1" applyBorder="1" applyAlignment="1">
      <alignment horizontal="center" vertical="center"/>
    </xf>
    <xf numFmtId="0" fontId="20" fillId="0" borderId="37" xfId="2" applyFont="1" applyBorder="1" applyAlignment="1">
      <alignment horizontal="center" vertical="center" wrapText="1"/>
    </xf>
    <xf numFmtId="179" fontId="5" fillId="0" borderId="0" xfId="2" applyNumberFormat="1" applyAlignment="1">
      <alignment vertical="center"/>
    </xf>
    <xf numFmtId="179" fontId="23" fillId="0" borderId="0" xfId="2" applyNumberFormat="1" applyFont="1" applyAlignment="1">
      <alignment vertical="center"/>
    </xf>
    <xf numFmtId="0" fontId="23" fillId="0" borderId="0" xfId="2" applyFont="1">
      <alignment vertical="center"/>
    </xf>
    <xf numFmtId="38" fontId="16" fillId="0" borderId="36" xfId="2" applyNumberFormat="1" applyFont="1" applyBorder="1">
      <alignment vertical="center"/>
    </xf>
    <xf numFmtId="0" fontId="24" fillId="0" borderId="0" xfId="0" applyFont="1"/>
    <xf numFmtId="0" fontId="25" fillId="0" borderId="0" xfId="0" applyFont="1"/>
    <xf numFmtId="0" fontId="24" fillId="0" borderId="0" xfId="0" applyFont="1" applyAlignment="1"/>
    <xf numFmtId="178" fontId="24" fillId="0" borderId="0" xfId="0" applyNumberFormat="1" applyFont="1" applyAlignment="1"/>
    <xf numFmtId="0" fontId="28" fillId="0" borderId="0" xfId="0" applyFont="1"/>
    <xf numFmtId="0" fontId="29" fillId="0" borderId="0" xfId="2" applyFont="1">
      <alignment vertical="center"/>
    </xf>
    <xf numFmtId="0" fontId="4" fillId="0" borderId="0" xfId="2" applyFont="1">
      <alignment vertical="center"/>
    </xf>
    <xf numFmtId="5" fontId="5" fillId="0" borderId="0" xfId="2" applyNumberFormat="1">
      <alignment vertical="center"/>
    </xf>
    <xf numFmtId="38" fontId="16" fillId="0" borderId="57" xfId="3" applyFont="1" applyBorder="1" applyAlignment="1">
      <alignment horizontal="right" vertical="center"/>
    </xf>
    <xf numFmtId="38" fontId="16" fillId="0" borderId="76" xfId="3" applyFont="1" applyBorder="1" applyAlignment="1">
      <alignment horizontal="center" vertical="center"/>
    </xf>
    <xf numFmtId="0" fontId="31" fillId="4" borderId="0" xfId="2" applyFont="1" applyFill="1">
      <alignment vertical="center"/>
    </xf>
    <xf numFmtId="0" fontId="32" fillId="0" borderId="36" xfId="2" applyFont="1" applyBorder="1" applyAlignment="1">
      <alignment horizontal="center" vertical="center" wrapText="1"/>
    </xf>
    <xf numFmtId="38" fontId="33" fillId="4" borderId="34" xfId="3" applyFont="1" applyFill="1" applyBorder="1" applyProtection="1">
      <alignment vertical="center"/>
      <protection locked="0"/>
    </xf>
    <xf numFmtId="38" fontId="33" fillId="0" borderId="36" xfId="2" applyNumberFormat="1" applyFont="1" applyBorder="1">
      <alignment vertical="center"/>
    </xf>
    <xf numFmtId="179" fontId="31" fillId="0" borderId="0" xfId="2" applyNumberFormat="1" applyFont="1" applyAlignment="1">
      <alignment vertical="center"/>
    </xf>
    <xf numFmtId="179" fontId="31" fillId="0" borderId="0" xfId="2" applyNumberFormat="1" applyFont="1" applyAlignment="1">
      <alignment vertical="center" shrinkToFit="1"/>
    </xf>
    <xf numFmtId="179" fontId="31" fillId="0" borderId="0" xfId="2" applyNumberFormat="1" applyFont="1" applyAlignment="1">
      <alignment horizontal="left" vertical="center" shrinkToFit="1"/>
    </xf>
    <xf numFmtId="0" fontId="31" fillId="0" borderId="0" xfId="2" applyFont="1">
      <alignment vertical="center"/>
    </xf>
    <xf numFmtId="0" fontId="31" fillId="0" borderId="0" xfId="2" applyFont="1" applyAlignment="1">
      <alignment vertical="center" shrinkToFit="1"/>
    </xf>
    <xf numFmtId="0" fontId="31" fillId="0" borderId="0" xfId="2" applyFont="1" applyBorder="1" applyAlignment="1">
      <alignment vertical="center" wrapText="1" shrinkToFit="1"/>
    </xf>
    <xf numFmtId="0" fontId="34" fillId="0" borderId="69" xfId="2" applyFont="1" applyBorder="1" applyAlignment="1">
      <alignment horizontal="center" vertical="center" wrapText="1"/>
    </xf>
    <xf numFmtId="0" fontId="32" fillId="0" borderId="64" xfId="2" applyFont="1" applyBorder="1" applyAlignment="1">
      <alignment horizontal="center" vertical="center" shrinkToFit="1"/>
    </xf>
    <xf numFmtId="0" fontId="32" fillId="0" borderId="16" xfId="2" applyFont="1" applyBorder="1" applyAlignment="1">
      <alignment horizontal="center" vertical="center" wrapText="1"/>
    </xf>
    <xf numFmtId="0" fontId="33" fillId="0" borderId="72" xfId="2" applyFont="1" applyBorder="1" applyAlignment="1">
      <alignment vertical="center"/>
    </xf>
    <xf numFmtId="0" fontId="33" fillId="0" borderId="49" xfId="2" applyFont="1" applyBorder="1" applyAlignment="1">
      <alignment vertical="center" shrinkToFit="1"/>
    </xf>
    <xf numFmtId="180" fontId="33" fillId="0" borderId="49" xfId="2" applyNumberFormat="1" applyFont="1" applyBorder="1" applyAlignment="1">
      <alignment vertical="center" shrinkToFit="1"/>
    </xf>
    <xf numFmtId="0" fontId="33" fillId="0" borderId="49" xfId="2" applyFont="1" applyBorder="1" applyAlignment="1">
      <alignment horizontal="center" vertical="center" shrinkToFit="1"/>
    </xf>
    <xf numFmtId="38" fontId="33" fillId="0" borderId="51" xfId="3" applyFont="1" applyBorder="1">
      <alignment vertical="center"/>
    </xf>
    <xf numFmtId="0" fontId="33" fillId="0" borderId="49" xfId="2" applyFont="1" applyBorder="1" applyAlignment="1">
      <alignment vertical="center"/>
    </xf>
    <xf numFmtId="0" fontId="33" fillId="0" borderId="49" xfId="2" applyFont="1" applyBorder="1" applyAlignment="1">
      <alignment horizontal="center" vertical="center"/>
    </xf>
    <xf numFmtId="0" fontId="33" fillId="0" borderId="50" xfId="2" applyFont="1" applyBorder="1" applyAlignment="1">
      <alignment vertical="center"/>
    </xf>
    <xf numFmtId="38" fontId="16" fillId="0" borderId="77" xfId="3" applyFont="1" applyBorder="1" applyAlignment="1">
      <alignment horizontal="center" vertical="center"/>
    </xf>
    <xf numFmtId="0" fontId="16" fillId="0" borderId="83" xfId="2" applyFont="1" applyBorder="1" applyAlignment="1">
      <alignment horizontal="center" vertical="center"/>
    </xf>
    <xf numFmtId="0" fontId="16" fillId="0" borderId="8" xfId="2" applyFont="1" applyBorder="1" applyAlignment="1">
      <alignment horizontal="center" vertical="center"/>
    </xf>
    <xf numFmtId="38" fontId="16" fillId="0" borderId="34" xfId="3" applyFont="1" applyBorder="1" applyAlignment="1">
      <alignment horizontal="right" vertical="center"/>
    </xf>
    <xf numFmtId="0" fontId="8" fillId="0" borderId="0" xfId="0" applyFont="1" applyProtection="1"/>
    <xf numFmtId="0" fontId="8" fillId="0" borderId="1" xfId="0" applyFont="1" applyBorder="1" applyAlignment="1" applyProtection="1">
      <alignment vertical="center"/>
    </xf>
    <xf numFmtId="0" fontId="8" fillId="0" borderId="0" xfId="0" applyFont="1" applyBorder="1" applyProtection="1"/>
    <xf numFmtId="0" fontId="11" fillId="0" borderId="0" xfId="0" applyFont="1" applyAlignment="1" applyProtection="1">
      <alignment vertical="center"/>
    </xf>
    <xf numFmtId="0" fontId="8" fillId="0" borderId="1" xfId="0" applyFont="1" applyBorder="1" applyProtection="1"/>
    <xf numFmtId="0" fontId="8" fillId="0" borderId="1" xfId="0" applyFont="1" applyFill="1" applyBorder="1" applyAlignment="1" applyProtection="1">
      <alignment horizontal="right" shrinkToFit="1"/>
    </xf>
    <xf numFmtId="0" fontId="8" fillId="0" borderId="5" xfId="0" applyFont="1" applyBorder="1" applyAlignment="1" applyProtection="1">
      <alignment horizontal="center" vertical="center"/>
    </xf>
    <xf numFmtId="0" fontId="8" fillId="0" borderId="5" xfId="0" applyFont="1" applyBorder="1" applyAlignment="1" applyProtection="1">
      <alignment horizontal="distributed" vertical="center" justifyLastLine="1"/>
    </xf>
    <xf numFmtId="0" fontId="8" fillId="0" borderId="2" xfId="0" applyFont="1" applyBorder="1" applyAlignment="1" applyProtection="1">
      <alignment horizontal="center" vertical="center"/>
    </xf>
    <xf numFmtId="0" fontId="8" fillId="0" borderId="5" xfId="0" applyFont="1" applyBorder="1" applyAlignment="1" applyProtection="1">
      <alignment horizontal="left" vertical="center" wrapText="1"/>
    </xf>
    <xf numFmtId="38" fontId="8" fillId="0" borderId="5" xfId="1" applyFont="1" applyBorder="1" applyAlignment="1" applyProtection="1">
      <alignment horizontal="right" vertical="center" wrapText="1"/>
    </xf>
    <xf numFmtId="0" fontId="8" fillId="0" borderId="12" xfId="0" applyFont="1" applyBorder="1" applyAlignment="1" applyProtection="1">
      <alignment horizontal="left" vertical="center" shrinkToFit="1"/>
    </xf>
    <xf numFmtId="38" fontId="8" fillId="0" borderId="13" xfId="1" applyFont="1" applyBorder="1" applyAlignment="1" applyProtection="1">
      <alignment horizontal="right" vertical="center" wrapText="1"/>
    </xf>
    <xf numFmtId="38" fontId="8" fillId="2" borderId="12" xfId="1" applyFont="1" applyFill="1" applyBorder="1" applyAlignment="1" applyProtection="1">
      <alignment horizontal="right" vertical="center" wrapText="1"/>
    </xf>
    <xf numFmtId="38" fontId="8" fillId="2" borderId="14" xfId="1" applyFont="1" applyFill="1" applyBorder="1" applyAlignment="1" applyProtection="1">
      <alignment horizontal="right" vertical="center" wrapText="1"/>
    </xf>
    <xf numFmtId="0" fontId="12" fillId="0" borderId="6" xfId="0" applyFont="1" applyBorder="1" applyAlignment="1" applyProtection="1">
      <alignment horizontal="center" vertical="center" wrapText="1"/>
    </xf>
    <xf numFmtId="38" fontId="8" fillId="0" borderId="7" xfId="1" applyFont="1" applyBorder="1" applyAlignment="1" applyProtection="1">
      <alignment horizontal="right" vertical="center" wrapText="1"/>
    </xf>
    <xf numFmtId="38" fontId="8" fillId="2" borderId="6" xfId="1" applyFont="1" applyFill="1" applyBorder="1" applyAlignment="1" applyProtection="1">
      <alignment horizontal="right" vertical="center" wrapText="1"/>
    </xf>
    <xf numFmtId="38" fontId="8" fillId="2" borderId="8" xfId="1" applyFont="1" applyFill="1" applyBorder="1" applyAlignment="1" applyProtection="1">
      <alignment horizontal="right" vertical="center" wrapText="1"/>
    </xf>
    <xf numFmtId="0" fontId="13" fillId="0" borderId="9" xfId="0" applyFont="1" applyBorder="1" applyAlignment="1" applyProtection="1">
      <alignment horizontal="center" vertical="center" wrapText="1"/>
    </xf>
    <xf numFmtId="38" fontId="8" fillId="0" borderId="10" xfId="1" applyFont="1" applyBorder="1" applyAlignment="1" applyProtection="1">
      <alignment horizontal="right" vertical="center" wrapText="1"/>
    </xf>
    <xf numFmtId="38" fontId="8" fillId="2" borderId="9" xfId="1" applyFont="1" applyFill="1" applyBorder="1" applyAlignment="1" applyProtection="1">
      <alignment horizontal="right" vertical="center" wrapText="1"/>
    </xf>
    <xf numFmtId="38" fontId="8" fillId="2" borderId="11" xfId="1" applyFont="1" applyFill="1" applyBorder="1" applyAlignment="1" applyProtection="1">
      <alignment horizontal="right" vertical="center" wrapText="1"/>
    </xf>
    <xf numFmtId="0" fontId="8" fillId="0" borderId="17" xfId="0" applyFont="1" applyBorder="1" applyAlignment="1" applyProtection="1">
      <alignment horizontal="center" vertical="center" wrapText="1"/>
    </xf>
    <xf numFmtId="38" fontId="8" fillId="0" borderId="18" xfId="1" applyFont="1" applyBorder="1" applyAlignment="1" applyProtection="1">
      <alignment horizontal="right" vertical="center" wrapText="1"/>
    </xf>
    <xf numFmtId="38" fontId="8" fillId="2" borderId="18" xfId="1" applyFont="1" applyFill="1" applyBorder="1" applyAlignment="1" applyProtection="1">
      <alignment horizontal="right" vertical="center" wrapText="1"/>
    </xf>
    <xf numFmtId="38" fontId="8" fillId="0" borderId="4" xfId="1" applyFont="1" applyFill="1" applyBorder="1" applyAlignment="1" applyProtection="1">
      <alignment vertical="center"/>
    </xf>
    <xf numFmtId="38" fontId="8" fillId="2" borderId="5" xfId="1" applyFont="1" applyFill="1" applyBorder="1" applyAlignment="1" applyProtection="1">
      <alignment horizontal="right" vertical="center" wrapText="1"/>
    </xf>
    <xf numFmtId="0" fontId="8" fillId="0" borderId="12"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5" xfId="0" applyFont="1" applyBorder="1" applyAlignment="1" applyProtection="1">
      <alignment horizontal="center" vertical="center"/>
    </xf>
    <xf numFmtId="0" fontId="8" fillId="0" borderId="6" xfId="0" applyFont="1" applyBorder="1" applyAlignment="1" applyProtection="1">
      <alignment horizontal="center" vertical="center" wrapText="1"/>
    </xf>
    <xf numFmtId="38" fontId="33" fillId="4" borderId="89" xfId="3" applyFont="1" applyFill="1" applyBorder="1" applyProtection="1">
      <alignment vertical="center"/>
      <protection locked="0"/>
    </xf>
    <xf numFmtId="38" fontId="16" fillId="0" borderId="89" xfId="3" applyFont="1" applyBorder="1" applyAlignment="1">
      <alignment horizontal="right" vertical="center"/>
    </xf>
    <xf numFmtId="38" fontId="16" fillId="0" borderId="88" xfId="3" applyFont="1" applyBorder="1" applyAlignment="1">
      <alignment horizontal="right" vertical="center"/>
    </xf>
    <xf numFmtId="38" fontId="33" fillId="4" borderId="91" xfId="3" applyFont="1" applyFill="1" applyBorder="1" applyProtection="1">
      <alignment vertical="center"/>
      <protection locked="0"/>
    </xf>
    <xf numFmtId="38" fontId="16" fillId="0" borderId="91" xfId="3" applyFont="1" applyBorder="1" applyAlignment="1">
      <alignment horizontal="right" vertical="center"/>
    </xf>
    <xf numFmtId="38" fontId="16" fillId="0" borderId="90" xfId="3" applyFont="1" applyBorder="1" applyAlignment="1">
      <alignment horizontal="right" vertical="center"/>
    </xf>
    <xf numFmtId="38" fontId="33" fillId="4" borderId="92" xfId="3" applyFont="1" applyFill="1" applyBorder="1" applyProtection="1">
      <alignment vertical="center"/>
      <protection locked="0"/>
    </xf>
    <xf numFmtId="0" fontId="17" fillId="0" borderId="0" xfId="0" applyFont="1" applyAlignment="1">
      <alignment vertical="center"/>
    </xf>
    <xf numFmtId="0" fontId="24" fillId="0" borderId="0" xfId="0" applyFont="1" applyAlignment="1">
      <alignment vertical="center"/>
    </xf>
    <xf numFmtId="0" fontId="28" fillId="0" borderId="0" xfId="0" applyFont="1" applyAlignment="1">
      <alignment vertical="center"/>
    </xf>
    <xf numFmtId="0" fontId="24" fillId="0" borderId="0" xfId="0" applyFont="1" applyAlignment="1">
      <alignment vertical="top"/>
    </xf>
    <xf numFmtId="0" fontId="9" fillId="0" borderId="0" xfId="0" applyFont="1"/>
    <xf numFmtId="0" fontId="11" fillId="0" borderId="0" xfId="0" applyFont="1" applyAlignment="1">
      <alignment horizontal="left"/>
    </xf>
    <xf numFmtId="0" fontId="9" fillId="0" borderId="0" xfId="0" applyFont="1" applyAlignment="1">
      <alignment vertical="center"/>
    </xf>
    <xf numFmtId="0" fontId="24" fillId="0" borderId="0" xfId="0" applyFont="1" applyAlignment="1">
      <alignment horizontal="center" vertical="center"/>
    </xf>
    <xf numFmtId="0" fontId="36" fillId="0" borderId="0" xfId="0" applyFont="1"/>
    <xf numFmtId="0" fontId="8" fillId="0" borderId="0" xfId="0" applyFont="1" applyBorder="1" applyAlignment="1">
      <alignment horizontal="center"/>
    </xf>
    <xf numFmtId="0" fontId="9" fillId="0" borderId="0" xfId="0" applyFont="1" applyAlignment="1"/>
    <xf numFmtId="0" fontId="9" fillId="0" borderId="0" xfId="0" applyFont="1" applyAlignment="1">
      <alignment horizontal="left" vertical="top"/>
    </xf>
    <xf numFmtId="182" fontId="11" fillId="0" borderId="0" xfId="0" applyNumberFormat="1" applyFont="1" applyAlignment="1">
      <alignment horizontal="left" vertical="top"/>
    </xf>
    <xf numFmtId="0" fontId="11" fillId="0" borderId="0" xfId="0" applyFont="1" applyAlignment="1"/>
    <xf numFmtId="38" fontId="33" fillId="5" borderId="70" xfId="3" applyFont="1" applyFill="1" applyBorder="1" applyAlignment="1" applyProtection="1">
      <alignment horizontal="center" vertical="center"/>
      <protection locked="0"/>
    </xf>
    <xf numFmtId="38" fontId="33" fillId="5" borderId="39" xfId="3" applyFont="1" applyFill="1" applyBorder="1" applyAlignment="1" applyProtection="1">
      <alignment horizontal="center" vertical="center" shrinkToFit="1"/>
      <protection locked="0"/>
    </xf>
    <xf numFmtId="180" fontId="33" fillId="5" borderId="39" xfId="3" applyNumberFormat="1" applyFont="1" applyFill="1" applyBorder="1" applyAlignment="1" applyProtection="1">
      <alignment horizontal="center" vertical="center" shrinkToFit="1"/>
      <protection locked="0"/>
    </xf>
    <xf numFmtId="38" fontId="33" fillId="5" borderId="40" xfId="3" applyFont="1" applyFill="1" applyBorder="1" applyAlignment="1" applyProtection="1">
      <alignment vertical="center" shrinkToFit="1"/>
      <protection locked="0"/>
    </xf>
    <xf numFmtId="38" fontId="33" fillId="5" borderId="71" xfId="3" applyFont="1" applyFill="1" applyBorder="1" applyAlignment="1" applyProtection="1">
      <alignment horizontal="center" vertical="center"/>
      <protection locked="0"/>
    </xf>
    <xf numFmtId="38" fontId="33" fillId="5" borderId="43" xfId="3" applyFont="1" applyFill="1" applyBorder="1" applyAlignment="1" applyProtection="1">
      <alignment horizontal="center" vertical="center" shrinkToFit="1"/>
      <protection locked="0"/>
    </xf>
    <xf numFmtId="180" fontId="33" fillId="5" borderId="43" xfId="3" applyNumberFormat="1" applyFont="1" applyFill="1" applyBorder="1" applyAlignment="1" applyProtection="1">
      <alignment horizontal="center" vertical="center" shrinkToFit="1"/>
      <protection locked="0"/>
    </xf>
    <xf numFmtId="38" fontId="33" fillId="5" borderId="44" xfId="3" applyFont="1" applyFill="1" applyBorder="1" applyAlignment="1" applyProtection="1">
      <alignment vertical="center" shrinkToFit="1"/>
      <protection locked="0"/>
    </xf>
    <xf numFmtId="38" fontId="33" fillId="5" borderId="75" xfId="3" applyFont="1" applyFill="1" applyBorder="1" applyAlignment="1" applyProtection="1">
      <alignment horizontal="center" vertical="center"/>
      <protection locked="0"/>
    </xf>
    <xf numFmtId="38" fontId="33" fillId="5" borderId="65" xfId="3" applyFont="1" applyFill="1" applyBorder="1" applyAlignment="1" applyProtection="1">
      <alignment horizontal="center" vertical="center" shrinkToFit="1"/>
      <protection locked="0"/>
    </xf>
    <xf numFmtId="180" fontId="33" fillId="5" borderId="65" xfId="3" applyNumberFormat="1" applyFont="1" applyFill="1" applyBorder="1" applyAlignment="1" applyProtection="1">
      <alignment horizontal="center" vertical="center" shrinkToFit="1"/>
      <protection locked="0"/>
    </xf>
    <xf numFmtId="38" fontId="33" fillId="5" borderId="66" xfId="3" applyFont="1" applyFill="1" applyBorder="1" applyAlignment="1" applyProtection="1">
      <alignment vertical="center" shrinkToFit="1"/>
      <protection locked="0"/>
    </xf>
    <xf numFmtId="38" fontId="33" fillId="5" borderId="6" xfId="3" applyFont="1" applyFill="1" applyBorder="1" applyAlignment="1" applyProtection="1">
      <alignment vertical="center" shrinkToFit="1"/>
      <protection locked="0"/>
    </xf>
    <xf numFmtId="38" fontId="33" fillId="5" borderId="6" xfId="3" applyFont="1" applyFill="1" applyBorder="1" applyProtection="1">
      <alignment vertical="center"/>
      <protection locked="0"/>
    </xf>
    <xf numFmtId="38" fontId="33" fillId="5" borderId="73" xfId="3" applyFont="1" applyFill="1" applyBorder="1" applyAlignment="1" applyProtection="1">
      <alignment horizontal="center" vertical="center"/>
      <protection locked="0"/>
    </xf>
    <xf numFmtId="38" fontId="33" fillId="5" borderId="54" xfId="3" applyFont="1" applyFill="1" applyBorder="1" applyAlignment="1" applyProtection="1">
      <alignment horizontal="center" vertical="center" shrinkToFit="1"/>
      <protection locked="0"/>
    </xf>
    <xf numFmtId="180" fontId="33" fillId="5" borderId="54" xfId="3" applyNumberFormat="1" applyFont="1" applyFill="1" applyBorder="1" applyAlignment="1" applyProtection="1">
      <alignment horizontal="center" vertical="center" shrinkToFit="1"/>
      <protection locked="0"/>
    </xf>
    <xf numFmtId="38" fontId="33" fillId="5" borderId="55" xfId="3" applyFont="1" applyFill="1" applyBorder="1" applyAlignment="1" applyProtection="1">
      <alignment vertical="center" shrinkToFit="1"/>
      <protection locked="0"/>
    </xf>
    <xf numFmtId="38" fontId="33" fillId="5" borderId="8" xfId="3" applyFont="1" applyFill="1" applyBorder="1" applyProtection="1">
      <alignment vertical="center"/>
      <protection locked="0"/>
    </xf>
    <xf numFmtId="38" fontId="33" fillId="5" borderId="78" xfId="3" applyFont="1" applyFill="1" applyBorder="1" applyAlignment="1" applyProtection="1">
      <alignment horizontal="center" vertical="center"/>
      <protection locked="0"/>
    </xf>
    <xf numFmtId="38" fontId="33" fillId="5" borderId="79" xfId="3" applyFont="1" applyFill="1" applyBorder="1" applyAlignment="1" applyProtection="1">
      <alignment horizontal="center" vertical="center" shrinkToFit="1"/>
      <protection locked="0"/>
    </xf>
    <xf numFmtId="180" fontId="33" fillId="5" borderId="79" xfId="3" applyNumberFormat="1" applyFont="1" applyFill="1" applyBorder="1" applyAlignment="1" applyProtection="1">
      <alignment horizontal="center" vertical="center" shrinkToFit="1"/>
      <protection locked="0"/>
    </xf>
    <xf numFmtId="38" fontId="33" fillId="5" borderId="80" xfId="3" applyFont="1" applyFill="1" applyBorder="1" applyAlignment="1" applyProtection="1">
      <alignment vertical="center" shrinkToFit="1"/>
      <protection locked="0"/>
    </xf>
    <xf numFmtId="38" fontId="33" fillId="5" borderId="74" xfId="3" applyFont="1" applyFill="1" applyBorder="1" applyAlignment="1" applyProtection="1">
      <alignment horizontal="center" vertical="center"/>
      <protection locked="0"/>
    </xf>
    <xf numFmtId="38" fontId="33" fillId="5" borderId="61" xfId="3" applyFont="1" applyFill="1" applyBorder="1" applyAlignment="1" applyProtection="1">
      <alignment horizontal="center" vertical="center" shrinkToFit="1"/>
      <protection locked="0"/>
    </xf>
    <xf numFmtId="180" fontId="33" fillId="5" borderId="61" xfId="3" applyNumberFormat="1" applyFont="1" applyFill="1" applyBorder="1" applyAlignment="1" applyProtection="1">
      <alignment horizontal="center" vertical="center" shrinkToFit="1"/>
      <protection locked="0"/>
    </xf>
    <xf numFmtId="38" fontId="33" fillId="5" borderId="62" xfId="3" applyFont="1" applyFill="1" applyBorder="1" applyAlignment="1" applyProtection="1">
      <alignment vertical="center" shrinkToFit="1"/>
      <protection locked="0"/>
    </xf>
    <xf numFmtId="38" fontId="33" fillId="5" borderId="46" xfId="3" applyFont="1" applyFill="1" applyBorder="1" applyProtection="1">
      <alignment vertical="center"/>
      <protection locked="0"/>
    </xf>
    <xf numFmtId="38" fontId="33" fillId="5" borderId="54" xfId="3" applyFont="1" applyFill="1" applyBorder="1" applyAlignment="1" applyProtection="1">
      <alignment vertical="center" shrinkToFit="1"/>
      <protection locked="0"/>
    </xf>
    <xf numFmtId="38" fontId="33" fillId="5" borderId="55" xfId="3" applyFont="1" applyFill="1" applyBorder="1" applyProtection="1">
      <alignment vertical="center"/>
      <protection locked="0"/>
    </xf>
    <xf numFmtId="38" fontId="33" fillId="5" borderId="46" xfId="3" applyFont="1" applyFill="1" applyBorder="1" applyAlignment="1" applyProtection="1">
      <alignment vertical="center" shrinkToFit="1"/>
      <protection locked="0"/>
    </xf>
    <xf numFmtId="0" fontId="33" fillId="5" borderId="73" xfId="2" applyFont="1" applyFill="1" applyBorder="1" applyAlignment="1" applyProtection="1">
      <alignment horizontal="center" vertical="center"/>
      <protection locked="0"/>
    </xf>
    <xf numFmtId="0" fontId="33" fillId="5" borderId="55" xfId="2" applyFont="1" applyFill="1" applyBorder="1" applyAlignment="1" applyProtection="1">
      <alignment vertical="center" shrinkToFit="1"/>
      <protection locked="0"/>
    </xf>
    <xf numFmtId="0" fontId="33" fillId="5" borderId="75" xfId="2" applyFont="1" applyFill="1" applyBorder="1" applyAlignment="1" applyProtection="1">
      <alignment horizontal="center" vertical="center"/>
      <protection locked="0"/>
    </xf>
    <xf numFmtId="0" fontId="33" fillId="5" borderId="66" xfId="2" applyFont="1" applyFill="1" applyBorder="1" applyAlignment="1" applyProtection="1">
      <alignment vertical="center" shrinkToFit="1"/>
      <protection locked="0"/>
    </xf>
    <xf numFmtId="0" fontId="33" fillId="5" borderId="74" xfId="2" applyFont="1" applyFill="1" applyBorder="1" applyAlignment="1" applyProtection="1">
      <alignment horizontal="center" vertical="center"/>
      <protection locked="0"/>
    </xf>
    <xf numFmtId="0" fontId="33" fillId="5" borderId="62" xfId="2" applyFont="1" applyFill="1" applyBorder="1" applyAlignment="1" applyProtection="1">
      <alignment vertical="center" shrinkToFit="1"/>
      <protection locked="0"/>
    </xf>
    <xf numFmtId="0" fontId="33" fillId="5" borderId="84" xfId="2" applyFont="1" applyFill="1" applyBorder="1" applyAlignment="1" applyProtection="1">
      <alignment horizontal="center" vertical="center"/>
      <protection locked="0"/>
    </xf>
    <xf numFmtId="0" fontId="33" fillId="5" borderId="85" xfId="2" applyFont="1" applyFill="1" applyBorder="1" applyAlignment="1" applyProtection="1">
      <alignment horizontal="center" vertical="center" shrinkToFit="1"/>
      <protection locked="0"/>
    </xf>
    <xf numFmtId="180" fontId="33" fillId="5" borderId="86" xfId="2" applyNumberFormat="1" applyFont="1" applyFill="1" applyBorder="1" applyAlignment="1" applyProtection="1">
      <alignment horizontal="center" vertical="center" shrinkToFit="1"/>
      <protection locked="0"/>
    </xf>
    <xf numFmtId="56" fontId="33" fillId="5" borderId="87" xfId="2" applyNumberFormat="1" applyFont="1" applyFill="1" applyBorder="1" applyAlignment="1" applyProtection="1">
      <alignment vertical="center" shrinkToFit="1"/>
      <protection locked="0"/>
    </xf>
    <xf numFmtId="56" fontId="33" fillId="5" borderId="75" xfId="2" applyNumberFormat="1" applyFont="1" applyFill="1" applyBorder="1" applyAlignment="1" applyProtection="1">
      <alignment horizontal="center" vertical="center"/>
      <protection locked="0"/>
    </xf>
    <xf numFmtId="0" fontId="33" fillId="5" borderId="65" xfId="2" applyFont="1" applyFill="1" applyBorder="1" applyAlignment="1" applyProtection="1">
      <alignment horizontal="center" vertical="center" shrinkToFit="1"/>
      <protection locked="0"/>
    </xf>
    <xf numFmtId="180" fontId="33" fillId="5" borderId="65" xfId="2" applyNumberFormat="1" applyFont="1" applyFill="1" applyBorder="1" applyAlignment="1" applyProtection="1">
      <alignment horizontal="center" vertical="center" shrinkToFit="1"/>
      <protection locked="0"/>
    </xf>
    <xf numFmtId="56" fontId="33" fillId="5" borderId="66" xfId="2" applyNumberFormat="1" applyFont="1" applyFill="1" applyBorder="1" applyAlignment="1" applyProtection="1">
      <alignment vertical="center" shrinkToFit="1"/>
      <protection locked="0"/>
    </xf>
    <xf numFmtId="0" fontId="33" fillId="5" borderId="61" xfId="2" applyFont="1" applyFill="1" applyBorder="1" applyAlignment="1" applyProtection="1">
      <alignment horizontal="center" vertical="center" shrinkToFit="1"/>
      <protection locked="0"/>
    </xf>
    <xf numFmtId="180" fontId="33" fillId="5" borderId="61" xfId="2" applyNumberFormat="1" applyFont="1" applyFill="1" applyBorder="1" applyAlignment="1" applyProtection="1">
      <alignment horizontal="center" vertical="center" shrinkToFit="1"/>
      <protection locked="0"/>
    </xf>
    <xf numFmtId="0" fontId="8" fillId="0" borderId="0" xfId="0" applyFont="1" applyAlignment="1"/>
    <xf numFmtId="0" fontId="30" fillId="0" borderId="0" xfId="0" applyFont="1" applyAlignment="1"/>
    <xf numFmtId="0" fontId="8" fillId="0" borderId="5" xfId="0" applyFont="1" applyBorder="1" applyAlignment="1">
      <alignment horizontal="center" vertical="center" shrinkToFit="1"/>
    </xf>
    <xf numFmtId="0" fontId="8" fillId="0" borderId="5" xfId="0" applyFont="1" applyBorder="1" applyAlignment="1">
      <alignment horizontal="distributed" vertical="center" shrinkToFit="1"/>
    </xf>
    <xf numFmtId="0" fontId="8" fillId="0" borderId="34" xfId="0" applyFont="1" applyBorder="1" applyAlignment="1">
      <alignment horizontal="center" vertical="center" shrinkToFit="1"/>
    </xf>
    <xf numFmtId="0" fontId="8" fillId="0" borderId="34" xfId="0" applyFont="1" applyBorder="1" applyAlignment="1">
      <alignment horizontal="distributed" vertical="center" shrinkToFit="1"/>
    </xf>
    <xf numFmtId="0" fontId="8" fillId="0" borderId="2" xfId="0" applyFont="1" applyBorder="1" applyAlignment="1">
      <alignment horizontal="center" vertical="center" shrinkToFit="1"/>
    </xf>
    <xf numFmtId="38" fontId="8" fillId="0" borderId="4" xfId="1" applyFont="1" applyBorder="1" applyAlignment="1">
      <alignment horizontal="right" vertical="center" shrinkToFit="1"/>
    </xf>
    <xf numFmtId="38" fontId="8" fillId="0" borderId="2" xfId="1" applyFont="1" applyBorder="1" applyAlignment="1">
      <alignment horizontal="right" vertical="center" shrinkToFit="1"/>
    </xf>
    <xf numFmtId="38" fontId="8" fillId="2" borderId="2" xfId="1" applyFont="1" applyFill="1" applyBorder="1" applyAlignment="1">
      <alignment horizontal="right" vertical="center" shrinkToFit="1"/>
    </xf>
    <xf numFmtId="38" fontId="8" fillId="2" borderId="30" xfId="1" applyFont="1" applyFill="1" applyBorder="1" applyAlignment="1">
      <alignment horizontal="right" vertical="center" shrinkToFit="1"/>
    </xf>
    <xf numFmtId="38" fontId="8" fillId="0" borderId="30" xfId="1" applyFont="1" applyBorder="1" applyAlignment="1">
      <alignment horizontal="right" vertical="center" shrinkToFit="1"/>
    </xf>
    <xf numFmtId="38" fontId="38" fillId="0" borderId="2" xfId="1" applyFont="1" applyBorder="1" applyAlignment="1">
      <alignment horizontal="right" vertical="center" shrinkToFit="1"/>
    </xf>
    <xf numFmtId="38" fontId="8" fillId="0" borderId="4" xfId="1" applyFont="1" applyFill="1" applyBorder="1" applyAlignment="1" applyProtection="1">
      <alignment vertical="center" shrinkToFit="1"/>
      <protection locked="0"/>
    </xf>
    <xf numFmtId="38" fontId="38" fillId="0" borderId="4" xfId="1" applyFont="1" applyFill="1" applyBorder="1" applyAlignment="1" applyProtection="1">
      <alignment vertical="center" shrinkToFit="1"/>
      <protection locked="0"/>
    </xf>
    <xf numFmtId="0" fontId="8" fillId="0" borderId="1" xfId="0" applyFont="1" applyBorder="1" applyAlignment="1">
      <alignment vertical="center" shrinkToFit="1"/>
    </xf>
    <xf numFmtId="3" fontId="8" fillId="0" borderId="33" xfId="1" applyNumberFormat="1" applyFont="1" applyBorder="1" applyAlignment="1">
      <alignment horizontal="right" vertical="center" shrinkToFit="1"/>
    </xf>
    <xf numFmtId="3" fontId="8" fillId="2" borderId="33" xfId="1" applyNumberFormat="1" applyFont="1" applyFill="1" applyBorder="1" applyAlignment="1">
      <alignment horizontal="right" vertical="center" shrinkToFit="1"/>
    </xf>
    <xf numFmtId="3" fontId="37" fillId="0" borderId="33" xfId="1" applyNumberFormat="1" applyFont="1" applyBorder="1" applyAlignment="1">
      <alignment horizontal="right" vertical="center" shrinkToFit="1"/>
    </xf>
    <xf numFmtId="0" fontId="9" fillId="0" borderId="0" xfId="0" applyFont="1" applyAlignment="1" applyProtection="1">
      <alignment vertical="center"/>
      <protection locked="0"/>
    </xf>
    <xf numFmtId="0" fontId="9" fillId="0" borderId="0" xfId="0" applyFont="1" applyProtection="1">
      <protection locked="0"/>
    </xf>
    <xf numFmtId="0" fontId="24" fillId="0" borderId="0" xfId="0" applyFont="1" applyAlignment="1" applyProtection="1">
      <alignment horizontal="center" vertical="center"/>
      <protection locked="0"/>
    </xf>
    <xf numFmtId="0" fontId="24" fillId="0" borderId="0" xfId="0" applyFont="1" applyAlignment="1" applyProtection="1">
      <alignment vertical="center"/>
      <protection locked="0"/>
    </xf>
    <xf numFmtId="0" fontId="24" fillId="0" borderId="0" xfId="0" applyFont="1" applyProtection="1"/>
    <xf numFmtId="0" fontId="9" fillId="0" borderId="0" xfId="0" applyFont="1" applyAlignment="1" applyProtection="1">
      <alignment vertical="center"/>
    </xf>
    <xf numFmtId="0" fontId="9" fillId="0" borderId="0" xfId="0" applyFont="1" applyProtection="1"/>
    <xf numFmtId="38" fontId="16" fillId="0" borderId="93" xfId="2" applyNumberFormat="1" applyFont="1" applyBorder="1">
      <alignment vertical="center"/>
    </xf>
    <xf numFmtId="0" fontId="25" fillId="0" borderId="0" xfId="0" applyFont="1" applyAlignment="1">
      <alignment vertical="center"/>
    </xf>
    <xf numFmtId="0" fontId="6" fillId="0" borderId="0" xfId="4" applyFont="1"/>
    <xf numFmtId="0" fontId="42" fillId="0" borderId="0" xfId="4" applyFont="1"/>
    <xf numFmtId="0" fontId="43" fillId="0" borderId="0" xfId="4" applyFont="1"/>
    <xf numFmtId="0" fontId="43" fillId="0" borderId="0" xfId="4" applyFont="1" applyAlignment="1"/>
    <xf numFmtId="0" fontId="45" fillId="0" borderId="0" xfId="4" applyFont="1"/>
    <xf numFmtId="0" fontId="46" fillId="0" borderId="0" xfId="4" applyFont="1"/>
    <xf numFmtId="0" fontId="47" fillId="0" borderId="0" xfId="4" applyFont="1" applyBorder="1"/>
    <xf numFmtId="0" fontId="47" fillId="0" borderId="0" xfId="4" applyFont="1" applyBorder="1" applyAlignment="1">
      <alignment horizontal="right"/>
    </xf>
    <xf numFmtId="0" fontId="43" fillId="0" borderId="0" xfId="4" applyFont="1" applyBorder="1"/>
    <xf numFmtId="0" fontId="43" fillId="0" borderId="94" xfId="4" applyFont="1" applyBorder="1"/>
    <xf numFmtId="0" fontId="47" fillId="0" borderId="94" xfId="4" applyFont="1" applyBorder="1" applyAlignment="1">
      <alignment horizontal="right"/>
    </xf>
    <xf numFmtId="182" fontId="49" fillId="0" borderId="0" xfId="4" applyNumberFormat="1" applyFont="1" applyBorder="1" applyAlignment="1"/>
    <xf numFmtId="182" fontId="49" fillId="0" borderId="0" xfId="5" applyNumberFormat="1" applyFont="1" applyBorder="1" applyAlignment="1"/>
    <xf numFmtId="0" fontId="9" fillId="0" borderId="0" xfId="0" applyFont="1" applyAlignment="1" applyProtection="1">
      <protection locked="0"/>
    </xf>
    <xf numFmtId="0" fontId="8" fillId="0" borderId="0" xfId="0" applyFont="1" applyAlignment="1" applyProtection="1">
      <protection locked="0"/>
    </xf>
    <xf numFmtId="0" fontId="9" fillId="0" borderId="0" xfId="0" applyFont="1" applyAlignment="1">
      <alignment vertical="top"/>
    </xf>
    <xf numFmtId="0" fontId="8" fillId="0" borderId="0" xfId="0" applyFont="1" applyAlignment="1">
      <alignment vertical="top"/>
    </xf>
    <xf numFmtId="0" fontId="17" fillId="0" borderId="0" xfId="0" applyNumberFormat="1" applyFont="1"/>
    <xf numFmtId="0" fontId="24" fillId="0" borderId="0" xfId="0" applyNumberFormat="1" applyFont="1"/>
    <xf numFmtId="0" fontId="24" fillId="0" borderId="0" xfId="0" applyNumberFormat="1" applyFont="1" applyAlignment="1">
      <alignment vertical="top"/>
    </xf>
    <xf numFmtId="0" fontId="9" fillId="0" borderId="0" xfId="0" applyNumberFormat="1" applyFont="1"/>
    <xf numFmtId="0" fontId="8" fillId="0" borderId="0" xfId="0" applyNumberFormat="1" applyFont="1" applyAlignment="1" applyProtection="1">
      <protection locked="0"/>
    </xf>
    <xf numFmtId="0" fontId="8" fillId="0" borderId="0" xfId="0" applyNumberFormat="1" applyFont="1" applyAlignment="1">
      <alignment vertical="top"/>
    </xf>
    <xf numFmtId="0" fontId="9" fillId="0" borderId="0" xfId="0" applyNumberFormat="1" applyFont="1" applyAlignment="1">
      <alignment horizontal="left" vertical="top"/>
    </xf>
    <xf numFmtId="0" fontId="24" fillId="0" borderId="0" xfId="0" applyNumberFormat="1" applyFont="1" applyAlignment="1">
      <alignment vertical="center"/>
    </xf>
    <xf numFmtId="183" fontId="9" fillId="0" borderId="0" xfId="0" applyNumberFormat="1" applyFont="1"/>
    <xf numFmtId="182" fontId="9" fillId="0" borderId="0" xfId="0" applyNumberFormat="1" applyFont="1" applyAlignment="1">
      <alignment vertical="top" shrinkToFit="1"/>
    </xf>
    <xf numFmtId="0" fontId="8" fillId="0" borderId="0" xfId="0" applyFont="1" applyAlignment="1">
      <alignment vertical="top" shrinkToFit="1"/>
    </xf>
    <xf numFmtId="176" fontId="17" fillId="0" borderId="0" xfId="1" applyNumberFormat="1" applyFont="1" applyAlignment="1">
      <alignment horizontal="center" vertical="center"/>
    </xf>
    <xf numFmtId="176" fontId="17" fillId="0" borderId="0" xfId="0" applyNumberFormat="1" applyFont="1" applyAlignment="1">
      <alignment horizontal="center" vertical="center"/>
    </xf>
    <xf numFmtId="176" fontId="17" fillId="0" borderId="0" xfId="1" applyNumberFormat="1" applyFont="1" applyAlignment="1">
      <alignment horizontal="center" vertical="center" shrinkToFit="1"/>
    </xf>
    <xf numFmtId="176" fontId="17" fillId="0" borderId="0" xfId="0" applyNumberFormat="1" applyFont="1"/>
    <xf numFmtId="176" fontId="17" fillId="0" borderId="0" xfId="1" applyNumberFormat="1" applyFont="1"/>
    <xf numFmtId="38" fontId="9" fillId="0" borderId="0" xfId="1" applyFont="1"/>
    <xf numFmtId="38" fontId="24" fillId="0" borderId="0" xfId="1" applyFont="1" applyAlignment="1"/>
    <xf numFmtId="38" fontId="24" fillId="0" borderId="0" xfId="1" applyFont="1"/>
    <xf numFmtId="38" fontId="24" fillId="0" borderId="0" xfId="1" applyFont="1" applyAlignment="1">
      <alignment vertical="center"/>
    </xf>
    <xf numFmtId="0" fontId="8" fillId="0" borderId="3" xfId="0" applyFont="1" applyBorder="1" applyAlignment="1">
      <alignment horizontal="center" vertical="center"/>
    </xf>
    <xf numFmtId="0" fontId="9" fillId="0" borderId="0" xfId="1" applyNumberFormat="1" applyFont="1"/>
    <xf numFmtId="0" fontId="0" fillId="0" borderId="0" xfId="0" applyNumberFormat="1"/>
    <xf numFmtId="182" fontId="49" fillId="0" borderId="94" xfId="5" applyNumberFormat="1" applyFont="1" applyBorder="1" applyAlignment="1"/>
    <xf numFmtId="0" fontId="8" fillId="0" borderId="0" xfId="0" applyFont="1" applyBorder="1" applyAlignment="1">
      <alignment vertical="center" shrinkToFit="1"/>
    </xf>
    <xf numFmtId="0" fontId="12" fillId="0" borderId="1" xfId="0" applyFont="1" applyBorder="1" applyAlignment="1" applyProtection="1">
      <alignment horizontal="left" vertical="center" wrapText="1"/>
    </xf>
    <xf numFmtId="38" fontId="8" fillId="0" borderId="16" xfId="1" applyFont="1" applyFill="1" applyBorder="1" applyAlignment="1" applyProtection="1">
      <alignment vertical="center"/>
    </xf>
    <xf numFmtId="179" fontId="3" fillId="0" borderId="0" xfId="6" applyNumberFormat="1" applyAlignment="1">
      <alignment vertical="center"/>
    </xf>
    <xf numFmtId="179" fontId="23" fillId="0" borderId="0" xfId="6" applyNumberFormat="1" applyFont="1" applyAlignment="1">
      <alignment vertical="center"/>
    </xf>
    <xf numFmtId="179" fontId="31" fillId="0" borderId="0" xfId="6" applyNumberFormat="1" applyFont="1" applyAlignment="1">
      <alignment vertical="center"/>
    </xf>
    <xf numFmtId="179" fontId="31" fillId="0" borderId="0" xfId="6" applyNumberFormat="1" applyFont="1" applyAlignment="1">
      <alignment vertical="center" shrinkToFit="1"/>
    </xf>
    <xf numFmtId="179" fontId="31" fillId="0" borderId="0" xfId="6" applyNumberFormat="1" applyFont="1" applyAlignment="1">
      <alignment horizontal="left" vertical="center" shrinkToFit="1"/>
    </xf>
    <xf numFmtId="0" fontId="31" fillId="0" borderId="0" xfId="6" applyFont="1">
      <alignment vertical="center"/>
    </xf>
    <xf numFmtId="0" fontId="31" fillId="4" borderId="0" xfId="6" applyFont="1" applyFill="1">
      <alignment vertical="center"/>
    </xf>
    <xf numFmtId="0" fontId="3" fillId="0" borderId="0" xfId="6">
      <alignment vertical="center"/>
    </xf>
    <xf numFmtId="0" fontId="23" fillId="0" borderId="0" xfId="6" applyFont="1">
      <alignment vertical="center"/>
    </xf>
    <xf numFmtId="0" fontId="31" fillId="0" borderId="0" xfId="6" applyFont="1" applyAlignment="1">
      <alignment vertical="center" shrinkToFit="1"/>
    </xf>
    <xf numFmtId="0" fontId="31" fillId="0" borderId="0" xfId="6" applyFont="1" applyBorder="1" applyAlignment="1">
      <alignment vertical="center" wrapText="1" shrinkToFit="1"/>
    </xf>
    <xf numFmtId="0" fontId="29" fillId="0" borderId="0" xfId="6" applyFont="1">
      <alignment vertical="center"/>
    </xf>
    <xf numFmtId="0" fontId="19" fillId="0" borderId="27" xfId="6" applyFont="1" applyBorder="1" applyAlignment="1">
      <alignment horizontal="center" vertical="center" wrapText="1"/>
    </xf>
    <xf numFmtId="0" fontId="34" fillId="0" borderId="69" xfId="6" applyFont="1" applyBorder="1" applyAlignment="1">
      <alignment horizontal="center" vertical="center" wrapText="1"/>
    </xf>
    <xf numFmtId="0" fontId="32" fillId="0" borderId="64" xfId="6" applyFont="1" applyBorder="1" applyAlignment="1">
      <alignment horizontal="center" vertical="center" shrinkToFit="1"/>
    </xf>
    <xf numFmtId="0" fontId="32" fillId="0" borderId="16" xfId="6" applyFont="1" applyBorder="1" applyAlignment="1">
      <alignment horizontal="center" vertical="center" wrapText="1"/>
    </xf>
    <xf numFmtId="0" fontId="32" fillId="0" borderId="36" xfId="6" applyFont="1" applyBorder="1" applyAlignment="1">
      <alignment horizontal="center" vertical="center" wrapText="1"/>
    </xf>
    <xf numFmtId="0" fontId="20" fillId="0" borderId="36" xfId="6" applyFont="1" applyBorder="1" applyAlignment="1">
      <alignment horizontal="center" vertical="center" wrapText="1"/>
    </xf>
    <xf numFmtId="0" fontId="20" fillId="0" borderId="37" xfId="6" applyFont="1" applyBorder="1" applyAlignment="1">
      <alignment horizontal="center" vertical="center" wrapText="1"/>
    </xf>
    <xf numFmtId="38" fontId="16" fillId="0" borderId="3" xfId="7" applyFont="1" applyBorder="1" applyAlignment="1">
      <alignment horizontal="center" vertical="center"/>
    </xf>
    <xf numFmtId="38" fontId="33" fillId="3" borderId="70" xfId="7" applyFont="1" applyFill="1" applyBorder="1" applyAlignment="1" applyProtection="1">
      <alignment horizontal="center" vertical="center"/>
      <protection locked="0"/>
    </xf>
    <xf numFmtId="38" fontId="33" fillId="3" borderId="39" xfId="7" applyFont="1" applyFill="1" applyBorder="1" applyAlignment="1" applyProtection="1">
      <alignment horizontal="center" vertical="center" shrinkToFit="1"/>
      <protection locked="0"/>
    </xf>
    <xf numFmtId="180" fontId="33" fillId="3" borderId="39" xfId="7" applyNumberFormat="1" applyFont="1" applyFill="1" applyBorder="1" applyAlignment="1" applyProtection="1">
      <alignment horizontal="center" vertical="center" shrinkToFit="1"/>
      <protection locked="0"/>
    </xf>
    <xf numFmtId="38" fontId="33" fillId="3" borderId="40" xfId="7" applyFont="1" applyFill="1" applyBorder="1" applyAlignment="1" applyProtection="1">
      <alignment vertical="center" shrinkToFit="1"/>
      <protection locked="0"/>
    </xf>
    <xf numFmtId="38" fontId="33" fillId="3" borderId="45" xfId="7" applyFont="1" applyFill="1" applyBorder="1" applyAlignment="1" applyProtection="1">
      <alignment vertical="center" shrinkToFit="1"/>
      <protection locked="0"/>
    </xf>
    <xf numFmtId="38" fontId="33" fillId="3" borderId="34" xfId="7" applyFont="1" applyFill="1" applyBorder="1" applyProtection="1">
      <alignment vertical="center"/>
      <protection locked="0"/>
    </xf>
    <xf numFmtId="38" fontId="33" fillId="4" borderId="34" xfId="7" applyFont="1" applyFill="1" applyBorder="1" applyProtection="1">
      <alignment vertical="center"/>
      <protection locked="0"/>
    </xf>
    <xf numFmtId="38" fontId="16" fillId="0" borderId="41" xfId="7" applyFont="1" applyBorder="1" applyAlignment="1">
      <alignment horizontal="right" vertical="center"/>
    </xf>
    <xf numFmtId="38" fontId="16" fillId="0" borderId="95" xfId="7" applyFont="1" applyBorder="1" applyAlignment="1">
      <alignment horizontal="right" vertical="center"/>
    </xf>
    <xf numFmtId="38" fontId="16" fillId="0" borderId="42" xfId="7" applyFont="1" applyBorder="1" applyAlignment="1">
      <alignment horizontal="center" vertical="center"/>
    </xf>
    <xf numFmtId="38" fontId="33" fillId="3" borderId="71" xfId="7" applyFont="1" applyFill="1" applyBorder="1" applyAlignment="1" applyProtection="1">
      <alignment horizontal="center" vertical="center"/>
      <protection locked="0"/>
    </xf>
    <xf numFmtId="38" fontId="33" fillId="3" borderId="43" xfId="7" applyFont="1" applyFill="1" applyBorder="1" applyAlignment="1" applyProtection="1">
      <alignment horizontal="center" vertical="center" shrinkToFit="1"/>
      <protection locked="0"/>
    </xf>
    <xf numFmtId="180" fontId="33" fillId="3" borderId="43" xfId="7" applyNumberFormat="1" applyFont="1" applyFill="1" applyBorder="1" applyAlignment="1" applyProtection="1">
      <alignment horizontal="center" vertical="center" shrinkToFit="1"/>
      <protection locked="0"/>
    </xf>
    <xf numFmtId="38" fontId="33" fillId="3" borderId="44" xfId="7" applyFont="1" applyFill="1" applyBorder="1" applyAlignment="1" applyProtection="1">
      <alignment vertical="center" shrinkToFit="1"/>
      <protection locked="0"/>
    </xf>
    <xf numFmtId="38" fontId="33" fillId="3" borderId="45" xfId="7" applyFont="1" applyFill="1" applyBorder="1" applyProtection="1">
      <alignment vertical="center"/>
      <protection locked="0"/>
    </xf>
    <xf numFmtId="38" fontId="33" fillId="4" borderId="45" xfId="7" applyFont="1" applyFill="1" applyBorder="1" applyProtection="1">
      <alignment vertical="center"/>
      <protection locked="0"/>
    </xf>
    <xf numFmtId="38" fontId="16" fillId="0" borderId="45" xfId="7" applyFont="1" applyBorder="1" applyAlignment="1">
      <alignment horizontal="right" vertical="center"/>
    </xf>
    <xf numFmtId="38" fontId="16" fillId="0" borderId="96" xfId="7" applyFont="1" applyBorder="1" applyAlignment="1">
      <alignment horizontal="right" vertical="center"/>
    </xf>
    <xf numFmtId="38" fontId="33" fillId="3" borderId="75" xfId="7" applyFont="1" applyFill="1" applyBorder="1" applyAlignment="1" applyProtection="1">
      <alignment horizontal="center" vertical="center"/>
      <protection locked="0"/>
    </xf>
    <xf numFmtId="38" fontId="33" fillId="3" borderId="65" xfId="7" applyFont="1" applyFill="1" applyBorder="1" applyAlignment="1" applyProtection="1">
      <alignment horizontal="center" vertical="center" shrinkToFit="1"/>
      <protection locked="0"/>
    </xf>
    <xf numFmtId="180" fontId="33" fillId="3" borderId="65" xfId="7" applyNumberFormat="1" applyFont="1" applyFill="1" applyBorder="1" applyAlignment="1" applyProtection="1">
      <alignment horizontal="center" vertical="center" shrinkToFit="1"/>
      <protection locked="0"/>
    </xf>
    <xf numFmtId="38" fontId="33" fillId="3" borderId="66" xfId="7" applyFont="1" applyFill="1" applyBorder="1" applyAlignment="1" applyProtection="1">
      <alignment vertical="center" shrinkToFit="1"/>
      <protection locked="0"/>
    </xf>
    <xf numFmtId="38" fontId="33" fillId="3" borderId="6" xfId="7" applyFont="1" applyFill="1" applyBorder="1" applyAlignment="1" applyProtection="1">
      <alignment vertical="center" shrinkToFit="1"/>
      <protection locked="0"/>
    </xf>
    <xf numFmtId="38" fontId="33" fillId="3" borderId="6" xfId="7" applyFont="1" applyFill="1" applyBorder="1" applyProtection="1">
      <alignment vertical="center"/>
      <protection locked="0"/>
    </xf>
    <xf numFmtId="38" fontId="16" fillId="0" borderId="6" xfId="7" applyFont="1" applyBorder="1" applyAlignment="1">
      <alignment horizontal="right" vertical="center"/>
    </xf>
    <xf numFmtId="38" fontId="16" fillId="0" borderId="76" xfId="7" applyFont="1" applyBorder="1" applyAlignment="1">
      <alignment horizontal="center" vertical="center"/>
    </xf>
    <xf numFmtId="38" fontId="33" fillId="3" borderId="34" xfId="7" applyFont="1" applyFill="1" applyBorder="1" applyAlignment="1" applyProtection="1">
      <alignment vertical="center" shrinkToFit="1"/>
      <protection locked="0"/>
    </xf>
    <xf numFmtId="38" fontId="16" fillId="0" borderId="34" xfId="7" applyFont="1" applyBorder="1" applyAlignment="1">
      <alignment horizontal="right" vertical="center"/>
    </xf>
    <xf numFmtId="0" fontId="16" fillId="0" borderId="48" xfId="6" applyFont="1" applyBorder="1" applyAlignment="1">
      <alignment vertical="center"/>
    </xf>
    <xf numFmtId="0" fontId="33" fillId="0" borderId="72" xfId="6" applyFont="1" applyBorder="1" applyAlignment="1">
      <alignment vertical="center"/>
    </xf>
    <xf numFmtId="0" fontId="33" fillId="0" borderId="49" xfId="6" applyFont="1" applyBorder="1" applyAlignment="1">
      <alignment vertical="center" shrinkToFit="1"/>
    </xf>
    <xf numFmtId="180" fontId="33" fillId="0" borderId="49" xfId="6" applyNumberFormat="1" applyFont="1" applyBorder="1" applyAlignment="1">
      <alignment vertical="center" shrinkToFit="1"/>
    </xf>
    <xf numFmtId="0" fontId="33" fillId="0" borderId="49" xfId="6" applyFont="1" applyBorder="1" applyAlignment="1">
      <alignment horizontal="center" vertical="center" shrinkToFit="1"/>
    </xf>
    <xf numFmtId="0" fontId="33" fillId="0" borderId="50" xfId="6" applyFont="1" applyBorder="1" applyAlignment="1">
      <alignment vertical="center" shrinkToFit="1"/>
    </xf>
    <xf numFmtId="38" fontId="33" fillId="0" borderId="51" xfId="7" applyFont="1" applyBorder="1">
      <alignment vertical="center"/>
    </xf>
    <xf numFmtId="38" fontId="16" fillId="0" borderId="58" xfId="7" applyFont="1" applyBorder="1" applyAlignment="1">
      <alignment vertical="center"/>
    </xf>
    <xf numFmtId="38" fontId="16" fillId="0" borderId="53" xfId="7" applyFont="1" applyBorder="1" applyAlignment="1">
      <alignment horizontal="center" vertical="center"/>
    </xf>
    <xf numFmtId="38" fontId="33" fillId="3" borderId="73" xfId="7" applyFont="1" applyFill="1" applyBorder="1" applyAlignment="1" applyProtection="1">
      <alignment horizontal="center" vertical="center"/>
      <protection locked="0"/>
    </xf>
    <xf numFmtId="38" fontId="33" fillId="3" borderId="54" xfId="7" applyFont="1" applyFill="1" applyBorder="1" applyAlignment="1" applyProtection="1">
      <alignment horizontal="center" vertical="center" shrinkToFit="1"/>
      <protection locked="0"/>
    </xf>
    <xf numFmtId="180" fontId="33" fillId="3" borderId="54" xfId="7" applyNumberFormat="1" applyFont="1" applyFill="1" applyBorder="1" applyAlignment="1" applyProtection="1">
      <alignment horizontal="center" vertical="center" shrinkToFit="1"/>
      <protection locked="0"/>
    </xf>
    <xf numFmtId="38" fontId="33" fillId="3" borderId="55" xfId="7" applyFont="1" applyFill="1" applyBorder="1" applyAlignment="1" applyProtection="1">
      <alignment vertical="center" shrinkToFit="1"/>
      <protection locked="0"/>
    </xf>
    <xf numFmtId="38" fontId="33" fillId="3" borderId="41" xfId="7" applyFont="1" applyFill="1" applyBorder="1" applyProtection="1">
      <alignment vertical="center"/>
      <protection locked="0"/>
    </xf>
    <xf numFmtId="38" fontId="33" fillId="4" borderId="41" xfId="7" applyFont="1" applyFill="1" applyBorder="1" applyProtection="1">
      <alignment vertical="center"/>
      <protection locked="0"/>
    </xf>
    <xf numFmtId="38" fontId="16" fillId="0" borderId="98" xfId="7" applyFont="1" applyBorder="1" applyAlignment="1">
      <alignment horizontal="right" vertical="center"/>
    </xf>
    <xf numFmtId="38" fontId="16" fillId="0" borderId="8" xfId="7" applyFont="1" applyBorder="1" applyAlignment="1">
      <alignment horizontal="center" vertical="center"/>
    </xf>
    <xf numFmtId="38" fontId="33" fillId="4" borderId="6" xfId="7" applyFont="1" applyFill="1" applyBorder="1" applyProtection="1">
      <alignment vertical="center"/>
      <protection locked="0"/>
    </xf>
    <xf numFmtId="38" fontId="33" fillId="3" borderId="41" xfId="7" applyFont="1" applyFill="1" applyBorder="1" applyAlignment="1" applyProtection="1">
      <alignment vertical="center" shrinkToFit="1"/>
      <protection locked="0"/>
    </xf>
    <xf numFmtId="38" fontId="16" fillId="0" borderId="59" xfId="7" applyFont="1" applyBorder="1" applyAlignment="1">
      <alignment horizontal="center" vertical="center"/>
    </xf>
    <xf numFmtId="38" fontId="33" fillId="3" borderId="99" xfId="7" applyFont="1" applyFill="1" applyBorder="1" applyAlignment="1" applyProtection="1">
      <alignment horizontal="center" vertical="center"/>
      <protection locked="0"/>
    </xf>
    <xf numFmtId="38" fontId="33" fillId="3" borderId="100" xfId="7" applyFont="1" applyFill="1" applyBorder="1" applyAlignment="1" applyProtection="1">
      <alignment horizontal="center" vertical="center" shrinkToFit="1"/>
      <protection locked="0"/>
    </xf>
    <xf numFmtId="180" fontId="33" fillId="3" borderId="100" xfId="7" applyNumberFormat="1" applyFont="1" applyFill="1" applyBorder="1" applyAlignment="1" applyProtection="1">
      <alignment horizontal="center" vertical="center" shrinkToFit="1"/>
      <protection locked="0"/>
    </xf>
    <xf numFmtId="38" fontId="33" fillId="3" borderId="101" xfId="7" applyFont="1" applyFill="1" applyBorder="1" applyAlignment="1" applyProtection="1">
      <alignment vertical="center" shrinkToFit="1"/>
      <protection locked="0"/>
    </xf>
    <xf numFmtId="38" fontId="33" fillId="3" borderId="102" xfId="7" applyFont="1" applyFill="1" applyBorder="1" applyProtection="1">
      <alignment vertical="center"/>
      <protection locked="0"/>
    </xf>
    <xf numFmtId="38" fontId="16" fillId="0" borderId="45" xfId="7" applyFont="1" applyBorder="1" applyAlignment="1">
      <alignment vertical="center"/>
    </xf>
    <xf numFmtId="38" fontId="16" fillId="0" borderId="57" xfId="7" applyFont="1" applyBorder="1" applyAlignment="1">
      <alignment horizontal="right" vertical="center"/>
    </xf>
    <xf numFmtId="38" fontId="16" fillId="0" borderId="77" xfId="7" applyFont="1" applyBorder="1" applyAlignment="1">
      <alignment horizontal="center" vertical="center"/>
    </xf>
    <xf numFmtId="38" fontId="33" fillId="3" borderId="78" xfId="7" applyFont="1" applyFill="1" applyBorder="1" applyAlignment="1" applyProtection="1">
      <alignment horizontal="center" vertical="center"/>
      <protection locked="0"/>
    </xf>
    <xf numFmtId="38" fontId="33" fillId="3" borderId="79" xfId="7" applyFont="1" applyFill="1" applyBorder="1" applyAlignment="1" applyProtection="1">
      <alignment horizontal="center" vertical="center" shrinkToFit="1"/>
      <protection locked="0"/>
    </xf>
    <xf numFmtId="180" fontId="33" fillId="3" borderId="79" xfId="7" applyNumberFormat="1" applyFont="1" applyFill="1" applyBorder="1" applyAlignment="1" applyProtection="1">
      <alignment horizontal="center" vertical="center" shrinkToFit="1"/>
      <protection locked="0"/>
    </xf>
    <xf numFmtId="38" fontId="33" fillId="3" borderId="80" xfId="7" applyFont="1" applyFill="1" applyBorder="1" applyAlignment="1" applyProtection="1">
      <alignment vertical="center" shrinkToFit="1"/>
      <protection locked="0"/>
    </xf>
    <xf numFmtId="38" fontId="33" fillId="3" borderId="81" xfId="7" applyFont="1" applyFill="1" applyBorder="1" applyProtection="1">
      <alignment vertical="center"/>
      <protection locked="0"/>
    </xf>
    <xf numFmtId="38" fontId="16" fillId="0" borderId="6" xfId="7" applyFont="1" applyBorder="1" applyAlignment="1">
      <alignment vertical="center"/>
    </xf>
    <xf numFmtId="38" fontId="16" fillId="0" borderId="103" xfId="7" applyFont="1" applyBorder="1" applyAlignment="1">
      <alignment horizontal="right" vertical="center"/>
    </xf>
    <xf numFmtId="38" fontId="16" fillId="0" borderId="60" xfId="7" applyFont="1" applyBorder="1" applyAlignment="1">
      <alignment horizontal="center" vertical="center"/>
    </xf>
    <xf numFmtId="38" fontId="33" fillId="3" borderId="74" xfId="7" applyFont="1" applyFill="1" applyBorder="1" applyAlignment="1" applyProtection="1">
      <alignment horizontal="center" vertical="center"/>
      <protection locked="0"/>
    </xf>
    <xf numFmtId="38" fontId="33" fillId="3" borderId="61" xfId="7" applyFont="1" applyFill="1" applyBorder="1" applyAlignment="1" applyProtection="1">
      <alignment horizontal="center" vertical="center" shrinkToFit="1"/>
      <protection locked="0"/>
    </xf>
    <xf numFmtId="180" fontId="33" fillId="3" borderId="61" xfId="7" applyNumberFormat="1" applyFont="1" applyFill="1" applyBorder="1" applyAlignment="1" applyProtection="1">
      <alignment horizontal="center" vertical="center" shrinkToFit="1"/>
      <protection locked="0"/>
    </xf>
    <xf numFmtId="38" fontId="33" fillId="3" borderId="62" xfId="7" applyFont="1" applyFill="1" applyBorder="1" applyAlignment="1" applyProtection="1">
      <alignment vertical="center" shrinkToFit="1"/>
      <protection locked="0"/>
    </xf>
    <xf numFmtId="38" fontId="33" fillId="3" borderId="12" xfId="7" applyFont="1" applyFill="1" applyBorder="1" applyAlignment="1" applyProtection="1">
      <alignment vertical="center" shrinkToFit="1"/>
      <protection locked="0"/>
    </xf>
    <xf numFmtId="38" fontId="33" fillId="3" borderId="46" xfId="7" applyFont="1" applyFill="1" applyBorder="1" applyProtection="1">
      <alignment vertical="center"/>
      <protection locked="0"/>
    </xf>
    <xf numFmtId="38" fontId="33" fillId="3" borderId="54" xfId="7" applyFont="1" applyFill="1" applyBorder="1" applyAlignment="1" applyProtection="1">
      <alignment vertical="center" shrinkToFit="1"/>
      <protection locked="0"/>
    </xf>
    <xf numFmtId="38" fontId="33" fillId="3" borderId="55" xfId="7" applyFont="1" applyFill="1" applyBorder="1" applyProtection="1">
      <alignment vertical="center"/>
      <protection locked="0"/>
    </xf>
    <xf numFmtId="38" fontId="33" fillId="3" borderId="82" xfId="7" applyFont="1" applyFill="1" applyBorder="1" applyAlignment="1" applyProtection="1">
      <alignment vertical="center" shrinkToFit="1"/>
      <protection locked="0"/>
    </xf>
    <xf numFmtId="38" fontId="33" fillId="4" borderId="82" xfId="7" applyFont="1" applyFill="1" applyBorder="1" applyProtection="1">
      <alignment vertical="center"/>
      <protection locked="0"/>
    </xf>
    <xf numFmtId="38" fontId="16" fillId="0" borderId="82" xfId="7" applyFont="1" applyBorder="1" applyAlignment="1">
      <alignment vertical="center"/>
    </xf>
    <xf numFmtId="38" fontId="16" fillId="0" borderId="98" xfId="7" applyFont="1" applyBorder="1" applyAlignment="1">
      <alignment vertical="center"/>
    </xf>
    <xf numFmtId="38" fontId="16" fillId="0" borderId="103" xfId="7" applyFont="1" applyBorder="1" applyAlignment="1">
      <alignment vertical="center"/>
    </xf>
    <xf numFmtId="38" fontId="16" fillId="0" borderId="34" xfId="7" applyFont="1" applyBorder="1" applyAlignment="1">
      <alignment vertical="center"/>
    </xf>
    <xf numFmtId="38" fontId="16" fillId="0" borderId="57" xfId="7" applyFont="1" applyBorder="1" applyAlignment="1">
      <alignment vertical="center"/>
    </xf>
    <xf numFmtId="38" fontId="33" fillId="3" borderId="46" xfId="7" applyFont="1" applyFill="1" applyBorder="1" applyAlignment="1" applyProtection="1">
      <alignment vertical="center" shrinkToFit="1"/>
      <protection locked="0"/>
    </xf>
    <xf numFmtId="0" fontId="33" fillId="3" borderId="73" xfId="6" applyFont="1" applyFill="1" applyBorder="1" applyAlignment="1" applyProtection="1">
      <alignment horizontal="center" vertical="center"/>
      <protection locked="0"/>
    </xf>
    <xf numFmtId="0" fontId="33" fillId="3" borderId="55" xfId="6" applyFont="1" applyFill="1" applyBorder="1" applyAlignment="1" applyProtection="1">
      <alignment vertical="center" shrinkToFit="1"/>
      <protection locked="0"/>
    </xf>
    <xf numFmtId="0" fontId="33" fillId="3" borderId="75" xfId="6" applyFont="1" applyFill="1" applyBorder="1" applyAlignment="1" applyProtection="1">
      <alignment horizontal="center" vertical="center"/>
      <protection locked="0"/>
    </xf>
    <xf numFmtId="0" fontId="33" fillId="3" borderId="66" xfId="6" applyFont="1" applyFill="1" applyBorder="1" applyAlignment="1" applyProtection="1">
      <alignment vertical="center" shrinkToFit="1"/>
      <protection locked="0"/>
    </xf>
    <xf numFmtId="0" fontId="33" fillId="3" borderId="74" xfId="6" applyFont="1" applyFill="1" applyBorder="1" applyAlignment="1" applyProtection="1">
      <alignment horizontal="center" vertical="center"/>
      <protection locked="0"/>
    </xf>
    <xf numFmtId="0" fontId="33" fillId="3" borderId="62" xfId="6" applyFont="1" applyFill="1" applyBorder="1" applyAlignment="1" applyProtection="1">
      <alignment vertical="center" shrinkToFit="1"/>
      <protection locked="0"/>
    </xf>
    <xf numFmtId="38" fontId="33" fillId="4" borderId="12" xfId="7" applyFont="1" applyFill="1" applyBorder="1" applyProtection="1">
      <alignment vertical="center"/>
      <protection locked="0"/>
    </xf>
    <xf numFmtId="0" fontId="16" fillId="0" borderId="83" xfId="6" applyFont="1" applyBorder="1" applyAlignment="1">
      <alignment horizontal="center" vertical="center"/>
    </xf>
    <xf numFmtId="0" fontId="33" fillId="3" borderId="84" xfId="6" applyFont="1" applyFill="1" applyBorder="1" applyAlignment="1" applyProtection="1">
      <alignment horizontal="center" vertical="center"/>
      <protection locked="0"/>
    </xf>
    <xf numFmtId="0" fontId="33" fillId="3" borderId="85" xfId="6" applyFont="1" applyFill="1" applyBorder="1" applyAlignment="1" applyProtection="1">
      <alignment horizontal="center" vertical="center" shrinkToFit="1"/>
      <protection locked="0"/>
    </xf>
    <xf numFmtId="180" fontId="33" fillId="3" borderId="86" xfId="6" applyNumberFormat="1" applyFont="1" applyFill="1" applyBorder="1" applyAlignment="1" applyProtection="1">
      <alignment horizontal="center" vertical="center" shrinkToFit="1"/>
      <protection locked="0"/>
    </xf>
    <xf numFmtId="56" fontId="33" fillId="3" borderId="87" xfId="6" applyNumberFormat="1" applyFont="1" applyFill="1" applyBorder="1" applyAlignment="1" applyProtection="1">
      <alignment vertical="center" shrinkToFit="1"/>
      <protection locked="0"/>
    </xf>
    <xf numFmtId="38" fontId="33" fillId="3" borderId="82" xfId="7" applyFont="1" applyFill="1" applyBorder="1" applyProtection="1">
      <alignment vertical="center"/>
      <protection locked="0"/>
    </xf>
    <xf numFmtId="0" fontId="16" fillId="0" borderId="8" xfId="6" applyFont="1" applyBorder="1" applyAlignment="1">
      <alignment horizontal="center" vertical="center"/>
    </xf>
    <xf numFmtId="56" fontId="33" fillId="3" borderId="75" xfId="6" applyNumberFormat="1" applyFont="1" applyFill="1" applyBorder="1" applyAlignment="1" applyProtection="1">
      <alignment horizontal="center" vertical="center"/>
      <protection locked="0"/>
    </xf>
    <xf numFmtId="0" fontId="33" fillId="3" borderId="65" xfId="6" applyFont="1" applyFill="1" applyBorder="1" applyAlignment="1" applyProtection="1">
      <alignment horizontal="center" vertical="center" shrinkToFit="1"/>
      <protection locked="0"/>
    </xf>
    <xf numFmtId="180" fontId="33" fillId="3" borderId="65" xfId="6" applyNumberFormat="1" applyFont="1" applyFill="1" applyBorder="1" applyAlignment="1" applyProtection="1">
      <alignment horizontal="center" vertical="center" shrinkToFit="1"/>
      <protection locked="0"/>
    </xf>
    <xf numFmtId="56" fontId="33" fillId="3" borderId="66" xfId="6" applyNumberFormat="1" applyFont="1" applyFill="1" applyBorder="1" applyAlignment="1" applyProtection="1">
      <alignment vertical="center" shrinkToFit="1"/>
      <protection locked="0"/>
    </xf>
    <xf numFmtId="0" fontId="16" fillId="0" borderId="60" xfId="6" applyFont="1" applyBorder="1" applyAlignment="1">
      <alignment horizontal="center" vertical="center"/>
    </xf>
    <xf numFmtId="0" fontId="33" fillId="3" borderId="61" xfId="6" applyFont="1" applyFill="1" applyBorder="1" applyAlignment="1" applyProtection="1">
      <alignment horizontal="center" vertical="center" shrinkToFit="1"/>
      <protection locked="0"/>
    </xf>
    <xf numFmtId="180" fontId="33" fillId="3" borderId="61" xfId="6" applyNumberFormat="1" applyFont="1" applyFill="1" applyBorder="1" applyAlignment="1" applyProtection="1">
      <alignment horizontal="center" vertical="center" shrinkToFit="1"/>
      <protection locked="0"/>
    </xf>
    <xf numFmtId="0" fontId="33" fillId="0" borderId="49" xfId="6" applyFont="1" applyBorder="1" applyAlignment="1">
      <alignment vertical="center"/>
    </xf>
    <xf numFmtId="0" fontId="33" fillId="0" borderId="49" xfId="6" applyFont="1" applyBorder="1" applyAlignment="1">
      <alignment horizontal="center" vertical="center"/>
    </xf>
    <xf numFmtId="0" fontId="33" fillId="0" borderId="50" xfId="6" applyFont="1" applyBorder="1" applyAlignment="1">
      <alignment vertical="center"/>
    </xf>
    <xf numFmtId="0" fontId="3" fillId="0" borderId="0" xfId="6" applyFont="1">
      <alignment vertical="center"/>
    </xf>
    <xf numFmtId="38" fontId="33" fillId="0" borderId="36" xfId="6" applyNumberFormat="1" applyFont="1" applyBorder="1">
      <alignment vertical="center"/>
    </xf>
    <xf numFmtId="38" fontId="16" fillId="0" borderId="36" xfId="6" applyNumberFormat="1" applyFont="1" applyBorder="1">
      <alignment vertical="center"/>
    </xf>
    <xf numFmtId="38" fontId="20" fillId="0" borderId="104" xfId="6" applyNumberFormat="1" applyFont="1" applyBorder="1">
      <alignment vertical="center"/>
    </xf>
    <xf numFmtId="5" fontId="3" fillId="0" borderId="0" xfId="6" applyNumberFormat="1">
      <alignment vertical="center"/>
    </xf>
    <xf numFmtId="0" fontId="0" fillId="0" borderId="0" xfId="0" applyAlignment="1">
      <alignment horizontal="center"/>
    </xf>
    <xf numFmtId="0" fontId="54" fillId="0" borderId="0" xfId="0" applyFont="1"/>
    <xf numFmtId="0" fontId="55" fillId="0" borderId="0" xfId="0" applyFont="1"/>
    <xf numFmtId="176" fontId="55" fillId="0" borderId="0" xfId="0" applyNumberFormat="1" applyFont="1"/>
    <xf numFmtId="0" fontId="56" fillId="0" borderId="0" xfId="0" applyFont="1"/>
    <xf numFmtId="0" fontId="57" fillId="0" borderId="33" xfId="0" applyFont="1" applyBorder="1" applyAlignment="1">
      <alignment horizontal="center"/>
    </xf>
    <xf numFmtId="0" fontId="54" fillId="0" borderId="33" xfId="0" applyFont="1" applyBorder="1"/>
    <xf numFmtId="0" fontId="57" fillId="0" borderId="25" xfId="0" applyFont="1" applyBorder="1" applyAlignment="1">
      <alignment horizontal="left"/>
    </xf>
    <xf numFmtId="0" fontId="54" fillId="0" borderId="33" xfId="0" applyFont="1" applyFill="1" applyBorder="1"/>
    <xf numFmtId="0" fontId="57" fillId="0" borderId="33" xfId="0" applyFont="1" applyBorder="1"/>
    <xf numFmtId="0" fontId="59" fillId="0" borderId="18" xfId="0" applyFont="1" applyBorder="1" applyAlignment="1">
      <alignment horizontal="center"/>
    </xf>
    <xf numFmtId="0" fontId="57" fillId="0" borderId="21" xfId="0" applyFont="1" applyBorder="1" applyAlignment="1">
      <alignment horizontal="left"/>
    </xf>
    <xf numFmtId="181" fontId="54" fillId="3" borderId="18" xfId="0" applyNumberFormat="1" applyFont="1" applyFill="1" applyBorder="1" applyAlignment="1" applyProtection="1">
      <protection locked="0"/>
    </xf>
    <xf numFmtId="181" fontId="54" fillId="3" borderId="25" xfId="0" applyNumberFormat="1" applyFont="1" applyFill="1" applyBorder="1" applyAlignment="1" applyProtection="1">
      <protection locked="0"/>
    </xf>
    <xf numFmtId="0" fontId="57" fillId="0" borderId="18" xfId="0" applyFont="1" applyBorder="1" applyAlignment="1">
      <alignment horizontal="left"/>
    </xf>
    <xf numFmtId="0" fontId="54" fillId="0" borderId="63" xfId="0" applyFont="1" applyBorder="1"/>
    <xf numFmtId="0" fontId="54" fillId="0" borderId="0" xfId="0" applyFont="1" applyBorder="1"/>
    <xf numFmtId="0" fontId="54" fillId="0" borderId="2" xfId="0" applyFont="1" applyBorder="1" applyAlignment="1">
      <alignment horizontal="right" vertical="center"/>
    </xf>
    <xf numFmtId="0" fontId="57" fillId="0" borderId="1" xfId="0" applyFont="1" applyBorder="1" applyAlignment="1">
      <alignment horizontal="left"/>
    </xf>
    <xf numFmtId="0" fontId="54" fillId="0" borderId="33" xfId="0" applyFont="1" applyBorder="1" applyAlignment="1">
      <alignment horizontal="right" vertical="center"/>
    </xf>
    <xf numFmtId="177" fontId="54" fillId="3" borderId="18" xfId="0" applyNumberFormat="1" applyFont="1" applyFill="1" applyBorder="1" applyAlignment="1" applyProtection="1">
      <alignment horizontal="left" vertical="center" wrapText="1"/>
      <protection locked="0"/>
    </xf>
    <xf numFmtId="177" fontId="54" fillId="3" borderId="25" xfId="0" applyNumberFormat="1" applyFont="1" applyFill="1" applyBorder="1" applyAlignment="1" applyProtection="1">
      <alignment horizontal="left" vertical="center" wrapText="1"/>
      <protection locked="0"/>
    </xf>
    <xf numFmtId="177" fontId="54" fillId="3" borderId="18" xfId="0" applyNumberFormat="1" applyFont="1" applyFill="1" applyBorder="1" applyAlignment="1" applyProtection="1">
      <alignment vertical="center" wrapText="1"/>
      <protection locked="0"/>
    </xf>
    <xf numFmtId="177" fontId="54" fillId="3" borderId="25" xfId="0" applyNumberFormat="1" applyFont="1" applyFill="1" applyBorder="1" applyAlignment="1" applyProtection="1">
      <alignment vertical="center" wrapText="1"/>
      <protection locked="0"/>
    </xf>
    <xf numFmtId="181" fontId="54" fillId="3" borderId="18" xfId="0" applyNumberFormat="1" applyFont="1" applyFill="1" applyBorder="1" applyAlignment="1" applyProtection="1">
      <alignment vertical="center"/>
      <protection locked="0"/>
    </xf>
    <xf numFmtId="0" fontId="58" fillId="0" borderId="18" xfId="0" applyNumberFormat="1" applyFont="1" applyFill="1" applyBorder="1" applyAlignment="1" applyProtection="1">
      <alignment horizontal="left" vertical="center" wrapText="1"/>
      <protection locked="0"/>
    </xf>
    <xf numFmtId="0" fontId="58" fillId="0" borderId="0" xfId="0" applyFont="1" applyAlignment="1">
      <alignment vertical="center"/>
    </xf>
    <xf numFmtId="176" fontId="54" fillId="0" borderId="0" xfId="0" applyNumberFormat="1" applyFont="1"/>
    <xf numFmtId="181" fontId="58" fillId="0" borderId="18" xfId="0" applyNumberFormat="1" applyFont="1" applyFill="1" applyBorder="1" applyAlignment="1" applyProtection="1">
      <alignment vertical="center"/>
      <protection locked="0"/>
    </xf>
    <xf numFmtId="0" fontId="54" fillId="3" borderId="18" xfId="0" applyNumberFormat="1" applyFont="1" applyFill="1" applyBorder="1" applyAlignment="1" applyProtection="1">
      <alignment horizontal="left" vertical="center" wrapText="1"/>
      <protection locked="0"/>
    </xf>
    <xf numFmtId="0" fontId="59" fillId="0" borderId="0" xfId="0" applyFont="1"/>
    <xf numFmtId="0" fontId="57" fillId="0" borderId="0" xfId="0" applyFont="1"/>
    <xf numFmtId="0" fontId="54" fillId="0" borderId="0" xfId="0" applyFont="1" applyBorder="1" applyAlignment="1">
      <alignment vertical="center"/>
    </xf>
    <xf numFmtId="0" fontId="57" fillId="0" borderId="5" xfId="0" applyFont="1" applyBorder="1" applyAlignment="1">
      <alignment horizontal="left"/>
    </xf>
    <xf numFmtId="0" fontId="54" fillId="0" borderId="0" xfId="0" applyFont="1" applyAlignment="1">
      <alignment vertical="center"/>
    </xf>
    <xf numFmtId="38" fontId="5" fillId="0" borderId="0" xfId="1" applyFont="1" applyAlignment="1">
      <alignment vertical="center"/>
    </xf>
    <xf numFmtId="38" fontId="5" fillId="0" borderId="0" xfId="2" applyNumberFormat="1">
      <alignment vertical="center"/>
    </xf>
    <xf numFmtId="0" fontId="2" fillId="0" borderId="0" xfId="2" applyFont="1">
      <alignment vertical="center"/>
    </xf>
    <xf numFmtId="5" fontId="54" fillId="0" borderId="0" xfId="0" applyNumberFormat="1" applyFont="1"/>
    <xf numFmtId="0" fontId="53" fillId="0" borderId="0" xfId="0" applyFont="1" applyBorder="1" applyAlignment="1">
      <alignment horizontal="center" vertical="center"/>
    </xf>
    <xf numFmtId="0" fontId="34" fillId="0" borderId="0" xfId="0" applyFont="1" applyBorder="1" applyAlignment="1">
      <alignment horizontal="center" vertical="center"/>
    </xf>
    <xf numFmtId="0" fontId="8" fillId="0" borderId="18" xfId="0" applyFont="1" applyBorder="1" applyAlignment="1">
      <alignment vertical="center"/>
    </xf>
    <xf numFmtId="0" fontId="46" fillId="0" borderId="0" xfId="4" applyFont="1" applyAlignment="1">
      <alignment vertical="top" wrapText="1"/>
    </xf>
    <xf numFmtId="38" fontId="65" fillId="5" borderId="70" xfId="3" applyFont="1" applyFill="1" applyBorder="1" applyAlignment="1" applyProtection="1">
      <alignment horizontal="center" vertical="center"/>
      <protection locked="0"/>
    </xf>
    <xf numFmtId="38" fontId="33" fillId="5" borderId="39" xfId="3" applyFont="1" applyFill="1" applyBorder="1" applyAlignment="1" applyProtection="1">
      <alignment vertical="center" shrinkToFit="1"/>
      <protection locked="0"/>
    </xf>
    <xf numFmtId="38" fontId="65" fillId="5" borderId="71" xfId="3" applyFont="1" applyFill="1" applyBorder="1" applyAlignment="1" applyProtection="1">
      <alignment horizontal="center" vertical="center"/>
      <protection locked="0"/>
    </xf>
    <xf numFmtId="38" fontId="33" fillId="5" borderId="43" xfId="3" applyFont="1" applyFill="1" applyBorder="1" applyAlignment="1" applyProtection="1">
      <alignment vertical="center" shrinkToFit="1"/>
      <protection locked="0"/>
    </xf>
    <xf numFmtId="176" fontId="54" fillId="3" borderId="17" xfId="0" applyNumberFormat="1" applyFont="1" applyFill="1" applyBorder="1" applyAlignment="1" applyProtection="1">
      <alignment horizontal="right" vertical="center"/>
      <protection locked="0"/>
    </xf>
    <xf numFmtId="176" fontId="54" fillId="3" borderId="18" xfId="0" applyNumberFormat="1" applyFont="1" applyFill="1" applyBorder="1" applyAlignment="1" applyProtection="1">
      <alignment horizontal="right" vertical="center"/>
      <protection locked="0"/>
    </xf>
    <xf numFmtId="0" fontId="54" fillId="0" borderId="17" xfId="0" applyFont="1" applyBorder="1" applyAlignment="1">
      <alignment horizontal="left"/>
    </xf>
    <xf numFmtId="0" fontId="54" fillId="0" borderId="18" xfId="0" applyFont="1" applyBorder="1" applyAlignment="1">
      <alignment horizontal="left"/>
    </xf>
    <xf numFmtId="0" fontId="54" fillId="0" borderId="25" xfId="0" applyFont="1" applyBorder="1" applyAlignment="1">
      <alignment horizontal="left"/>
    </xf>
    <xf numFmtId="0" fontId="54" fillId="0" borderId="20" xfId="0" applyFont="1" applyBorder="1" applyAlignment="1">
      <alignment horizontal="left"/>
    </xf>
    <xf numFmtId="0" fontId="54" fillId="0" borderId="21" xfId="0" applyFont="1" applyBorder="1" applyAlignment="1">
      <alignment horizontal="left"/>
    </xf>
    <xf numFmtId="0" fontId="54" fillId="0" borderId="22" xfId="0" applyFont="1" applyBorder="1" applyAlignment="1">
      <alignment horizontal="left"/>
    </xf>
    <xf numFmtId="181" fontId="58" fillId="0" borderId="20" xfId="0" applyNumberFormat="1" applyFont="1" applyFill="1" applyBorder="1" applyAlignment="1">
      <alignment horizontal="left"/>
    </xf>
    <xf numFmtId="181" fontId="58" fillId="0" borderId="21" xfId="0" applyNumberFormat="1" applyFont="1" applyFill="1" applyBorder="1" applyAlignment="1">
      <alignment horizontal="left"/>
    </xf>
    <xf numFmtId="181" fontId="58" fillId="0" borderId="22" xfId="0" applyNumberFormat="1" applyFont="1" applyFill="1" applyBorder="1" applyAlignment="1">
      <alignment horizontal="left"/>
    </xf>
    <xf numFmtId="0" fontId="54" fillId="3" borderId="30" xfId="0" applyNumberFormat="1" applyFont="1" applyFill="1" applyBorder="1" applyAlignment="1" applyProtection="1">
      <alignment horizontal="left" vertical="center" wrapText="1"/>
      <protection locked="0"/>
    </xf>
    <xf numFmtId="0" fontId="54" fillId="3" borderId="1" xfId="0" applyNumberFormat="1" applyFont="1" applyFill="1" applyBorder="1" applyAlignment="1" applyProtection="1">
      <alignment horizontal="left" vertical="center" wrapText="1"/>
      <protection locked="0"/>
    </xf>
    <xf numFmtId="0" fontId="54" fillId="3" borderId="4" xfId="0" applyNumberFormat="1" applyFont="1" applyFill="1" applyBorder="1" applyAlignment="1" applyProtection="1">
      <alignment horizontal="left" vertical="center" wrapText="1"/>
      <protection locked="0"/>
    </xf>
    <xf numFmtId="181" fontId="58" fillId="0" borderId="17" xfId="0" applyNumberFormat="1" applyFont="1" applyFill="1" applyBorder="1" applyAlignment="1">
      <alignment horizontal="left"/>
    </xf>
    <xf numFmtId="181" fontId="58" fillId="0" borderId="18" xfId="0" applyNumberFormat="1" applyFont="1" applyFill="1" applyBorder="1" applyAlignment="1">
      <alignment horizontal="left"/>
    </xf>
    <xf numFmtId="181" fontId="58" fillId="0" borderId="25" xfId="0" applyNumberFormat="1" applyFont="1" applyFill="1" applyBorder="1" applyAlignment="1">
      <alignment horizontal="left"/>
    </xf>
    <xf numFmtId="0" fontId="54" fillId="0" borderId="30" xfId="0" applyFont="1" applyBorder="1" applyAlignment="1">
      <alignment horizontal="left" vertical="center" wrapText="1"/>
    </xf>
    <xf numFmtId="0" fontId="54" fillId="0" borderId="1" xfId="0" applyFont="1" applyBorder="1" applyAlignment="1">
      <alignment horizontal="left" vertical="center" wrapText="1"/>
    </xf>
    <xf numFmtId="0" fontId="54" fillId="0" borderId="4" xfId="0" applyFont="1" applyBorder="1" applyAlignment="1">
      <alignment horizontal="left" vertical="center" wrapText="1"/>
    </xf>
    <xf numFmtId="0" fontId="54" fillId="0" borderId="17" xfId="0" applyFont="1" applyBorder="1" applyAlignment="1">
      <alignment horizontal="left" vertical="center"/>
    </xf>
    <xf numFmtId="0" fontId="54" fillId="0" borderId="18" xfId="0" applyFont="1" applyBorder="1" applyAlignment="1">
      <alignment horizontal="left" vertical="center"/>
    </xf>
    <xf numFmtId="0" fontId="54" fillId="0" borderId="25" xfId="0" applyFont="1" applyBorder="1" applyAlignment="1">
      <alignment horizontal="left" vertical="center"/>
    </xf>
    <xf numFmtId="0" fontId="54" fillId="0" borderId="17" xfId="0" applyFont="1" applyBorder="1" applyAlignment="1">
      <alignment horizontal="left" vertical="center" wrapText="1"/>
    </xf>
    <xf numFmtId="0" fontId="54" fillId="0" borderId="18" xfId="0" applyFont="1" applyBorder="1" applyAlignment="1">
      <alignment horizontal="left" vertical="center" wrapText="1"/>
    </xf>
    <xf numFmtId="0" fontId="54" fillId="0" borderId="25" xfId="0" applyFont="1" applyBorder="1" applyAlignment="1">
      <alignment horizontal="left" vertical="center" wrapText="1"/>
    </xf>
    <xf numFmtId="177" fontId="54" fillId="3" borderId="17" xfId="0" applyNumberFormat="1" applyFont="1" applyFill="1" applyBorder="1" applyAlignment="1" applyProtection="1">
      <alignment horizontal="right" vertical="center" wrapText="1"/>
      <protection locked="0"/>
    </xf>
    <xf numFmtId="177" fontId="54" fillId="3" borderId="18" xfId="0" applyNumberFormat="1" applyFont="1" applyFill="1" applyBorder="1" applyAlignment="1" applyProtection="1">
      <alignment horizontal="right" vertical="center" wrapText="1"/>
      <protection locked="0"/>
    </xf>
    <xf numFmtId="0" fontId="54" fillId="0" borderId="17" xfId="0" applyFont="1" applyBorder="1" applyAlignment="1">
      <alignment horizontal="center" vertical="center"/>
    </xf>
    <xf numFmtId="0" fontId="54" fillId="0" borderId="18" xfId="0" applyFont="1" applyBorder="1" applyAlignment="1">
      <alignment horizontal="center" vertical="center"/>
    </xf>
    <xf numFmtId="0" fontId="54" fillId="0" borderId="25" xfId="0" applyFont="1" applyBorder="1" applyAlignment="1">
      <alignment horizontal="center" vertical="center"/>
    </xf>
    <xf numFmtId="176" fontId="54" fillId="3" borderId="17" xfId="0" applyNumberFormat="1" applyFont="1" applyFill="1" applyBorder="1" applyAlignment="1" applyProtection="1">
      <protection locked="0"/>
    </xf>
    <xf numFmtId="176" fontId="54" fillId="3" borderId="18" xfId="0" applyNumberFormat="1" applyFont="1" applyFill="1" applyBorder="1" applyAlignment="1" applyProtection="1">
      <protection locked="0"/>
    </xf>
    <xf numFmtId="0" fontId="54" fillId="0" borderId="17" xfId="0" applyFont="1" applyFill="1" applyBorder="1" applyAlignment="1">
      <alignment horizontal="left"/>
    </xf>
    <xf numFmtId="0" fontId="54" fillId="0" borderId="18" xfId="0" applyFont="1" applyFill="1" applyBorder="1" applyAlignment="1">
      <alignment horizontal="left"/>
    </xf>
    <xf numFmtId="0" fontId="54" fillId="0" borderId="25" xfId="0" applyFont="1" applyFill="1" applyBorder="1" applyAlignment="1">
      <alignment horizontal="left"/>
    </xf>
    <xf numFmtId="0" fontId="56" fillId="0" borderId="17" xfId="0" applyFont="1" applyFill="1" applyBorder="1" applyAlignment="1">
      <alignment horizontal="center"/>
    </xf>
    <xf numFmtId="0" fontId="56" fillId="0" borderId="18" xfId="0" applyFont="1" applyFill="1" applyBorder="1" applyAlignment="1">
      <alignment horizontal="center"/>
    </xf>
    <xf numFmtId="0" fontId="56" fillId="0" borderId="25" xfId="0" applyFont="1" applyFill="1" applyBorder="1" applyAlignment="1">
      <alignment horizontal="center"/>
    </xf>
    <xf numFmtId="58" fontId="54" fillId="3" borderId="20" xfId="0" applyNumberFormat="1" applyFont="1" applyFill="1" applyBorder="1" applyAlignment="1" applyProtection="1">
      <alignment horizontal="left"/>
      <protection locked="0"/>
    </xf>
    <xf numFmtId="58" fontId="54" fillId="3" borderId="21" xfId="0" applyNumberFormat="1" applyFont="1" applyFill="1" applyBorder="1" applyAlignment="1" applyProtection="1">
      <alignment horizontal="left"/>
      <protection locked="0"/>
    </xf>
    <xf numFmtId="58" fontId="54" fillId="3" borderId="22" xfId="0" applyNumberFormat="1" applyFont="1" applyFill="1" applyBorder="1" applyAlignment="1" applyProtection="1">
      <alignment horizontal="left"/>
      <protection locked="0"/>
    </xf>
    <xf numFmtId="58" fontId="54" fillId="3" borderId="17" xfId="0" applyNumberFormat="1" applyFont="1" applyFill="1" applyBorder="1" applyAlignment="1" applyProtection="1">
      <alignment horizontal="left"/>
      <protection locked="0"/>
    </xf>
    <xf numFmtId="58" fontId="54" fillId="3" borderId="18" xfId="0" applyNumberFormat="1" applyFont="1" applyFill="1" applyBorder="1" applyAlignment="1" applyProtection="1">
      <alignment horizontal="left"/>
      <protection locked="0"/>
    </xf>
    <xf numFmtId="58" fontId="54" fillId="3" borderId="25" xfId="0" applyNumberFormat="1" applyFont="1" applyFill="1" applyBorder="1" applyAlignment="1" applyProtection="1">
      <alignment horizontal="left"/>
      <protection locked="0"/>
    </xf>
    <xf numFmtId="0" fontId="54" fillId="3" borderId="33" xfId="0" applyFont="1" applyFill="1" applyBorder="1" applyAlignment="1">
      <alignment horizontal="center"/>
    </xf>
    <xf numFmtId="0" fontId="54" fillId="3" borderId="17" xfId="0" applyFont="1" applyFill="1" applyBorder="1" applyAlignment="1" applyProtection="1">
      <alignment horizontal="center"/>
      <protection locked="0"/>
    </xf>
    <xf numFmtId="0" fontId="54" fillId="3" borderId="18" xfId="0" applyFont="1" applyFill="1" applyBorder="1" applyAlignment="1" applyProtection="1">
      <alignment horizontal="center"/>
      <protection locked="0"/>
    </xf>
    <xf numFmtId="0" fontId="54" fillId="3" borderId="25" xfId="0" applyFont="1" applyFill="1" applyBorder="1" applyAlignment="1" applyProtection="1">
      <alignment horizontal="center"/>
      <protection locked="0"/>
    </xf>
    <xf numFmtId="5" fontId="60" fillId="0" borderId="17" xfId="0" applyNumberFormat="1" applyFont="1" applyFill="1" applyBorder="1" applyAlignment="1">
      <alignment horizontal="center"/>
    </xf>
    <xf numFmtId="5" fontId="60" fillId="0" borderId="18" xfId="0" applyNumberFormat="1" applyFont="1" applyFill="1" applyBorder="1" applyAlignment="1">
      <alignment horizontal="center"/>
    </xf>
    <xf numFmtId="5" fontId="60" fillId="0" borderId="25" xfId="0" applyNumberFormat="1" applyFont="1" applyFill="1" applyBorder="1" applyAlignment="1">
      <alignment horizontal="center"/>
    </xf>
    <xf numFmtId="0" fontId="54" fillId="3" borderId="33" xfId="0" applyFont="1" applyFill="1" applyBorder="1" applyAlignment="1" applyProtection="1">
      <alignment horizontal="left"/>
      <protection locked="0"/>
    </xf>
    <xf numFmtId="58" fontId="54" fillId="3" borderId="33" xfId="0" applyNumberFormat="1" applyFont="1" applyFill="1" applyBorder="1" applyAlignment="1" applyProtection="1">
      <alignment horizontal="left"/>
      <protection locked="0"/>
    </xf>
    <xf numFmtId="0" fontId="58" fillId="0" borderId="33" xfId="0" applyFont="1" applyFill="1" applyBorder="1" applyAlignment="1">
      <alignment horizontal="left"/>
    </xf>
    <xf numFmtId="0" fontId="58" fillId="3" borderId="17" xfId="0" applyFont="1" applyFill="1" applyBorder="1" applyAlignment="1">
      <alignment horizontal="left"/>
    </xf>
    <xf numFmtId="0" fontId="58" fillId="3" borderId="18" xfId="0" applyFont="1" applyFill="1" applyBorder="1" applyAlignment="1">
      <alignment horizontal="left"/>
    </xf>
    <xf numFmtId="0" fontId="58" fillId="3" borderId="25" xfId="0" applyFont="1" applyFill="1" applyBorder="1" applyAlignment="1">
      <alignment horizontal="left"/>
    </xf>
    <xf numFmtId="0" fontId="62" fillId="0" borderId="21" xfId="0" applyNumberFormat="1" applyFont="1" applyFill="1" applyBorder="1" applyAlignment="1" applyProtection="1">
      <alignment horizontal="center" vertical="center" wrapText="1"/>
      <protection locked="0"/>
    </xf>
    <xf numFmtId="0" fontId="62" fillId="0" borderId="22" xfId="0" applyNumberFormat="1" applyFont="1" applyFill="1" applyBorder="1" applyAlignment="1" applyProtection="1">
      <alignment horizontal="center" vertical="center" wrapText="1"/>
      <protection locked="0"/>
    </xf>
    <xf numFmtId="0" fontId="62" fillId="0" borderId="1" xfId="0" applyNumberFormat="1" applyFont="1" applyFill="1" applyBorder="1" applyAlignment="1" applyProtection="1">
      <alignment horizontal="center" vertical="center" wrapText="1"/>
      <protection locked="0"/>
    </xf>
    <xf numFmtId="0" fontId="62" fillId="0" borderId="4" xfId="0" applyNumberFormat="1" applyFont="1" applyFill="1" applyBorder="1" applyAlignment="1" applyProtection="1">
      <alignment horizontal="center" vertical="center" wrapText="1"/>
      <protection locked="0"/>
    </xf>
    <xf numFmtId="0" fontId="61" fillId="0" borderId="17" xfId="0" applyFont="1" applyBorder="1" applyAlignment="1">
      <alignment horizontal="left" vertical="center" wrapText="1"/>
    </xf>
    <xf numFmtId="0" fontId="61" fillId="0" borderId="18" xfId="0" applyFont="1" applyBorder="1" applyAlignment="1">
      <alignment horizontal="left" vertical="center" wrapText="1"/>
    </xf>
    <xf numFmtId="0" fontId="61" fillId="0" borderId="25" xfId="0" applyFont="1" applyBorder="1" applyAlignment="1">
      <alignment horizontal="left" vertical="center" wrapText="1"/>
    </xf>
    <xf numFmtId="177" fontId="58" fillId="0" borderId="17" xfId="0" applyNumberFormat="1" applyFont="1" applyFill="1" applyBorder="1" applyAlignment="1" applyProtection="1">
      <alignment horizontal="right" vertical="center"/>
      <protection locked="0"/>
    </xf>
    <xf numFmtId="177" fontId="58" fillId="0" borderId="18" xfId="0" applyNumberFormat="1" applyFont="1" applyFill="1" applyBorder="1" applyAlignment="1" applyProtection="1">
      <alignment horizontal="right" vertical="center"/>
      <protection locked="0"/>
    </xf>
    <xf numFmtId="184" fontId="58" fillId="0" borderId="17" xfId="0" applyNumberFormat="1" applyFont="1" applyFill="1" applyBorder="1" applyAlignment="1" applyProtection="1">
      <alignment horizontal="right" vertical="center"/>
      <protection locked="0"/>
    </xf>
    <xf numFmtId="184" fontId="58" fillId="0" borderId="18" xfId="0" applyNumberFormat="1" applyFont="1" applyFill="1" applyBorder="1" applyAlignment="1" applyProtection="1">
      <alignment horizontal="right" vertical="center"/>
      <protection locked="0"/>
    </xf>
    <xf numFmtId="0" fontId="58" fillId="0" borderId="21" xfId="0" applyFont="1" applyBorder="1" applyAlignment="1">
      <alignment horizontal="center" vertical="center"/>
    </xf>
    <xf numFmtId="0" fontId="58" fillId="0" borderId="22" xfId="0" applyFont="1" applyBorder="1" applyAlignment="1">
      <alignment horizontal="center" vertical="center"/>
    </xf>
    <xf numFmtId="0" fontId="58" fillId="0" borderId="1" xfId="0" applyFont="1" applyBorder="1" applyAlignment="1">
      <alignment horizontal="center" vertical="center"/>
    </xf>
    <xf numFmtId="0" fontId="58" fillId="0" borderId="4" xfId="0" applyFont="1" applyBorder="1" applyAlignment="1">
      <alignment horizontal="center" vertical="center"/>
    </xf>
    <xf numFmtId="0" fontId="54" fillId="3" borderId="17" xfId="0" applyNumberFormat="1" applyFont="1" applyFill="1" applyBorder="1" applyAlignment="1" applyProtection="1">
      <alignment horizontal="left" vertical="center" wrapText="1"/>
      <protection locked="0"/>
    </xf>
    <xf numFmtId="0" fontId="54" fillId="3" borderId="18" xfId="0" applyNumberFormat="1" applyFont="1" applyFill="1" applyBorder="1" applyAlignment="1" applyProtection="1">
      <alignment horizontal="left" vertical="center" wrapText="1"/>
      <protection locked="0"/>
    </xf>
    <xf numFmtId="0" fontId="54" fillId="3" borderId="25" xfId="0" applyNumberFormat="1" applyFont="1" applyFill="1" applyBorder="1" applyAlignment="1" applyProtection="1">
      <alignment horizontal="left" vertical="center" wrapText="1"/>
      <protection locked="0"/>
    </xf>
    <xf numFmtId="0" fontId="54" fillId="0" borderId="17" xfId="0" applyFont="1" applyFill="1" applyBorder="1" applyAlignment="1">
      <alignment horizontal="center" vertical="center"/>
    </xf>
    <xf numFmtId="0" fontId="54" fillId="0" borderId="18" xfId="0" applyFont="1" applyFill="1" applyBorder="1" applyAlignment="1">
      <alignment horizontal="center" vertical="center"/>
    </xf>
    <xf numFmtId="0" fontId="54" fillId="0" borderId="25" xfId="0" applyFont="1" applyFill="1" applyBorder="1" applyAlignment="1">
      <alignment horizontal="center" vertical="center"/>
    </xf>
    <xf numFmtId="38" fontId="16" fillId="0" borderId="52" xfId="7" applyFont="1" applyBorder="1" applyAlignment="1">
      <alignment horizontal="center" vertical="center" wrapText="1"/>
    </xf>
    <xf numFmtId="38" fontId="16" fillId="0" borderId="38" xfId="7" applyFont="1" applyBorder="1" applyAlignment="1">
      <alignment horizontal="center" vertical="center" wrapText="1"/>
    </xf>
    <xf numFmtId="38" fontId="16" fillId="0" borderId="47" xfId="7" applyFont="1" applyBorder="1" applyAlignment="1">
      <alignment horizontal="center" vertical="center" wrapText="1"/>
    </xf>
    <xf numFmtId="38" fontId="21" fillId="0" borderId="56" xfId="7" applyFont="1" applyBorder="1" applyAlignment="1">
      <alignment horizontal="center" vertical="center" wrapText="1"/>
    </xf>
    <xf numFmtId="38" fontId="21" fillId="0" borderId="19" xfId="7" applyFont="1" applyBorder="1" applyAlignment="1">
      <alignment horizontal="center" vertical="center" wrapText="1"/>
    </xf>
    <xf numFmtId="38" fontId="21" fillId="0" borderId="67" xfId="7" applyFont="1" applyBorder="1" applyAlignment="1">
      <alignment horizontal="center" vertical="center" wrapText="1"/>
    </xf>
    <xf numFmtId="0" fontId="16" fillId="0" borderId="52" xfId="6" applyFont="1" applyBorder="1" applyAlignment="1">
      <alignment horizontal="center" vertical="center" wrapText="1"/>
    </xf>
    <xf numFmtId="0" fontId="16" fillId="0" borderId="38" xfId="6" applyFont="1" applyBorder="1" applyAlignment="1">
      <alignment horizontal="center" vertical="center" wrapText="1"/>
    </xf>
    <xf numFmtId="0" fontId="16" fillId="0" borderId="47" xfId="6" applyFont="1" applyBorder="1" applyAlignment="1">
      <alignment horizontal="center" vertical="center" wrapText="1"/>
    </xf>
    <xf numFmtId="0" fontId="21" fillId="0" borderId="56" xfId="6" applyFont="1" applyBorder="1" applyAlignment="1">
      <alignment horizontal="center" vertical="center" wrapText="1"/>
    </xf>
    <xf numFmtId="0" fontId="21" fillId="0" borderId="19" xfId="6" applyFont="1" applyBorder="1" applyAlignment="1">
      <alignment horizontal="center" vertical="center" wrapText="1"/>
    </xf>
    <xf numFmtId="0" fontId="21" fillId="0" borderId="67" xfId="6" applyFont="1" applyBorder="1" applyAlignment="1">
      <alignment horizontal="center" vertical="center" wrapText="1"/>
    </xf>
    <xf numFmtId="0" fontId="14" fillId="0" borderId="35" xfId="6" applyFont="1" applyBorder="1" applyAlignment="1">
      <alignment horizontal="center" vertical="center"/>
    </xf>
    <xf numFmtId="0" fontId="14" fillId="0" borderId="28" xfId="6" applyFont="1" applyBorder="1" applyAlignment="1">
      <alignment horizontal="center" vertical="center"/>
    </xf>
    <xf numFmtId="38" fontId="16" fillId="0" borderId="95" xfId="7" applyFont="1" applyBorder="1" applyAlignment="1">
      <alignment vertical="center"/>
    </xf>
    <xf numFmtId="38" fontId="16" fillId="0" borderId="57" xfId="7" applyFont="1" applyBorder="1" applyAlignment="1">
      <alignment vertical="center"/>
    </xf>
    <xf numFmtId="38" fontId="33" fillId="4" borderId="41" xfId="7" applyFont="1" applyFill="1" applyBorder="1" applyAlignment="1" applyProtection="1">
      <alignment vertical="center"/>
      <protection locked="0"/>
    </xf>
    <xf numFmtId="38" fontId="33" fillId="4" borderId="12" xfId="7" applyFont="1" applyFill="1" applyBorder="1" applyAlignment="1" applyProtection="1">
      <alignment vertical="center"/>
      <protection locked="0"/>
    </xf>
    <xf numFmtId="38" fontId="16" fillId="0" borderId="41" xfId="7" applyFont="1" applyBorder="1" applyAlignment="1">
      <alignment horizontal="right" vertical="center"/>
    </xf>
    <xf numFmtId="38" fontId="16" fillId="0" borderId="34" xfId="7" applyFont="1" applyBorder="1" applyAlignment="1">
      <alignment horizontal="right" vertical="center"/>
    </xf>
    <xf numFmtId="0" fontId="1" fillId="0" borderId="63" xfId="6" applyFont="1" applyBorder="1" applyAlignment="1">
      <alignment vertical="center" wrapText="1" shrinkToFit="1"/>
    </xf>
    <xf numFmtId="0" fontId="3" fillId="0" borderId="63" xfId="6" applyBorder="1" applyAlignment="1">
      <alignment vertical="center" wrapText="1" shrinkToFit="1"/>
    </xf>
    <xf numFmtId="0" fontId="18" fillId="0" borderId="63" xfId="6" applyFont="1" applyBorder="1" applyAlignment="1">
      <alignment horizontal="center" vertical="center"/>
    </xf>
    <xf numFmtId="0" fontId="22" fillId="0" borderId="35" xfId="6" applyFont="1" applyBorder="1" applyAlignment="1">
      <alignment horizontal="center" vertical="center" wrapText="1"/>
    </xf>
    <xf numFmtId="0" fontId="22" fillId="0" borderId="16" xfId="6" applyFont="1" applyBorder="1" applyAlignment="1">
      <alignment horizontal="center" vertical="center" wrapText="1"/>
    </xf>
    <xf numFmtId="0" fontId="16" fillId="0" borderId="38" xfId="6" applyFont="1" applyBorder="1" applyAlignment="1">
      <alignment vertical="center" wrapText="1"/>
    </xf>
    <xf numFmtId="0" fontId="16" fillId="0" borderId="47" xfId="6" applyFont="1" applyBorder="1" applyAlignment="1">
      <alignment vertical="center" wrapText="1"/>
    </xf>
    <xf numFmtId="0" fontId="21" fillId="0" borderId="19" xfId="6" applyFont="1" applyBorder="1" applyAlignment="1">
      <alignment vertical="center" wrapText="1"/>
    </xf>
    <xf numFmtId="0" fontId="21" fillId="0" borderId="67" xfId="6" applyFont="1" applyBorder="1" applyAlignment="1">
      <alignment vertical="center" wrapText="1"/>
    </xf>
    <xf numFmtId="38" fontId="33" fillId="4" borderId="45" xfId="7" applyFont="1" applyFill="1" applyBorder="1" applyAlignment="1" applyProtection="1">
      <alignment vertical="center"/>
      <protection locked="0"/>
    </xf>
    <xf numFmtId="38" fontId="16" fillId="0" borderId="45" xfId="7" applyFont="1" applyBorder="1" applyAlignment="1">
      <alignment vertical="center"/>
    </xf>
    <xf numFmtId="38" fontId="16" fillId="0" borderId="12" xfId="7" applyFont="1" applyBorder="1" applyAlignment="1">
      <alignment vertical="center"/>
    </xf>
    <xf numFmtId="38" fontId="16" fillId="0" borderId="96" xfId="7" applyFont="1" applyBorder="1" applyAlignment="1">
      <alignment vertical="center"/>
    </xf>
    <xf numFmtId="38" fontId="16" fillId="0" borderId="97" xfId="7" applyFont="1" applyBorder="1" applyAlignment="1">
      <alignment vertical="center"/>
    </xf>
    <xf numFmtId="0" fontId="5" fillId="0" borderId="63" xfId="2" applyBorder="1" applyAlignment="1">
      <alignment vertical="center" wrapText="1" shrinkToFit="1"/>
    </xf>
    <xf numFmtId="38" fontId="21" fillId="0" borderId="56" xfId="3" applyFont="1" applyBorder="1" applyAlignment="1">
      <alignment horizontal="center" vertical="center" wrapText="1"/>
    </xf>
    <xf numFmtId="38" fontId="21" fillId="0" borderId="19" xfId="3" applyFont="1" applyBorder="1" applyAlignment="1">
      <alignment horizontal="center" vertical="center" wrapText="1"/>
    </xf>
    <xf numFmtId="38" fontId="21" fillId="0" borderId="67" xfId="3" applyFont="1" applyBorder="1" applyAlignment="1">
      <alignment horizontal="center" vertical="center" wrapText="1"/>
    </xf>
    <xf numFmtId="0" fontId="18" fillId="0" borderId="63" xfId="2" applyFont="1" applyBorder="1" applyAlignment="1">
      <alignment horizontal="center" vertical="center"/>
    </xf>
    <xf numFmtId="0" fontId="22" fillId="0" borderId="35" xfId="2" applyFont="1" applyBorder="1" applyAlignment="1">
      <alignment horizontal="center" vertical="center" wrapText="1"/>
    </xf>
    <xf numFmtId="0" fontId="22" fillId="0" borderId="16" xfId="2" applyFont="1" applyBorder="1" applyAlignment="1">
      <alignment horizontal="center" vertical="center" wrapText="1"/>
    </xf>
    <xf numFmtId="38" fontId="16" fillId="0" borderId="52" xfId="3" applyFont="1" applyBorder="1" applyAlignment="1">
      <alignment horizontal="center" vertical="center" wrapText="1"/>
    </xf>
    <xf numFmtId="38" fontId="16" fillId="0" borderId="38" xfId="3" applyFont="1" applyBorder="1" applyAlignment="1">
      <alignment horizontal="center" vertical="center" wrapText="1"/>
    </xf>
    <xf numFmtId="38" fontId="16" fillId="0" borderId="47" xfId="3" applyFont="1" applyBorder="1" applyAlignment="1">
      <alignment horizontal="center" vertical="center" wrapText="1"/>
    </xf>
    <xf numFmtId="0" fontId="16" fillId="0" borderId="38" xfId="2" applyFont="1" applyBorder="1" applyAlignment="1">
      <alignment vertical="center" wrapText="1"/>
    </xf>
    <xf numFmtId="0" fontId="16" fillId="0" borderId="47" xfId="2" applyFont="1" applyBorder="1" applyAlignment="1">
      <alignment vertical="center" wrapText="1"/>
    </xf>
    <xf numFmtId="0" fontId="21" fillId="0" borderId="19" xfId="2" applyFont="1" applyBorder="1" applyAlignment="1">
      <alignment vertical="center" wrapText="1"/>
    </xf>
    <xf numFmtId="0" fontId="21" fillId="0" borderId="67" xfId="2" applyFont="1" applyBorder="1" applyAlignment="1">
      <alignment vertical="center" wrapText="1"/>
    </xf>
    <xf numFmtId="0" fontId="21" fillId="0" borderId="56" xfId="2" applyFont="1" applyBorder="1" applyAlignment="1">
      <alignment horizontal="center" vertical="center" wrapText="1"/>
    </xf>
    <xf numFmtId="0" fontId="21" fillId="0" borderId="19" xfId="2" applyFont="1" applyBorder="1" applyAlignment="1">
      <alignment horizontal="center" vertical="center" wrapText="1"/>
    </xf>
    <xf numFmtId="0" fontId="21" fillId="0" borderId="67" xfId="2" applyFont="1" applyBorder="1" applyAlignment="1">
      <alignment horizontal="center" vertical="center" wrapText="1"/>
    </xf>
    <xf numFmtId="0" fontId="14" fillId="0" borderId="35" xfId="2" applyFont="1" applyBorder="1" applyAlignment="1">
      <alignment horizontal="center" vertical="center"/>
    </xf>
    <xf numFmtId="0" fontId="14" fillId="0" borderId="28" xfId="2" applyFont="1" applyBorder="1" applyAlignment="1">
      <alignment horizontal="center" vertical="center"/>
    </xf>
    <xf numFmtId="0" fontId="16" fillId="0" borderId="52" xfId="2" applyFont="1" applyBorder="1" applyAlignment="1">
      <alignment horizontal="center" vertical="center" wrapText="1"/>
    </xf>
    <xf numFmtId="0" fontId="16" fillId="0" borderId="38" xfId="2" applyFont="1" applyBorder="1" applyAlignment="1">
      <alignment horizontal="center" vertical="center" wrapText="1"/>
    </xf>
    <xf numFmtId="0" fontId="16" fillId="0" borderId="47" xfId="2" applyFont="1" applyBorder="1" applyAlignment="1">
      <alignment horizontal="center" vertical="center" wrapText="1"/>
    </xf>
    <xf numFmtId="0" fontId="25" fillId="0" borderId="0" xfId="0" applyFont="1" applyAlignment="1">
      <alignment horizontal="left" vertical="center"/>
    </xf>
    <xf numFmtId="181" fontId="24" fillId="0" borderId="0" xfId="1" applyNumberFormat="1" applyFont="1" applyAlignment="1">
      <alignment horizontal="left"/>
    </xf>
    <xf numFmtId="0" fontId="40" fillId="0" borderId="0" xfId="0" applyFont="1" applyAlignment="1">
      <alignment horizontal="left"/>
    </xf>
    <xf numFmtId="0" fontId="24" fillId="0" borderId="0" xfId="0" applyFont="1" applyAlignment="1">
      <alignment horizontal="center"/>
    </xf>
    <xf numFmtId="58" fontId="25" fillId="0" borderId="0" xfId="0" applyNumberFormat="1" applyFont="1" applyAlignment="1">
      <alignment horizontal="distributed" shrinkToFit="1"/>
    </xf>
    <xf numFmtId="0" fontId="25" fillId="0" borderId="0" xfId="0" applyFont="1" applyAlignment="1">
      <alignment horizontal="left" vertical="top" wrapText="1" shrinkToFit="1"/>
    </xf>
    <xf numFmtId="0" fontId="25" fillId="0" borderId="0" xfId="0" applyFont="1" applyAlignment="1">
      <alignment horizontal="left" shrinkToFit="1"/>
    </xf>
    <xf numFmtId="0" fontId="24" fillId="0" borderId="0" xfId="0" applyFont="1" applyAlignment="1">
      <alignment horizontal="left"/>
    </xf>
    <xf numFmtId="0" fontId="9" fillId="0" borderId="0" xfId="0" applyFont="1" applyAlignment="1">
      <alignment horizontal="center" vertical="center"/>
    </xf>
    <xf numFmtId="0" fontId="8" fillId="0" borderId="33" xfId="0" applyFont="1" applyBorder="1" applyAlignment="1">
      <alignment horizontal="center" vertical="center"/>
    </xf>
    <xf numFmtId="58" fontId="8" fillId="0" borderId="17" xfId="0" applyNumberFormat="1" applyFont="1" applyBorder="1" applyAlignment="1">
      <alignment horizontal="center" vertical="center"/>
    </xf>
    <xf numFmtId="58" fontId="8" fillId="0" borderId="25" xfId="0" applyNumberFormat="1" applyFont="1" applyBorder="1" applyAlignment="1">
      <alignment horizontal="center" vertical="center"/>
    </xf>
    <xf numFmtId="0" fontId="8" fillId="0" borderId="1" xfId="0" applyFont="1" applyBorder="1" applyAlignment="1">
      <alignment horizontal="left" vertical="center" shrinkToFit="1"/>
    </xf>
    <xf numFmtId="0" fontId="8" fillId="0" borderId="20" xfId="0" applyFont="1" applyBorder="1" applyAlignment="1">
      <alignment horizontal="center" vertical="center"/>
    </xf>
    <xf numFmtId="0" fontId="8" fillId="0" borderId="22" xfId="0" applyFont="1" applyBorder="1" applyAlignment="1">
      <alignment horizontal="center" vertical="center"/>
    </xf>
    <xf numFmtId="0" fontId="8" fillId="0" borderId="3" xfId="0" applyFont="1" applyBorder="1" applyAlignment="1">
      <alignment horizontal="center" vertical="center" justifyLastLine="1"/>
    </xf>
    <xf numFmtId="0" fontId="8" fillId="0" borderId="19" xfId="0" applyFont="1" applyBorder="1" applyAlignment="1">
      <alignment horizontal="center" vertical="center" justifyLastLine="1"/>
    </xf>
    <xf numFmtId="0" fontId="8" fillId="0" borderId="3" xfId="0" applyFont="1" applyBorder="1" applyAlignment="1">
      <alignment horizontal="center" vertical="center"/>
    </xf>
    <xf numFmtId="0" fontId="8" fillId="0" borderId="19" xfId="0" applyFont="1" applyBorder="1" applyAlignment="1">
      <alignment horizontal="center" vertical="center"/>
    </xf>
    <xf numFmtId="0" fontId="8" fillId="0" borderId="30" xfId="0" applyFont="1" applyBorder="1" applyAlignment="1">
      <alignment horizontal="center" vertical="center"/>
    </xf>
    <xf numFmtId="0" fontId="8" fillId="0" borderId="4" xfId="0" applyFont="1" applyBorder="1" applyAlignment="1">
      <alignment horizontal="center" vertical="center"/>
    </xf>
    <xf numFmtId="0" fontId="8" fillId="0" borderId="17" xfId="0" applyFont="1" applyBorder="1" applyAlignment="1">
      <alignment horizontal="left" vertical="center" wrapText="1"/>
    </xf>
    <xf numFmtId="0" fontId="8" fillId="0" borderId="25" xfId="0" applyFont="1" applyBorder="1" applyAlignment="1">
      <alignment horizontal="left" vertical="center" wrapText="1"/>
    </xf>
    <xf numFmtId="38" fontId="8" fillId="0" borderId="14" xfId="1" applyFont="1" applyBorder="1" applyAlignment="1" applyProtection="1">
      <alignment horizontal="left" vertical="center" wrapText="1"/>
    </xf>
    <xf numFmtId="38" fontId="8" fillId="0" borderId="23" xfId="1" applyFont="1" applyBorder="1" applyAlignment="1" applyProtection="1">
      <alignment horizontal="left" vertical="center" wrapText="1"/>
    </xf>
    <xf numFmtId="38" fontId="8" fillId="0" borderId="13" xfId="1" applyFont="1" applyBorder="1" applyAlignment="1" applyProtection="1">
      <alignment horizontal="left" vertical="center" wrapText="1"/>
    </xf>
    <xf numFmtId="0" fontId="8" fillId="0" borderId="5" xfId="0" applyFont="1" applyBorder="1" applyAlignment="1" applyProtection="1">
      <alignment horizontal="center" vertical="center" justifyLastLine="1"/>
    </xf>
    <xf numFmtId="0" fontId="8" fillId="0" borderId="2" xfId="0" applyFont="1" applyBorder="1" applyAlignment="1" applyProtection="1">
      <alignment horizontal="center" vertical="center" justifyLastLine="1"/>
    </xf>
    <xf numFmtId="0" fontId="8" fillId="0" borderId="3"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19" xfId="0" applyFont="1" applyBorder="1" applyAlignment="1" applyProtection="1">
      <alignment horizontal="center" vertical="center"/>
    </xf>
    <xf numFmtId="38" fontId="8" fillId="0" borderId="20" xfId="1" applyFont="1" applyBorder="1" applyAlignment="1" applyProtection="1">
      <alignment horizontal="left" vertical="center" wrapText="1"/>
    </xf>
    <xf numFmtId="38" fontId="8" fillId="0" borderId="21" xfId="1" applyFont="1" applyBorder="1" applyAlignment="1" applyProtection="1">
      <alignment horizontal="left" vertical="center" wrapText="1"/>
    </xf>
    <xf numFmtId="38" fontId="8" fillId="0" borderId="22" xfId="1" applyFont="1" applyBorder="1" applyAlignment="1" applyProtection="1">
      <alignment horizontal="left" vertical="center" wrapText="1"/>
    </xf>
    <xf numFmtId="0" fontId="8" fillId="0" borderId="20" xfId="0" applyFont="1" applyBorder="1" applyAlignment="1" applyProtection="1">
      <alignment horizontal="center" vertical="center"/>
    </xf>
    <xf numFmtId="0" fontId="8" fillId="0" borderId="22" xfId="0" applyFont="1" applyBorder="1" applyAlignment="1" applyProtection="1">
      <alignment horizontal="center" vertical="center"/>
    </xf>
    <xf numFmtId="0" fontId="8" fillId="0" borderId="30"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21" xfId="0" applyFont="1" applyBorder="1" applyAlignment="1" applyProtection="1">
      <alignment horizontal="center" vertical="center"/>
    </xf>
    <xf numFmtId="0" fontId="8" fillId="0" borderId="1" xfId="0" applyFont="1" applyBorder="1" applyAlignment="1" applyProtection="1">
      <alignment horizontal="center" vertical="center"/>
    </xf>
    <xf numFmtId="38" fontId="8" fillId="0" borderId="8" xfId="1" applyFont="1" applyBorder="1" applyAlignment="1" applyProtection="1">
      <alignment horizontal="center" vertical="center" wrapText="1"/>
    </xf>
    <xf numFmtId="38" fontId="8" fillId="0" borderId="24" xfId="1" applyFont="1" applyBorder="1" applyAlignment="1" applyProtection="1">
      <alignment horizontal="center" vertical="center" wrapText="1"/>
    </xf>
    <xf numFmtId="38" fontId="8" fillId="0" borderId="7" xfId="1" applyFont="1" applyBorder="1" applyAlignment="1" applyProtection="1">
      <alignment horizontal="center" vertical="center" wrapText="1"/>
    </xf>
    <xf numFmtId="38" fontId="8" fillId="0" borderId="18" xfId="1" applyFont="1" applyBorder="1" applyAlignment="1" applyProtection="1">
      <alignment horizontal="left" vertical="center" wrapText="1"/>
    </xf>
    <xf numFmtId="38" fontId="8" fillId="0" borderId="25" xfId="1" applyFont="1" applyBorder="1" applyAlignment="1" applyProtection="1">
      <alignment horizontal="left" vertical="center" wrapText="1"/>
    </xf>
    <xf numFmtId="38" fontId="8" fillId="0" borderId="17" xfId="1" applyFont="1" applyBorder="1" applyAlignment="1" applyProtection="1">
      <alignment horizontal="left" vertical="center" wrapText="1"/>
    </xf>
    <xf numFmtId="38" fontId="8" fillId="0" borderId="27" xfId="1" applyFont="1" applyFill="1" applyBorder="1" applyAlignment="1" applyProtection="1">
      <alignment vertical="center"/>
    </xf>
    <xf numFmtId="38" fontId="8" fillId="0" borderId="16" xfId="1" applyFont="1" applyFill="1" applyBorder="1" applyAlignment="1" applyProtection="1">
      <alignment vertical="center"/>
    </xf>
    <xf numFmtId="38" fontId="8" fillId="0" borderId="27" xfId="1" applyFont="1" applyFill="1" applyBorder="1" applyAlignment="1" applyProtection="1">
      <alignment horizontal="center" vertical="center"/>
    </xf>
    <xf numFmtId="38" fontId="8" fillId="0" borderId="28" xfId="1" applyFont="1" applyFill="1" applyBorder="1" applyAlignment="1" applyProtection="1">
      <alignment horizontal="center" vertical="center"/>
    </xf>
    <xf numFmtId="38" fontId="8" fillId="0" borderId="29" xfId="1" applyFont="1" applyFill="1" applyBorder="1" applyAlignment="1" applyProtection="1">
      <alignment horizontal="center" vertical="center"/>
    </xf>
    <xf numFmtId="38" fontId="8" fillId="0" borderId="11" xfId="1" applyFont="1" applyBorder="1" applyAlignment="1" applyProtection="1">
      <alignment horizontal="left" vertical="center" wrapText="1"/>
    </xf>
    <xf numFmtId="38" fontId="8" fillId="0" borderId="26" xfId="1" applyFont="1" applyBorder="1" applyAlignment="1" applyProtection="1">
      <alignment horizontal="left" vertical="center" wrapText="1"/>
    </xf>
    <xf numFmtId="38" fontId="8" fillId="0" borderId="10" xfId="1" applyFont="1" applyBorder="1" applyAlignment="1" applyProtection="1">
      <alignment horizontal="left" vertical="center" wrapText="1"/>
    </xf>
    <xf numFmtId="38" fontId="8" fillId="0" borderId="27" xfId="1" applyFont="1" applyBorder="1" applyAlignment="1" applyProtection="1">
      <alignment horizontal="left" vertical="center" wrapText="1"/>
    </xf>
    <xf numFmtId="38" fontId="8" fillId="0" borderId="28" xfId="1" applyFont="1" applyBorder="1" applyAlignment="1" applyProtection="1">
      <alignment horizontal="left" vertical="center" wrapText="1"/>
    </xf>
    <xf numFmtId="38" fontId="8" fillId="0" borderId="29" xfId="1" applyFont="1" applyBorder="1" applyAlignment="1" applyProtection="1">
      <alignment horizontal="left" vertical="center" wrapText="1"/>
    </xf>
    <xf numFmtId="38" fontId="8" fillId="0" borderId="31" xfId="1" applyFont="1" applyBorder="1" applyAlignment="1" applyProtection="1">
      <alignment vertical="center" wrapText="1"/>
    </xf>
    <xf numFmtId="38" fontId="8" fillId="0" borderId="32" xfId="1" applyFont="1" applyBorder="1" applyAlignment="1" applyProtection="1">
      <alignment vertical="center" wrapText="1"/>
    </xf>
    <xf numFmtId="38" fontId="8" fillId="0" borderId="31" xfId="1" applyFont="1" applyFill="1" applyBorder="1" applyAlignment="1" applyProtection="1">
      <alignment vertical="center" wrapText="1"/>
      <protection locked="0"/>
    </xf>
    <xf numFmtId="0" fontId="0" fillId="0" borderId="68" xfId="0" applyFont="1" applyFill="1" applyBorder="1" applyAlignment="1" applyProtection="1">
      <alignment vertical="center" wrapText="1"/>
      <protection locked="0"/>
    </xf>
    <xf numFmtId="0" fontId="0" fillId="0" borderId="32" xfId="0" applyFont="1" applyFill="1" applyBorder="1" applyAlignment="1" applyProtection="1">
      <alignment vertical="center" wrapText="1"/>
      <protection locked="0"/>
    </xf>
    <xf numFmtId="38" fontId="8" fillId="0" borderId="11" xfId="1" applyFont="1" applyBorder="1" applyAlignment="1" applyProtection="1">
      <alignment vertical="center" wrapText="1"/>
    </xf>
    <xf numFmtId="38" fontId="8" fillId="0" borderId="10" xfId="1" applyFont="1" applyBorder="1" applyAlignment="1" applyProtection="1">
      <alignment vertical="center" wrapText="1"/>
    </xf>
    <xf numFmtId="38" fontId="8" fillId="2" borderId="11" xfId="1" applyFont="1" applyFill="1" applyBorder="1" applyAlignment="1" applyProtection="1">
      <alignment horizontal="left" vertical="center" wrapText="1"/>
    </xf>
    <xf numFmtId="38" fontId="8" fillId="2" borderId="26" xfId="1" applyFont="1" applyFill="1" applyBorder="1" applyAlignment="1" applyProtection="1">
      <alignment horizontal="left" vertical="center" wrapText="1"/>
    </xf>
    <xf numFmtId="38" fontId="8" fillId="2" borderId="10" xfId="1" applyFont="1" applyFill="1" applyBorder="1" applyAlignment="1" applyProtection="1">
      <alignment horizontal="left" vertical="center" wrapText="1"/>
    </xf>
    <xf numFmtId="10" fontId="46" fillId="0" borderId="0" xfId="4" applyNumberFormat="1" applyFont="1" applyAlignment="1">
      <alignment horizontal="left"/>
    </xf>
    <xf numFmtId="0" fontId="46" fillId="0" borderId="0" xfId="4" applyFont="1" applyAlignment="1">
      <alignment horizontal="left" wrapText="1"/>
    </xf>
    <xf numFmtId="0" fontId="43" fillId="0" borderId="0" xfId="4" applyFont="1" applyAlignment="1">
      <alignment horizontal="left" vertical="center" wrapText="1"/>
    </xf>
    <xf numFmtId="0" fontId="43" fillId="0" borderId="0" xfId="4" applyFont="1" applyAlignment="1">
      <alignment horizontal="center"/>
    </xf>
    <xf numFmtId="182" fontId="49" fillId="0" borderId="0" xfId="4" applyNumberFormat="1" applyFont="1" applyBorder="1" applyAlignment="1">
      <alignment horizontal="right" shrinkToFit="1"/>
    </xf>
    <xf numFmtId="182" fontId="52" fillId="0" borderId="0" xfId="4" applyNumberFormat="1" applyFont="1" applyBorder="1" applyAlignment="1">
      <alignment horizontal="right" shrinkToFit="1"/>
    </xf>
    <xf numFmtId="0" fontId="25" fillId="0" borderId="0" xfId="0" applyFont="1" applyAlignment="1">
      <alignment horizontal="center" shrinkToFit="1"/>
    </xf>
    <xf numFmtId="0" fontId="45" fillId="3" borderId="0" xfId="4" applyFont="1" applyFill="1" applyAlignment="1">
      <alignment horizontal="left" vertical="top" shrinkToFit="1"/>
    </xf>
    <xf numFmtId="0" fontId="45" fillId="0" borderId="0" xfId="4" applyNumberFormat="1" applyFont="1" applyAlignment="1">
      <alignment horizontal="left" vertical="top" wrapText="1"/>
    </xf>
    <xf numFmtId="182" fontId="49" fillId="0" borderId="94" xfId="4" applyNumberFormat="1" applyFont="1" applyBorder="1" applyAlignment="1">
      <alignment horizontal="right" shrinkToFit="1"/>
    </xf>
    <xf numFmtId="182" fontId="52" fillId="0" borderId="94" xfId="4" applyNumberFormat="1" applyFont="1" applyBorder="1" applyAlignment="1">
      <alignment horizontal="right" shrinkToFit="1"/>
    </xf>
    <xf numFmtId="0" fontId="24" fillId="0" borderId="0" xfId="0" applyFont="1" applyAlignment="1">
      <alignment horizontal="center" vertical="top"/>
    </xf>
    <xf numFmtId="0" fontId="25" fillId="0" borderId="0" xfId="0" applyFont="1" applyAlignment="1">
      <alignment horizontal="left" vertical="center" shrinkToFit="1"/>
    </xf>
    <xf numFmtId="0" fontId="11" fillId="0" borderId="0" xfId="0" applyFont="1" applyAlignment="1">
      <alignment horizontal="distributed" vertical="top"/>
    </xf>
    <xf numFmtId="0" fontId="25" fillId="0" borderId="33" xfId="0" applyFont="1" applyBorder="1" applyAlignment="1">
      <alignment horizontal="distributed" vertical="center"/>
    </xf>
    <xf numFmtId="0" fontId="35" fillId="0" borderId="33" xfId="0" applyFont="1" applyBorder="1" applyAlignment="1">
      <alignment horizontal="distributed" vertical="center"/>
    </xf>
    <xf numFmtId="0" fontId="24" fillId="0" borderId="33" xfId="0" applyFont="1" applyBorder="1" applyAlignment="1">
      <alignment horizontal="left" vertical="center"/>
    </xf>
    <xf numFmtId="0" fontId="0" fillId="0" borderId="33" xfId="0" applyFont="1" applyBorder="1" applyAlignment="1">
      <alignment horizontal="left" vertical="center"/>
    </xf>
    <xf numFmtId="0" fontId="25" fillId="0" borderId="33" xfId="0" applyFont="1" applyBorder="1" applyAlignment="1" applyProtection="1">
      <alignment horizontal="distributed" vertical="center"/>
      <protection locked="0"/>
    </xf>
    <xf numFmtId="0" fontId="35" fillId="0" borderId="33" xfId="0" applyFont="1" applyBorder="1" applyAlignment="1" applyProtection="1">
      <alignment horizontal="distributed" vertical="center"/>
      <protection locked="0"/>
    </xf>
    <xf numFmtId="0" fontId="24" fillId="0" borderId="33" xfId="0" applyFont="1" applyBorder="1" applyAlignment="1" applyProtection="1">
      <alignment horizontal="left" vertical="center" wrapText="1"/>
      <protection locked="0"/>
    </xf>
    <xf numFmtId="0" fontId="0" fillId="0" borderId="33" xfId="0" applyFont="1" applyBorder="1" applyAlignment="1" applyProtection="1">
      <alignment horizontal="left" vertical="center" wrapText="1"/>
      <protection locked="0"/>
    </xf>
    <xf numFmtId="58" fontId="50" fillId="0" borderId="33" xfId="0" applyNumberFormat="1" applyFont="1" applyBorder="1" applyAlignment="1">
      <alignment horizontal="center" vertical="center"/>
    </xf>
    <xf numFmtId="0" fontId="51" fillId="0" borderId="33" xfId="0" applyNumberFormat="1" applyFont="1" applyBorder="1" applyAlignment="1">
      <alignment horizontal="center" vertical="center"/>
    </xf>
    <xf numFmtId="181" fontId="50" fillId="0" borderId="17" xfId="0" applyNumberFormat="1" applyFont="1" applyBorder="1" applyAlignment="1">
      <alignment horizontal="center" vertical="center"/>
    </xf>
    <xf numFmtId="181" fontId="51" fillId="0" borderId="18" xfId="0" applyNumberFormat="1" applyFont="1" applyBorder="1" applyAlignment="1">
      <alignment horizontal="center" vertical="center"/>
    </xf>
    <xf numFmtId="181" fontId="51" fillId="0" borderId="25" xfId="0" applyNumberFormat="1" applyFont="1" applyBorder="1" applyAlignment="1">
      <alignment horizontal="center" vertical="center"/>
    </xf>
    <xf numFmtId="178" fontId="25" fillId="0" borderId="0" xfId="0" applyNumberFormat="1" applyFont="1" applyAlignment="1" applyProtection="1">
      <alignment horizontal="left" vertical="top" wrapText="1"/>
    </xf>
    <xf numFmtId="0" fontId="24" fillId="0" borderId="0" xfId="0" applyFont="1" applyAlignment="1">
      <alignment vertical="top" wrapText="1"/>
    </xf>
    <xf numFmtId="0" fontId="0" fillId="0" borderId="1" xfId="0" applyFont="1" applyBorder="1" applyAlignment="1">
      <alignment shrinkToFit="1"/>
    </xf>
    <xf numFmtId="0" fontId="9" fillId="0" borderId="0" xfId="0" applyFont="1" applyAlignment="1">
      <alignment horizontal="left" vertical="top" wrapText="1"/>
    </xf>
    <xf numFmtId="0" fontId="25" fillId="0" borderId="33" xfId="0" applyFont="1" applyBorder="1" applyAlignment="1">
      <alignment vertical="center" wrapText="1"/>
    </xf>
    <xf numFmtId="0" fontId="35" fillId="0" borderId="33" xfId="0" applyFont="1" applyBorder="1" applyAlignment="1">
      <alignment vertical="center"/>
    </xf>
    <xf numFmtId="182" fontId="50" fillId="0" borderId="33" xfId="0" applyNumberFormat="1" applyFont="1" applyFill="1" applyBorder="1" applyAlignment="1">
      <alignment horizontal="right" vertical="center"/>
    </xf>
    <xf numFmtId="182" fontId="51" fillId="0" borderId="33" xfId="0" applyNumberFormat="1" applyFont="1" applyFill="1" applyBorder="1" applyAlignment="1">
      <alignment horizontal="right" vertical="center"/>
    </xf>
  </cellXfs>
  <cellStyles count="8">
    <cellStyle name="桁区切り" xfId="1" builtinId="6"/>
    <cellStyle name="桁区切り 2" xfId="3"/>
    <cellStyle name="桁区切り 2 2" xfId="7"/>
    <cellStyle name="標準" xfId="0" builtinId="0"/>
    <cellStyle name="標準 2" xfId="2"/>
    <cellStyle name="標準 2 2" xfId="6"/>
    <cellStyle name="標準 3" xfId="4"/>
    <cellStyle name="標準 4" xf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443230</xdr:colOff>
      <xdr:row>13</xdr:row>
      <xdr:rowOff>0</xdr:rowOff>
    </xdr:from>
    <xdr:to>
      <xdr:col>17</xdr:col>
      <xdr:colOff>438150</xdr:colOff>
      <xdr:row>20</xdr:row>
      <xdr:rowOff>107950</xdr:rowOff>
    </xdr:to>
    <xdr:sp macro="" textlink="">
      <xdr:nvSpPr>
        <xdr:cNvPr id="2" name="角丸四角形 1"/>
        <xdr:cNvSpPr/>
      </xdr:nvSpPr>
      <xdr:spPr bwMode="auto">
        <a:xfrm>
          <a:off x="9396730" y="3784600"/>
          <a:ext cx="1938020" cy="132969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t>セルの追加や結合等により、様式中に変更を加えた場合は、当該セルが合計（小計）額に反映されているか、必ず確認してください。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A39"/>
  <sheetViews>
    <sheetView tabSelected="1" topLeftCell="B1" zoomScaleNormal="100" workbookViewId="0">
      <selection activeCell="T10" sqref="T10:AJ10"/>
    </sheetView>
  </sheetViews>
  <sheetFormatPr defaultColWidth="8.77734375" defaultRowHeight="14.4"/>
  <cols>
    <col min="1" max="1" width="2.6640625" style="366" customWidth="1"/>
    <col min="2" max="2" width="4" style="366" customWidth="1"/>
    <col min="3" max="17" width="2.6640625" style="366" customWidth="1"/>
    <col min="18" max="18" width="5" style="366" customWidth="1"/>
    <col min="19" max="19" width="14.88671875" style="396" hidden="1" customWidth="1"/>
    <col min="20" max="34" width="2.6640625" style="366" customWidth="1"/>
    <col min="35" max="35" width="0.44140625" style="366" customWidth="1"/>
    <col min="36" max="36" width="7" style="366" customWidth="1"/>
    <col min="37" max="37" width="8" style="366" hidden="1" customWidth="1"/>
    <col min="38" max="51" width="2.6640625" style="366" customWidth="1"/>
    <col min="52" max="52" width="8.77734375" style="366"/>
    <col min="53" max="53" width="15.33203125" style="366" bestFit="1" customWidth="1"/>
    <col min="54" max="16384" width="8.77734375" style="366"/>
  </cols>
  <sheetData>
    <row r="1" spans="1:53">
      <c r="A1" s="369"/>
      <c r="S1" s="370" t="s">
        <v>66</v>
      </c>
      <c r="T1" s="457" t="s">
        <v>202</v>
      </c>
      <c r="U1" s="457"/>
      <c r="V1" s="457"/>
      <c r="W1" s="457"/>
      <c r="X1" s="457"/>
      <c r="Y1" s="457"/>
      <c r="Z1" s="457"/>
      <c r="AA1" s="457"/>
      <c r="AB1" s="457"/>
      <c r="AC1" s="457"/>
      <c r="AD1" s="457"/>
      <c r="AE1" s="457"/>
      <c r="AF1" s="457"/>
      <c r="AG1" s="457"/>
      <c r="AH1" s="457"/>
      <c r="AI1" s="457"/>
      <c r="AJ1" s="457"/>
      <c r="AO1" t="s">
        <v>294</v>
      </c>
    </row>
    <row r="2" spans="1:53">
      <c r="B2" s="371">
        <v>1</v>
      </c>
      <c r="C2" s="414" t="s">
        <v>61</v>
      </c>
      <c r="D2" s="415"/>
      <c r="E2" s="415"/>
      <c r="F2" s="415"/>
      <c r="G2" s="415"/>
      <c r="H2" s="415"/>
      <c r="I2" s="415"/>
      <c r="J2" s="415"/>
      <c r="K2" s="415"/>
      <c r="L2" s="415"/>
      <c r="M2" s="415"/>
      <c r="N2" s="415"/>
      <c r="O2" s="415"/>
      <c r="P2" s="415"/>
      <c r="Q2" s="415"/>
      <c r="R2" s="416"/>
      <c r="S2" s="372"/>
      <c r="T2" s="466" t="s">
        <v>43</v>
      </c>
      <c r="U2" s="466"/>
      <c r="V2" s="466"/>
      <c r="W2" s="466"/>
      <c r="X2" s="466"/>
      <c r="Y2" s="466"/>
      <c r="Z2" s="466"/>
      <c r="AA2" s="466"/>
      <c r="AB2" s="466"/>
      <c r="AC2" s="466"/>
      <c r="AD2" s="466"/>
      <c r="AE2" s="466"/>
      <c r="AF2" s="466"/>
      <c r="AG2" s="466"/>
      <c r="AH2" s="466"/>
      <c r="AI2" s="466"/>
      <c r="AJ2" s="466"/>
      <c r="AO2" t="s">
        <v>293</v>
      </c>
    </row>
    <row r="3" spans="1:53">
      <c r="B3" s="371">
        <v>2</v>
      </c>
      <c r="C3" s="414" t="s">
        <v>42</v>
      </c>
      <c r="D3" s="415"/>
      <c r="E3" s="415"/>
      <c r="F3" s="415"/>
      <c r="G3" s="415"/>
      <c r="H3" s="415"/>
      <c r="I3" s="415"/>
      <c r="J3" s="415"/>
      <c r="K3" s="415"/>
      <c r="L3" s="415"/>
      <c r="M3" s="415"/>
      <c r="N3" s="415"/>
      <c r="O3" s="415"/>
      <c r="P3" s="415"/>
      <c r="Q3" s="415"/>
      <c r="R3" s="416"/>
      <c r="S3" s="372"/>
      <c r="T3" s="466" t="s">
        <v>44</v>
      </c>
      <c r="U3" s="466"/>
      <c r="V3" s="466"/>
      <c r="W3" s="466"/>
      <c r="X3" s="466"/>
      <c r="Y3" s="466"/>
      <c r="Z3" s="466"/>
      <c r="AA3" s="466"/>
      <c r="AB3" s="466"/>
      <c r="AC3" s="466"/>
      <c r="AD3" s="466"/>
      <c r="AE3" s="466"/>
      <c r="AF3" s="466"/>
      <c r="AG3" s="466"/>
      <c r="AH3" s="466"/>
      <c r="AI3" s="466"/>
      <c r="AJ3" s="466"/>
      <c r="AO3" t="s">
        <v>291</v>
      </c>
    </row>
    <row r="4" spans="1:53" ht="16.2" customHeight="1">
      <c r="B4" s="371">
        <v>3</v>
      </c>
      <c r="C4" s="414" t="s">
        <v>287</v>
      </c>
      <c r="D4" s="415"/>
      <c r="E4" s="415"/>
      <c r="F4" s="415"/>
      <c r="G4" s="415"/>
      <c r="H4" s="415"/>
      <c r="I4" s="415"/>
      <c r="J4" s="415"/>
      <c r="K4" s="415"/>
      <c r="L4" s="415"/>
      <c r="M4" s="415"/>
      <c r="N4" s="415"/>
      <c r="O4" s="415"/>
      <c r="P4" s="415"/>
      <c r="Q4" s="415"/>
      <c r="R4" s="416"/>
      <c r="S4" s="372"/>
      <c r="T4" s="467" t="s">
        <v>294</v>
      </c>
      <c r="U4" s="468"/>
      <c r="V4" s="468"/>
      <c r="W4" s="468"/>
      <c r="X4" s="468"/>
      <c r="Y4" s="468"/>
      <c r="Z4" s="468"/>
      <c r="AA4" s="468"/>
      <c r="AB4" s="468"/>
      <c r="AC4" s="468"/>
      <c r="AD4" s="468"/>
      <c r="AE4" s="468"/>
      <c r="AF4" s="468"/>
      <c r="AG4" s="468"/>
      <c r="AH4" s="468"/>
      <c r="AI4" s="468"/>
      <c r="AJ4" s="469"/>
      <c r="AO4" s="223" t="s">
        <v>290</v>
      </c>
      <c r="AP4" s="367"/>
      <c r="AQ4" s="367"/>
      <c r="AR4" s="367"/>
      <c r="AS4" s="367"/>
      <c r="AT4" s="367"/>
      <c r="AU4" s="367"/>
      <c r="AV4" s="367"/>
      <c r="AW4" s="367"/>
      <c r="AX4" s="367"/>
    </row>
    <row r="5" spans="1:53" ht="16.2">
      <c r="B5" s="371">
        <v>3</v>
      </c>
      <c r="C5" s="373" t="s">
        <v>68</v>
      </c>
      <c r="D5" s="373"/>
      <c r="E5" s="373"/>
      <c r="F5" s="373"/>
      <c r="G5" s="373"/>
      <c r="H5" s="373"/>
      <c r="I5" s="373"/>
      <c r="J5" s="373"/>
      <c r="K5" s="373"/>
      <c r="L5" s="373"/>
      <c r="M5" s="373"/>
      <c r="N5" s="373"/>
      <c r="O5" s="373"/>
      <c r="P5" s="373"/>
      <c r="Q5" s="373"/>
      <c r="R5" s="373"/>
      <c r="S5" s="374"/>
      <c r="T5" s="464"/>
      <c r="U5" s="464"/>
      <c r="V5" s="464"/>
      <c r="W5" s="464"/>
      <c r="X5" s="464"/>
      <c r="Y5" s="464"/>
      <c r="Z5" s="464"/>
      <c r="AA5" s="464"/>
      <c r="AB5" s="464"/>
      <c r="AC5" s="464"/>
      <c r="AD5" s="464"/>
      <c r="AE5" s="464"/>
      <c r="AF5" s="464"/>
      <c r="AG5" s="464"/>
      <c r="AH5" s="464"/>
      <c r="AI5" s="464"/>
      <c r="AJ5" s="464"/>
      <c r="AO5" s="367"/>
      <c r="AP5" s="367"/>
      <c r="AQ5" s="367"/>
      <c r="AR5" s="367"/>
      <c r="AS5" s="367"/>
      <c r="AT5" s="367"/>
      <c r="AU5" s="367"/>
      <c r="AV5" s="367"/>
      <c r="AW5" s="367"/>
      <c r="AX5" s="367"/>
    </row>
    <row r="6" spans="1:53" ht="16.2">
      <c r="B6" s="371">
        <v>4</v>
      </c>
      <c r="C6" s="445" t="s">
        <v>155</v>
      </c>
      <c r="D6" s="446"/>
      <c r="E6" s="446"/>
      <c r="F6" s="446"/>
      <c r="G6" s="446"/>
      <c r="H6" s="446"/>
      <c r="I6" s="446"/>
      <c r="J6" s="446"/>
      <c r="K6" s="446"/>
      <c r="L6" s="446"/>
      <c r="M6" s="446"/>
      <c r="N6" s="446"/>
      <c r="O6" s="446"/>
      <c r="P6" s="446"/>
      <c r="Q6" s="446"/>
      <c r="R6" s="447"/>
      <c r="S6" s="372"/>
      <c r="T6" s="465"/>
      <c r="U6" s="464"/>
      <c r="V6" s="464"/>
      <c r="W6" s="464"/>
      <c r="X6" s="464"/>
      <c r="Y6" s="464"/>
      <c r="Z6" s="464"/>
      <c r="AA6" s="464"/>
      <c r="AB6" s="464"/>
      <c r="AC6" s="464"/>
      <c r="AD6" s="464"/>
      <c r="AE6" s="464"/>
      <c r="AF6" s="464"/>
      <c r="AG6" s="464"/>
      <c r="AH6" s="464"/>
      <c r="AI6" s="464"/>
      <c r="AJ6" s="464"/>
      <c r="AN6" s="367" t="s">
        <v>292</v>
      </c>
      <c r="AO6" s="367"/>
      <c r="AP6" s="367"/>
      <c r="AQ6" s="367"/>
      <c r="AR6" s="367"/>
      <c r="AS6" s="367"/>
      <c r="AT6" s="367"/>
      <c r="AU6" s="367"/>
      <c r="AV6" s="367"/>
      <c r="AW6" s="367"/>
      <c r="AX6" s="367"/>
    </row>
    <row r="7" spans="1:53" ht="16.2">
      <c r="B7" s="371">
        <v>5</v>
      </c>
      <c r="C7" s="445" t="s">
        <v>64</v>
      </c>
      <c r="D7" s="446"/>
      <c r="E7" s="446"/>
      <c r="F7" s="446"/>
      <c r="G7" s="446"/>
      <c r="H7" s="446"/>
      <c r="I7" s="446"/>
      <c r="J7" s="446"/>
      <c r="K7" s="446"/>
      <c r="L7" s="446"/>
      <c r="M7" s="446"/>
      <c r="N7" s="448" t="s">
        <v>65</v>
      </c>
      <c r="O7" s="449"/>
      <c r="P7" s="449"/>
      <c r="Q7" s="449"/>
      <c r="R7" s="450"/>
      <c r="S7" s="375"/>
      <c r="T7" s="458" t="s">
        <v>63</v>
      </c>
      <c r="U7" s="459"/>
      <c r="V7" s="459"/>
      <c r="W7" s="459"/>
      <c r="X7" s="459"/>
      <c r="Y7" s="459"/>
      <c r="Z7" s="459"/>
      <c r="AA7" s="459"/>
      <c r="AB7" s="459"/>
      <c r="AC7" s="459"/>
      <c r="AD7" s="460"/>
      <c r="AE7" s="461">
        <f>IF(T7="病院",6000000,2500000)</f>
        <v>6000000</v>
      </c>
      <c r="AF7" s="462"/>
      <c r="AG7" s="462"/>
      <c r="AH7" s="462"/>
      <c r="AI7" s="462"/>
      <c r="AJ7" s="463"/>
      <c r="AN7" s="367" t="s">
        <v>296</v>
      </c>
      <c r="AO7" s="367"/>
      <c r="AP7" s="367"/>
      <c r="AQ7" s="367"/>
      <c r="AR7" s="367"/>
      <c r="AS7" s="367"/>
      <c r="AT7" s="367"/>
      <c r="AU7" s="367"/>
      <c r="AV7" s="367"/>
      <c r="AW7" s="367"/>
      <c r="AX7" s="367"/>
      <c r="BA7" s="403"/>
    </row>
    <row r="8" spans="1:53" ht="16.2">
      <c r="B8" s="371">
        <v>6</v>
      </c>
      <c r="C8" s="445" t="s">
        <v>326</v>
      </c>
      <c r="D8" s="446"/>
      <c r="E8" s="446"/>
      <c r="F8" s="446"/>
      <c r="G8" s="446"/>
      <c r="H8" s="446"/>
      <c r="I8" s="446"/>
      <c r="J8" s="446"/>
      <c r="K8" s="446"/>
      <c r="L8" s="446"/>
      <c r="M8" s="446"/>
      <c r="N8" s="446"/>
      <c r="O8" s="446"/>
      <c r="P8" s="446"/>
      <c r="Q8" s="446"/>
      <c r="R8" s="447"/>
      <c r="S8" s="372"/>
      <c r="T8" s="464"/>
      <c r="U8" s="464"/>
      <c r="V8" s="464"/>
      <c r="W8" s="464"/>
      <c r="X8" s="464"/>
      <c r="Y8" s="464"/>
      <c r="Z8" s="464"/>
      <c r="AA8" s="464"/>
      <c r="AB8" s="464"/>
      <c r="AC8" s="464"/>
      <c r="AD8" s="464"/>
      <c r="AE8" s="464"/>
      <c r="AF8" s="464"/>
      <c r="AG8" s="464"/>
      <c r="AH8" s="464"/>
      <c r="AI8" s="464"/>
      <c r="AJ8" s="464"/>
      <c r="AN8" s="367" t="str">
        <f>IF(T4="交付申請","１号(交付申請_自動_捺印のみ)","")</f>
        <v/>
      </c>
      <c r="AO8" s="367"/>
      <c r="AP8" s="367"/>
      <c r="AQ8" s="367"/>
      <c r="AR8" s="367"/>
      <c r="AS8" s="367"/>
      <c r="AT8" s="367"/>
      <c r="AU8" s="367"/>
      <c r="AV8" s="367"/>
      <c r="AW8" s="367"/>
      <c r="AX8" s="367"/>
    </row>
    <row r="9" spans="1:53" ht="16.2">
      <c r="B9" s="371">
        <v>7</v>
      </c>
      <c r="C9" s="445" t="s">
        <v>39</v>
      </c>
      <c r="D9" s="446"/>
      <c r="E9" s="446"/>
      <c r="F9" s="446"/>
      <c r="G9" s="446"/>
      <c r="H9" s="446"/>
      <c r="I9" s="446"/>
      <c r="J9" s="446"/>
      <c r="K9" s="446"/>
      <c r="L9" s="446"/>
      <c r="M9" s="446"/>
      <c r="N9" s="446"/>
      <c r="O9" s="446"/>
      <c r="P9" s="446"/>
      <c r="Q9" s="446"/>
      <c r="R9" s="447"/>
      <c r="S9" s="372"/>
      <c r="T9" s="464"/>
      <c r="U9" s="464"/>
      <c r="V9" s="464"/>
      <c r="W9" s="464"/>
      <c r="X9" s="464"/>
      <c r="Y9" s="464"/>
      <c r="Z9" s="464"/>
      <c r="AA9" s="464"/>
      <c r="AB9" s="464"/>
      <c r="AC9" s="464"/>
      <c r="AD9" s="464"/>
      <c r="AE9" s="464"/>
      <c r="AF9" s="464"/>
      <c r="AG9" s="464"/>
      <c r="AH9" s="464"/>
      <c r="AI9" s="464"/>
      <c r="AJ9" s="464"/>
      <c r="AN9" s="367"/>
      <c r="AO9" s="367"/>
      <c r="AP9" s="367"/>
      <c r="AQ9" s="367"/>
      <c r="AR9" s="367"/>
      <c r="AS9" s="367"/>
      <c r="AT9" s="367"/>
      <c r="AU9" s="367"/>
      <c r="AV9" s="367"/>
      <c r="AW9" s="367"/>
      <c r="AX9" s="367"/>
    </row>
    <row r="10" spans="1:53" ht="16.2">
      <c r="B10" s="371">
        <v>8</v>
      </c>
      <c r="C10" s="445" t="s">
        <v>59</v>
      </c>
      <c r="D10" s="446"/>
      <c r="E10" s="446"/>
      <c r="F10" s="446"/>
      <c r="G10" s="446"/>
      <c r="H10" s="446"/>
      <c r="I10" s="446"/>
      <c r="J10" s="446"/>
      <c r="K10" s="446"/>
      <c r="L10" s="446"/>
      <c r="M10" s="446"/>
      <c r="N10" s="446"/>
      <c r="O10" s="446"/>
      <c r="P10" s="446"/>
      <c r="Q10" s="446"/>
      <c r="R10" s="447"/>
      <c r="S10" s="372"/>
      <c r="T10" s="464"/>
      <c r="U10" s="464"/>
      <c r="V10" s="464"/>
      <c r="W10" s="464"/>
      <c r="X10" s="464"/>
      <c r="Y10" s="464"/>
      <c r="Z10" s="464"/>
      <c r="AA10" s="464"/>
      <c r="AB10" s="464"/>
      <c r="AC10" s="464"/>
      <c r="AD10" s="464"/>
      <c r="AE10" s="464"/>
      <c r="AF10" s="464"/>
      <c r="AG10" s="464"/>
      <c r="AH10" s="464"/>
      <c r="AI10" s="464"/>
      <c r="AJ10" s="464"/>
      <c r="AN10" s="368" t="str">
        <f>IF(T4="実績報告","","２号(所要額調書_自動_入力不要) ")</f>
        <v xml:space="preserve">２号(所要額調書_自動_入力不要) </v>
      </c>
      <c r="AO10" s="367"/>
      <c r="AP10" s="367"/>
      <c r="AQ10" s="367"/>
      <c r="AR10" s="367"/>
      <c r="AS10" s="367"/>
      <c r="AT10" s="367"/>
      <c r="AU10" s="367"/>
      <c r="AV10" s="367"/>
      <c r="AW10" s="367"/>
      <c r="AX10" s="367"/>
    </row>
    <row r="11" spans="1:53" ht="16.2">
      <c r="B11" s="371">
        <v>9</v>
      </c>
      <c r="C11" s="445" t="s">
        <v>67</v>
      </c>
      <c r="D11" s="446"/>
      <c r="E11" s="446"/>
      <c r="F11" s="446"/>
      <c r="G11" s="446"/>
      <c r="H11" s="446"/>
      <c r="I11" s="446"/>
      <c r="J11" s="446"/>
      <c r="K11" s="446"/>
      <c r="L11" s="446"/>
      <c r="M11" s="446"/>
      <c r="N11" s="446"/>
      <c r="O11" s="446"/>
      <c r="P11" s="446"/>
      <c r="Q11" s="446"/>
      <c r="R11" s="447"/>
      <c r="S11" s="372"/>
      <c r="T11" s="464"/>
      <c r="U11" s="464"/>
      <c r="V11" s="464"/>
      <c r="W11" s="464"/>
      <c r="X11" s="464"/>
      <c r="Y11" s="464"/>
      <c r="Z11" s="464"/>
      <c r="AA11" s="464"/>
      <c r="AB11" s="464"/>
      <c r="AC11" s="464"/>
      <c r="AD11" s="464"/>
      <c r="AE11" s="464"/>
      <c r="AF11" s="464"/>
      <c r="AG11" s="464"/>
      <c r="AH11" s="464"/>
      <c r="AI11" s="464"/>
      <c r="AJ11" s="464"/>
      <c r="AN11" s="368" t="str">
        <f>IF(T4="実績報告","","３号(所要額明細_自動_入力不要) ")</f>
        <v xml:space="preserve">３号(所要額明細_自動_入力不要) </v>
      </c>
      <c r="AO11" s="367"/>
      <c r="AP11" s="367"/>
      <c r="AQ11" s="367"/>
      <c r="AR11" s="367"/>
      <c r="AS11" s="367"/>
      <c r="AT11" s="367"/>
      <c r="AU11" s="367"/>
      <c r="AV11" s="367"/>
      <c r="AW11" s="367"/>
      <c r="AX11" s="367"/>
    </row>
    <row r="12" spans="1:53" ht="16.2">
      <c r="B12" s="371">
        <v>10</v>
      </c>
      <c r="C12" s="445" t="s">
        <v>338</v>
      </c>
      <c r="D12" s="446"/>
      <c r="E12" s="446"/>
      <c r="F12" s="446"/>
      <c r="G12" s="446"/>
      <c r="H12" s="446"/>
      <c r="I12" s="446"/>
      <c r="J12" s="446"/>
      <c r="K12" s="446"/>
      <c r="L12" s="446"/>
      <c r="M12" s="446"/>
      <c r="N12" s="446"/>
      <c r="O12" s="446"/>
      <c r="P12" s="446"/>
      <c r="Q12" s="446"/>
      <c r="R12" s="447"/>
      <c r="S12" s="372"/>
      <c r="T12" s="464"/>
      <c r="U12" s="464"/>
      <c r="V12" s="464"/>
      <c r="W12" s="464"/>
      <c r="X12" s="464"/>
      <c r="Y12" s="464"/>
      <c r="Z12" s="464"/>
      <c r="AA12" s="464"/>
      <c r="AB12" s="464"/>
      <c r="AC12" s="464"/>
      <c r="AD12" s="464"/>
      <c r="AE12" s="464"/>
      <c r="AF12" s="464"/>
      <c r="AG12" s="464"/>
      <c r="AH12" s="464"/>
      <c r="AI12" s="464"/>
      <c r="AJ12" s="464"/>
      <c r="AN12" s="368"/>
      <c r="AO12" s="367"/>
      <c r="AP12" s="367"/>
      <c r="AQ12" s="367"/>
      <c r="AR12" s="367"/>
      <c r="AS12" s="367"/>
      <c r="AT12" s="367"/>
      <c r="AU12" s="367"/>
      <c r="AV12" s="367"/>
      <c r="AW12" s="367"/>
      <c r="AX12" s="367"/>
    </row>
    <row r="13" spans="1:53" ht="16.2">
      <c r="B13" s="371">
        <v>11</v>
      </c>
      <c r="C13" s="445" t="s">
        <v>339</v>
      </c>
      <c r="D13" s="446"/>
      <c r="E13" s="446"/>
      <c r="F13" s="446"/>
      <c r="G13" s="446"/>
      <c r="H13" s="446"/>
      <c r="I13" s="446"/>
      <c r="J13" s="446"/>
      <c r="K13" s="446"/>
      <c r="L13" s="446"/>
      <c r="M13" s="446"/>
      <c r="N13" s="446"/>
      <c r="O13" s="446"/>
      <c r="P13" s="446"/>
      <c r="Q13" s="446"/>
      <c r="R13" s="447"/>
      <c r="S13" s="372"/>
      <c r="T13" s="464"/>
      <c r="U13" s="464"/>
      <c r="V13" s="464"/>
      <c r="W13" s="464"/>
      <c r="X13" s="464"/>
      <c r="Y13" s="464"/>
      <c r="Z13" s="464"/>
      <c r="AA13" s="464"/>
      <c r="AB13" s="464"/>
      <c r="AC13" s="464"/>
      <c r="AD13" s="464"/>
      <c r="AE13" s="464"/>
      <c r="AF13" s="464"/>
      <c r="AG13" s="464"/>
      <c r="AH13" s="464"/>
      <c r="AI13" s="464"/>
      <c r="AJ13" s="464"/>
      <c r="AN13" s="368"/>
      <c r="AO13" s="367"/>
      <c r="AP13" s="367"/>
      <c r="AQ13" s="367"/>
      <c r="AR13" s="367"/>
      <c r="AS13" s="367"/>
      <c r="AT13" s="367"/>
      <c r="AU13" s="367"/>
      <c r="AV13" s="367"/>
      <c r="AW13" s="367"/>
      <c r="AX13" s="367"/>
    </row>
    <row r="14" spans="1:53" ht="16.2">
      <c r="B14" s="371">
        <v>12</v>
      </c>
      <c r="C14" s="445" t="s">
        <v>138</v>
      </c>
      <c r="D14" s="446"/>
      <c r="E14" s="446"/>
      <c r="F14" s="446"/>
      <c r="G14" s="446"/>
      <c r="H14" s="446"/>
      <c r="I14" s="446"/>
      <c r="J14" s="446"/>
      <c r="K14" s="446"/>
      <c r="L14" s="446"/>
      <c r="M14" s="446"/>
      <c r="N14" s="446"/>
      <c r="O14" s="446"/>
      <c r="P14" s="446"/>
      <c r="Q14" s="446"/>
      <c r="R14" s="447"/>
      <c r="S14" s="376" t="s">
        <v>69</v>
      </c>
      <c r="T14" s="451"/>
      <c r="U14" s="452"/>
      <c r="V14" s="452"/>
      <c r="W14" s="452"/>
      <c r="X14" s="452"/>
      <c r="Y14" s="452"/>
      <c r="Z14" s="452"/>
      <c r="AA14" s="452"/>
      <c r="AB14" s="452"/>
      <c r="AC14" s="452"/>
      <c r="AD14" s="452"/>
      <c r="AE14" s="452"/>
      <c r="AF14" s="452"/>
      <c r="AG14" s="452"/>
      <c r="AH14" s="452"/>
      <c r="AI14" s="452"/>
      <c r="AJ14" s="453"/>
      <c r="AK14" s="366" t="s">
        <v>77</v>
      </c>
      <c r="AN14" s="367" t="str">
        <f>IF(T4="変更承認申請","４号(変更承認申請_要入力_捺印)","")</f>
        <v/>
      </c>
      <c r="AO14" s="367"/>
      <c r="AP14" s="367"/>
      <c r="AQ14" s="367"/>
      <c r="AR14" s="367"/>
      <c r="AS14" s="367"/>
      <c r="AT14" s="367"/>
      <c r="AU14" s="367"/>
      <c r="AV14" s="367"/>
      <c r="AW14" s="367"/>
      <c r="AX14" s="367"/>
    </row>
    <row r="15" spans="1:53" ht="16.2">
      <c r="B15" s="371">
        <v>13</v>
      </c>
      <c r="C15" s="445" t="s">
        <v>139</v>
      </c>
      <c r="D15" s="446"/>
      <c r="E15" s="446"/>
      <c r="F15" s="446"/>
      <c r="G15" s="446"/>
      <c r="H15" s="446"/>
      <c r="I15" s="446"/>
      <c r="J15" s="446"/>
      <c r="K15" s="446"/>
      <c r="L15" s="446"/>
      <c r="M15" s="446"/>
      <c r="N15" s="446"/>
      <c r="O15" s="446"/>
      <c r="P15" s="446"/>
      <c r="Q15" s="446"/>
      <c r="R15" s="447"/>
      <c r="S15" s="376" t="s">
        <v>69</v>
      </c>
      <c r="T15" s="454"/>
      <c r="U15" s="455"/>
      <c r="V15" s="455"/>
      <c r="W15" s="455"/>
      <c r="X15" s="455"/>
      <c r="Y15" s="455"/>
      <c r="Z15" s="455"/>
      <c r="AA15" s="455"/>
      <c r="AB15" s="455"/>
      <c r="AC15" s="455"/>
      <c r="AD15" s="455"/>
      <c r="AE15" s="455"/>
      <c r="AF15" s="455"/>
      <c r="AG15" s="455"/>
      <c r="AH15" s="455"/>
      <c r="AI15" s="455"/>
      <c r="AJ15" s="456"/>
      <c r="AK15" s="366" t="s">
        <v>78</v>
      </c>
      <c r="AN15" s="367" t="str">
        <f>IF(T4="実績報告","6号(事業完了報告_自動_捺印のみ) ","")</f>
        <v/>
      </c>
      <c r="AO15" s="367"/>
      <c r="AP15" s="367"/>
      <c r="AQ15" s="367"/>
      <c r="AR15" s="367"/>
      <c r="AS15" s="367"/>
      <c r="AT15" s="367"/>
      <c r="AU15" s="367"/>
      <c r="AV15" s="367"/>
      <c r="AW15" s="367"/>
      <c r="AX15" s="367"/>
    </row>
    <row r="16" spans="1:53" ht="16.2">
      <c r="B16" s="371">
        <v>14</v>
      </c>
      <c r="C16" s="414" t="s">
        <v>85</v>
      </c>
      <c r="D16" s="415"/>
      <c r="E16" s="415"/>
      <c r="F16" s="415"/>
      <c r="G16" s="415"/>
      <c r="H16" s="415"/>
      <c r="I16" s="415"/>
      <c r="J16" s="415"/>
      <c r="K16" s="415"/>
      <c r="L16" s="415"/>
      <c r="M16" s="415"/>
      <c r="N16" s="415"/>
      <c r="O16" s="415"/>
      <c r="P16" s="415"/>
      <c r="Q16" s="415"/>
      <c r="R16" s="416"/>
      <c r="S16" s="376" t="s">
        <v>70</v>
      </c>
      <c r="T16" s="443"/>
      <c r="U16" s="444"/>
      <c r="V16" s="444"/>
      <c r="W16" s="444"/>
      <c r="X16" s="444"/>
      <c r="Y16" s="444"/>
      <c r="Z16" s="444"/>
      <c r="AA16" s="444"/>
      <c r="AB16" s="444"/>
      <c r="AC16" s="444"/>
      <c r="AD16" s="444"/>
      <c r="AE16" s="377"/>
      <c r="AF16" s="377"/>
      <c r="AG16" s="377"/>
      <c r="AH16" s="377"/>
      <c r="AI16" s="377"/>
      <c r="AJ16" s="378"/>
      <c r="AK16" s="366" t="s">
        <v>80</v>
      </c>
      <c r="AN16" s="367" t="str">
        <f>IF(T4="実績報告","7号(実績報告_自動_捺印のみ)","")</f>
        <v/>
      </c>
      <c r="AO16" s="367"/>
      <c r="AP16" s="367"/>
      <c r="AQ16" s="367"/>
      <c r="AR16" s="367"/>
      <c r="AS16" s="367"/>
      <c r="AT16" s="367"/>
      <c r="AU16" s="367"/>
      <c r="AV16" s="367"/>
      <c r="AW16" s="367"/>
      <c r="AX16" s="367"/>
    </row>
    <row r="17" spans="2:52" ht="16.2">
      <c r="B17" s="371">
        <v>15</v>
      </c>
      <c r="C17" s="414" t="s">
        <v>94</v>
      </c>
      <c r="D17" s="415"/>
      <c r="E17" s="415"/>
      <c r="F17" s="415"/>
      <c r="G17" s="415"/>
      <c r="H17" s="415"/>
      <c r="I17" s="415"/>
      <c r="J17" s="415"/>
      <c r="K17" s="415"/>
      <c r="L17" s="415"/>
      <c r="M17" s="415"/>
      <c r="N17" s="415"/>
      <c r="O17" s="415"/>
      <c r="P17" s="415"/>
      <c r="Q17" s="415"/>
      <c r="R17" s="416"/>
      <c r="S17" s="376" t="s">
        <v>86</v>
      </c>
      <c r="T17" s="443"/>
      <c r="U17" s="444"/>
      <c r="V17" s="444"/>
      <c r="W17" s="444"/>
      <c r="X17" s="444"/>
      <c r="Y17" s="444"/>
      <c r="Z17" s="444"/>
      <c r="AA17" s="444"/>
      <c r="AB17" s="444"/>
      <c r="AC17" s="444"/>
      <c r="AD17" s="444"/>
      <c r="AE17" s="377"/>
      <c r="AF17" s="377"/>
      <c r="AG17" s="377"/>
      <c r="AH17" s="377"/>
      <c r="AI17" s="377"/>
      <c r="AJ17" s="378"/>
      <c r="AK17" s="366" t="s">
        <v>81</v>
      </c>
      <c r="AN17" s="367" t="str">
        <f>IF(T4="実績報告","８号(所要額精算書_自動_入力不要)","")</f>
        <v/>
      </c>
      <c r="AO17" s="367"/>
      <c r="AP17" s="367"/>
      <c r="AQ17" s="367"/>
      <c r="AR17" s="367"/>
      <c r="AS17" s="367"/>
      <c r="AT17" s="367"/>
      <c r="AU17" s="367"/>
      <c r="AV17" s="367"/>
      <c r="AW17" s="367"/>
      <c r="AX17" s="367"/>
    </row>
    <row r="18" spans="2:52" ht="16.2">
      <c r="B18" s="371">
        <v>16</v>
      </c>
      <c r="C18" s="414" t="s">
        <v>100</v>
      </c>
      <c r="D18" s="415"/>
      <c r="E18" s="415"/>
      <c r="F18" s="415"/>
      <c r="G18" s="415"/>
      <c r="H18" s="415"/>
      <c r="I18" s="415"/>
      <c r="J18" s="415"/>
      <c r="K18" s="415"/>
      <c r="L18" s="415"/>
      <c r="M18" s="415"/>
      <c r="N18" s="415"/>
      <c r="O18" s="415"/>
      <c r="P18" s="415"/>
      <c r="Q18" s="415"/>
      <c r="R18" s="416"/>
      <c r="S18" s="379" t="s">
        <v>74</v>
      </c>
      <c r="T18" s="426">
        <f>'01_実績額算出表（事業計画書）'!L50+T17</f>
        <v>0</v>
      </c>
      <c r="U18" s="427"/>
      <c r="V18" s="427"/>
      <c r="W18" s="427"/>
      <c r="X18" s="427"/>
      <c r="Y18" s="427"/>
      <c r="Z18" s="427"/>
      <c r="AA18" s="427"/>
      <c r="AB18" s="427"/>
      <c r="AC18" s="427"/>
      <c r="AD18" s="427"/>
      <c r="AE18" s="427"/>
      <c r="AF18" s="427"/>
      <c r="AG18" s="427"/>
      <c r="AH18" s="427"/>
      <c r="AI18" s="427"/>
      <c r="AJ18" s="428"/>
      <c r="AK18" s="366" t="s">
        <v>79</v>
      </c>
      <c r="AN18" s="367" t="str">
        <f>IF(T4="実績報告","９号(実績額明細_自動_入力不要)","")</f>
        <v/>
      </c>
      <c r="AO18" s="367"/>
      <c r="AP18" s="367"/>
      <c r="AQ18" s="367"/>
      <c r="AR18" s="367"/>
      <c r="AS18" s="367"/>
      <c r="AT18" s="367"/>
      <c r="AU18" s="367"/>
      <c r="AV18" s="367"/>
      <c r="AW18" s="367"/>
      <c r="AX18" s="367"/>
    </row>
    <row r="19" spans="2:52" ht="16.2">
      <c r="B19" s="371">
        <v>17</v>
      </c>
      <c r="C19" s="445" t="s">
        <v>145</v>
      </c>
      <c r="D19" s="446"/>
      <c r="E19" s="446"/>
      <c r="F19" s="446"/>
      <c r="G19" s="446"/>
      <c r="H19" s="446"/>
      <c r="I19" s="446"/>
      <c r="J19" s="446"/>
      <c r="K19" s="446"/>
      <c r="L19" s="446"/>
      <c r="M19" s="446"/>
      <c r="N19" s="446"/>
      <c r="O19" s="446"/>
      <c r="P19" s="446"/>
      <c r="Q19" s="446"/>
      <c r="R19" s="447"/>
      <c r="S19" s="379" t="s">
        <v>75</v>
      </c>
      <c r="T19" s="426">
        <f>'01_実績額算出表（事業計画書）'!N52</f>
        <v>0</v>
      </c>
      <c r="U19" s="427"/>
      <c r="V19" s="427"/>
      <c r="W19" s="427"/>
      <c r="X19" s="427"/>
      <c r="Y19" s="427"/>
      <c r="Z19" s="427"/>
      <c r="AA19" s="427"/>
      <c r="AB19" s="427"/>
      <c r="AC19" s="427"/>
      <c r="AD19" s="427"/>
      <c r="AE19" s="427"/>
      <c r="AF19" s="427"/>
      <c r="AG19" s="427"/>
      <c r="AH19" s="427"/>
      <c r="AI19" s="427"/>
      <c r="AJ19" s="428"/>
      <c r="AK19" s="366" t="s">
        <v>76</v>
      </c>
      <c r="AN19" s="367" t="str">
        <f>IF(T4="実績報告","10号(交付請求_自動_捺印のみ)※交付決定額と請求額が同じ場合 ","")</f>
        <v/>
      </c>
    </row>
    <row r="20" spans="2:52" ht="16.2">
      <c r="B20" s="371">
        <v>18</v>
      </c>
      <c r="C20" s="414" t="s">
        <v>141</v>
      </c>
      <c r="D20" s="415"/>
      <c r="E20" s="415"/>
      <c r="F20" s="415"/>
      <c r="G20" s="415"/>
      <c r="H20" s="415"/>
      <c r="I20" s="415"/>
      <c r="J20" s="415"/>
      <c r="K20" s="415"/>
      <c r="L20" s="415"/>
      <c r="M20" s="415"/>
      <c r="N20" s="415"/>
      <c r="O20" s="415"/>
      <c r="P20" s="415"/>
      <c r="Q20" s="415"/>
      <c r="R20" s="416"/>
      <c r="S20" s="376" t="s">
        <v>72</v>
      </c>
      <c r="T20" s="426">
        <f>'01_実績額算出表（事業計画書）'!L50</f>
        <v>0</v>
      </c>
      <c r="U20" s="427"/>
      <c r="V20" s="427"/>
      <c r="W20" s="427"/>
      <c r="X20" s="427"/>
      <c r="Y20" s="427"/>
      <c r="Z20" s="427"/>
      <c r="AA20" s="427"/>
      <c r="AB20" s="427"/>
      <c r="AC20" s="427"/>
      <c r="AD20" s="427"/>
      <c r="AE20" s="427"/>
      <c r="AF20" s="427"/>
      <c r="AG20" s="427"/>
      <c r="AH20" s="427"/>
      <c r="AI20" s="427"/>
      <c r="AJ20" s="428"/>
      <c r="AK20" s="366" t="s">
        <v>82</v>
      </c>
      <c r="AN20" s="367"/>
    </row>
    <row r="21" spans="2:52">
      <c r="B21" s="371">
        <v>19</v>
      </c>
      <c r="C21" s="414" t="s">
        <v>92</v>
      </c>
      <c r="D21" s="415"/>
      <c r="E21" s="415"/>
      <c r="F21" s="415"/>
      <c r="G21" s="415"/>
      <c r="H21" s="415"/>
      <c r="I21" s="415"/>
      <c r="J21" s="415"/>
      <c r="K21" s="415"/>
      <c r="L21" s="415"/>
      <c r="M21" s="415"/>
      <c r="N21" s="415"/>
      <c r="O21" s="415"/>
      <c r="P21" s="415"/>
      <c r="Q21" s="415"/>
      <c r="R21" s="416"/>
      <c r="S21" s="379" t="s">
        <v>73</v>
      </c>
      <c r="T21" s="426">
        <f>'01_実績額算出表（事業計画書）'!M50</f>
        <v>0</v>
      </c>
      <c r="U21" s="427"/>
      <c r="V21" s="427"/>
      <c r="W21" s="427"/>
      <c r="X21" s="427"/>
      <c r="Y21" s="427"/>
      <c r="Z21" s="427"/>
      <c r="AA21" s="427"/>
      <c r="AB21" s="427"/>
      <c r="AC21" s="427"/>
      <c r="AD21" s="427"/>
      <c r="AE21" s="427"/>
      <c r="AF21" s="427"/>
      <c r="AG21" s="427"/>
      <c r="AH21" s="427"/>
      <c r="AI21" s="427"/>
      <c r="AJ21" s="428"/>
      <c r="AK21" s="366" t="s">
        <v>83</v>
      </c>
    </row>
    <row r="22" spans="2:52" ht="15" thickBot="1">
      <c r="B22" s="371">
        <v>20</v>
      </c>
      <c r="C22" s="417" t="s">
        <v>87</v>
      </c>
      <c r="D22" s="418"/>
      <c r="E22" s="418"/>
      <c r="F22" s="418"/>
      <c r="G22" s="418"/>
      <c r="H22" s="418"/>
      <c r="I22" s="418"/>
      <c r="J22" s="418"/>
      <c r="K22" s="418"/>
      <c r="L22" s="418"/>
      <c r="M22" s="418"/>
      <c r="N22" s="418"/>
      <c r="O22" s="418"/>
      <c r="P22" s="418"/>
      <c r="Q22" s="418"/>
      <c r="R22" s="419"/>
      <c r="S22" s="398" t="s">
        <v>71</v>
      </c>
      <c r="T22" s="420">
        <f>'01_実績額算出表（事業計画書）'!N51</f>
        <v>0</v>
      </c>
      <c r="U22" s="421"/>
      <c r="V22" s="421"/>
      <c r="W22" s="421"/>
      <c r="X22" s="421"/>
      <c r="Y22" s="421"/>
      <c r="Z22" s="421"/>
      <c r="AA22" s="421"/>
      <c r="AB22" s="421"/>
      <c r="AC22" s="421"/>
      <c r="AD22" s="421"/>
      <c r="AE22" s="421"/>
      <c r="AF22" s="421"/>
      <c r="AG22" s="421"/>
      <c r="AH22" s="421"/>
      <c r="AI22" s="421"/>
      <c r="AJ22" s="422"/>
      <c r="AK22" s="380" t="s">
        <v>84</v>
      </c>
      <c r="AL22" s="381"/>
      <c r="AM22" s="381"/>
      <c r="AN22" s="381"/>
      <c r="AO22" s="381"/>
      <c r="AP22" s="381"/>
      <c r="AQ22" s="381"/>
      <c r="AR22" s="381"/>
      <c r="AS22" s="381"/>
      <c r="AT22" s="381"/>
      <c r="AU22" s="381"/>
      <c r="AV22" s="381"/>
      <c r="AW22" s="381"/>
      <c r="AX22" s="381"/>
      <c r="AY22" s="381"/>
    </row>
    <row r="23" spans="2:52" ht="30" customHeight="1">
      <c r="B23" s="440" t="s">
        <v>298</v>
      </c>
      <c r="C23" s="441"/>
      <c r="D23" s="441"/>
      <c r="E23" s="441"/>
      <c r="F23" s="441"/>
      <c r="G23" s="441"/>
      <c r="H23" s="441"/>
      <c r="I23" s="441"/>
      <c r="J23" s="441"/>
      <c r="K23" s="441"/>
      <c r="L23" s="441"/>
      <c r="M23" s="441"/>
      <c r="N23" s="441"/>
      <c r="O23" s="441"/>
      <c r="P23" s="441"/>
      <c r="Q23" s="441"/>
      <c r="R23" s="441"/>
      <c r="S23" s="441"/>
      <c r="T23" s="441"/>
      <c r="U23" s="441"/>
      <c r="V23" s="441"/>
      <c r="W23" s="441"/>
      <c r="X23" s="441"/>
      <c r="Y23" s="441"/>
      <c r="Z23" s="441"/>
      <c r="AA23" s="441"/>
      <c r="AB23" s="441"/>
      <c r="AC23" s="441"/>
      <c r="AD23" s="441"/>
      <c r="AE23" s="441"/>
      <c r="AF23" s="441"/>
      <c r="AG23" s="441"/>
      <c r="AH23" s="441"/>
      <c r="AI23" s="441"/>
      <c r="AJ23" s="442"/>
      <c r="AK23" s="381"/>
      <c r="AL23" s="381"/>
      <c r="AM23" s="381"/>
      <c r="AN23" s="381"/>
      <c r="AO23" s="381"/>
      <c r="AP23" s="381"/>
      <c r="AQ23" s="381"/>
      <c r="AR23" s="381"/>
      <c r="AS23" s="381"/>
      <c r="AT23" s="381"/>
      <c r="AU23" s="381"/>
      <c r="AV23" s="381"/>
      <c r="AW23" s="381"/>
      <c r="AX23" s="381"/>
      <c r="AY23" s="381"/>
      <c r="AZ23" s="381"/>
    </row>
    <row r="24" spans="2:52" ht="30" customHeight="1">
      <c r="B24" s="382">
        <v>21</v>
      </c>
      <c r="C24" s="429" t="s">
        <v>175</v>
      </c>
      <c r="D24" s="430"/>
      <c r="E24" s="430"/>
      <c r="F24" s="430"/>
      <c r="G24" s="430"/>
      <c r="H24" s="430"/>
      <c r="I24" s="430"/>
      <c r="J24" s="430"/>
      <c r="K24" s="430"/>
      <c r="L24" s="430"/>
      <c r="M24" s="430"/>
      <c r="N24" s="430"/>
      <c r="O24" s="430"/>
      <c r="P24" s="430"/>
      <c r="Q24" s="430"/>
      <c r="R24" s="431"/>
      <c r="S24" s="383"/>
      <c r="T24" s="423" t="s">
        <v>363</v>
      </c>
      <c r="U24" s="424"/>
      <c r="V24" s="424"/>
      <c r="W24" s="424"/>
      <c r="X24" s="424"/>
      <c r="Y24" s="424"/>
      <c r="Z24" s="424"/>
      <c r="AA24" s="424"/>
      <c r="AB24" s="424"/>
      <c r="AC24" s="424"/>
      <c r="AD24" s="424"/>
      <c r="AE24" s="424"/>
      <c r="AF24" s="424"/>
      <c r="AG24" s="424"/>
      <c r="AH24" s="424"/>
      <c r="AI24" s="424"/>
      <c r="AJ24" s="425"/>
      <c r="AM24" s="381"/>
      <c r="AN24" s="397"/>
      <c r="AO24" s="397"/>
      <c r="AP24" s="397"/>
      <c r="AQ24" s="397"/>
      <c r="AR24" s="397"/>
      <c r="AS24" s="397"/>
      <c r="AT24" s="397"/>
      <c r="AU24" s="397"/>
      <c r="AV24" s="397"/>
      <c r="AW24" s="397"/>
      <c r="AX24" s="397"/>
      <c r="AY24" s="397"/>
      <c r="AZ24" s="397"/>
    </row>
    <row r="25" spans="2:52" ht="30" customHeight="1">
      <c r="B25" s="382">
        <v>22</v>
      </c>
      <c r="C25" s="435" t="s">
        <v>178</v>
      </c>
      <c r="D25" s="436"/>
      <c r="E25" s="436"/>
      <c r="F25" s="436"/>
      <c r="G25" s="436"/>
      <c r="H25" s="436"/>
      <c r="I25" s="436"/>
      <c r="J25" s="436"/>
      <c r="K25" s="436"/>
      <c r="L25" s="436"/>
      <c r="M25" s="436"/>
      <c r="N25" s="436"/>
      <c r="O25" s="436"/>
      <c r="P25" s="436"/>
      <c r="Q25" s="436"/>
      <c r="R25" s="437"/>
      <c r="S25" s="379"/>
      <c r="T25" s="438"/>
      <c r="U25" s="439"/>
      <c r="V25" s="439"/>
      <c r="W25" s="439"/>
      <c r="X25" s="439"/>
      <c r="Y25" s="439"/>
      <c r="Z25" s="439"/>
      <c r="AA25" s="439"/>
      <c r="AB25" s="439"/>
      <c r="AC25" s="439"/>
      <c r="AD25" s="439"/>
      <c r="AE25" s="385" t="s">
        <v>177</v>
      </c>
      <c r="AF25" s="385"/>
      <c r="AG25" s="385"/>
      <c r="AH25" s="385"/>
      <c r="AI25" s="385"/>
      <c r="AJ25" s="386"/>
      <c r="AM25" s="381"/>
      <c r="AN25" s="381"/>
      <c r="AO25" s="381"/>
      <c r="AP25" s="381"/>
      <c r="AQ25" s="381"/>
      <c r="AR25" s="381"/>
      <c r="AS25" s="381"/>
      <c r="AT25" s="381"/>
      <c r="AU25" s="381"/>
      <c r="AV25" s="381"/>
      <c r="AW25" s="381"/>
      <c r="AX25" s="381"/>
      <c r="AY25" s="381"/>
      <c r="AZ25" s="381"/>
    </row>
    <row r="26" spans="2:52" ht="30" customHeight="1">
      <c r="B26" s="382">
        <v>23</v>
      </c>
      <c r="C26" s="432" t="s">
        <v>176</v>
      </c>
      <c r="D26" s="433"/>
      <c r="E26" s="433"/>
      <c r="F26" s="433"/>
      <c r="G26" s="433"/>
      <c r="H26" s="433"/>
      <c r="I26" s="433"/>
      <c r="J26" s="433"/>
      <c r="K26" s="433"/>
      <c r="L26" s="433"/>
      <c r="M26" s="433"/>
      <c r="N26" s="433"/>
      <c r="O26" s="433"/>
      <c r="P26" s="433"/>
      <c r="Q26" s="433"/>
      <c r="R26" s="434"/>
      <c r="S26" s="379"/>
      <c r="T26" s="438"/>
      <c r="U26" s="439"/>
      <c r="V26" s="439"/>
      <c r="W26" s="439"/>
      <c r="X26" s="439"/>
      <c r="Y26" s="439"/>
      <c r="Z26" s="439"/>
      <c r="AA26" s="439"/>
      <c r="AB26" s="439"/>
      <c r="AC26" s="439"/>
      <c r="AD26" s="439"/>
      <c r="AE26" s="387" t="s">
        <v>177</v>
      </c>
      <c r="AF26" s="387"/>
      <c r="AG26" s="387"/>
      <c r="AH26" s="387"/>
      <c r="AI26" s="387"/>
      <c r="AJ26" s="388"/>
    </row>
    <row r="27" spans="2:52" ht="30" customHeight="1">
      <c r="B27" s="382">
        <v>24</v>
      </c>
      <c r="C27" s="432" t="s">
        <v>144</v>
      </c>
      <c r="D27" s="433"/>
      <c r="E27" s="433"/>
      <c r="F27" s="433"/>
      <c r="G27" s="433"/>
      <c r="H27" s="433"/>
      <c r="I27" s="433"/>
      <c r="J27" s="433"/>
      <c r="K27" s="433"/>
      <c r="L27" s="433"/>
      <c r="M27" s="433"/>
      <c r="N27" s="433"/>
      <c r="O27" s="433"/>
      <c r="P27" s="433"/>
      <c r="Q27" s="433"/>
      <c r="R27" s="434"/>
      <c r="S27" s="379"/>
      <c r="T27" s="412">
        <v>0</v>
      </c>
      <c r="U27" s="413"/>
      <c r="V27" s="413"/>
      <c r="W27" s="413"/>
      <c r="X27" s="413"/>
      <c r="Y27" s="413"/>
      <c r="Z27" s="413"/>
      <c r="AA27" s="413"/>
      <c r="AB27" s="413"/>
      <c r="AC27" s="413"/>
      <c r="AD27" s="413"/>
      <c r="AE27" s="389" t="s">
        <v>154</v>
      </c>
      <c r="AF27" s="377"/>
      <c r="AG27" s="377"/>
      <c r="AH27" s="377"/>
      <c r="AI27" s="377"/>
      <c r="AJ27" s="378"/>
    </row>
    <row r="28" spans="2:52" ht="30" customHeight="1">
      <c r="B28" s="382">
        <v>25</v>
      </c>
      <c r="C28" s="474" t="s">
        <v>200</v>
      </c>
      <c r="D28" s="475"/>
      <c r="E28" s="475"/>
      <c r="F28" s="475"/>
      <c r="G28" s="475"/>
      <c r="H28" s="475"/>
      <c r="I28" s="475"/>
      <c r="J28" s="475"/>
      <c r="K28" s="475"/>
      <c r="L28" s="475"/>
      <c r="M28" s="475"/>
      <c r="N28" s="475"/>
      <c r="O28" s="475"/>
      <c r="P28" s="475"/>
      <c r="Q28" s="475"/>
      <c r="R28" s="476"/>
      <c r="S28" s="379"/>
      <c r="T28" s="477">
        <f>(T18-T25)</f>
        <v>0</v>
      </c>
      <c r="U28" s="478"/>
      <c r="V28" s="478"/>
      <c r="W28" s="478"/>
      <c r="X28" s="478"/>
      <c r="Y28" s="478"/>
      <c r="Z28" s="478"/>
      <c r="AA28" s="478"/>
      <c r="AB28" s="478"/>
      <c r="AC28" s="478"/>
      <c r="AD28" s="478"/>
      <c r="AE28" s="390" t="s">
        <v>177</v>
      </c>
      <c r="AF28" s="470"/>
      <c r="AG28" s="470"/>
      <c r="AH28" s="470"/>
      <c r="AI28" s="470"/>
      <c r="AJ28" s="471"/>
      <c r="AM28" s="366" t="str">
        <f>'参照データ（改変不可）'!C18</f>
        <v/>
      </c>
      <c r="AQ28" s="392"/>
    </row>
    <row r="29" spans="2:52" ht="30" customHeight="1">
      <c r="B29" s="382">
        <v>26</v>
      </c>
      <c r="C29" s="474" t="s">
        <v>201</v>
      </c>
      <c r="D29" s="475"/>
      <c r="E29" s="475"/>
      <c r="F29" s="475"/>
      <c r="G29" s="475"/>
      <c r="H29" s="475"/>
      <c r="I29" s="475"/>
      <c r="J29" s="475"/>
      <c r="K29" s="475"/>
      <c r="L29" s="475"/>
      <c r="M29" s="475"/>
      <c r="N29" s="475"/>
      <c r="O29" s="475"/>
      <c r="P29" s="475"/>
      <c r="Q29" s="475"/>
      <c r="R29" s="476"/>
      <c r="S29" s="379"/>
      <c r="T29" s="479">
        <f>(T19-T26)</f>
        <v>0</v>
      </c>
      <c r="U29" s="480"/>
      <c r="V29" s="480"/>
      <c r="W29" s="480"/>
      <c r="X29" s="480"/>
      <c r="Y29" s="480"/>
      <c r="Z29" s="480"/>
      <c r="AA29" s="480"/>
      <c r="AB29" s="480"/>
      <c r="AC29" s="480"/>
      <c r="AD29" s="480"/>
      <c r="AE29" s="393" t="s">
        <v>154</v>
      </c>
      <c r="AF29" s="472"/>
      <c r="AG29" s="472"/>
      <c r="AH29" s="472"/>
      <c r="AI29" s="472"/>
      <c r="AJ29" s="473"/>
      <c r="AM29" s="366" t="str">
        <f>'参照データ（改変不可）'!C19</f>
        <v/>
      </c>
    </row>
    <row r="30" spans="2:52" ht="30" customHeight="1">
      <c r="B30" s="488" t="s">
        <v>299</v>
      </c>
      <c r="C30" s="489"/>
      <c r="D30" s="489"/>
      <c r="E30" s="489"/>
      <c r="F30" s="489"/>
      <c r="G30" s="489"/>
      <c r="H30" s="489"/>
      <c r="I30" s="489"/>
      <c r="J30" s="489"/>
      <c r="K30" s="489"/>
      <c r="L30" s="489"/>
      <c r="M30" s="489"/>
      <c r="N30" s="489"/>
      <c r="O30" s="489"/>
      <c r="P30" s="489"/>
      <c r="Q30" s="489"/>
      <c r="R30" s="489"/>
      <c r="S30" s="489"/>
      <c r="T30" s="489"/>
      <c r="U30" s="489"/>
      <c r="V30" s="489"/>
      <c r="W30" s="489"/>
      <c r="X30" s="489"/>
      <c r="Y30" s="489"/>
      <c r="Z30" s="489"/>
      <c r="AA30" s="489"/>
      <c r="AB30" s="489"/>
      <c r="AC30" s="489"/>
      <c r="AD30" s="489"/>
      <c r="AE30" s="489"/>
      <c r="AF30" s="489"/>
      <c r="AG30" s="489"/>
      <c r="AH30" s="489"/>
      <c r="AI30" s="489"/>
      <c r="AJ30" s="490"/>
    </row>
    <row r="31" spans="2:52" ht="30" customHeight="1">
      <c r="B31" s="384">
        <v>27</v>
      </c>
      <c r="C31" s="435" t="s">
        <v>198</v>
      </c>
      <c r="D31" s="436"/>
      <c r="E31" s="436"/>
      <c r="F31" s="436"/>
      <c r="G31" s="436"/>
      <c r="H31" s="436"/>
      <c r="I31" s="436"/>
      <c r="J31" s="436"/>
      <c r="K31" s="436"/>
      <c r="L31" s="436"/>
      <c r="M31" s="436"/>
      <c r="N31" s="436"/>
      <c r="O31" s="436"/>
      <c r="P31" s="436"/>
      <c r="Q31" s="436"/>
      <c r="R31" s="437"/>
      <c r="S31" s="379"/>
      <c r="T31" s="485"/>
      <c r="U31" s="486"/>
      <c r="V31" s="486"/>
      <c r="W31" s="486"/>
      <c r="X31" s="486"/>
      <c r="Y31" s="486"/>
      <c r="Z31" s="486"/>
      <c r="AA31" s="486"/>
      <c r="AB31" s="486"/>
      <c r="AC31" s="486"/>
      <c r="AD31" s="486"/>
      <c r="AE31" s="486"/>
      <c r="AF31" s="486"/>
      <c r="AG31" s="486"/>
      <c r="AH31" s="486"/>
      <c r="AI31" s="486"/>
      <c r="AJ31" s="487"/>
    </row>
    <row r="32" spans="2:52" ht="30" customHeight="1">
      <c r="B32" s="384">
        <v>28</v>
      </c>
      <c r="C32" s="435" t="s">
        <v>180</v>
      </c>
      <c r="D32" s="436"/>
      <c r="E32" s="436"/>
      <c r="F32" s="436"/>
      <c r="G32" s="436"/>
      <c r="H32" s="436"/>
      <c r="I32" s="436"/>
      <c r="J32" s="436"/>
      <c r="K32" s="436"/>
      <c r="L32" s="436"/>
      <c r="M32" s="436"/>
      <c r="N32" s="436"/>
      <c r="O32" s="436"/>
      <c r="P32" s="436"/>
      <c r="Q32" s="436"/>
      <c r="R32" s="437"/>
      <c r="S32" s="379"/>
      <c r="T32" s="412"/>
      <c r="U32" s="413"/>
      <c r="V32" s="413"/>
      <c r="W32" s="413"/>
      <c r="X32" s="413"/>
      <c r="Y32" s="413"/>
      <c r="Z32" s="413"/>
      <c r="AA32" s="413"/>
      <c r="AB32" s="413"/>
      <c r="AC32" s="413"/>
      <c r="AD32" s="413"/>
      <c r="AE32" s="394" t="s">
        <v>154</v>
      </c>
      <c r="AF32" s="377"/>
      <c r="AG32" s="377"/>
      <c r="AH32" s="377"/>
      <c r="AI32" s="377"/>
      <c r="AJ32" s="378"/>
    </row>
    <row r="33" spans="1:41" ht="30" customHeight="1">
      <c r="B33" s="384">
        <v>29</v>
      </c>
      <c r="C33" s="432" t="s">
        <v>179</v>
      </c>
      <c r="D33" s="433"/>
      <c r="E33" s="433"/>
      <c r="F33" s="433"/>
      <c r="G33" s="433"/>
      <c r="H33" s="433"/>
      <c r="I33" s="433"/>
      <c r="J33" s="433"/>
      <c r="K33" s="433"/>
      <c r="L33" s="433"/>
      <c r="M33" s="433"/>
      <c r="N33" s="433"/>
      <c r="O33" s="433"/>
      <c r="P33" s="433"/>
      <c r="Q33" s="433"/>
      <c r="R33" s="434"/>
      <c r="S33" s="379"/>
      <c r="T33" s="412"/>
      <c r="U33" s="413"/>
      <c r="V33" s="413"/>
      <c r="W33" s="413"/>
      <c r="X33" s="413"/>
      <c r="Y33" s="413"/>
      <c r="Z33" s="413"/>
      <c r="AA33" s="413"/>
      <c r="AB33" s="413"/>
      <c r="AC33" s="413"/>
      <c r="AD33" s="413"/>
      <c r="AE33" s="389" t="s">
        <v>154</v>
      </c>
      <c r="AF33" s="377"/>
      <c r="AG33" s="377"/>
      <c r="AH33" s="377"/>
      <c r="AI33" s="377"/>
      <c r="AJ33" s="378"/>
      <c r="AL33" s="366" t="s">
        <v>143</v>
      </c>
    </row>
    <row r="34" spans="1:41" ht="30" customHeight="1">
      <c r="B34" s="384">
        <v>30</v>
      </c>
      <c r="C34" s="474" t="s">
        <v>203</v>
      </c>
      <c r="D34" s="475"/>
      <c r="E34" s="475"/>
      <c r="F34" s="475"/>
      <c r="G34" s="475"/>
      <c r="H34" s="475"/>
      <c r="I34" s="475"/>
      <c r="J34" s="475"/>
      <c r="K34" s="475"/>
      <c r="L34" s="475"/>
      <c r="M34" s="475"/>
      <c r="N34" s="475"/>
      <c r="O34" s="475"/>
      <c r="P34" s="475"/>
      <c r="Q34" s="475"/>
      <c r="R34" s="476"/>
      <c r="S34" s="379"/>
      <c r="T34" s="479" t="str">
        <f>IF(T32="","",T18-T32)</f>
        <v/>
      </c>
      <c r="U34" s="480"/>
      <c r="V34" s="480"/>
      <c r="W34" s="480"/>
      <c r="X34" s="480"/>
      <c r="Y34" s="480"/>
      <c r="Z34" s="480"/>
      <c r="AA34" s="480"/>
      <c r="AB34" s="480"/>
      <c r="AC34" s="480"/>
      <c r="AD34" s="480"/>
      <c r="AE34" s="393" t="s">
        <v>199</v>
      </c>
      <c r="AF34" s="481"/>
      <c r="AG34" s="481"/>
      <c r="AH34" s="481"/>
      <c r="AI34" s="481"/>
      <c r="AJ34" s="482"/>
      <c r="AM34" s="366" t="str">
        <f>'参照データ（改変不可）'!D18</f>
        <v/>
      </c>
    </row>
    <row r="35" spans="1:41" ht="30" customHeight="1">
      <c r="B35" s="384">
        <v>31</v>
      </c>
      <c r="C35" s="474" t="s">
        <v>204</v>
      </c>
      <c r="D35" s="475"/>
      <c r="E35" s="475"/>
      <c r="F35" s="475"/>
      <c r="G35" s="475"/>
      <c r="H35" s="475"/>
      <c r="I35" s="475"/>
      <c r="J35" s="475"/>
      <c r="K35" s="475"/>
      <c r="L35" s="475"/>
      <c r="M35" s="475"/>
      <c r="N35" s="475"/>
      <c r="O35" s="475"/>
      <c r="P35" s="475"/>
      <c r="Q35" s="475"/>
      <c r="R35" s="476"/>
      <c r="S35" s="379"/>
      <c r="T35" s="479" t="str">
        <f>IF(T33="","",T19-T33)</f>
        <v/>
      </c>
      <c r="U35" s="480"/>
      <c r="V35" s="480"/>
      <c r="W35" s="480"/>
      <c r="X35" s="480"/>
      <c r="Y35" s="480"/>
      <c r="Z35" s="480"/>
      <c r="AA35" s="480"/>
      <c r="AB35" s="480"/>
      <c r="AC35" s="480"/>
      <c r="AD35" s="480"/>
      <c r="AE35" s="393" t="s">
        <v>199</v>
      </c>
      <c r="AF35" s="483"/>
      <c r="AG35" s="483"/>
      <c r="AH35" s="483"/>
      <c r="AI35" s="483"/>
      <c r="AJ35" s="484"/>
      <c r="AM35" s="366" t="str">
        <f>'参照データ（改変不可）'!D19</f>
        <v/>
      </c>
    </row>
    <row r="36" spans="1:41" ht="22.95" customHeight="1">
      <c r="A36" s="369" t="s">
        <v>297</v>
      </c>
      <c r="D36" s="369"/>
      <c r="E36" s="369"/>
      <c r="F36" s="369"/>
      <c r="G36" s="369"/>
      <c r="H36" s="369"/>
      <c r="I36" s="369"/>
      <c r="J36" s="369"/>
      <c r="K36" s="369"/>
      <c r="L36" s="369"/>
      <c r="M36" s="369"/>
      <c r="N36" s="369"/>
      <c r="O36" s="369"/>
      <c r="P36" s="369"/>
      <c r="Q36" s="369"/>
      <c r="R36" s="369"/>
      <c r="S36" s="395"/>
      <c r="T36" s="369"/>
      <c r="U36" s="369"/>
      <c r="V36" s="369"/>
      <c r="W36" s="369"/>
      <c r="X36" s="369"/>
      <c r="Y36" s="369"/>
      <c r="Z36" s="369"/>
      <c r="AA36" s="369"/>
      <c r="AB36" s="369"/>
      <c r="AC36" s="369"/>
      <c r="AD36" s="369"/>
      <c r="AE36" s="369"/>
      <c r="AF36" s="369"/>
      <c r="AG36" s="369"/>
      <c r="AH36" s="369"/>
      <c r="AI36" s="369"/>
      <c r="AJ36" s="369"/>
      <c r="AK36" s="369"/>
      <c r="AL36" s="369"/>
      <c r="AM36" s="369"/>
      <c r="AN36" s="369"/>
      <c r="AO36" s="369"/>
    </row>
    <row r="37" spans="1:41">
      <c r="A37" s="369" t="s">
        <v>93</v>
      </c>
    </row>
    <row r="39" spans="1:41">
      <c r="S39" s="366"/>
    </row>
  </sheetData>
  <mergeCells count="70">
    <mergeCell ref="AF34:AJ35"/>
    <mergeCell ref="T31:AJ31"/>
    <mergeCell ref="C31:R31"/>
    <mergeCell ref="B30:AJ30"/>
    <mergeCell ref="C34:R34"/>
    <mergeCell ref="C35:R35"/>
    <mergeCell ref="T34:AD34"/>
    <mergeCell ref="T35:AD35"/>
    <mergeCell ref="AF28:AJ29"/>
    <mergeCell ref="C28:R28"/>
    <mergeCell ref="T28:AD28"/>
    <mergeCell ref="C32:R32"/>
    <mergeCell ref="C33:R33"/>
    <mergeCell ref="T32:AD32"/>
    <mergeCell ref="T33:AD33"/>
    <mergeCell ref="T29:AD29"/>
    <mergeCell ref="C29:R29"/>
    <mergeCell ref="T14:AJ14"/>
    <mergeCell ref="T15:AJ15"/>
    <mergeCell ref="T1:AJ1"/>
    <mergeCell ref="T7:AD7"/>
    <mergeCell ref="AE7:AJ7"/>
    <mergeCell ref="T5:AJ5"/>
    <mergeCell ref="T6:AJ6"/>
    <mergeCell ref="T2:AJ2"/>
    <mergeCell ref="T3:AJ3"/>
    <mergeCell ref="T10:AJ10"/>
    <mergeCell ref="T8:AJ8"/>
    <mergeCell ref="T11:AJ11"/>
    <mergeCell ref="T4:AJ4"/>
    <mergeCell ref="T9:AJ9"/>
    <mergeCell ref="T12:AJ12"/>
    <mergeCell ref="T13:AJ13"/>
    <mergeCell ref="C8:R8"/>
    <mergeCell ref="C10:R10"/>
    <mergeCell ref="C11:R11"/>
    <mergeCell ref="C19:R19"/>
    <mergeCell ref="C14:R14"/>
    <mergeCell ref="C15:R15"/>
    <mergeCell ref="C18:R18"/>
    <mergeCell ref="C16:R16"/>
    <mergeCell ref="C17:R17"/>
    <mergeCell ref="C9:R9"/>
    <mergeCell ref="C12:R12"/>
    <mergeCell ref="C13:R13"/>
    <mergeCell ref="C2:R2"/>
    <mergeCell ref="C3:R3"/>
    <mergeCell ref="C6:R6"/>
    <mergeCell ref="C7:M7"/>
    <mergeCell ref="N7:R7"/>
    <mergeCell ref="C4:R4"/>
    <mergeCell ref="C20:R20"/>
    <mergeCell ref="T16:AD16"/>
    <mergeCell ref="T17:AD17"/>
    <mergeCell ref="T18:AJ18"/>
    <mergeCell ref="T20:AJ20"/>
    <mergeCell ref="T19:AJ19"/>
    <mergeCell ref="T27:AD27"/>
    <mergeCell ref="C21:R21"/>
    <mergeCell ref="C22:R22"/>
    <mergeCell ref="T22:AJ22"/>
    <mergeCell ref="T24:AJ24"/>
    <mergeCell ref="T21:AJ21"/>
    <mergeCell ref="C24:R24"/>
    <mergeCell ref="C26:R26"/>
    <mergeCell ref="C27:R27"/>
    <mergeCell ref="C25:R25"/>
    <mergeCell ref="T25:AD25"/>
    <mergeCell ref="T26:AD26"/>
    <mergeCell ref="B23:AJ23"/>
  </mergeCells>
  <phoneticPr fontId="7"/>
  <dataValidations count="3">
    <dataValidation type="list" allowBlank="1" showInputMessage="1" showErrorMessage="1" sqref="T7">
      <formula1>"病院,診療所"</formula1>
    </dataValidation>
    <dataValidation errorStyle="warning" operator="lessThanOrEqual" allowBlank="1" showInputMessage="1" showErrorMessage="1" error="1　事業完了年月日は文書作成日と同日か前の日付である必要があります。_x000a_2　事業完了年月日は年度末3月31日以降の日付は記入できません。" sqref="T15:AJ15"/>
    <dataValidation type="list" allowBlank="1" showInputMessage="1" showErrorMessage="1" sqref="T4:AJ4">
      <formula1>$AO$1:$AO$4</formula1>
    </dataValidation>
  </dataValidations>
  <pageMargins left="0.25" right="0.25" top="0.75" bottom="0.75" header="0.3" footer="0.3"/>
  <pageSetup paperSize="9" fitToHeight="0" orientation="landscape"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25"/>
  <sheetViews>
    <sheetView topLeftCell="A10" zoomScaleNormal="100" zoomScaleSheetLayoutView="100" workbookViewId="0">
      <selection activeCell="J13" sqref="J13"/>
    </sheetView>
  </sheetViews>
  <sheetFormatPr defaultColWidth="9" defaultRowHeight="13.2"/>
  <cols>
    <col min="1" max="1" width="8.6640625" style="1" customWidth="1"/>
    <col min="2" max="2" width="6.109375" style="1" customWidth="1"/>
    <col min="3" max="13" width="11.6640625" style="1" customWidth="1"/>
    <col min="14" max="16384" width="9" style="1"/>
  </cols>
  <sheetData>
    <row r="1" spans="1:16" ht="15.9" customHeight="1">
      <c r="A1" s="1" t="s">
        <v>116</v>
      </c>
      <c r="B1" s="111"/>
      <c r="C1" s="111"/>
      <c r="D1" s="111"/>
      <c r="E1" s="111"/>
      <c r="F1" s="111"/>
      <c r="G1" s="111"/>
      <c r="H1" s="111"/>
      <c r="I1" s="111"/>
      <c r="J1" s="111"/>
      <c r="P1" s="5">
        <f>'00_基本情報を入力_保護解除パスワードは全て　kango'!T14</f>
        <v>0</v>
      </c>
    </row>
    <row r="2" spans="1:16" ht="21" customHeight="1">
      <c r="A2" s="555" t="s">
        <v>117</v>
      </c>
      <c r="B2" s="555"/>
      <c r="C2" s="555"/>
      <c r="D2" s="555"/>
      <c r="E2" s="555"/>
      <c r="F2" s="555"/>
      <c r="G2" s="555"/>
      <c r="H2" s="555"/>
      <c r="I2" s="555"/>
      <c r="J2" s="555"/>
      <c r="K2" s="555"/>
      <c r="L2" s="555"/>
      <c r="M2" s="555"/>
    </row>
    <row r="3" spans="1:16" ht="23.25" customHeight="1">
      <c r="I3" s="179" t="s">
        <v>4</v>
      </c>
      <c r="J3" s="559">
        <f>'00_基本情報を入力_保護解除パスワードは全て　kango'!T8</f>
        <v>0</v>
      </c>
      <c r="K3" s="643"/>
      <c r="L3" s="643"/>
      <c r="M3" s="643"/>
      <c r="N3" s="33" t="s">
        <v>89</v>
      </c>
    </row>
    <row r="4" spans="1:16" ht="23.25" customHeight="1">
      <c r="I4" s="179" t="s">
        <v>351</v>
      </c>
      <c r="J4" s="559">
        <f>'00_基本情報を入力_保護解除パスワードは全て　kango'!T9</f>
        <v>0</v>
      </c>
      <c r="K4" s="643"/>
      <c r="L4" s="643"/>
      <c r="M4" s="643"/>
      <c r="N4" s="33" t="s">
        <v>322</v>
      </c>
    </row>
    <row r="5" spans="1:16" ht="17.25" customHeight="1">
      <c r="I5" s="8"/>
      <c r="J5" s="112"/>
      <c r="K5" s="29" t="s">
        <v>105</v>
      </c>
      <c r="M5" s="29"/>
    </row>
    <row r="6" spans="1:16" ht="17.25" customHeight="1">
      <c r="B6" s="556" t="s">
        <v>118</v>
      </c>
      <c r="C6" s="556"/>
      <c r="D6" s="557">
        <f>'00_基本情報を入力_保護解除パスワードは全て　kango'!T14</f>
        <v>0</v>
      </c>
      <c r="E6" s="558"/>
      <c r="H6" s="8"/>
      <c r="I6" s="8"/>
      <c r="J6" s="8"/>
      <c r="K6" s="2"/>
    </row>
    <row r="7" spans="1:16" ht="17.25" customHeight="1">
      <c r="B7" s="556" t="s">
        <v>119</v>
      </c>
      <c r="C7" s="556"/>
      <c r="D7" s="557">
        <f>'00_基本情報を入力_保護解除パスワードは全て　kango'!T15</f>
        <v>0</v>
      </c>
      <c r="E7" s="558"/>
      <c r="H7" s="8"/>
      <c r="I7" s="8"/>
      <c r="J7" s="8"/>
      <c r="K7" s="2"/>
    </row>
    <row r="8" spans="1:16" ht="19.5" customHeight="1">
      <c r="J8" s="9"/>
      <c r="K8" s="9"/>
      <c r="M8" s="9" t="s">
        <v>0</v>
      </c>
    </row>
    <row r="9" spans="1:16" s="5" customFormat="1" ht="20.25" customHeight="1">
      <c r="A9" s="560"/>
      <c r="B9" s="561"/>
      <c r="C9" s="166"/>
      <c r="D9" s="166" t="s">
        <v>21</v>
      </c>
      <c r="E9" s="167" t="s">
        <v>22</v>
      </c>
      <c r="F9" s="166" t="s">
        <v>120</v>
      </c>
      <c r="G9" s="166"/>
      <c r="H9" s="166"/>
      <c r="I9" s="166"/>
      <c r="J9" s="168"/>
      <c r="K9" s="166"/>
      <c r="L9" s="166"/>
      <c r="M9" s="168" t="s">
        <v>121</v>
      </c>
    </row>
    <row r="10" spans="1:16" s="5" customFormat="1" ht="20.25" customHeight="1">
      <c r="A10" s="562" t="s">
        <v>24</v>
      </c>
      <c r="B10" s="563"/>
      <c r="C10" s="168" t="s">
        <v>25</v>
      </c>
      <c r="D10" s="168" t="s">
        <v>26</v>
      </c>
      <c r="E10" s="169"/>
      <c r="F10" s="168" t="s">
        <v>122</v>
      </c>
      <c r="G10" s="169" t="s">
        <v>1</v>
      </c>
      <c r="H10" s="169" t="s">
        <v>2</v>
      </c>
      <c r="I10" s="168" t="s">
        <v>27</v>
      </c>
      <c r="J10" s="168" t="s">
        <v>23</v>
      </c>
      <c r="K10" s="168" t="s">
        <v>123</v>
      </c>
      <c r="L10" s="168" t="s">
        <v>18</v>
      </c>
      <c r="M10" s="168" t="s">
        <v>124</v>
      </c>
    </row>
    <row r="11" spans="1:16" s="5" customFormat="1" ht="20.25" customHeight="1">
      <c r="A11" s="564"/>
      <c r="B11" s="565"/>
      <c r="C11" s="168"/>
      <c r="D11" s="168" t="s">
        <v>29</v>
      </c>
      <c r="E11" s="168" t="s">
        <v>30</v>
      </c>
      <c r="F11" s="168" t="s">
        <v>125</v>
      </c>
      <c r="G11" s="168"/>
      <c r="H11" s="168"/>
      <c r="I11" s="168"/>
      <c r="J11" s="168" t="s">
        <v>28</v>
      </c>
      <c r="K11" s="168"/>
      <c r="L11" s="168" t="s">
        <v>126</v>
      </c>
      <c r="M11" s="168" t="s">
        <v>127</v>
      </c>
    </row>
    <row r="12" spans="1:16" s="4" customFormat="1" ht="25.5" customHeight="1">
      <c r="A12" s="566"/>
      <c r="B12" s="567"/>
      <c r="C12" s="170" t="s">
        <v>6</v>
      </c>
      <c r="D12" s="170" t="s">
        <v>31</v>
      </c>
      <c r="E12" s="170" t="s">
        <v>5</v>
      </c>
      <c r="F12" s="170" t="s">
        <v>32</v>
      </c>
      <c r="G12" s="170" t="s">
        <v>33</v>
      </c>
      <c r="H12" s="170" t="s">
        <v>128</v>
      </c>
      <c r="I12" s="170" t="s">
        <v>34</v>
      </c>
      <c r="J12" s="170" t="s">
        <v>129</v>
      </c>
      <c r="K12" s="170" t="s">
        <v>130</v>
      </c>
      <c r="L12" s="170" t="s">
        <v>131</v>
      </c>
      <c r="M12" s="170" t="s">
        <v>132</v>
      </c>
    </row>
    <row r="13" spans="1:16" s="5" customFormat="1" ht="96" customHeight="1">
      <c r="A13" s="568" t="s">
        <v>137</v>
      </c>
      <c r="B13" s="569"/>
      <c r="C13" s="180">
        <f>'00_基本情報を入力_保護解除パスワードは全て　kango'!T18</f>
        <v>0</v>
      </c>
      <c r="D13" s="180">
        <f>'00_基本情報を入力_保護解除パスワードは全て　kango'!T16</f>
        <v>0</v>
      </c>
      <c r="E13" s="181">
        <f>C13-D13</f>
        <v>0</v>
      </c>
      <c r="F13" s="181">
        <f>'00_基本情報を入力_保護解除パスワードは全て　kango'!T20</f>
        <v>0</v>
      </c>
      <c r="G13" s="181">
        <f>'00_基本情報を入力_保護解除パスワードは全て　kango'!T21</f>
        <v>0</v>
      </c>
      <c r="H13" s="181">
        <f>'01_実績額算出表（事業計画書）'!N51</f>
        <v>0</v>
      </c>
      <c r="I13" s="180">
        <f>MIN(E13,H13)</f>
        <v>0</v>
      </c>
      <c r="J13" s="180">
        <f>'01_実績額算出表（事業計画書）'!N52</f>
        <v>0</v>
      </c>
      <c r="K13" s="180">
        <f>J13</f>
        <v>0</v>
      </c>
      <c r="L13" s="180">
        <f>'00_基本情報を入力_保護解除パスワードは全て　kango'!T27</f>
        <v>0</v>
      </c>
      <c r="M13" s="182">
        <f>L13-K13</f>
        <v>0</v>
      </c>
    </row>
    <row r="14" spans="1:16" s="5" customFormat="1" ht="3.9" customHeight="1">
      <c r="A14" s="556"/>
      <c r="B14" s="556"/>
      <c r="C14" s="171"/>
      <c r="D14" s="172"/>
      <c r="E14" s="172"/>
      <c r="F14" s="173"/>
      <c r="G14" s="173"/>
      <c r="H14" s="174"/>
      <c r="I14" s="175"/>
      <c r="J14" s="172"/>
      <c r="K14" s="175"/>
      <c r="L14" s="175"/>
      <c r="M14" s="176"/>
    </row>
    <row r="15" spans="1:16" s="5" customFormat="1" ht="49.5" customHeight="1">
      <c r="A15" s="556" t="s">
        <v>35</v>
      </c>
      <c r="B15" s="556"/>
      <c r="C15" s="177">
        <f>SUM(C13:C14)</f>
        <v>0</v>
      </c>
      <c r="D15" s="177">
        <f t="shared" ref="D15:J15" si="0">SUM(D13:D14)</f>
        <v>0</v>
      </c>
      <c r="E15" s="177">
        <f t="shared" si="0"/>
        <v>0</v>
      </c>
      <c r="F15" s="177">
        <f t="shared" si="0"/>
        <v>0</v>
      </c>
      <c r="G15" s="177">
        <f t="shared" si="0"/>
        <v>0</v>
      </c>
      <c r="H15" s="177">
        <f t="shared" si="0"/>
        <v>0</v>
      </c>
      <c r="I15" s="177">
        <f t="shared" si="0"/>
        <v>0</v>
      </c>
      <c r="J15" s="177">
        <f t="shared" si="0"/>
        <v>0</v>
      </c>
      <c r="K15" s="177">
        <f>SUM(K13:K14)</f>
        <v>0</v>
      </c>
      <c r="L15" s="177">
        <f t="shared" ref="L15:M15" si="1">SUM(L13:L14)</f>
        <v>0</v>
      </c>
      <c r="M15" s="178">
        <f t="shared" si="1"/>
        <v>0</v>
      </c>
    </row>
    <row r="16" spans="1:16" ht="15.9" customHeight="1">
      <c r="A16" s="1" t="s">
        <v>364</v>
      </c>
    </row>
    <row r="17" spans="1:2" ht="15.9" customHeight="1">
      <c r="A17" s="164" t="s">
        <v>365</v>
      </c>
    </row>
    <row r="18" spans="1:2" ht="15.9" customHeight="1">
      <c r="A18" s="164" t="s">
        <v>366</v>
      </c>
      <c r="B18" s="165"/>
    </row>
    <row r="19" spans="1:2" ht="15.9" customHeight="1">
      <c r="A19" s="1" t="s">
        <v>367</v>
      </c>
    </row>
    <row r="20" spans="1:2" ht="15.9" customHeight="1">
      <c r="B20" s="1" t="s">
        <v>368</v>
      </c>
    </row>
    <row r="21" spans="1:2" ht="15.9" customHeight="1">
      <c r="A21" s="1" t="s">
        <v>369</v>
      </c>
    </row>
    <row r="22" spans="1:2" ht="15.9" customHeight="1">
      <c r="A22" s="1" t="s">
        <v>370</v>
      </c>
    </row>
    <row r="23" spans="1:2">
      <c r="A23" s="1" t="s">
        <v>371</v>
      </c>
    </row>
    <row r="24" spans="1:2">
      <c r="A24" s="1" t="s">
        <v>372</v>
      </c>
    </row>
    <row r="25" spans="1:2">
      <c r="A25" s="1" t="s">
        <v>373</v>
      </c>
    </row>
  </sheetData>
  <mergeCells count="14">
    <mergeCell ref="A15:B15"/>
    <mergeCell ref="A9:B9"/>
    <mergeCell ref="A10:B10"/>
    <mergeCell ref="A11:B11"/>
    <mergeCell ref="A12:B12"/>
    <mergeCell ref="A13:B13"/>
    <mergeCell ref="A14:B14"/>
    <mergeCell ref="A2:M2"/>
    <mergeCell ref="J3:M3"/>
    <mergeCell ref="B6:C6"/>
    <mergeCell ref="D6:E6"/>
    <mergeCell ref="B7:C7"/>
    <mergeCell ref="D7:E7"/>
    <mergeCell ref="J4:M4"/>
  </mergeCells>
  <phoneticPr fontId="7"/>
  <pageMargins left="0.78740157480314965" right="0.19685039370078741" top="0.39370078740157483" bottom="0.39370078740157483" header="0.35433070866141736" footer="0"/>
  <pageSetup paperSize="9" scale="96" fitToHeight="0" orientation="landscape" blackAndWhite="1"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showZeros="0" topLeftCell="A7" zoomScale="85" zoomScaleNormal="85" zoomScaleSheetLayoutView="100" workbookViewId="0">
      <selection activeCell="D16" sqref="D16"/>
    </sheetView>
  </sheetViews>
  <sheetFormatPr defaultColWidth="9" defaultRowHeight="13.2"/>
  <cols>
    <col min="1" max="1" width="20.6640625" style="1" customWidth="1"/>
    <col min="2" max="4" width="14.6640625" style="1" customWidth="1"/>
    <col min="5" max="5" width="12.6640625" style="1" customWidth="1"/>
    <col min="6" max="6" width="13.6640625" style="1" customWidth="1"/>
    <col min="7" max="7" width="40.6640625" style="1" customWidth="1"/>
    <col min="8" max="8" width="2.44140625" style="1" customWidth="1"/>
    <col min="9" max="16384" width="9" style="1"/>
  </cols>
  <sheetData>
    <row r="1" spans="1:9" ht="15.9" customHeight="1">
      <c r="A1" s="1" t="s">
        <v>133</v>
      </c>
    </row>
    <row r="2" spans="1:9" ht="21" customHeight="1">
      <c r="A2" s="555" t="s">
        <v>134</v>
      </c>
      <c r="B2" s="555"/>
      <c r="C2" s="555"/>
      <c r="D2" s="555"/>
      <c r="E2" s="555"/>
      <c r="F2" s="555"/>
      <c r="G2" s="555"/>
    </row>
    <row r="3" spans="1:9" ht="26.25" customHeight="1">
      <c r="A3" s="64"/>
      <c r="B3" s="64"/>
      <c r="C3" s="64"/>
      <c r="D3" s="64"/>
      <c r="E3" s="64"/>
      <c r="F3" s="65" t="s">
        <v>4</v>
      </c>
      <c r="G3" s="234">
        <f>'00_基本情報を入力_保護解除パスワードは全て　kango'!T8</f>
        <v>0</v>
      </c>
      <c r="H3" s="33" t="s">
        <v>89</v>
      </c>
    </row>
    <row r="4" spans="1:9" ht="26.25" customHeight="1">
      <c r="A4" s="64"/>
      <c r="B4" s="64"/>
      <c r="C4" s="64"/>
      <c r="D4" s="64"/>
      <c r="E4" s="64"/>
      <c r="F4" s="65" t="s">
        <v>351</v>
      </c>
      <c r="G4" s="234">
        <f>'00_基本情報を入力_保護解除パスワードは全て　kango'!T9</f>
        <v>0</v>
      </c>
      <c r="I4" s="33" t="s">
        <v>322</v>
      </c>
    </row>
    <row r="5" spans="1:9" ht="9.75" customHeight="1">
      <c r="A5" s="64"/>
      <c r="B5" s="64"/>
      <c r="C5" s="64"/>
      <c r="D5" s="64"/>
      <c r="E5" s="66"/>
      <c r="F5" s="66"/>
      <c r="G5" s="66"/>
    </row>
    <row r="6" spans="1:9" ht="19.5" customHeight="1">
      <c r="A6" s="67" t="s">
        <v>8</v>
      </c>
      <c r="B6" s="64"/>
      <c r="C6" s="64"/>
      <c r="D6" s="64"/>
      <c r="E6" s="68"/>
      <c r="F6" s="68"/>
      <c r="G6" s="69" t="s">
        <v>0</v>
      </c>
    </row>
    <row r="7" spans="1:9" s="5" customFormat="1" ht="20.100000000000001" customHeight="1">
      <c r="A7" s="573" t="s">
        <v>15</v>
      </c>
      <c r="B7" s="70" t="s">
        <v>146</v>
      </c>
      <c r="C7" s="71" t="s">
        <v>1</v>
      </c>
      <c r="D7" s="71" t="s">
        <v>2</v>
      </c>
      <c r="E7" s="575" t="s">
        <v>7</v>
      </c>
      <c r="F7" s="576"/>
      <c r="G7" s="577"/>
      <c r="H7" s="29" t="s">
        <v>90</v>
      </c>
    </row>
    <row r="8" spans="1:9" s="4" customFormat="1" ht="20.100000000000001" customHeight="1">
      <c r="A8" s="574"/>
      <c r="B8" s="72" t="s">
        <v>6</v>
      </c>
      <c r="C8" s="72" t="s">
        <v>3</v>
      </c>
      <c r="D8" s="72" t="s">
        <v>5</v>
      </c>
      <c r="E8" s="575" t="s">
        <v>147</v>
      </c>
      <c r="F8" s="576"/>
      <c r="G8" s="577"/>
      <c r="H8" s="3"/>
      <c r="I8" s="1"/>
    </row>
    <row r="9" spans="1:9" s="5" customFormat="1" ht="15.9" customHeight="1">
      <c r="A9" s="73" t="s">
        <v>9</v>
      </c>
      <c r="B9" s="74"/>
      <c r="C9" s="74"/>
      <c r="D9" s="74"/>
      <c r="E9" s="578"/>
      <c r="F9" s="579"/>
      <c r="G9" s="580"/>
      <c r="H9" s="10"/>
    </row>
    <row r="10" spans="1:9" s="5" customFormat="1" ht="24" customHeight="1">
      <c r="A10" s="75" t="s">
        <v>41</v>
      </c>
      <c r="B10" s="76">
        <f>'00_基本情報を入力_保護解除パスワードは全て　kango'!T20</f>
        <v>0</v>
      </c>
      <c r="C10" s="77">
        <f>'00_基本情報を入力_保護解除パスワードは全て　kango'!T21</f>
        <v>0</v>
      </c>
      <c r="D10" s="78">
        <f>'01_実績額算出表（事業計画書）'!N51</f>
        <v>0</v>
      </c>
      <c r="E10" s="570" t="s">
        <v>140</v>
      </c>
      <c r="F10" s="571"/>
      <c r="G10" s="572"/>
      <c r="H10" s="6"/>
    </row>
    <row r="11" spans="1:9" s="5" customFormat="1" ht="24" customHeight="1">
      <c r="A11" s="79"/>
      <c r="B11" s="80"/>
      <c r="C11" s="81"/>
      <c r="D11" s="82"/>
      <c r="E11" s="587"/>
      <c r="F11" s="588"/>
      <c r="G11" s="589"/>
      <c r="H11" s="10"/>
    </row>
    <row r="12" spans="1:9" s="5" customFormat="1" ht="24" customHeight="1">
      <c r="A12" s="83"/>
      <c r="B12" s="84"/>
      <c r="C12" s="85"/>
      <c r="D12" s="86"/>
      <c r="E12" s="587"/>
      <c r="F12" s="588"/>
      <c r="G12" s="589"/>
      <c r="H12" s="229"/>
      <c r="I12" s="4"/>
    </row>
    <row r="13" spans="1:9" s="5" customFormat="1" ht="3.9" customHeight="1">
      <c r="A13" s="87"/>
      <c r="B13" s="88"/>
      <c r="C13" s="89"/>
      <c r="D13" s="89"/>
      <c r="E13" s="590"/>
      <c r="F13" s="590"/>
      <c r="G13" s="591"/>
      <c r="H13" s="7"/>
    </row>
    <row r="14" spans="1:9" s="5" customFormat="1" ht="20.100000000000001" customHeight="1">
      <c r="A14" s="72" t="s">
        <v>13</v>
      </c>
      <c r="B14" s="90">
        <f>SUM(B9:B12)</f>
        <v>0</v>
      </c>
      <c r="C14" s="90">
        <f>SUM(C9:C12)</f>
        <v>0</v>
      </c>
      <c r="D14" s="90">
        <f>SUM(D9:D12)</f>
        <v>0</v>
      </c>
      <c r="E14" s="592"/>
      <c r="F14" s="590"/>
      <c r="G14" s="591"/>
      <c r="H14" s="7"/>
    </row>
    <row r="15" spans="1:9" s="5" customFormat="1" ht="15.9" customHeight="1">
      <c r="A15" s="73" t="s">
        <v>10</v>
      </c>
      <c r="B15" s="74"/>
      <c r="C15" s="91"/>
      <c r="D15" s="91"/>
      <c r="E15" s="578"/>
      <c r="F15" s="579"/>
      <c r="G15" s="580"/>
      <c r="H15" s="7"/>
    </row>
    <row r="16" spans="1:9" s="5" customFormat="1" ht="24" customHeight="1">
      <c r="A16" s="92"/>
      <c r="B16" s="76">
        <f>'00_基本情報を入力_保護解除パスワードは全て　kango'!T17</f>
        <v>0</v>
      </c>
      <c r="C16" s="77"/>
      <c r="D16" s="78"/>
      <c r="E16" s="570"/>
      <c r="F16" s="571"/>
      <c r="G16" s="572"/>
      <c r="H16" s="1"/>
      <c r="I16" s="1"/>
    </row>
    <row r="17" spans="1:9" s="5" customFormat="1" ht="24" customHeight="1">
      <c r="A17" s="93"/>
      <c r="B17" s="84"/>
      <c r="C17" s="85"/>
      <c r="D17" s="86"/>
      <c r="E17" s="598"/>
      <c r="F17" s="599"/>
      <c r="G17" s="600"/>
      <c r="H17" s="1"/>
      <c r="I17" s="1"/>
    </row>
    <row r="18" spans="1:9" s="5" customFormat="1" ht="3.9" customHeight="1">
      <c r="A18" s="87"/>
      <c r="B18" s="88"/>
      <c r="C18" s="89"/>
      <c r="D18" s="89"/>
      <c r="E18" s="590"/>
      <c r="F18" s="590"/>
      <c r="G18" s="591"/>
      <c r="H18" s="1"/>
      <c r="I18" s="1"/>
    </row>
    <row r="19" spans="1:9" s="5" customFormat="1" ht="20.100000000000001" customHeight="1">
      <c r="A19" s="72" t="s">
        <v>12</v>
      </c>
      <c r="B19" s="90">
        <f>SUM(B15:B18)</f>
        <v>0</v>
      </c>
      <c r="C19" s="90">
        <f>SUM(C15:C18)</f>
        <v>0</v>
      </c>
      <c r="D19" s="90">
        <f>SUM(D15:D18)</f>
        <v>0</v>
      </c>
      <c r="E19" s="592"/>
      <c r="F19" s="590"/>
      <c r="G19" s="591"/>
      <c r="H19" s="1"/>
      <c r="I19" s="1"/>
    </row>
    <row r="20" spans="1:9" s="5" customFormat="1" ht="3.9" customHeight="1" thickBot="1">
      <c r="A20" s="87"/>
      <c r="B20" s="88"/>
      <c r="C20" s="89"/>
      <c r="D20" s="89"/>
      <c r="E20" s="590"/>
      <c r="F20" s="590"/>
      <c r="G20" s="591"/>
      <c r="H20" s="1"/>
      <c r="I20" s="1"/>
    </row>
    <row r="21" spans="1:9" s="5" customFormat="1" ht="20.100000000000001" customHeight="1" thickBot="1">
      <c r="A21" s="94" t="s">
        <v>14</v>
      </c>
      <c r="B21" s="235">
        <f>SUM(B14,B19)</f>
        <v>0</v>
      </c>
      <c r="C21" s="235">
        <f>SUM(C14,C19)</f>
        <v>0</v>
      </c>
      <c r="D21" s="235">
        <f>SUM(D14,D19)</f>
        <v>0</v>
      </c>
      <c r="E21" s="601"/>
      <c r="F21" s="602"/>
      <c r="G21" s="603"/>
      <c r="H21" s="1"/>
      <c r="I21" s="1"/>
    </row>
    <row r="22" spans="1:9" ht="16.5" customHeight="1">
      <c r="A22" s="64" t="s">
        <v>11</v>
      </c>
      <c r="B22" s="64"/>
      <c r="C22" s="64"/>
      <c r="D22" s="64"/>
      <c r="E22" s="64"/>
      <c r="F22" s="64"/>
      <c r="G22" s="64"/>
    </row>
    <row r="23" spans="1:9" ht="16.5" customHeight="1">
      <c r="A23" s="64" t="s">
        <v>212</v>
      </c>
      <c r="B23" s="64"/>
      <c r="C23" s="64"/>
      <c r="D23" s="64"/>
      <c r="E23" s="64"/>
      <c r="F23" s="64"/>
      <c r="G23" s="64"/>
    </row>
    <row r="24" spans="1:9" ht="16.5" customHeight="1">
      <c r="A24" s="64" t="s">
        <v>213</v>
      </c>
      <c r="B24" s="64"/>
      <c r="C24" s="64"/>
      <c r="D24" s="64"/>
      <c r="E24" s="64"/>
      <c r="F24" s="64"/>
      <c r="G24" s="64"/>
    </row>
    <row r="25" spans="1:9">
      <c r="A25" s="64"/>
      <c r="B25" s="64"/>
      <c r="C25" s="64"/>
      <c r="D25" s="64"/>
      <c r="E25" s="64"/>
      <c r="F25" s="64"/>
      <c r="G25" s="64"/>
    </row>
    <row r="26" spans="1:9" ht="19.5" customHeight="1">
      <c r="A26" s="67" t="s">
        <v>17</v>
      </c>
      <c r="B26" s="64"/>
      <c r="C26" s="64"/>
      <c r="D26" s="64"/>
      <c r="E26" s="68"/>
      <c r="F26" s="68"/>
      <c r="G26" s="69" t="s">
        <v>0</v>
      </c>
    </row>
    <row r="27" spans="1:9" s="5" customFormat="1" ht="20.100000000000001" customHeight="1">
      <c r="A27" s="573" t="s">
        <v>15</v>
      </c>
      <c r="B27" s="581" t="s">
        <v>149</v>
      </c>
      <c r="C27" s="582"/>
      <c r="D27" s="581" t="s">
        <v>7</v>
      </c>
      <c r="E27" s="585"/>
      <c r="F27" s="585"/>
      <c r="G27" s="582"/>
      <c r="H27" s="1"/>
      <c r="I27" s="1"/>
    </row>
    <row r="28" spans="1:9" s="4" customFormat="1" ht="20.100000000000001" customHeight="1">
      <c r="A28" s="574"/>
      <c r="B28" s="583"/>
      <c r="C28" s="584"/>
      <c r="D28" s="583" t="s">
        <v>148</v>
      </c>
      <c r="E28" s="586"/>
      <c r="F28" s="586"/>
      <c r="G28" s="584"/>
      <c r="H28" s="1"/>
      <c r="I28" s="1"/>
    </row>
    <row r="29" spans="1:9" s="5" customFormat="1" ht="24" customHeight="1">
      <c r="A29" s="95" t="s">
        <v>18</v>
      </c>
      <c r="B29" s="604">
        <f>ROUNDDOWN(D14,-3)</f>
        <v>0</v>
      </c>
      <c r="C29" s="605"/>
      <c r="D29" s="606" t="str">
        <f>IF(ROUNDDOWN(D21,-3)=B29,"上記「選定額Ｃ」×補助率１０／１０（千円未満切り捨て）","")</f>
        <v>上記「選定額Ｃ」×補助率１０／１０（千円未満切り捨て）</v>
      </c>
      <c r="E29" s="607"/>
      <c r="F29" s="607"/>
      <c r="G29" s="608"/>
      <c r="H29" s="1"/>
      <c r="I29" s="1"/>
    </row>
    <row r="30" spans="1:9" s="5" customFormat="1" ht="24" customHeight="1">
      <c r="A30" s="93" t="str">
        <f>IF(B30="","","自己資金")</f>
        <v>自己資金</v>
      </c>
      <c r="B30" s="609">
        <f>B32-B29</f>
        <v>0</v>
      </c>
      <c r="C30" s="610"/>
      <c r="D30" s="611"/>
      <c r="E30" s="612"/>
      <c r="F30" s="612"/>
      <c r="G30" s="613"/>
      <c r="H30" s="1"/>
      <c r="I30" s="1"/>
    </row>
    <row r="31" spans="1:9" s="5" customFormat="1" ht="3.9" customHeight="1" thickBot="1">
      <c r="A31" s="87"/>
      <c r="B31" s="88"/>
      <c r="C31" s="89"/>
      <c r="D31" s="89"/>
      <c r="E31" s="590"/>
      <c r="F31" s="590"/>
      <c r="G31" s="591"/>
      <c r="H31" s="1"/>
      <c r="I31" s="1"/>
    </row>
    <row r="32" spans="1:9" s="5" customFormat="1" ht="20.100000000000001" customHeight="1" thickBot="1">
      <c r="A32" s="94" t="s">
        <v>16</v>
      </c>
      <c r="B32" s="593">
        <f>B21</f>
        <v>0</v>
      </c>
      <c r="C32" s="594"/>
      <c r="D32" s="595">
        <f>SUM(D28:D31)</f>
        <v>0</v>
      </c>
      <c r="E32" s="596"/>
      <c r="F32" s="596"/>
      <c r="G32" s="597"/>
      <c r="H32" s="1"/>
      <c r="I32" s="1"/>
    </row>
  </sheetData>
  <mergeCells count="28">
    <mergeCell ref="A2:G2"/>
    <mergeCell ref="E7:G7"/>
    <mergeCell ref="E8:G8"/>
    <mergeCell ref="A7:A8"/>
    <mergeCell ref="E9:G9"/>
    <mergeCell ref="A27:A28"/>
    <mergeCell ref="E16:G16"/>
    <mergeCell ref="E17:G17"/>
    <mergeCell ref="E18:G18"/>
    <mergeCell ref="E19:G19"/>
    <mergeCell ref="E12:G12"/>
    <mergeCell ref="E13:G13"/>
    <mergeCell ref="E14:G14"/>
    <mergeCell ref="E15:G15"/>
    <mergeCell ref="E10:G10"/>
    <mergeCell ref="E11:G11"/>
    <mergeCell ref="D32:G32"/>
    <mergeCell ref="E31:G31"/>
    <mergeCell ref="E20:G20"/>
    <mergeCell ref="E21:G21"/>
    <mergeCell ref="B32:C32"/>
    <mergeCell ref="B27:C28"/>
    <mergeCell ref="B29:C29"/>
    <mergeCell ref="B30:C30"/>
    <mergeCell ref="D27:G27"/>
    <mergeCell ref="D28:G28"/>
    <mergeCell ref="D30:G30"/>
    <mergeCell ref="D29:G29"/>
  </mergeCells>
  <phoneticPr fontId="7"/>
  <pageMargins left="0.78740157480314965" right="0.19685039370078741" top="0.39370078740157483" bottom="0.39370078740157483" header="0.35433070866141736" footer="0"/>
  <pageSetup paperSize="9" fitToHeight="0" orientation="landscape"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32"/>
  <sheetViews>
    <sheetView view="pageBreakPreview" topLeftCell="A22" zoomScaleNormal="100" zoomScaleSheetLayoutView="100" workbookViewId="0">
      <selection activeCell="A18" sqref="A18:AG18"/>
    </sheetView>
  </sheetViews>
  <sheetFormatPr defaultColWidth="9" defaultRowHeight="13.2"/>
  <cols>
    <col min="1" max="18" width="2.6640625" style="19" customWidth="1"/>
    <col min="19" max="19" width="6.77734375" style="19" customWidth="1"/>
    <col min="20" max="33" width="2.6640625" style="19" customWidth="1"/>
    <col min="34" max="34" width="2.6640625" style="103" customWidth="1"/>
    <col min="35" max="37" width="2.6640625" style="19" customWidth="1"/>
    <col min="38" max="38" width="14.44140625" style="209" customWidth="1"/>
    <col min="39" max="39" width="12.88671875" style="209" customWidth="1"/>
    <col min="40" max="40" width="14.44140625" style="209" customWidth="1"/>
    <col min="41" max="41" width="12.88671875" style="209" customWidth="1"/>
    <col min="42" max="42" width="10.109375" style="209" customWidth="1"/>
    <col min="43" max="50" width="9" style="209"/>
    <col min="51" max="16384" width="9" style="19"/>
  </cols>
  <sheetData>
    <row r="1" spans="1:50">
      <c r="A1" s="19" t="s">
        <v>135</v>
      </c>
    </row>
    <row r="3" spans="1:50" s="29" customFormat="1" ht="16.2">
      <c r="Y3" s="551">
        <f>'00_基本情報を入力_保護解除パスワードは全て　kango'!T5</f>
        <v>0</v>
      </c>
      <c r="Z3" s="551"/>
      <c r="AA3" s="551"/>
      <c r="AB3" s="551"/>
      <c r="AC3" s="551"/>
      <c r="AD3" s="551"/>
      <c r="AE3" s="551"/>
      <c r="AF3" s="551"/>
      <c r="AH3" s="104"/>
      <c r="AL3" s="210"/>
      <c r="AM3" s="210"/>
      <c r="AN3" s="210"/>
      <c r="AO3" s="210"/>
      <c r="AP3" s="210"/>
      <c r="AQ3" s="210"/>
      <c r="AR3" s="210"/>
      <c r="AS3" s="210"/>
      <c r="AT3" s="210"/>
      <c r="AU3" s="210"/>
      <c r="AV3" s="210"/>
      <c r="AW3" s="210"/>
      <c r="AX3" s="210"/>
    </row>
    <row r="4" spans="1:50" s="29" customFormat="1" ht="16.2">
      <c r="Y4" s="551">
        <f>'00_基本情報を入力_保護解除パスワードは全て　kango'!T6</f>
        <v>0</v>
      </c>
      <c r="Z4" s="551"/>
      <c r="AA4" s="551"/>
      <c r="AB4" s="551"/>
      <c r="AC4" s="551"/>
      <c r="AD4" s="551"/>
      <c r="AE4" s="551"/>
      <c r="AF4" s="551"/>
      <c r="AH4" s="105" t="s">
        <v>89</v>
      </c>
      <c r="AL4" s="210"/>
      <c r="AM4" s="210"/>
      <c r="AN4" s="210"/>
      <c r="AO4" s="210"/>
      <c r="AP4" s="210"/>
      <c r="AQ4" s="210"/>
      <c r="AR4" s="210"/>
      <c r="AS4" s="210"/>
      <c r="AT4" s="210"/>
      <c r="AU4" s="210"/>
      <c r="AV4" s="210"/>
      <c r="AW4" s="210"/>
      <c r="AX4" s="210"/>
    </row>
    <row r="5" spans="1:50" s="29" customFormat="1" ht="16.2">
      <c r="AH5" s="104" t="s">
        <v>105</v>
      </c>
      <c r="AI5" s="33" t="s">
        <v>322</v>
      </c>
      <c r="AL5" s="210"/>
      <c r="AM5" s="210"/>
      <c r="AN5" s="210"/>
      <c r="AO5" s="210"/>
      <c r="AP5" s="210"/>
      <c r="AQ5" s="210"/>
      <c r="AR5" s="210"/>
      <c r="AS5" s="210"/>
      <c r="AT5" s="210"/>
      <c r="AU5" s="210"/>
      <c r="AV5" s="210"/>
      <c r="AW5" s="210"/>
      <c r="AX5" s="210"/>
    </row>
    <row r="6" spans="1:50" s="29" customFormat="1" ht="16.2">
      <c r="C6" s="30" t="s">
        <v>46</v>
      </c>
      <c r="AH6" s="104"/>
      <c r="AL6" s="210"/>
      <c r="AM6" s="210"/>
      <c r="AN6" s="210"/>
      <c r="AO6" s="210"/>
      <c r="AP6" s="210"/>
      <c r="AQ6" s="210"/>
      <c r="AR6" s="210"/>
      <c r="AS6" s="210"/>
      <c r="AT6" s="210"/>
      <c r="AU6" s="210"/>
      <c r="AV6" s="210"/>
      <c r="AW6" s="210"/>
      <c r="AX6" s="210"/>
    </row>
    <row r="7" spans="1:50" s="29" customFormat="1" ht="16.2">
      <c r="AH7" s="104"/>
      <c r="AL7" s="210"/>
      <c r="AM7" s="210"/>
      <c r="AN7" s="210"/>
      <c r="AO7" s="210"/>
      <c r="AP7" s="210"/>
      <c r="AQ7" s="210"/>
      <c r="AR7" s="210"/>
      <c r="AS7" s="210"/>
      <c r="AT7" s="210"/>
      <c r="AU7" s="210"/>
      <c r="AV7" s="210"/>
      <c r="AW7" s="210"/>
      <c r="AX7" s="210"/>
    </row>
    <row r="8" spans="1:50" s="29" customFormat="1" ht="20.100000000000001" customHeight="1">
      <c r="O8" s="30" t="s">
        <v>159</v>
      </c>
      <c r="T8" s="552">
        <f>'00_基本情報を入力_保護解除パスワードは全て　kango'!T10</f>
        <v>0</v>
      </c>
      <c r="U8" s="552"/>
      <c r="V8" s="552"/>
      <c r="W8" s="552"/>
      <c r="X8" s="552"/>
      <c r="Y8" s="552"/>
      <c r="Z8" s="552"/>
      <c r="AA8" s="552"/>
      <c r="AB8" s="552"/>
      <c r="AC8" s="552"/>
      <c r="AD8" s="552"/>
      <c r="AE8" s="552"/>
      <c r="AF8" s="552"/>
      <c r="AH8" s="104"/>
      <c r="AL8" s="210"/>
      <c r="AM8" s="210"/>
      <c r="AN8" s="210"/>
      <c r="AO8" s="210"/>
      <c r="AP8" s="210"/>
      <c r="AQ8" s="210"/>
      <c r="AR8" s="210"/>
      <c r="AS8" s="210"/>
      <c r="AT8" s="210"/>
      <c r="AU8" s="210"/>
      <c r="AV8" s="210"/>
      <c r="AW8" s="210"/>
      <c r="AX8" s="210"/>
    </row>
    <row r="9" spans="1:50" s="29" customFormat="1" ht="20.100000000000001" customHeight="1">
      <c r="O9" s="30"/>
      <c r="T9" s="552"/>
      <c r="U9" s="552"/>
      <c r="V9" s="552"/>
      <c r="W9" s="552"/>
      <c r="X9" s="552"/>
      <c r="Y9" s="552"/>
      <c r="Z9" s="552"/>
      <c r="AA9" s="552"/>
      <c r="AB9" s="552"/>
      <c r="AC9" s="552"/>
      <c r="AD9" s="552"/>
      <c r="AE9" s="552"/>
      <c r="AF9" s="552"/>
      <c r="AH9" s="104"/>
      <c r="AL9" s="210"/>
      <c r="AM9" s="210"/>
      <c r="AN9" s="210"/>
      <c r="AO9" s="210"/>
      <c r="AP9" s="210"/>
      <c r="AQ9" s="210"/>
      <c r="AR9" s="210"/>
      <c r="AS9" s="210"/>
      <c r="AT9" s="210"/>
      <c r="AU9" s="210"/>
      <c r="AV9" s="210"/>
      <c r="AW9" s="210"/>
      <c r="AX9" s="210"/>
    </row>
    <row r="10" spans="1:50" s="29" customFormat="1" ht="17.25" customHeight="1">
      <c r="O10" s="30" t="s">
        <v>62</v>
      </c>
      <c r="T10" s="552">
        <f>'00_基本情報を入力_保護解除パスワードは全て　kango'!T8</f>
        <v>0</v>
      </c>
      <c r="U10" s="552"/>
      <c r="V10" s="552"/>
      <c r="W10" s="552"/>
      <c r="X10" s="552"/>
      <c r="Y10" s="552"/>
      <c r="Z10" s="552"/>
      <c r="AA10" s="552"/>
      <c r="AB10" s="552"/>
      <c r="AC10" s="552"/>
      <c r="AD10" s="552"/>
      <c r="AE10" s="552"/>
      <c r="AF10" s="552"/>
      <c r="AH10" s="104"/>
      <c r="AL10" s="210"/>
      <c r="AM10" s="210"/>
      <c r="AN10" s="210"/>
      <c r="AO10" s="210"/>
      <c r="AP10" s="210"/>
      <c r="AQ10" s="210"/>
      <c r="AR10" s="210"/>
      <c r="AS10" s="210"/>
      <c r="AT10" s="210"/>
      <c r="AU10" s="210"/>
      <c r="AV10" s="210"/>
      <c r="AW10" s="210"/>
      <c r="AX10" s="210"/>
    </row>
    <row r="11" spans="1:50" s="29" customFormat="1" ht="12" customHeight="1">
      <c r="O11" s="30"/>
      <c r="T11" s="552"/>
      <c r="U11" s="552"/>
      <c r="V11" s="552"/>
      <c r="W11" s="552"/>
      <c r="X11" s="552"/>
      <c r="Y11" s="552"/>
      <c r="Z11" s="552"/>
      <c r="AA11" s="552"/>
      <c r="AB11" s="552"/>
      <c r="AC11" s="552"/>
      <c r="AD11" s="552"/>
      <c r="AE11" s="552"/>
      <c r="AF11" s="552"/>
      <c r="AH11" s="104"/>
      <c r="AL11" s="210"/>
      <c r="AM11" s="210"/>
      <c r="AN11" s="210"/>
      <c r="AO11" s="210"/>
      <c r="AP11" s="210"/>
      <c r="AQ11" s="210"/>
      <c r="AR11" s="210"/>
      <c r="AS11" s="210"/>
      <c r="AT11" s="210"/>
      <c r="AU11" s="210"/>
      <c r="AV11" s="210"/>
      <c r="AW11" s="210"/>
      <c r="AX11" s="210"/>
    </row>
    <row r="12" spans="1:50" s="29" customFormat="1" ht="20.100000000000001" customHeight="1">
      <c r="O12" s="30"/>
      <c r="T12" s="626">
        <f>'00_基本情報を入力_保護解除パスワードは全て　kango'!T11</f>
        <v>0</v>
      </c>
      <c r="U12" s="626"/>
      <c r="V12" s="626"/>
      <c r="W12" s="626"/>
      <c r="X12" s="626"/>
      <c r="Y12" s="626"/>
      <c r="Z12" s="626"/>
      <c r="AA12" s="626"/>
      <c r="AB12" s="626"/>
      <c r="AD12" s="405"/>
      <c r="AH12" s="104"/>
      <c r="AL12" s="210"/>
      <c r="AM12" s="210"/>
      <c r="AN12" s="210"/>
      <c r="AO12" s="210"/>
      <c r="AP12" s="210"/>
      <c r="AQ12" s="210"/>
      <c r="AR12" s="210"/>
      <c r="AS12" s="210"/>
      <c r="AT12" s="210"/>
      <c r="AU12" s="210"/>
      <c r="AV12" s="210"/>
      <c r="AW12" s="210"/>
      <c r="AX12" s="210"/>
    </row>
    <row r="13" spans="1:50" s="29" customFormat="1" ht="16.2">
      <c r="AH13" s="104"/>
      <c r="AL13" s="210"/>
      <c r="AM13" s="210"/>
      <c r="AN13" s="210"/>
      <c r="AO13" s="210"/>
      <c r="AP13" s="210"/>
      <c r="AQ13" s="210"/>
      <c r="AR13" s="210"/>
      <c r="AS13" s="210"/>
      <c r="AT13" s="210"/>
      <c r="AU13" s="210"/>
      <c r="AV13" s="210"/>
      <c r="AW13" s="210"/>
      <c r="AX13" s="210"/>
    </row>
    <row r="14" spans="1:50" s="106" customFormat="1" ht="23.25" customHeight="1">
      <c r="A14" s="625" t="s">
        <v>136</v>
      </c>
      <c r="B14" s="625"/>
      <c r="C14" s="625"/>
      <c r="D14" s="625"/>
      <c r="E14" s="625"/>
      <c r="F14" s="625"/>
      <c r="G14" s="625"/>
      <c r="H14" s="625"/>
      <c r="I14" s="625"/>
      <c r="J14" s="625"/>
      <c r="K14" s="625"/>
      <c r="L14" s="625"/>
      <c r="M14" s="625"/>
      <c r="N14" s="625"/>
      <c r="O14" s="625"/>
      <c r="P14" s="625"/>
      <c r="Q14" s="625"/>
      <c r="R14" s="625"/>
      <c r="S14" s="625"/>
      <c r="T14" s="625"/>
      <c r="U14" s="625"/>
      <c r="V14" s="625"/>
      <c r="W14" s="625"/>
      <c r="X14" s="625"/>
      <c r="Y14" s="625"/>
      <c r="Z14" s="625"/>
      <c r="AA14" s="625"/>
      <c r="AB14" s="625"/>
      <c r="AC14" s="625"/>
      <c r="AD14" s="625"/>
      <c r="AE14" s="625"/>
      <c r="AF14" s="625"/>
      <c r="AG14" s="625"/>
      <c r="AL14" s="211"/>
      <c r="AM14" s="211"/>
      <c r="AN14" s="211"/>
      <c r="AO14" s="211"/>
      <c r="AP14" s="211"/>
      <c r="AQ14" s="211"/>
      <c r="AR14" s="211"/>
      <c r="AS14" s="211"/>
      <c r="AT14" s="211"/>
      <c r="AU14" s="211"/>
      <c r="AV14" s="211"/>
      <c r="AW14" s="211"/>
      <c r="AX14" s="211"/>
    </row>
    <row r="15" spans="1:50" s="107" customFormat="1" ht="26.4" customHeight="1">
      <c r="B15" s="644" t="str">
        <f>"　"&amp;'参照データ（改変不可）'!C2&amp;'参照データ（改変不可）'!C3&amp;"で交付決定のあった令和５年度福島県地域医療復興事業について、下記により"&amp;TEXT(M23,"＃,＃＃０")&amp;"円を交付してくださるよう請求します。"</f>
        <v>　令和○年〇月〇日付け福島県指令健第××××号で交付決定のあった令和５年度福島県地域医療復興事業について、下記により0円を交付してくださるよう請求します。</v>
      </c>
      <c r="C15" s="644"/>
      <c r="D15" s="644"/>
      <c r="E15" s="644"/>
      <c r="F15" s="644"/>
      <c r="G15" s="644"/>
      <c r="H15" s="644"/>
      <c r="I15" s="644"/>
      <c r="J15" s="644"/>
      <c r="K15" s="644"/>
      <c r="L15" s="644"/>
      <c r="M15" s="644"/>
      <c r="N15" s="644"/>
      <c r="O15" s="644"/>
      <c r="P15" s="644"/>
      <c r="Q15" s="644"/>
      <c r="R15" s="644"/>
      <c r="S15" s="644"/>
      <c r="T15" s="644"/>
      <c r="U15" s="644"/>
      <c r="V15" s="644"/>
      <c r="W15" s="644"/>
      <c r="X15" s="644"/>
      <c r="Y15" s="644"/>
      <c r="Z15" s="644"/>
      <c r="AA15" s="644"/>
      <c r="AB15" s="644"/>
      <c r="AC15" s="644"/>
      <c r="AD15" s="644"/>
      <c r="AE15" s="644"/>
      <c r="AF15" s="644"/>
      <c r="AG15" s="108"/>
      <c r="AH15" s="109"/>
      <c r="AL15" s="212"/>
      <c r="AM15" s="212"/>
      <c r="AN15" s="212"/>
      <c r="AO15" s="212"/>
      <c r="AP15" s="212"/>
      <c r="AQ15" s="212"/>
      <c r="AR15" s="212"/>
      <c r="AS15" s="212"/>
      <c r="AT15" s="212"/>
      <c r="AU15" s="212"/>
      <c r="AV15" s="212"/>
      <c r="AW15" s="212"/>
      <c r="AX15" s="212"/>
    </row>
    <row r="16" spans="1:50" s="107" customFormat="1" ht="26.4" customHeight="1">
      <c r="B16" s="644"/>
      <c r="C16" s="644"/>
      <c r="D16" s="644"/>
      <c r="E16" s="644"/>
      <c r="F16" s="644"/>
      <c r="G16" s="644"/>
      <c r="H16" s="644"/>
      <c r="I16" s="644"/>
      <c r="J16" s="644"/>
      <c r="K16" s="644"/>
      <c r="L16" s="644"/>
      <c r="M16" s="644"/>
      <c r="N16" s="644"/>
      <c r="O16" s="644"/>
      <c r="P16" s="644"/>
      <c r="Q16" s="644"/>
      <c r="R16" s="644"/>
      <c r="S16" s="644"/>
      <c r="T16" s="644"/>
      <c r="U16" s="644"/>
      <c r="V16" s="644"/>
      <c r="W16" s="644"/>
      <c r="X16" s="644"/>
      <c r="Y16" s="644"/>
      <c r="Z16" s="644"/>
      <c r="AA16" s="644"/>
      <c r="AB16" s="644"/>
      <c r="AC16" s="644"/>
      <c r="AD16" s="644"/>
      <c r="AE16" s="644"/>
      <c r="AF16" s="644"/>
      <c r="AG16" s="113"/>
      <c r="AH16" s="109"/>
      <c r="AL16" s="217"/>
      <c r="AM16" s="212"/>
      <c r="AN16" s="212"/>
      <c r="AO16" s="212"/>
      <c r="AP16" s="212"/>
      <c r="AQ16" s="212"/>
      <c r="AR16" s="212"/>
      <c r="AS16" s="212"/>
      <c r="AT16" s="212"/>
      <c r="AU16" s="212"/>
      <c r="AV16" s="212"/>
      <c r="AW16" s="212"/>
      <c r="AX16" s="212"/>
    </row>
    <row r="17" spans="1:65" s="107" customFormat="1" ht="26.4" customHeight="1">
      <c r="B17" s="644"/>
      <c r="C17" s="644"/>
      <c r="D17" s="644"/>
      <c r="E17" s="644"/>
      <c r="F17" s="644"/>
      <c r="G17" s="644"/>
      <c r="H17" s="644"/>
      <c r="I17" s="644"/>
      <c r="J17" s="644"/>
      <c r="K17" s="644"/>
      <c r="L17" s="644"/>
      <c r="M17" s="644"/>
      <c r="N17" s="644"/>
      <c r="O17" s="644"/>
      <c r="P17" s="644"/>
      <c r="Q17" s="644"/>
      <c r="R17" s="644"/>
      <c r="S17" s="644"/>
      <c r="T17" s="644"/>
      <c r="U17" s="644"/>
      <c r="V17" s="644"/>
      <c r="W17" s="644"/>
      <c r="X17" s="644"/>
      <c r="Y17" s="644"/>
      <c r="Z17" s="644"/>
      <c r="AA17" s="644"/>
      <c r="AB17" s="644"/>
      <c r="AC17" s="644"/>
      <c r="AD17" s="644"/>
      <c r="AE17" s="644"/>
      <c r="AF17" s="644"/>
      <c r="AG17" s="116"/>
      <c r="AH17" s="109"/>
      <c r="AJ17" s="205"/>
      <c r="AK17" s="206"/>
      <c r="AM17" s="213"/>
      <c r="AN17" s="213"/>
      <c r="AO17" s="213"/>
      <c r="AP17" s="213"/>
      <c r="AQ17" s="213"/>
      <c r="AR17" s="213"/>
      <c r="AS17" s="213"/>
      <c r="AT17" s="213"/>
      <c r="AU17" s="213"/>
      <c r="AV17" s="213"/>
      <c r="AW17" s="213"/>
      <c r="AX17" s="213"/>
      <c r="AY17" s="206"/>
      <c r="AZ17" s="206"/>
      <c r="BA17" s="206"/>
      <c r="BB17" s="206"/>
      <c r="BC17" s="206"/>
      <c r="BD17" s="206"/>
      <c r="BE17" s="206"/>
      <c r="BF17" s="206"/>
      <c r="BG17" s="206"/>
      <c r="BH17" s="206"/>
      <c r="BI17" s="206"/>
      <c r="BJ17" s="206"/>
      <c r="BK17" s="206"/>
      <c r="BL17" s="206"/>
      <c r="BM17" s="206"/>
    </row>
    <row r="18" spans="1:65" s="29" customFormat="1" ht="16.2">
      <c r="A18" s="550" t="s">
        <v>19</v>
      </c>
      <c r="B18" s="550"/>
      <c r="C18" s="550"/>
      <c r="D18" s="550"/>
      <c r="E18" s="550"/>
      <c r="F18" s="550"/>
      <c r="G18" s="550"/>
      <c r="H18" s="550"/>
      <c r="I18" s="550"/>
      <c r="J18" s="550"/>
      <c r="K18" s="550"/>
      <c r="L18" s="550"/>
      <c r="M18" s="550"/>
      <c r="N18" s="550"/>
      <c r="O18" s="550"/>
      <c r="P18" s="550"/>
      <c r="Q18" s="550"/>
      <c r="R18" s="550"/>
      <c r="S18" s="550"/>
      <c r="T18" s="550"/>
      <c r="U18" s="550"/>
      <c r="V18" s="550"/>
      <c r="W18" s="550"/>
      <c r="X18" s="550"/>
      <c r="Y18" s="550"/>
      <c r="Z18" s="550"/>
      <c r="AA18" s="550"/>
      <c r="AB18" s="550"/>
      <c r="AC18" s="550"/>
      <c r="AD18" s="550"/>
      <c r="AE18" s="550"/>
      <c r="AF18" s="550"/>
      <c r="AG18" s="550"/>
      <c r="AH18" s="104"/>
      <c r="AI18" s="207"/>
      <c r="AJ18" s="208"/>
      <c r="AK18" s="208"/>
      <c r="AO18" s="214"/>
      <c r="AP18" s="214"/>
      <c r="AQ18" s="214"/>
      <c r="AR18" s="214"/>
      <c r="AS18" s="214"/>
      <c r="AT18" s="214"/>
      <c r="AU18" s="214"/>
      <c r="AV18" s="214"/>
      <c r="AW18" s="214"/>
      <c r="AX18" s="214"/>
      <c r="AY18" s="208"/>
      <c r="AZ18" s="208"/>
      <c r="BA18" s="208"/>
      <c r="BB18" s="208"/>
      <c r="BC18" s="208"/>
      <c r="BD18" s="208"/>
      <c r="BE18" s="208"/>
      <c r="BF18" s="208"/>
      <c r="BG18" s="208"/>
      <c r="BH18" s="208"/>
      <c r="BI18" s="208"/>
      <c r="BJ18" s="208"/>
      <c r="BK18" s="208"/>
      <c r="BL18" s="208"/>
      <c r="BM18" s="208"/>
    </row>
    <row r="19" spans="1:65" s="104" customFormat="1" ht="41.25" customHeight="1">
      <c r="A19" s="110"/>
      <c r="B19" s="628" t="s">
        <v>108</v>
      </c>
      <c r="C19" s="629"/>
      <c r="D19" s="629"/>
      <c r="E19" s="629"/>
      <c r="F19" s="629"/>
      <c r="G19" s="629"/>
      <c r="H19" s="629"/>
      <c r="I19" s="629"/>
      <c r="J19" s="629"/>
      <c r="K19" s="629"/>
      <c r="L19" s="629"/>
      <c r="M19" s="630" t="s">
        <v>137</v>
      </c>
      <c r="N19" s="631"/>
      <c r="O19" s="631"/>
      <c r="P19" s="631"/>
      <c r="Q19" s="631"/>
      <c r="R19" s="631"/>
      <c r="S19" s="631"/>
      <c r="T19" s="631"/>
      <c r="U19" s="631"/>
      <c r="V19" s="631"/>
      <c r="W19" s="631"/>
      <c r="X19" s="631"/>
      <c r="Y19" s="631"/>
      <c r="Z19" s="631"/>
      <c r="AA19" s="631"/>
      <c r="AB19" s="631"/>
      <c r="AC19" s="631"/>
      <c r="AD19" s="631"/>
      <c r="AE19" s="631"/>
      <c r="AF19" s="631"/>
      <c r="AG19" s="110"/>
      <c r="AI19" s="107"/>
      <c r="AJ19" s="218"/>
      <c r="AL19" s="228"/>
      <c r="AO19" s="219"/>
      <c r="AP19" s="219"/>
      <c r="AQ19" s="215"/>
      <c r="AR19" s="215"/>
      <c r="AS19" s="215"/>
      <c r="AT19" s="215"/>
      <c r="AU19" s="215"/>
      <c r="AV19" s="215"/>
      <c r="AW19" s="215"/>
      <c r="AX19" s="215"/>
      <c r="AY19" s="114"/>
      <c r="AZ19" s="114"/>
      <c r="BA19" s="114"/>
      <c r="BB19" s="114"/>
      <c r="BC19" s="115"/>
      <c r="BD19" s="115"/>
      <c r="BE19" s="115"/>
      <c r="BF19" s="115"/>
      <c r="BG19" s="115"/>
      <c r="BH19" s="115"/>
      <c r="BI19" s="115"/>
      <c r="BJ19" s="115"/>
      <c r="BK19" s="115"/>
      <c r="BL19" s="115"/>
      <c r="BM19" s="115"/>
    </row>
    <row r="20" spans="1:65" s="104" customFormat="1" ht="41.25" customHeight="1">
      <c r="A20" s="110"/>
      <c r="B20" s="628" t="s">
        <v>340</v>
      </c>
      <c r="C20" s="629"/>
      <c r="D20" s="629"/>
      <c r="E20" s="629"/>
      <c r="F20" s="629"/>
      <c r="G20" s="629"/>
      <c r="H20" s="629"/>
      <c r="I20" s="629"/>
      <c r="J20" s="629"/>
      <c r="K20" s="629"/>
      <c r="L20" s="629"/>
      <c r="M20" s="630">
        <f>'00_基本情報を入力_保護解除パスワードは全て　kango'!T9</f>
        <v>0</v>
      </c>
      <c r="N20" s="631"/>
      <c r="O20" s="631"/>
      <c r="P20" s="631"/>
      <c r="Q20" s="631"/>
      <c r="R20" s="631"/>
      <c r="S20" s="631"/>
      <c r="T20" s="631"/>
      <c r="U20" s="631"/>
      <c r="V20" s="631"/>
      <c r="W20" s="631"/>
      <c r="X20" s="631"/>
      <c r="Y20" s="631"/>
      <c r="Z20" s="631"/>
      <c r="AA20" s="631"/>
      <c r="AB20" s="631"/>
      <c r="AC20" s="631"/>
      <c r="AD20" s="631"/>
      <c r="AE20" s="631"/>
      <c r="AF20" s="631"/>
      <c r="AG20" s="110"/>
      <c r="AI20" s="107"/>
      <c r="AJ20" s="218"/>
      <c r="AL20" s="228"/>
      <c r="AO20" s="219"/>
      <c r="AP20" s="219"/>
      <c r="AQ20" s="215"/>
      <c r="AR20" s="215"/>
      <c r="AS20" s="215"/>
      <c r="AT20" s="215"/>
      <c r="AU20" s="215"/>
      <c r="AV20" s="215"/>
      <c r="AW20" s="215"/>
      <c r="AX20" s="215"/>
      <c r="AY20" s="114"/>
      <c r="AZ20" s="114"/>
      <c r="BA20" s="114"/>
      <c r="BB20" s="114"/>
      <c r="BC20" s="115"/>
      <c r="BD20" s="115"/>
      <c r="BE20" s="115"/>
      <c r="BF20" s="115"/>
      <c r="BG20" s="115"/>
      <c r="BH20" s="115"/>
      <c r="BI20" s="115"/>
      <c r="BJ20" s="115"/>
      <c r="BK20" s="115"/>
      <c r="BL20" s="115"/>
      <c r="BM20" s="115"/>
    </row>
    <row r="21" spans="1:65" s="104" customFormat="1" ht="41.25" customHeight="1">
      <c r="A21" s="110"/>
      <c r="B21" s="645" t="s">
        <v>152</v>
      </c>
      <c r="C21" s="646"/>
      <c r="D21" s="646"/>
      <c r="E21" s="646"/>
      <c r="F21" s="646"/>
      <c r="G21" s="646"/>
      <c r="H21" s="646"/>
      <c r="I21" s="646"/>
      <c r="J21" s="646"/>
      <c r="K21" s="646"/>
      <c r="L21" s="646"/>
      <c r="M21" s="647">
        <f>'01_実績額算出表（事業計画書）'!N52</f>
        <v>0</v>
      </c>
      <c r="N21" s="648"/>
      <c r="O21" s="648"/>
      <c r="P21" s="648"/>
      <c r="Q21" s="648"/>
      <c r="R21" s="648"/>
      <c r="S21" s="648"/>
      <c r="T21" s="648"/>
      <c r="U21" s="648"/>
      <c r="V21" s="648"/>
      <c r="W21" s="648"/>
      <c r="X21" s="648"/>
      <c r="Y21" s="648"/>
      <c r="Z21" s="648"/>
      <c r="AA21" s="648"/>
      <c r="AB21" s="648"/>
      <c r="AC21" s="648"/>
      <c r="AD21" s="648"/>
      <c r="AE21" s="648"/>
      <c r="AF21" s="648"/>
      <c r="AG21" s="110"/>
      <c r="AL21" s="228"/>
      <c r="AO21" s="216"/>
      <c r="AP21" s="216"/>
      <c r="AQ21" s="216"/>
      <c r="AR21" s="216"/>
      <c r="AS21" s="216"/>
      <c r="AT21" s="216"/>
      <c r="AU21" s="216"/>
      <c r="AV21" s="216"/>
      <c r="AW21" s="216"/>
      <c r="AX21" s="216"/>
    </row>
    <row r="22" spans="1:65" s="104" customFormat="1" ht="41.25" customHeight="1">
      <c r="A22" s="110"/>
      <c r="B22" s="628" t="s">
        <v>150</v>
      </c>
      <c r="C22" s="629"/>
      <c r="D22" s="629"/>
      <c r="E22" s="629"/>
      <c r="F22" s="629"/>
      <c r="G22" s="629"/>
      <c r="H22" s="629"/>
      <c r="I22" s="629"/>
      <c r="J22" s="629"/>
      <c r="K22" s="629"/>
      <c r="L22" s="629"/>
      <c r="M22" s="647">
        <f>'00_基本情報を入力_保護解除パスワードは全て　kango'!T27</f>
        <v>0</v>
      </c>
      <c r="N22" s="648"/>
      <c r="O22" s="648"/>
      <c r="P22" s="648"/>
      <c r="Q22" s="648"/>
      <c r="R22" s="648"/>
      <c r="S22" s="648"/>
      <c r="T22" s="648"/>
      <c r="U22" s="648"/>
      <c r="V22" s="648"/>
      <c r="W22" s="648"/>
      <c r="X22" s="648"/>
      <c r="Y22" s="648"/>
      <c r="Z22" s="648"/>
      <c r="AA22" s="648"/>
      <c r="AB22" s="648"/>
      <c r="AC22" s="648"/>
      <c r="AD22" s="648"/>
      <c r="AE22" s="648"/>
      <c r="AF22" s="648"/>
      <c r="AG22" s="110"/>
      <c r="AO22" s="216"/>
      <c r="AP22" s="216"/>
      <c r="AQ22" s="216"/>
      <c r="AR22" s="216"/>
      <c r="AS22" s="216"/>
      <c r="AT22" s="216"/>
      <c r="AU22" s="216"/>
      <c r="AV22" s="216"/>
      <c r="AW22" s="216"/>
      <c r="AX22" s="216"/>
    </row>
    <row r="23" spans="1:65" s="104" customFormat="1" ht="41.25" customHeight="1">
      <c r="A23" s="110"/>
      <c r="B23" s="628" t="s">
        <v>151</v>
      </c>
      <c r="C23" s="629"/>
      <c r="D23" s="629"/>
      <c r="E23" s="629"/>
      <c r="F23" s="629"/>
      <c r="G23" s="629"/>
      <c r="H23" s="629"/>
      <c r="I23" s="629"/>
      <c r="J23" s="629"/>
      <c r="K23" s="629"/>
      <c r="L23" s="629"/>
      <c r="M23" s="647">
        <f>M21-M22</f>
        <v>0</v>
      </c>
      <c r="N23" s="648"/>
      <c r="O23" s="648"/>
      <c r="P23" s="648"/>
      <c r="Q23" s="648"/>
      <c r="R23" s="648"/>
      <c r="S23" s="648"/>
      <c r="T23" s="648"/>
      <c r="U23" s="648"/>
      <c r="V23" s="648"/>
      <c r="W23" s="648"/>
      <c r="X23" s="648"/>
      <c r="Y23" s="648"/>
      <c r="Z23" s="648"/>
      <c r="AA23" s="648"/>
      <c r="AB23" s="648"/>
      <c r="AC23" s="648"/>
      <c r="AD23" s="648"/>
      <c r="AE23" s="648"/>
      <c r="AF23" s="648"/>
      <c r="AG23" s="110"/>
      <c r="AO23" s="216"/>
      <c r="AP23" s="216"/>
      <c r="AQ23" s="216"/>
      <c r="AR23" s="216"/>
      <c r="AS23" s="216"/>
      <c r="AT23" s="216"/>
      <c r="AU23" s="216"/>
      <c r="AV23" s="216"/>
      <c r="AW23" s="216"/>
      <c r="AX23" s="216"/>
    </row>
    <row r="24" spans="1:65" s="104" customFormat="1" ht="41.25" customHeight="1">
      <c r="A24" s="110"/>
      <c r="B24" s="628" t="s">
        <v>153</v>
      </c>
      <c r="C24" s="629"/>
      <c r="D24" s="629"/>
      <c r="E24" s="629"/>
      <c r="F24" s="629"/>
      <c r="G24" s="629"/>
      <c r="H24" s="629"/>
      <c r="I24" s="629"/>
      <c r="J24" s="629"/>
      <c r="K24" s="629"/>
      <c r="L24" s="629"/>
      <c r="M24" s="647">
        <f>M21-M22-M23</f>
        <v>0</v>
      </c>
      <c r="N24" s="648"/>
      <c r="O24" s="648"/>
      <c r="P24" s="648"/>
      <c r="Q24" s="648"/>
      <c r="R24" s="648"/>
      <c r="S24" s="648"/>
      <c r="T24" s="648"/>
      <c r="U24" s="648"/>
      <c r="V24" s="648"/>
      <c r="W24" s="648"/>
      <c r="X24" s="648"/>
      <c r="Y24" s="648"/>
      <c r="Z24" s="648"/>
      <c r="AA24" s="648"/>
      <c r="AB24" s="648"/>
      <c r="AC24" s="648"/>
      <c r="AD24" s="648"/>
      <c r="AE24" s="648"/>
      <c r="AF24" s="648"/>
      <c r="AG24" s="110"/>
      <c r="AO24" s="216"/>
      <c r="AP24" s="216"/>
      <c r="AQ24" s="216"/>
      <c r="AR24" s="216"/>
      <c r="AS24" s="216"/>
      <c r="AT24" s="216"/>
      <c r="AU24" s="216"/>
      <c r="AV24" s="216"/>
      <c r="AW24" s="216"/>
      <c r="AX24" s="216"/>
    </row>
    <row r="25" spans="1:65" ht="19.95" customHeight="1">
      <c r="B25" s="29" t="s">
        <v>352</v>
      </c>
      <c r="C25" s="29"/>
    </row>
    <row r="26" spans="1:65" ht="19.95" customHeight="1">
      <c r="B26" s="29"/>
      <c r="C26" s="29" t="s">
        <v>355</v>
      </c>
    </row>
    <row r="27" spans="1:65" ht="19.95" customHeight="1">
      <c r="B27" s="29" t="s">
        <v>342</v>
      </c>
      <c r="C27" s="29"/>
    </row>
    <row r="28" spans="1:65" ht="19.95" customHeight="1">
      <c r="B28" s="29" t="s">
        <v>353</v>
      </c>
      <c r="C28" s="29"/>
    </row>
    <row r="29" spans="1:65" ht="19.95" customHeight="1">
      <c r="B29" s="29"/>
      <c r="C29" s="29">
        <f>'00_基本情報を入力_保護解除パスワードは全て　kango'!T12</f>
        <v>0</v>
      </c>
    </row>
    <row r="30" spans="1:65" ht="19.95" customHeight="1">
      <c r="B30" s="29" t="s">
        <v>354</v>
      </c>
      <c r="C30" s="29"/>
    </row>
    <row r="31" spans="1:65" ht="19.95" customHeight="1">
      <c r="B31" s="29"/>
      <c r="C31" s="29">
        <f>'00_基本情報を入力_保護解除パスワードは全て　kango'!T13</f>
        <v>0</v>
      </c>
    </row>
    <row r="32" spans="1:65" ht="19.95" customHeight="1"/>
  </sheetData>
  <mergeCells count="20">
    <mergeCell ref="B22:L22"/>
    <mergeCell ref="M22:AF22"/>
    <mergeCell ref="B23:L23"/>
    <mergeCell ref="M23:AF23"/>
    <mergeCell ref="B24:L24"/>
    <mergeCell ref="M24:AF24"/>
    <mergeCell ref="B21:L21"/>
    <mergeCell ref="M21:AF21"/>
    <mergeCell ref="A18:AG18"/>
    <mergeCell ref="B19:L19"/>
    <mergeCell ref="M19:AF19"/>
    <mergeCell ref="B20:L20"/>
    <mergeCell ref="M20:AF20"/>
    <mergeCell ref="B15:AF17"/>
    <mergeCell ref="A14:AG14"/>
    <mergeCell ref="Y3:AF3"/>
    <mergeCell ref="Y4:AF4"/>
    <mergeCell ref="T8:AF9"/>
    <mergeCell ref="T10:AF11"/>
    <mergeCell ref="T12:AB12"/>
  </mergeCells>
  <phoneticPr fontId="7"/>
  <pageMargins left="0.78740157480314965" right="0.19685039370078741" top="0.39370078740157483" bottom="0.39370078740157483" header="0.35433070866141736" footer="0"/>
  <pageSetup paperSize="9" fitToHeight="0"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3"/>
  <sheetViews>
    <sheetView workbookViewId="0">
      <selection activeCell="C22" sqref="C22"/>
    </sheetView>
  </sheetViews>
  <sheetFormatPr defaultRowHeight="13.2"/>
  <cols>
    <col min="1" max="1" width="3.88671875" customWidth="1"/>
    <col min="2" max="2" width="6.44140625" customWidth="1"/>
    <col min="3" max="3" width="16.109375" customWidth="1"/>
    <col min="4" max="4" width="16.109375" style="223" customWidth="1"/>
    <col min="5" max="5" width="13.33203125" customWidth="1"/>
    <col min="6" max="6" width="13.33203125" style="223" customWidth="1"/>
    <col min="8" max="8" width="21.33203125" customWidth="1"/>
    <col min="9" max="11" width="13.88671875" customWidth="1"/>
    <col min="12" max="13" width="16.77734375" customWidth="1"/>
  </cols>
  <sheetData>
    <row r="2" spans="1:11">
      <c r="B2" t="s">
        <v>209</v>
      </c>
      <c r="C2" t="str">
        <f>'00_基本情報を入力_保護解除パスワードは全て　kango'!T24</f>
        <v>令和○年〇月〇日付け福島県指令健第××××号</v>
      </c>
      <c r="I2" s="365"/>
      <c r="J2" s="365"/>
      <c r="K2" s="365"/>
    </row>
    <row r="3" spans="1:11">
      <c r="B3" t="s">
        <v>210</v>
      </c>
      <c r="C3" s="231" t="str">
        <f>IF('00_基本情報を入力_保護解除パスワードは全て　kango'!T31="","","及び"&amp;'00_基本情報を入力_保護解除パスワードは全て　kango'!T31&amp;"")</f>
        <v/>
      </c>
      <c r="I3" s="365"/>
      <c r="J3" s="365"/>
      <c r="K3" s="365"/>
    </row>
    <row r="4" spans="1:11">
      <c r="A4">
        <v>1</v>
      </c>
      <c r="B4" t="s">
        <v>189</v>
      </c>
      <c r="C4" s="213" t="s">
        <v>187</v>
      </c>
      <c r="D4" s="220">
        <f>'00_基本情報を入力_保護解除パスワードは全て　kango'!T25</f>
        <v>0</v>
      </c>
      <c r="E4" s="214" t="s">
        <v>188</v>
      </c>
      <c r="F4" s="224">
        <f>'00_基本情報を入力_保護解除パスワードは全て　kango'!T26</f>
        <v>0</v>
      </c>
    </row>
    <row r="5" spans="1:11">
      <c r="A5">
        <v>2</v>
      </c>
      <c r="B5" t="s">
        <v>190</v>
      </c>
      <c r="C5" t="s">
        <v>185</v>
      </c>
      <c r="D5" s="221">
        <f>'00_基本情報を入力_保護解除パスワードは全て　kango'!T28</f>
        <v>0</v>
      </c>
      <c r="E5" t="s">
        <v>186</v>
      </c>
      <c r="F5" s="223">
        <f>'00_基本情報を入力_保護解除パスワードは全て　kango'!T29</f>
        <v>0</v>
      </c>
    </row>
    <row r="6" spans="1:11">
      <c r="A6">
        <v>3</v>
      </c>
      <c r="B6" t="s">
        <v>191</v>
      </c>
      <c r="C6" s="214" t="s">
        <v>183</v>
      </c>
      <c r="D6" s="222">
        <f>'00_基本情報を入力_保護解除パスワードは全て　kango'!T32</f>
        <v>0</v>
      </c>
      <c r="E6" s="219" t="s">
        <v>184</v>
      </c>
      <c r="F6" s="224">
        <f>'00_基本情報を入力_保護解除パスワードは全て　kango'!T33</f>
        <v>0</v>
      </c>
    </row>
    <row r="8" spans="1:11">
      <c r="A8">
        <v>4</v>
      </c>
      <c r="B8" t="s">
        <v>192</v>
      </c>
      <c r="C8" s="209" t="s">
        <v>181</v>
      </c>
      <c r="D8" s="223">
        <f>ABS(D4-D6)</f>
        <v>0</v>
      </c>
      <c r="E8" s="209" t="s">
        <v>182</v>
      </c>
      <c r="F8" s="223">
        <f>ABS(F4-F6)</f>
        <v>0</v>
      </c>
    </row>
    <row r="9" spans="1:11">
      <c r="A9">
        <v>5</v>
      </c>
      <c r="B9" t="s">
        <v>193</v>
      </c>
      <c r="C9" s="209" t="s">
        <v>181</v>
      </c>
      <c r="D9" s="223">
        <f>ABS(D5-D6)</f>
        <v>0</v>
      </c>
      <c r="E9" s="209" t="s">
        <v>182</v>
      </c>
      <c r="F9" s="223">
        <f>ABS(F5-F6)</f>
        <v>0</v>
      </c>
    </row>
    <row r="11" spans="1:11">
      <c r="A11">
        <v>6</v>
      </c>
      <c r="B11" t="s">
        <v>194</v>
      </c>
      <c r="C11" t="s">
        <v>195</v>
      </c>
      <c r="D11" s="223">
        <f>D4*0.2</f>
        <v>0</v>
      </c>
      <c r="E11" t="s">
        <v>196</v>
      </c>
      <c r="F11" s="223">
        <f>F4*0.2</f>
        <v>0</v>
      </c>
    </row>
    <row r="12" spans="1:11">
      <c r="A12">
        <v>7</v>
      </c>
      <c r="B12" t="s">
        <v>197</v>
      </c>
      <c r="C12" t="s">
        <v>195</v>
      </c>
      <c r="D12" s="223">
        <f>D5*0.2</f>
        <v>0</v>
      </c>
      <c r="E12" t="s">
        <v>196</v>
      </c>
      <c r="F12" s="223">
        <f>F5*0.2</f>
        <v>0</v>
      </c>
    </row>
    <row r="14" spans="1:11">
      <c r="A14">
        <v>8</v>
      </c>
      <c r="C14" t="s">
        <v>294</v>
      </c>
      <c r="D14" t="s">
        <v>293</v>
      </c>
      <c r="E14" t="s">
        <v>291</v>
      </c>
      <c r="F14" s="223" t="s">
        <v>290</v>
      </c>
    </row>
    <row r="15" spans="1:11">
      <c r="A15">
        <v>9</v>
      </c>
      <c r="C15" t="s">
        <v>288</v>
      </c>
      <c r="D15" s="223" t="s">
        <v>289</v>
      </c>
    </row>
    <row r="17" spans="1:8" ht="14.4">
      <c r="C17" s="399" t="s">
        <v>300</v>
      </c>
      <c r="D17" s="223" t="s">
        <v>301</v>
      </c>
    </row>
    <row r="18" spans="1:8" ht="14.4">
      <c r="A18">
        <v>10</v>
      </c>
      <c r="C18" s="391" t="str">
        <f>IF('00_基本情報を入力_保護解除パスワードは全て　kango'!T25="","",IF(OR(ABS('00_基本情報を入力_保護解除パスワードは全て　kango'!T28)&gt;'00_基本情報を入力_保護解除パスワードは全て　kango'!T25*0.2,ABS('00_基本情報を入力_保護解除パスワードは全て　kango'!T29&gt;'00_基本情報を入力_保護解除パスワードは全て　kango'!T26*0.2)),"4号様式（変更承認申請書）を提出してください。","OK"))</f>
        <v/>
      </c>
      <c r="D18" s="391" t="str">
        <f>IF('00_基本情報を入力_保護解除パスワードは全て　kango'!T32="","",IF(OR(ABS('00_基本情報を入力_保護解除パスワードは全て　kango'!T34)&lt;'00_基本情報を入力_保護解除パスワードは全て　kango'!T32*0.2,ABS('00_基本情報を入力_保護解除パスワードは全て　kango'!T35&lt;'00_基本情報を入力_保護解除パスワードは全て　kango'!T33*0.2)),"OK","4号様式（変更承認申請書）を提出してください。"))</f>
        <v/>
      </c>
      <c r="F18"/>
    </row>
    <row r="19" spans="1:8" ht="14.4">
      <c r="A19">
        <v>11</v>
      </c>
      <c r="C19" s="391" t="str">
        <f>IF('00_基本情報を入力_保護解除パスワードは全て　kango'!T26="","",IF(ABS('00_基本情報を入力_保護解除パスワードは全て　kango'!T29)=0,"OK",IF(ABS('00_基本情報を入力_保護解除パスワードは全て　kango'!T29)&gt;'00_基本情報を入力_保護解除パスワードは全て　kango'!T26*0.2,"4号様式（変更承認申請書）を提出してください",IF('00_基本情報を入力_保護解除パスワードは全て　kango'!T29&gt;0,"交付決定額を超過しています","請求書は額の確定通知受領後"))))</f>
        <v/>
      </c>
      <c r="D19" s="391" t="str">
        <f>IF('00_基本情報を入力_保護解除パスワードは全て　kango'!T33="","",IF(ABS('00_基本情報を入力_保護解除パスワードは全て　kango'!T35)=0,"OK",IF(ABS('00_基本情報を入力_保護解除パスワードは全て　kango'!T35)&gt;'00_基本情報を入力_保護解除パスワードは全て　kango'!T33*0.2,"4号様式（変更承認申請書）を提出してください","請求書は額の確定後")))</f>
        <v/>
      </c>
      <c r="F19"/>
    </row>
    <row r="20" spans="1:8" ht="14.4">
      <c r="C20" s="391"/>
      <c r="F20"/>
    </row>
    <row r="21" spans="1:8">
      <c r="C21" t="s">
        <v>304</v>
      </c>
      <c r="D21" t="s">
        <v>302</v>
      </c>
      <c r="F21"/>
    </row>
    <row r="22" spans="1:8">
      <c r="A22">
        <v>12</v>
      </c>
      <c r="B22" t="s">
        <v>303</v>
      </c>
      <c r="C22">
        <f>IF('00_基本情報を入力_保護解除パスワードは全て　kango'!T33="",'参照データ（改変不可）'!F4,'参照データ（改変不可）'!F6)</f>
        <v>0</v>
      </c>
      <c r="F22"/>
      <c r="H22" s="223"/>
    </row>
    <row r="23" spans="1:8">
      <c r="H23" s="223"/>
    </row>
  </sheetData>
  <sheetProtection algorithmName="SHA-512" hashValue="4JhYAE6cFNCKFw2HR9w8PjTkHpxe3NWcQfGgM7uaL4jUOt1FfDArDi2c52np14i9tacbC2PAhosJ/EA3QtJHBA==" saltValue="K6NWATVzuW1d0Vb0VPPlFA==" spinCount="100000" sheet="1" formatCells="0" formatColumns="0" formatRows="0" insertColumns="0" insertRows="0" insertHyperlinks="0" deleteColumns="0" deleteRows="0" sort="0" autoFilter="0" pivotTables="0"/>
  <phoneticPr fontId="7"/>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52"/>
  <sheetViews>
    <sheetView view="pageBreakPreview" zoomScaleNormal="100" zoomScaleSheetLayoutView="100" workbookViewId="0">
      <pane xSplit="2" ySplit="4" topLeftCell="C5" activePane="bottomRight" state="frozen"/>
      <selection activeCell="E10" sqref="E10:G10"/>
      <selection pane="topRight" activeCell="E10" sqref="E10:G10"/>
      <selection pane="bottomLeft" activeCell="E10" sqref="E10:G10"/>
      <selection pane="bottomRight" activeCell="L28" sqref="L28"/>
    </sheetView>
  </sheetViews>
  <sheetFormatPr defaultColWidth="9" defaultRowHeight="13.2"/>
  <cols>
    <col min="1" max="1" width="2.88671875" style="243" customWidth="1"/>
    <col min="2" max="2" width="7.88671875" style="244" customWidth="1"/>
    <col min="3" max="3" width="2.44140625" style="243" bestFit="1" customWidth="1"/>
    <col min="4" max="4" width="3.88671875" style="241" customWidth="1"/>
    <col min="5" max="5" width="11" style="245" customWidth="1"/>
    <col min="6" max="6" width="6.21875" style="245" customWidth="1"/>
    <col min="7" max="7" width="24.77734375" style="241" customWidth="1"/>
    <col min="8" max="8" width="11.6640625" style="241" customWidth="1"/>
    <col min="9" max="9" width="9.88671875" style="241" customWidth="1"/>
    <col min="10" max="10" width="11.6640625" style="241" customWidth="1"/>
    <col min="11" max="11" width="9.88671875" style="241" customWidth="1"/>
    <col min="12" max="12" width="9.88671875" style="242" customWidth="1"/>
    <col min="13" max="14" width="9.21875" style="243" customWidth="1"/>
    <col min="15" max="15" width="10.6640625" style="243" bestFit="1" customWidth="1"/>
    <col min="16" max="16384" width="9" style="243"/>
  </cols>
  <sheetData>
    <row r="1" spans="1:15">
      <c r="A1" s="236" t="s">
        <v>295</v>
      </c>
      <c r="B1" s="237"/>
      <c r="C1" s="236"/>
      <c r="D1" s="238"/>
      <c r="E1" s="239"/>
      <c r="F1" s="240"/>
    </row>
    <row r="2" spans="1:15" ht="27" customHeight="1" thickBot="1">
      <c r="I2" s="246"/>
      <c r="J2" s="511" t="s">
        <v>327</v>
      </c>
      <c r="K2" s="512"/>
      <c r="L2" s="512"/>
      <c r="M2" s="512"/>
      <c r="N2" s="512"/>
      <c r="O2" s="247" t="s">
        <v>88</v>
      </c>
    </row>
    <row r="3" spans="1:15" ht="17.25" customHeight="1" thickBot="1">
      <c r="A3" s="513" t="str">
        <f>IF('00_基本情報を入力_保護解除パスワードは全て　kango'!T4="実績報告",'参照データ（改変不可）'!D15,'参照データ（改変不可）'!C15)</f>
        <v>事業計画書</v>
      </c>
      <c r="B3" s="513"/>
      <c r="C3" s="513"/>
      <c r="D3" s="513"/>
      <c r="E3" s="513"/>
      <c r="F3" s="513"/>
      <c r="G3" s="513"/>
      <c r="H3" s="513"/>
      <c r="I3" s="513"/>
      <c r="J3" s="513"/>
      <c r="K3" s="513"/>
      <c r="L3" s="513"/>
      <c r="M3" s="513"/>
      <c r="N3" s="513"/>
    </row>
    <row r="4" spans="1:15" ht="41.25" customHeight="1" thickBot="1">
      <c r="A4" s="514" t="s">
        <v>58</v>
      </c>
      <c r="B4" s="515"/>
      <c r="C4" s="248" t="s">
        <v>51</v>
      </c>
      <c r="D4" s="249" t="s">
        <v>50</v>
      </c>
      <c r="E4" s="250" t="s">
        <v>57</v>
      </c>
      <c r="F4" s="250" t="s">
        <v>47</v>
      </c>
      <c r="G4" s="251" t="s">
        <v>48</v>
      </c>
      <c r="H4" s="251" t="s">
        <v>98</v>
      </c>
      <c r="I4" s="252" t="s">
        <v>215</v>
      </c>
      <c r="J4" s="251" t="s">
        <v>99</v>
      </c>
      <c r="K4" s="252" t="s">
        <v>216</v>
      </c>
      <c r="L4" s="252" t="s">
        <v>217</v>
      </c>
      <c r="M4" s="253" t="s">
        <v>96</v>
      </c>
      <c r="N4" s="254" t="s">
        <v>97</v>
      </c>
    </row>
    <row r="5" spans="1:15" ht="13.5" customHeight="1">
      <c r="A5" s="491">
        <v>1</v>
      </c>
      <c r="B5" s="495" t="s">
        <v>320</v>
      </c>
      <c r="C5" s="255">
        <v>1</v>
      </c>
      <c r="D5" s="256" t="s">
        <v>218</v>
      </c>
      <c r="E5" s="257" t="s">
        <v>219</v>
      </c>
      <c r="F5" s="258">
        <v>41730</v>
      </c>
      <c r="G5" s="259" t="s">
        <v>220</v>
      </c>
      <c r="H5" s="260" t="s">
        <v>221</v>
      </c>
      <c r="I5" s="261">
        <v>50000</v>
      </c>
      <c r="J5" s="260" t="s">
        <v>222</v>
      </c>
      <c r="K5" s="261">
        <v>20000</v>
      </c>
      <c r="L5" s="262">
        <f>IF(H5=0,"",+I5+K5)</f>
        <v>70000</v>
      </c>
      <c r="M5" s="263">
        <f>IF(I5=0,"",300000)</f>
        <v>300000</v>
      </c>
      <c r="N5" s="264">
        <f>IF(H5=0,"",MIN(L5,M5))</f>
        <v>70000</v>
      </c>
    </row>
    <row r="6" spans="1:15">
      <c r="A6" s="516"/>
      <c r="B6" s="518"/>
      <c r="C6" s="265">
        <v>2</v>
      </c>
      <c r="D6" s="266" t="s">
        <v>223</v>
      </c>
      <c r="E6" s="267" t="s">
        <v>224</v>
      </c>
      <c r="F6" s="268">
        <v>41904</v>
      </c>
      <c r="G6" s="269" t="s">
        <v>225</v>
      </c>
      <c r="H6" s="260" t="s">
        <v>221</v>
      </c>
      <c r="I6" s="270">
        <v>50000</v>
      </c>
      <c r="J6" s="260" t="s">
        <v>222</v>
      </c>
      <c r="K6" s="270">
        <v>5000</v>
      </c>
      <c r="L6" s="271">
        <f>IF(H6=0,"",+I6+K6)</f>
        <v>55000</v>
      </c>
      <c r="M6" s="272">
        <f>IF(I6=0,"",300000)</f>
        <v>300000</v>
      </c>
      <c r="N6" s="273">
        <f>IF(H6=0,"",MIN(L6,M6))</f>
        <v>55000</v>
      </c>
    </row>
    <row r="7" spans="1:15">
      <c r="A7" s="516"/>
      <c r="B7" s="518"/>
      <c r="C7" s="265">
        <v>3</v>
      </c>
      <c r="D7" s="266" t="s">
        <v>226</v>
      </c>
      <c r="E7" s="267" t="s">
        <v>227</v>
      </c>
      <c r="F7" s="268" t="s">
        <v>228</v>
      </c>
      <c r="G7" s="269" t="s">
        <v>229</v>
      </c>
      <c r="H7" s="260" t="s">
        <v>222</v>
      </c>
      <c r="I7" s="270">
        <v>5000</v>
      </c>
      <c r="J7" s="260" t="s">
        <v>230</v>
      </c>
      <c r="K7" s="270">
        <v>150000</v>
      </c>
      <c r="L7" s="271">
        <f>IF(H7=0,"",+I7+K7)</f>
        <v>155000</v>
      </c>
      <c r="M7" s="272">
        <f>IF(I7=0,"",300000)</f>
        <v>300000</v>
      </c>
      <c r="N7" s="273">
        <f>IF(H7=0,"",MIN(L7,M7))</f>
        <v>155000</v>
      </c>
    </row>
    <row r="8" spans="1:15">
      <c r="A8" s="516"/>
      <c r="B8" s="518"/>
      <c r="C8" s="265">
        <v>4</v>
      </c>
      <c r="D8" s="266" t="s">
        <v>231</v>
      </c>
      <c r="E8" s="267" t="s">
        <v>232</v>
      </c>
      <c r="F8" s="268">
        <v>41985</v>
      </c>
      <c r="G8" s="269" t="s">
        <v>233</v>
      </c>
      <c r="H8" s="260" t="s">
        <v>221</v>
      </c>
      <c r="I8" s="270">
        <v>25000</v>
      </c>
      <c r="J8" s="260"/>
      <c r="K8" s="270"/>
      <c r="L8" s="520">
        <f>+I8+K8+I9+K9</f>
        <v>33000</v>
      </c>
      <c r="M8" s="521">
        <f>IF(I8=0,"",300000)</f>
        <v>300000</v>
      </c>
      <c r="N8" s="523">
        <f>IF(H8=0,"",MIN(L8,M8))</f>
        <v>33000</v>
      </c>
    </row>
    <row r="9" spans="1:15">
      <c r="A9" s="516"/>
      <c r="B9" s="518"/>
      <c r="C9" s="265">
        <v>5</v>
      </c>
      <c r="D9" s="266" t="s">
        <v>234</v>
      </c>
      <c r="E9" s="267" t="s">
        <v>232</v>
      </c>
      <c r="F9" s="268">
        <v>42014</v>
      </c>
      <c r="G9" s="269" t="s">
        <v>235</v>
      </c>
      <c r="H9" s="260" t="s">
        <v>221</v>
      </c>
      <c r="I9" s="270">
        <v>5000</v>
      </c>
      <c r="J9" s="260" t="s">
        <v>222</v>
      </c>
      <c r="K9" s="270">
        <v>3000</v>
      </c>
      <c r="L9" s="508"/>
      <c r="M9" s="522"/>
      <c r="N9" s="524"/>
    </row>
    <row r="10" spans="1:15">
      <c r="A10" s="516"/>
      <c r="B10" s="518"/>
      <c r="C10" s="265">
        <v>6</v>
      </c>
      <c r="D10" s="266"/>
      <c r="E10" s="267"/>
      <c r="F10" s="268"/>
      <c r="G10" s="269"/>
      <c r="H10" s="260"/>
      <c r="I10" s="270"/>
      <c r="J10" s="260"/>
      <c r="K10" s="270"/>
      <c r="L10" s="271" t="str">
        <f t="shared" ref="L10:L12" si="0">IF(H10=0,"",+I10+K10)</f>
        <v/>
      </c>
      <c r="M10" s="272" t="str">
        <f>IF(I10=0,"",300000)</f>
        <v/>
      </c>
      <c r="N10" s="273" t="str">
        <f>IF(H10=0,"",MIN(L10,M10))</f>
        <v/>
      </c>
    </row>
    <row r="11" spans="1:15">
      <c r="A11" s="516"/>
      <c r="B11" s="518"/>
      <c r="C11" s="265">
        <v>7</v>
      </c>
      <c r="D11" s="274"/>
      <c r="E11" s="275"/>
      <c r="F11" s="276"/>
      <c r="G11" s="277"/>
      <c r="H11" s="278"/>
      <c r="I11" s="279"/>
      <c r="J11" s="278"/>
      <c r="K11" s="279"/>
      <c r="L11" s="271" t="str">
        <f t="shared" si="0"/>
        <v/>
      </c>
      <c r="M11" s="280" t="str">
        <f>IF(I11=0,"",300000)</f>
        <v/>
      </c>
      <c r="N11" s="273" t="str">
        <f t="shared" ref="N11:N12" si="1">IF(H11=0,"",MIN(L11,M11))</f>
        <v/>
      </c>
    </row>
    <row r="12" spans="1:15" ht="13.8" thickBot="1">
      <c r="A12" s="516"/>
      <c r="B12" s="518"/>
      <c r="C12" s="281">
        <v>8</v>
      </c>
      <c r="D12" s="256"/>
      <c r="E12" s="257"/>
      <c r="F12" s="258"/>
      <c r="G12" s="259"/>
      <c r="H12" s="282"/>
      <c r="I12" s="261"/>
      <c r="J12" s="282"/>
      <c r="K12" s="261"/>
      <c r="L12" s="271" t="str">
        <f t="shared" si="0"/>
        <v/>
      </c>
      <c r="M12" s="283" t="str">
        <f>IF(I12=0,"",300000)</f>
        <v/>
      </c>
      <c r="N12" s="273" t="str">
        <f t="shared" si="1"/>
        <v/>
      </c>
    </row>
    <row r="13" spans="1:15" ht="15" customHeight="1" thickTop="1" thickBot="1">
      <c r="A13" s="517"/>
      <c r="B13" s="519"/>
      <c r="C13" s="284"/>
      <c r="D13" s="285"/>
      <c r="E13" s="286"/>
      <c r="F13" s="287"/>
      <c r="G13" s="288" t="s">
        <v>49</v>
      </c>
      <c r="H13" s="289"/>
      <c r="I13" s="290"/>
      <c r="J13" s="289"/>
      <c r="K13" s="290"/>
      <c r="L13" s="290">
        <f>SUM(L5:L12)</f>
        <v>313000</v>
      </c>
      <c r="M13" s="290">
        <f>SUM(M5:M12)</f>
        <v>1200000</v>
      </c>
      <c r="N13" s="291">
        <f>SUM(N5:N12)</f>
        <v>313000</v>
      </c>
    </row>
    <row r="14" spans="1:15" ht="13.5" customHeight="1">
      <c r="A14" s="491">
        <v>2</v>
      </c>
      <c r="B14" s="494" t="s">
        <v>52</v>
      </c>
      <c r="C14" s="292">
        <v>1</v>
      </c>
      <c r="D14" s="293" t="s">
        <v>236</v>
      </c>
      <c r="E14" s="294" t="s">
        <v>237</v>
      </c>
      <c r="F14" s="295"/>
      <c r="G14" s="296" t="s">
        <v>238</v>
      </c>
      <c r="H14" s="302" t="s">
        <v>239</v>
      </c>
      <c r="I14" s="297">
        <v>100000</v>
      </c>
      <c r="J14" s="302" t="s">
        <v>240</v>
      </c>
      <c r="K14" s="297">
        <v>100000</v>
      </c>
      <c r="L14" s="507">
        <f>IF(H14=0,"",+I14+K14+I15+K15)</f>
        <v>900000</v>
      </c>
      <c r="M14" s="509">
        <f>IF(I14=0,"",500000)</f>
        <v>500000</v>
      </c>
      <c r="N14" s="505">
        <f>IF(H14=0,"",MIN(L14,M14))</f>
        <v>500000</v>
      </c>
    </row>
    <row r="15" spans="1:15" ht="13.5" customHeight="1">
      <c r="A15" s="492"/>
      <c r="B15" s="495"/>
      <c r="C15" s="255"/>
      <c r="D15" s="256"/>
      <c r="E15" s="257"/>
      <c r="F15" s="258"/>
      <c r="G15" s="259"/>
      <c r="H15" s="282" t="s">
        <v>241</v>
      </c>
      <c r="I15" s="261">
        <v>350000</v>
      </c>
      <c r="J15" s="282" t="s">
        <v>242</v>
      </c>
      <c r="K15" s="261">
        <v>350000</v>
      </c>
      <c r="L15" s="508"/>
      <c r="M15" s="510"/>
      <c r="N15" s="506"/>
    </row>
    <row r="16" spans="1:15" ht="13.5" customHeight="1">
      <c r="A16" s="492"/>
      <c r="B16" s="495"/>
      <c r="C16" s="300">
        <v>2</v>
      </c>
      <c r="D16" s="274" t="s">
        <v>243</v>
      </c>
      <c r="E16" s="275" t="s">
        <v>244</v>
      </c>
      <c r="F16" s="276"/>
      <c r="G16" s="277" t="s">
        <v>245</v>
      </c>
      <c r="H16" s="278" t="s">
        <v>240</v>
      </c>
      <c r="I16" s="279">
        <v>50000</v>
      </c>
      <c r="J16" s="278" t="s">
        <v>246</v>
      </c>
      <c r="K16" s="279">
        <v>20000</v>
      </c>
      <c r="L16" s="301">
        <f>IF(H16=0,"",+I16+K16)</f>
        <v>70000</v>
      </c>
      <c r="M16" s="272">
        <f>IF(I16=0,"",500000)</f>
        <v>500000</v>
      </c>
      <c r="N16" s="273">
        <f>IF(H16=0,"",MIN(L16,M16))</f>
        <v>70000</v>
      </c>
    </row>
    <row r="17" spans="1:14" ht="13.5" customHeight="1">
      <c r="A17" s="492"/>
      <c r="B17" s="495"/>
      <c r="C17" s="300">
        <v>3</v>
      </c>
      <c r="D17" s="274"/>
      <c r="E17" s="275"/>
      <c r="F17" s="276"/>
      <c r="G17" s="277"/>
      <c r="H17" s="278"/>
      <c r="I17" s="279"/>
      <c r="J17" s="278"/>
      <c r="K17" s="279"/>
      <c r="L17" s="301" t="str">
        <f t="shared" ref="L17:L18" si="2">IF(H17=0,"",+I17+K17)</f>
        <v/>
      </c>
      <c r="M17" s="272" t="str">
        <f t="shared" ref="M17:M18" si="3">IF(I17=0,"",500000)</f>
        <v/>
      </c>
      <c r="N17" s="273" t="str">
        <f t="shared" ref="N17:N18" si="4">IF(H17=0,"",MIN(L17,M17))</f>
        <v/>
      </c>
    </row>
    <row r="18" spans="1:14" ht="13.5" customHeight="1" thickBot="1">
      <c r="A18" s="492"/>
      <c r="B18" s="495"/>
      <c r="C18" s="255">
        <v>4</v>
      </c>
      <c r="D18" s="256"/>
      <c r="E18" s="257"/>
      <c r="F18" s="258"/>
      <c r="G18" s="259"/>
      <c r="H18" s="282"/>
      <c r="I18" s="261"/>
      <c r="J18" s="282"/>
      <c r="K18" s="261"/>
      <c r="L18" s="262" t="str">
        <f t="shared" si="2"/>
        <v/>
      </c>
      <c r="M18" s="272" t="str">
        <f t="shared" si="3"/>
        <v/>
      </c>
      <c r="N18" s="273" t="str">
        <f t="shared" si="4"/>
        <v/>
      </c>
    </row>
    <row r="19" spans="1:14" ht="15" customHeight="1" thickTop="1" thickBot="1">
      <c r="A19" s="493"/>
      <c r="B19" s="496"/>
      <c r="C19" s="284"/>
      <c r="D19" s="285"/>
      <c r="E19" s="286"/>
      <c r="F19" s="287"/>
      <c r="G19" s="288" t="s">
        <v>49</v>
      </c>
      <c r="H19" s="289"/>
      <c r="I19" s="290"/>
      <c r="J19" s="289"/>
      <c r="K19" s="290"/>
      <c r="L19" s="290">
        <f>SUM(L14:L18)</f>
        <v>970000</v>
      </c>
      <c r="M19" s="290">
        <f>SUM(M14:M18)</f>
        <v>1000000</v>
      </c>
      <c r="N19" s="291">
        <f>SUM(N14:N18)</f>
        <v>570000</v>
      </c>
    </row>
    <row r="20" spans="1:14" ht="13.5" customHeight="1">
      <c r="A20" s="491">
        <v>3</v>
      </c>
      <c r="B20" s="494" t="s">
        <v>53</v>
      </c>
      <c r="C20" s="292">
        <v>1</v>
      </c>
      <c r="D20" s="293" t="s">
        <v>247</v>
      </c>
      <c r="E20" s="294" t="s">
        <v>248</v>
      </c>
      <c r="F20" s="295">
        <v>41853</v>
      </c>
      <c r="G20" s="296" t="s">
        <v>249</v>
      </c>
      <c r="H20" s="260" t="s">
        <v>221</v>
      </c>
      <c r="I20" s="297">
        <v>50000</v>
      </c>
      <c r="J20" s="260" t="s">
        <v>222</v>
      </c>
      <c r="K20" s="297">
        <v>10000</v>
      </c>
      <c r="L20" s="298">
        <f>IF(H20=0,"",+I20+K20)</f>
        <v>60000</v>
      </c>
      <c r="M20" s="263">
        <f>IF(I20=0,"",50000)</f>
        <v>50000</v>
      </c>
      <c r="N20" s="299">
        <f>IF(H20=0,"",MIN(L20,M20))</f>
        <v>50000</v>
      </c>
    </row>
    <row r="21" spans="1:14" ht="13.5" customHeight="1">
      <c r="A21" s="492"/>
      <c r="B21" s="495"/>
      <c r="C21" s="303">
        <v>2</v>
      </c>
      <c r="D21" s="304" t="s">
        <v>250</v>
      </c>
      <c r="E21" s="305" t="s">
        <v>251</v>
      </c>
      <c r="F21" s="306">
        <v>41889</v>
      </c>
      <c r="G21" s="307" t="s">
        <v>252</v>
      </c>
      <c r="H21" s="260" t="s">
        <v>222</v>
      </c>
      <c r="I21" s="308">
        <v>10000</v>
      </c>
      <c r="J21" s="260" t="s">
        <v>230</v>
      </c>
      <c r="K21" s="308">
        <v>20000</v>
      </c>
      <c r="L21" s="271">
        <f>IF(H21=0,"",+I21+K21)</f>
        <v>30000</v>
      </c>
      <c r="M21" s="309">
        <f>IF(I21=0,"",50000)</f>
        <v>50000</v>
      </c>
      <c r="N21" s="310">
        <f>IF(H21=0,"",MIN(L21,M21))</f>
        <v>30000</v>
      </c>
    </row>
    <row r="22" spans="1:14" ht="13.5" customHeight="1">
      <c r="A22" s="492"/>
      <c r="B22" s="495"/>
      <c r="C22" s="311">
        <v>3</v>
      </c>
      <c r="D22" s="312"/>
      <c r="E22" s="313"/>
      <c r="F22" s="314"/>
      <c r="G22" s="315"/>
      <c r="H22" s="278"/>
      <c r="I22" s="316"/>
      <c r="J22" s="278"/>
      <c r="K22" s="316"/>
      <c r="L22" s="301" t="str">
        <f>IF(H22=0,"",+I22+K22)</f>
        <v/>
      </c>
      <c r="M22" s="317" t="str">
        <f>IF(I22=0,"",50000)</f>
        <v/>
      </c>
      <c r="N22" s="318" t="str">
        <f>IF(H22=0,"",MIN(L22,M22))</f>
        <v/>
      </c>
    </row>
    <row r="23" spans="1:14" ht="13.5" customHeight="1">
      <c r="A23" s="492"/>
      <c r="B23" s="495"/>
      <c r="C23" s="311">
        <v>4</v>
      </c>
      <c r="D23" s="312"/>
      <c r="E23" s="313"/>
      <c r="F23" s="314"/>
      <c r="G23" s="315"/>
      <c r="H23" s="278"/>
      <c r="I23" s="316"/>
      <c r="J23" s="278"/>
      <c r="K23" s="316"/>
      <c r="L23" s="301" t="str">
        <f>IF(H23=0,"",+I23+K23)</f>
        <v/>
      </c>
      <c r="M23" s="317" t="str">
        <f>IF(I23=0,"",50000)</f>
        <v/>
      </c>
      <c r="N23" s="318" t="str">
        <f>IF(H23=0,"",MIN(L23,M23))</f>
        <v/>
      </c>
    </row>
    <row r="24" spans="1:14" ht="13.5" customHeight="1" thickBot="1">
      <c r="A24" s="492"/>
      <c r="B24" s="495"/>
      <c r="C24" s="319">
        <v>5</v>
      </c>
      <c r="D24" s="320"/>
      <c r="E24" s="321"/>
      <c r="F24" s="322"/>
      <c r="G24" s="323"/>
      <c r="H24" s="324"/>
      <c r="I24" s="325"/>
      <c r="J24" s="324"/>
      <c r="K24" s="325"/>
      <c r="L24" s="301" t="str">
        <f>IF(H24=0,"",+I24+K24)</f>
        <v/>
      </c>
      <c r="M24" s="317" t="str">
        <f>IF(I24=0,"",50000)</f>
        <v/>
      </c>
      <c r="N24" s="318" t="str">
        <f>IF(H24=0,"",MIN(L24,M24))</f>
        <v/>
      </c>
    </row>
    <row r="25" spans="1:14" ht="15" customHeight="1" thickTop="1" thickBot="1">
      <c r="A25" s="493"/>
      <c r="B25" s="496"/>
      <c r="C25" s="284"/>
      <c r="D25" s="285"/>
      <c r="E25" s="286"/>
      <c r="F25" s="287"/>
      <c r="G25" s="288" t="s">
        <v>49</v>
      </c>
      <c r="H25" s="289"/>
      <c r="I25" s="290"/>
      <c r="J25" s="289"/>
      <c r="K25" s="290"/>
      <c r="L25" s="290">
        <f>SUM(L20:L24)</f>
        <v>90000</v>
      </c>
      <c r="M25" s="290">
        <f>SUM(M20:M24)</f>
        <v>100000</v>
      </c>
      <c r="N25" s="291">
        <f>SUM(N20:N24)</f>
        <v>80000</v>
      </c>
    </row>
    <row r="26" spans="1:14" ht="13.5" customHeight="1">
      <c r="A26" s="491">
        <v>4</v>
      </c>
      <c r="B26" s="494" t="s">
        <v>54</v>
      </c>
      <c r="C26" s="292">
        <v>1</v>
      </c>
      <c r="D26" s="293" t="s">
        <v>253</v>
      </c>
      <c r="E26" s="294" t="s">
        <v>219</v>
      </c>
      <c r="F26" s="326" t="s">
        <v>254</v>
      </c>
      <c r="G26" s="327" t="s">
        <v>255</v>
      </c>
      <c r="H26" s="328" t="s">
        <v>256</v>
      </c>
      <c r="I26" s="297">
        <v>60000</v>
      </c>
      <c r="J26" s="328" t="s">
        <v>257</v>
      </c>
      <c r="K26" s="297">
        <v>660000</v>
      </c>
      <c r="L26" s="329">
        <f>IF(H26=0,"",+I26+K26)</f>
        <v>720000</v>
      </c>
      <c r="M26" s="330">
        <f>IF(I26=0,"",750000)</f>
        <v>750000</v>
      </c>
      <c r="N26" s="331">
        <f>IF(H26=0,"",MIN(L26,M26))</f>
        <v>720000</v>
      </c>
    </row>
    <row r="27" spans="1:14" ht="13.5" customHeight="1">
      <c r="A27" s="492"/>
      <c r="B27" s="495"/>
      <c r="C27" s="265">
        <v>2</v>
      </c>
      <c r="D27" s="266" t="s">
        <v>258</v>
      </c>
      <c r="E27" s="267" t="s">
        <v>259</v>
      </c>
      <c r="F27" s="268" t="s">
        <v>260</v>
      </c>
      <c r="G27" s="269" t="s">
        <v>261</v>
      </c>
      <c r="H27" s="282" t="s">
        <v>257</v>
      </c>
      <c r="I27" s="270">
        <v>900000</v>
      </c>
      <c r="J27" s="282" t="s">
        <v>257</v>
      </c>
      <c r="K27" s="270">
        <v>500000</v>
      </c>
      <c r="L27" s="262">
        <f>IF(H27=0,"",+I27+K27)</f>
        <v>1400000</v>
      </c>
      <c r="M27" s="317">
        <f>IF(I27=0,"",750000)</f>
        <v>750000</v>
      </c>
      <c r="N27" s="332">
        <f>IF(H27=0,"",MIN(L27,M27))</f>
        <v>750000</v>
      </c>
    </row>
    <row r="28" spans="1:14" ht="13.5" customHeight="1">
      <c r="A28" s="492"/>
      <c r="B28" s="495"/>
      <c r="C28" s="300">
        <v>3</v>
      </c>
      <c r="D28" s="266" t="s">
        <v>310</v>
      </c>
      <c r="E28" s="267" t="s">
        <v>259</v>
      </c>
      <c r="F28" s="268" t="s">
        <v>306</v>
      </c>
      <c r="G28" s="269" t="s">
        <v>307</v>
      </c>
      <c r="H28" s="278" t="s">
        <v>257</v>
      </c>
      <c r="I28" s="279">
        <v>850000</v>
      </c>
      <c r="J28" s="278"/>
      <c r="K28" s="279"/>
      <c r="L28" s="301">
        <f t="shared" ref="L28:L30" si="5">IF(H28=0,"",+I28+K28)</f>
        <v>850000</v>
      </c>
      <c r="M28" s="317">
        <f t="shared" ref="M28:M30" si="6">IF(I28=0,"",750000)</f>
        <v>750000</v>
      </c>
      <c r="N28" s="332">
        <f t="shared" ref="N28:N30" si="7">IF(H28=0,"",MIN(L28,M28))</f>
        <v>750000</v>
      </c>
    </row>
    <row r="29" spans="1:14" ht="13.5" customHeight="1">
      <c r="A29" s="492"/>
      <c r="B29" s="495"/>
      <c r="C29" s="300">
        <v>4</v>
      </c>
      <c r="D29" s="266" t="s">
        <v>311</v>
      </c>
      <c r="E29" s="267" t="s">
        <v>259</v>
      </c>
      <c r="F29" s="268" t="s">
        <v>308</v>
      </c>
      <c r="G29" s="269" t="s">
        <v>309</v>
      </c>
      <c r="H29" s="278" t="s">
        <v>257</v>
      </c>
      <c r="I29" s="279">
        <v>600000</v>
      </c>
      <c r="J29" s="278"/>
      <c r="K29" s="279"/>
      <c r="L29" s="301">
        <f t="shared" si="5"/>
        <v>600000</v>
      </c>
      <c r="M29" s="317">
        <f t="shared" si="6"/>
        <v>750000</v>
      </c>
      <c r="N29" s="332">
        <f t="shared" si="7"/>
        <v>600000</v>
      </c>
    </row>
    <row r="30" spans="1:14" ht="13.5" customHeight="1" thickBot="1">
      <c r="A30" s="492"/>
      <c r="B30" s="495"/>
      <c r="C30" s="319">
        <v>5</v>
      </c>
      <c r="D30" s="320"/>
      <c r="E30" s="321"/>
      <c r="F30" s="322"/>
      <c r="G30" s="323"/>
      <c r="H30" s="282"/>
      <c r="I30" s="325"/>
      <c r="J30" s="282"/>
      <c r="K30" s="325"/>
      <c r="L30" s="262" t="str">
        <f t="shared" si="5"/>
        <v/>
      </c>
      <c r="M30" s="333" t="str">
        <f t="shared" si="6"/>
        <v/>
      </c>
      <c r="N30" s="334" t="str">
        <f t="shared" si="7"/>
        <v/>
      </c>
    </row>
    <row r="31" spans="1:14" ht="15" customHeight="1" thickTop="1" thickBot="1">
      <c r="A31" s="493"/>
      <c r="B31" s="496"/>
      <c r="C31" s="284"/>
      <c r="D31" s="285"/>
      <c r="E31" s="286"/>
      <c r="F31" s="287"/>
      <c r="G31" s="288" t="s">
        <v>49</v>
      </c>
      <c r="H31" s="289"/>
      <c r="I31" s="290"/>
      <c r="J31" s="289"/>
      <c r="K31" s="290"/>
      <c r="L31" s="290">
        <f>SUM(L26:L30)</f>
        <v>3570000</v>
      </c>
      <c r="M31" s="290">
        <f>SUM(M26:M30)</f>
        <v>3000000</v>
      </c>
      <c r="N31" s="291">
        <f>SUM(N26:N30)</f>
        <v>2820000</v>
      </c>
    </row>
    <row r="32" spans="1:14" ht="13.5" customHeight="1">
      <c r="A32" s="491">
        <v>5</v>
      </c>
      <c r="B32" s="494" t="s">
        <v>95</v>
      </c>
      <c r="C32" s="292">
        <v>1</v>
      </c>
      <c r="D32" s="293" t="s">
        <v>262</v>
      </c>
      <c r="E32" s="294" t="s">
        <v>263</v>
      </c>
      <c r="F32" s="295"/>
      <c r="G32" s="296" t="s">
        <v>264</v>
      </c>
      <c r="H32" s="302" t="s">
        <v>265</v>
      </c>
      <c r="I32" s="297">
        <v>180000</v>
      </c>
      <c r="J32" s="302"/>
      <c r="K32" s="297"/>
      <c r="L32" s="329">
        <f>IF(H32=0,"",+I32+K32)</f>
        <v>180000</v>
      </c>
      <c r="M32" s="330">
        <f>IF(I32=0,"",288000)</f>
        <v>288000</v>
      </c>
      <c r="N32" s="331">
        <f>IF(I32="","",MIN(I32,M32))</f>
        <v>180000</v>
      </c>
    </row>
    <row r="33" spans="1:14" ht="13.5" customHeight="1">
      <c r="A33" s="492"/>
      <c r="B33" s="495"/>
      <c r="C33" s="300">
        <v>2</v>
      </c>
      <c r="D33" s="274" t="s">
        <v>266</v>
      </c>
      <c r="E33" s="275" t="s">
        <v>267</v>
      </c>
      <c r="F33" s="276"/>
      <c r="G33" s="277" t="s">
        <v>268</v>
      </c>
      <c r="H33" s="278" t="s">
        <v>269</v>
      </c>
      <c r="I33" s="279">
        <v>360000</v>
      </c>
      <c r="J33" s="278"/>
      <c r="K33" s="279"/>
      <c r="L33" s="262">
        <f>IF(H33=0,"",+I33+K33)</f>
        <v>360000</v>
      </c>
      <c r="M33" s="317">
        <f>IF(I33=0,"",288000)</f>
        <v>288000</v>
      </c>
      <c r="N33" s="332">
        <f>IF(I33="","",MIN(I33,M33))</f>
        <v>288000</v>
      </c>
    </row>
    <row r="34" spans="1:14" ht="13.5" customHeight="1">
      <c r="A34" s="492"/>
      <c r="B34" s="495"/>
      <c r="C34" s="300">
        <v>3</v>
      </c>
      <c r="D34" s="274"/>
      <c r="E34" s="275"/>
      <c r="F34" s="276"/>
      <c r="G34" s="277"/>
      <c r="H34" s="278"/>
      <c r="I34" s="279"/>
      <c r="J34" s="278"/>
      <c r="K34" s="279"/>
      <c r="L34" s="301" t="str">
        <f t="shared" ref="L34:L36" si="8">IF(H34=0,"",+I34+K34)</f>
        <v/>
      </c>
      <c r="M34" s="317" t="str">
        <f t="shared" ref="M34:M36" si="9">IF(I34=0,"",288000)</f>
        <v/>
      </c>
      <c r="N34" s="332" t="str">
        <f t="shared" ref="N34:N36" si="10">IF(I34="","",MIN(I34,M34))</f>
        <v/>
      </c>
    </row>
    <row r="35" spans="1:14" ht="13.5" customHeight="1">
      <c r="A35" s="492"/>
      <c r="B35" s="495"/>
      <c r="C35" s="300">
        <v>4</v>
      </c>
      <c r="D35" s="274"/>
      <c r="E35" s="275"/>
      <c r="F35" s="276"/>
      <c r="G35" s="277"/>
      <c r="H35" s="278"/>
      <c r="I35" s="279"/>
      <c r="J35" s="278"/>
      <c r="K35" s="279"/>
      <c r="L35" s="301" t="str">
        <f t="shared" si="8"/>
        <v/>
      </c>
      <c r="M35" s="317" t="str">
        <f t="shared" si="9"/>
        <v/>
      </c>
      <c r="N35" s="332" t="str">
        <f t="shared" si="10"/>
        <v/>
      </c>
    </row>
    <row r="36" spans="1:14" ht="13.5" customHeight="1" thickBot="1">
      <c r="A36" s="492"/>
      <c r="B36" s="495"/>
      <c r="C36" s="319">
        <v>5</v>
      </c>
      <c r="D36" s="320"/>
      <c r="E36" s="321"/>
      <c r="F36" s="322"/>
      <c r="G36" s="323"/>
      <c r="H36" s="335"/>
      <c r="I36" s="325"/>
      <c r="J36" s="335"/>
      <c r="K36" s="325"/>
      <c r="L36" s="262" t="str">
        <f t="shared" si="8"/>
        <v/>
      </c>
      <c r="M36" s="333" t="str">
        <f t="shared" si="9"/>
        <v/>
      </c>
      <c r="N36" s="334" t="str">
        <f t="shared" si="10"/>
        <v/>
      </c>
    </row>
    <row r="37" spans="1:14" ht="15" customHeight="1" thickTop="1" thickBot="1">
      <c r="A37" s="493"/>
      <c r="B37" s="496"/>
      <c r="C37" s="284"/>
      <c r="D37" s="285"/>
      <c r="E37" s="286"/>
      <c r="F37" s="287"/>
      <c r="G37" s="288" t="s">
        <v>49</v>
      </c>
      <c r="H37" s="289"/>
      <c r="I37" s="290"/>
      <c r="J37" s="289"/>
      <c r="K37" s="290"/>
      <c r="L37" s="290">
        <f t="shared" ref="L37:M37" si="11">SUM(L32:L36)</f>
        <v>540000</v>
      </c>
      <c r="M37" s="290">
        <f t="shared" si="11"/>
        <v>576000</v>
      </c>
      <c r="N37" s="291">
        <f>SUM(N32:N36)</f>
        <v>468000</v>
      </c>
    </row>
    <row r="38" spans="1:14" ht="13.5" customHeight="1">
      <c r="A38" s="491">
        <v>6</v>
      </c>
      <c r="B38" s="494" t="s">
        <v>55</v>
      </c>
      <c r="C38" s="292">
        <v>1</v>
      </c>
      <c r="D38" s="336" t="s">
        <v>270</v>
      </c>
      <c r="E38" s="294" t="s">
        <v>315</v>
      </c>
      <c r="F38" s="295"/>
      <c r="G38" s="337" t="s">
        <v>316</v>
      </c>
      <c r="H38" s="302" t="s">
        <v>271</v>
      </c>
      <c r="I38" s="297">
        <v>500000</v>
      </c>
      <c r="J38" s="302"/>
      <c r="K38" s="297"/>
      <c r="L38" s="329">
        <f>IF(H38=0,"",+I38+K38)</f>
        <v>500000</v>
      </c>
      <c r="M38" s="330">
        <f>IF(I38=0,"",400000)</f>
        <v>400000</v>
      </c>
      <c r="N38" s="331">
        <f>IF(I38="","",MIN(L38,M38))</f>
        <v>400000</v>
      </c>
    </row>
    <row r="39" spans="1:14" ht="13.5" customHeight="1">
      <c r="A39" s="492"/>
      <c r="B39" s="495"/>
      <c r="C39" s="300">
        <v>2</v>
      </c>
      <c r="D39" s="338" t="s">
        <v>312</v>
      </c>
      <c r="E39" s="275" t="s">
        <v>313</v>
      </c>
      <c r="F39" s="276"/>
      <c r="G39" s="339" t="s">
        <v>317</v>
      </c>
      <c r="H39" s="278" t="s">
        <v>314</v>
      </c>
      <c r="I39" s="279">
        <v>750000</v>
      </c>
      <c r="J39" s="278"/>
      <c r="K39" s="279"/>
      <c r="L39" s="301">
        <f>IF(H39=0,"",+I39+K39)</f>
        <v>750000</v>
      </c>
      <c r="M39" s="317">
        <f>IF(I39=0,"",400000)</f>
        <v>400000</v>
      </c>
      <c r="N39" s="332">
        <f>IF(I39="","",MIN(L39,M39))</f>
        <v>400000</v>
      </c>
    </row>
    <row r="40" spans="1:14" ht="13.5" customHeight="1">
      <c r="A40" s="492"/>
      <c r="B40" s="495"/>
      <c r="C40" s="300">
        <v>3</v>
      </c>
      <c r="D40" s="338" t="s">
        <v>276</v>
      </c>
      <c r="E40" s="275" t="s">
        <v>318</v>
      </c>
      <c r="F40" s="276"/>
      <c r="G40" s="339" t="s">
        <v>319</v>
      </c>
      <c r="H40" s="278" t="s">
        <v>314</v>
      </c>
      <c r="I40" s="279">
        <v>1000000</v>
      </c>
      <c r="J40" s="278"/>
      <c r="K40" s="279"/>
      <c r="L40" s="301">
        <f>IF(H40=0,"",+I40+K40)</f>
        <v>1000000</v>
      </c>
      <c r="M40" s="317">
        <f>IF(I40=0,"",400000)</f>
        <v>400000</v>
      </c>
      <c r="N40" s="332">
        <f>IF(I40="","",MIN(L40,M40))</f>
        <v>400000</v>
      </c>
    </row>
    <row r="41" spans="1:14" ht="13.5" customHeight="1">
      <c r="A41" s="492"/>
      <c r="B41" s="495"/>
      <c r="C41" s="300">
        <v>4</v>
      </c>
      <c r="D41" s="338"/>
      <c r="E41" s="275"/>
      <c r="F41" s="276"/>
      <c r="G41" s="339"/>
      <c r="H41" s="278"/>
      <c r="I41" s="279"/>
      <c r="J41" s="278"/>
      <c r="K41" s="279"/>
      <c r="L41" s="301" t="str">
        <f>IF(H41=0,"",+I41+K41)</f>
        <v/>
      </c>
      <c r="M41" s="317" t="str">
        <f>IF(I41=0,"",400000)</f>
        <v/>
      </c>
      <c r="N41" s="332" t="str">
        <f>IF(I41="","",MIN(L41,M41))</f>
        <v/>
      </c>
    </row>
    <row r="42" spans="1:14" ht="13.5" customHeight="1" thickBot="1">
      <c r="A42" s="492"/>
      <c r="B42" s="495"/>
      <c r="C42" s="319">
        <v>5</v>
      </c>
      <c r="D42" s="340"/>
      <c r="E42" s="321"/>
      <c r="F42" s="322"/>
      <c r="G42" s="341"/>
      <c r="H42" s="335"/>
      <c r="I42" s="325"/>
      <c r="J42" s="335"/>
      <c r="K42" s="325"/>
      <c r="L42" s="342" t="str">
        <f>IF(H42=0,"",+I42+K42)</f>
        <v/>
      </c>
      <c r="M42" s="333" t="str">
        <f>IF(I42=0,"",400000)</f>
        <v/>
      </c>
      <c r="N42" s="334" t="str">
        <f>IF(I42="","",MIN(L42,M42))</f>
        <v/>
      </c>
    </row>
    <row r="43" spans="1:14" ht="15" customHeight="1" thickTop="1" thickBot="1">
      <c r="A43" s="493"/>
      <c r="B43" s="496"/>
      <c r="C43" s="284"/>
      <c r="D43" s="285"/>
      <c r="E43" s="286"/>
      <c r="F43" s="287"/>
      <c r="G43" s="288" t="s">
        <v>49</v>
      </c>
      <c r="H43" s="289"/>
      <c r="I43" s="290"/>
      <c r="J43" s="289"/>
      <c r="K43" s="290"/>
      <c r="L43" s="290">
        <f t="shared" ref="L43:M43" si="12">SUM(L38:L42)</f>
        <v>2250000</v>
      </c>
      <c r="M43" s="290">
        <f t="shared" si="12"/>
        <v>1200000</v>
      </c>
      <c r="N43" s="291">
        <f>SUM(N38:N42)</f>
        <v>1200000</v>
      </c>
    </row>
    <row r="44" spans="1:14" ht="14.25" customHeight="1">
      <c r="A44" s="497">
        <v>7</v>
      </c>
      <c r="B44" s="500" t="s">
        <v>56</v>
      </c>
      <c r="C44" s="343">
        <v>1</v>
      </c>
      <c r="D44" s="344" t="s">
        <v>272</v>
      </c>
      <c r="E44" s="345" t="s">
        <v>273</v>
      </c>
      <c r="F44" s="346">
        <v>41827</v>
      </c>
      <c r="G44" s="347" t="s">
        <v>274</v>
      </c>
      <c r="H44" s="328" t="s">
        <v>275</v>
      </c>
      <c r="I44" s="348">
        <v>400000</v>
      </c>
      <c r="J44" s="328" t="s">
        <v>222</v>
      </c>
      <c r="K44" s="348">
        <v>60000</v>
      </c>
      <c r="L44" s="329">
        <f>IF(H44=0,"",+I44+K44)</f>
        <v>460000</v>
      </c>
      <c r="M44" s="330">
        <f>IF(I44=0,"",300000)</f>
        <v>300000</v>
      </c>
      <c r="N44" s="331">
        <f>IF(H44=0,"",MIN(L44,M44))</f>
        <v>300000</v>
      </c>
    </row>
    <row r="45" spans="1:14" ht="14.25" customHeight="1">
      <c r="A45" s="498"/>
      <c r="B45" s="501"/>
      <c r="C45" s="349">
        <v>2</v>
      </c>
      <c r="D45" s="350" t="s">
        <v>276</v>
      </c>
      <c r="E45" s="351" t="s">
        <v>277</v>
      </c>
      <c r="F45" s="352">
        <v>41672</v>
      </c>
      <c r="G45" s="353" t="s">
        <v>278</v>
      </c>
      <c r="H45" s="278" t="s">
        <v>275</v>
      </c>
      <c r="I45" s="279">
        <v>350000</v>
      </c>
      <c r="J45" s="278"/>
      <c r="K45" s="279"/>
      <c r="L45" s="342">
        <f>IF(H45=0,"",+I45+K45)</f>
        <v>350000</v>
      </c>
      <c r="M45" s="333">
        <f>IF(I45=0,"",300000)</f>
        <v>300000</v>
      </c>
      <c r="N45" s="334">
        <f>IF(H45=0,"",MIN(L45,M45))</f>
        <v>300000</v>
      </c>
    </row>
    <row r="46" spans="1:14" ht="14.25" customHeight="1">
      <c r="A46" s="498"/>
      <c r="B46" s="501"/>
      <c r="C46" s="349">
        <v>3</v>
      </c>
      <c r="D46" s="350"/>
      <c r="E46" s="351"/>
      <c r="F46" s="352"/>
      <c r="G46" s="353"/>
      <c r="H46" s="278"/>
      <c r="I46" s="279"/>
      <c r="J46" s="278"/>
      <c r="K46" s="279"/>
      <c r="L46" s="342" t="str">
        <f t="shared" ref="L46:L48" si="13">IF(H46=0,"",+I46+K46)</f>
        <v/>
      </c>
      <c r="M46" s="317" t="str">
        <f t="shared" ref="M46:M48" si="14">IF(I46=0,"",300000)</f>
        <v/>
      </c>
      <c r="N46" s="332" t="str">
        <f t="shared" ref="N46:N48" si="15">IF(H46=0,"",MIN(L46,M46))</f>
        <v/>
      </c>
    </row>
    <row r="47" spans="1:14" ht="14.25" customHeight="1">
      <c r="A47" s="498"/>
      <c r="B47" s="501"/>
      <c r="C47" s="349">
        <v>4</v>
      </c>
      <c r="D47" s="350"/>
      <c r="E47" s="351"/>
      <c r="F47" s="352"/>
      <c r="G47" s="353"/>
      <c r="H47" s="278"/>
      <c r="I47" s="279"/>
      <c r="J47" s="278"/>
      <c r="K47" s="279"/>
      <c r="L47" s="342" t="str">
        <f t="shared" si="13"/>
        <v/>
      </c>
      <c r="M47" s="317" t="str">
        <f t="shared" si="14"/>
        <v/>
      </c>
      <c r="N47" s="332" t="str">
        <f t="shared" si="15"/>
        <v/>
      </c>
    </row>
    <row r="48" spans="1:14" ht="14.25" customHeight="1" thickBot="1">
      <c r="A48" s="498"/>
      <c r="B48" s="501"/>
      <c r="C48" s="354">
        <v>5</v>
      </c>
      <c r="D48" s="340"/>
      <c r="E48" s="355"/>
      <c r="F48" s="356"/>
      <c r="G48" s="341"/>
      <c r="H48" s="335"/>
      <c r="I48" s="325"/>
      <c r="J48" s="335"/>
      <c r="K48" s="325"/>
      <c r="L48" s="342" t="str">
        <f t="shared" si="13"/>
        <v/>
      </c>
      <c r="M48" s="333" t="str">
        <f t="shared" si="14"/>
        <v/>
      </c>
      <c r="N48" s="334" t="str">
        <f t="shared" si="15"/>
        <v/>
      </c>
    </row>
    <row r="49" spans="1:15" ht="14.4" thickTop="1" thickBot="1">
      <c r="A49" s="499"/>
      <c r="B49" s="502"/>
      <c r="C49" s="284"/>
      <c r="D49" s="357"/>
      <c r="E49" s="286"/>
      <c r="F49" s="287"/>
      <c r="G49" s="358" t="s">
        <v>49</v>
      </c>
      <c r="H49" s="359"/>
      <c r="I49" s="290"/>
      <c r="J49" s="359"/>
      <c r="K49" s="290"/>
      <c r="L49" s="290">
        <f t="shared" ref="L49:M49" si="16">SUM(L44:L48)</f>
        <v>810000</v>
      </c>
      <c r="M49" s="290">
        <f t="shared" si="16"/>
        <v>600000</v>
      </c>
      <c r="N49" s="291">
        <f>SUM(N44:N48)</f>
        <v>600000</v>
      </c>
      <c r="O49" s="360" t="s">
        <v>91</v>
      </c>
    </row>
    <row r="50" spans="1:15" ht="26.25" customHeight="1" thickBot="1">
      <c r="A50" s="503" t="s">
        <v>38</v>
      </c>
      <c r="B50" s="504"/>
      <c r="C50" s="504"/>
      <c r="D50" s="504"/>
      <c r="E50" s="504"/>
      <c r="F50" s="504"/>
      <c r="G50" s="504"/>
      <c r="H50" s="504"/>
      <c r="I50" s="361"/>
      <c r="J50" s="361"/>
      <c r="K50" s="361"/>
      <c r="L50" s="361">
        <f>L13+L19+L25+L31+L37+L43+L49</f>
        <v>8543000</v>
      </c>
      <c r="M50" s="362">
        <f>M13+M19+M25+M31+M37+M43+M49</f>
        <v>7676000</v>
      </c>
      <c r="N50" s="363">
        <f>N13+N19+N25+N31+N37+N43+N49</f>
        <v>6051000</v>
      </c>
      <c r="O50" s="364">
        <v>6000000</v>
      </c>
    </row>
    <row r="51" spans="1:15" ht="19.8" customHeight="1">
      <c r="N51" s="243">
        <f>IF(N50&gt;O50,O50,N50)</f>
        <v>6000000</v>
      </c>
    </row>
    <row r="52" spans="1:15">
      <c r="N52" s="243">
        <f>ROUNDDOWN(N51,-3)</f>
        <v>6000000</v>
      </c>
    </row>
  </sheetData>
  <mergeCells count="24">
    <mergeCell ref="J2:N2"/>
    <mergeCell ref="A3:N3"/>
    <mergeCell ref="A4:B4"/>
    <mergeCell ref="A5:A13"/>
    <mergeCell ref="B5:B13"/>
    <mergeCell ref="L8:L9"/>
    <mergeCell ref="M8:M9"/>
    <mergeCell ref="N8:N9"/>
    <mergeCell ref="A32:A37"/>
    <mergeCell ref="B32:B37"/>
    <mergeCell ref="A14:A19"/>
    <mergeCell ref="B14:B19"/>
    <mergeCell ref="N14:N15"/>
    <mergeCell ref="A20:A25"/>
    <mergeCell ref="B20:B25"/>
    <mergeCell ref="A26:A31"/>
    <mergeCell ref="B26:B31"/>
    <mergeCell ref="L14:L15"/>
    <mergeCell ref="M14:M15"/>
    <mergeCell ref="A38:A43"/>
    <mergeCell ref="B38:B43"/>
    <mergeCell ref="A44:A49"/>
    <mergeCell ref="B44:B49"/>
    <mergeCell ref="A50:H50"/>
  </mergeCells>
  <phoneticPr fontId="7"/>
  <dataValidations count="6">
    <dataValidation type="list" allowBlank="1" showInputMessage="1" showErrorMessage="1" sqref="J5:J12 H5:H12 J20:J24 H20:H24">
      <formula1>"①受講料,②旅費,③謝金,④需用費,⑤通信運搬費,⑥使用料及び賃借料"</formula1>
    </dataValidation>
    <dataValidation type="list" allowBlank="1" showInputMessage="1" showErrorMessage="1" sqref="H26:H30 J26:J30">
      <formula1>"①礼金,②契約(仲介)手数料,③家賃,④共益(管理)費"</formula1>
    </dataValidation>
    <dataValidation type="list" allowBlank="1" showInputMessage="1" showErrorMessage="1" sqref="H32:H36 J32:J36">
      <formula1>"①保育料,②手当"</formula1>
    </dataValidation>
    <dataValidation type="list" allowBlank="1" showInputMessage="1" showErrorMessage="1" sqref="H44:H48 J44:J48">
      <formula1>"①出展料,②旅費,③需用費,④通信運搬費"</formula1>
    </dataValidation>
    <dataValidation type="list" allowBlank="1" showInputMessage="1" showErrorMessage="1" sqref="J38:J42 H38:H42">
      <formula1>"①求人登録料,②紹介手数料"</formula1>
    </dataValidation>
    <dataValidation type="list" allowBlank="1" showInputMessage="1" showErrorMessage="1" sqref="H14:H18 J14:J18">
      <formula1>"①入学金,②授業料,③教材費,④実習費,⑤施設整備費,⑥受験料"</formula1>
    </dataValidation>
  </dataValidations>
  <pageMargins left="0.78740157480314965" right="0.19685039370078741" top="0.39370078740157483" bottom="0.39370078740157483" header="0.35433070866141736" footer="0"/>
  <pageSetup paperSize="9" scale="98" fitToHeight="0" orientation="landscape" cellComments="asDisplayed" r:id="rId1"/>
  <rowBreaks count="1" manualBreakCount="1">
    <brk id="37" max="14"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O52"/>
  <sheetViews>
    <sheetView view="pageBreakPreview" zoomScaleNormal="100" zoomScaleSheetLayoutView="100" workbookViewId="0">
      <pane xSplit="2" ySplit="4" topLeftCell="C5" activePane="bottomRight" state="frozen"/>
      <selection activeCell="T22" sqref="T22:AD22"/>
      <selection pane="topRight" activeCell="T22" sqref="T22:AD22"/>
      <selection pane="bottomLeft" activeCell="T22" sqref="T22:AD22"/>
      <selection pane="bottomRight" activeCell="E9" sqref="E9"/>
    </sheetView>
  </sheetViews>
  <sheetFormatPr defaultColWidth="9" defaultRowHeight="13.2"/>
  <cols>
    <col min="1" max="1" width="2.88671875" style="11" customWidth="1"/>
    <col min="2" max="2" width="7.88671875" style="27" customWidth="1"/>
    <col min="3" max="3" width="2.44140625" style="11" bestFit="1" customWidth="1"/>
    <col min="4" max="4" width="3.88671875" style="46" customWidth="1"/>
    <col min="5" max="5" width="11" style="47" customWidth="1"/>
    <col min="6" max="6" width="6.21875" style="47" customWidth="1"/>
    <col min="7" max="7" width="24.77734375" style="46" customWidth="1"/>
    <col min="8" max="8" width="11.6640625" style="46" customWidth="1"/>
    <col min="9" max="9" width="9.88671875" style="46" customWidth="1"/>
    <col min="10" max="10" width="11.6640625" style="46" customWidth="1"/>
    <col min="11" max="11" width="9.88671875" style="46" customWidth="1"/>
    <col min="12" max="12" width="9.88671875" style="39" customWidth="1"/>
    <col min="13" max="14" width="9.21875" style="11" customWidth="1"/>
    <col min="15" max="15" width="10.33203125" style="11" bestFit="1" customWidth="1"/>
    <col min="16" max="16384" width="9" style="11"/>
  </cols>
  <sheetData>
    <row r="1" spans="1:15">
      <c r="A1" s="25" t="str">
        <f>"("&amp;'00_基本情報を入力_保護解除パスワードは全て　kango'!T3&amp;")"</f>
        <v>(浜通り看護職員確保支援事業)</v>
      </c>
      <c r="B1" s="26"/>
      <c r="C1" s="25"/>
      <c r="D1" s="43"/>
      <c r="E1" s="44"/>
      <c r="F1" s="45"/>
    </row>
    <row r="2" spans="1:15" ht="27" customHeight="1" thickBot="1">
      <c r="I2" s="48"/>
      <c r="J2" s="525" t="str">
        <f>"医療機関名："&amp;'00_基本情報を入力_保護解除パスワードは全て　kango'!T9</f>
        <v>医療機関名：</v>
      </c>
      <c r="K2" s="525"/>
      <c r="L2" s="525"/>
      <c r="M2" s="525"/>
      <c r="N2" s="525"/>
      <c r="O2" s="34" t="s">
        <v>88</v>
      </c>
    </row>
    <row r="3" spans="1:15" ht="17.25" customHeight="1" thickBot="1">
      <c r="A3" s="529" t="str">
        <f>IF('00_基本情報を入力_保護解除パスワードは全て　kango'!T4="実績報告",'参照データ（改変不可）'!D15,'参照データ（改変不可）'!C15)</f>
        <v>事業計画書</v>
      </c>
      <c r="B3" s="529"/>
      <c r="C3" s="529"/>
      <c r="D3" s="529"/>
      <c r="E3" s="529"/>
      <c r="F3" s="529"/>
      <c r="G3" s="529"/>
      <c r="H3" s="529"/>
      <c r="I3" s="529"/>
      <c r="J3" s="529"/>
      <c r="K3" s="529"/>
      <c r="L3" s="529"/>
      <c r="M3" s="529"/>
      <c r="N3" s="529"/>
    </row>
    <row r="4" spans="1:15" ht="41.25" customHeight="1" thickBot="1">
      <c r="A4" s="530" t="s">
        <v>58</v>
      </c>
      <c r="B4" s="531"/>
      <c r="C4" s="21" t="s">
        <v>51</v>
      </c>
      <c r="D4" s="49" t="s">
        <v>50</v>
      </c>
      <c r="E4" s="50" t="s">
        <v>57</v>
      </c>
      <c r="F4" s="50" t="s">
        <v>47</v>
      </c>
      <c r="G4" s="51" t="s">
        <v>48</v>
      </c>
      <c r="H4" s="51" t="s">
        <v>98</v>
      </c>
      <c r="I4" s="40" t="s">
        <v>101</v>
      </c>
      <c r="J4" s="51" t="s">
        <v>99</v>
      </c>
      <c r="K4" s="40" t="s">
        <v>102</v>
      </c>
      <c r="L4" s="40" t="s">
        <v>103</v>
      </c>
      <c r="M4" s="22" t="s">
        <v>96</v>
      </c>
      <c r="N4" s="24" t="s">
        <v>97</v>
      </c>
    </row>
    <row r="5" spans="1:15" ht="13.5" customHeight="1">
      <c r="A5" s="532">
        <v>1</v>
      </c>
      <c r="B5" s="527" t="s">
        <v>320</v>
      </c>
      <c r="C5" s="12">
        <v>1</v>
      </c>
      <c r="D5" s="408"/>
      <c r="E5" s="409"/>
      <c r="F5" s="119"/>
      <c r="G5" s="120"/>
      <c r="H5" s="260"/>
      <c r="I5" s="261"/>
      <c r="J5" s="260"/>
      <c r="K5" s="261"/>
      <c r="L5" s="96" t="str">
        <f>IF(AND(H5=0,J5=0),"",+I5+K5)</f>
        <v/>
      </c>
      <c r="M5" s="97" t="str">
        <f>IF(AND(H5=0,J5=0),"",300000)</f>
        <v/>
      </c>
      <c r="N5" s="98" t="str">
        <f>IF(AND(H5=0,J5=0),"",MIN(L5,M5))</f>
        <v/>
      </c>
    </row>
    <row r="6" spans="1:15">
      <c r="A6" s="535"/>
      <c r="B6" s="537"/>
      <c r="C6" s="13">
        <v>2</v>
      </c>
      <c r="D6" s="410"/>
      <c r="E6" s="411"/>
      <c r="F6" s="123"/>
      <c r="G6" s="124"/>
      <c r="H6" s="260"/>
      <c r="I6" s="270"/>
      <c r="J6" s="260"/>
      <c r="K6" s="270"/>
      <c r="L6" s="99" t="str">
        <f t="shared" ref="L6:L12" si="0">IF(AND(H6=0,J6=0),"",+I6+K6)</f>
        <v/>
      </c>
      <c r="M6" s="100" t="str">
        <f>IF(AND(H6=0,J6=0),"",300000)</f>
        <v/>
      </c>
      <c r="N6" s="101" t="str">
        <f t="shared" ref="N6:N12" si="1">IF(AND(H6=0,J6=0),"",MIN(L6,M6))</f>
        <v/>
      </c>
    </row>
    <row r="7" spans="1:15">
      <c r="A7" s="535"/>
      <c r="B7" s="537"/>
      <c r="C7" s="13">
        <v>3</v>
      </c>
      <c r="D7" s="410"/>
      <c r="E7" s="411"/>
      <c r="F7" s="123"/>
      <c r="G7" s="124"/>
      <c r="H7" s="260"/>
      <c r="I7" s="270"/>
      <c r="J7" s="260"/>
      <c r="K7" s="270"/>
      <c r="L7" s="99" t="str">
        <f t="shared" si="0"/>
        <v/>
      </c>
      <c r="M7" s="100" t="str">
        <f t="shared" ref="M7:M11" si="2">IF(AND(H7=0,J7=0),"",300000)</f>
        <v/>
      </c>
      <c r="N7" s="101" t="str">
        <f t="shared" si="1"/>
        <v/>
      </c>
    </row>
    <row r="8" spans="1:15">
      <c r="A8" s="535"/>
      <c r="B8" s="537"/>
      <c r="C8" s="13">
        <v>4</v>
      </c>
      <c r="D8" s="410"/>
      <c r="E8" s="411"/>
      <c r="F8" s="123"/>
      <c r="G8" s="124"/>
      <c r="H8" s="260"/>
      <c r="I8" s="270"/>
      <c r="J8" s="260"/>
      <c r="K8" s="270"/>
      <c r="L8" s="99" t="str">
        <f t="shared" si="0"/>
        <v/>
      </c>
      <c r="M8" s="100" t="str">
        <f t="shared" si="2"/>
        <v/>
      </c>
      <c r="N8" s="101" t="str">
        <f t="shared" si="1"/>
        <v/>
      </c>
    </row>
    <row r="9" spans="1:15">
      <c r="A9" s="535"/>
      <c r="B9" s="537"/>
      <c r="C9" s="13">
        <v>5</v>
      </c>
      <c r="D9" s="410"/>
      <c r="E9" s="411"/>
      <c r="F9" s="127"/>
      <c r="G9" s="124"/>
      <c r="H9" s="260"/>
      <c r="I9" s="270"/>
      <c r="J9" s="260"/>
      <c r="K9" s="270"/>
      <c r="L9" s="99" t="str">
        <f t="shared" si="0"/>
        <v/>
      </c>
      <c r="M9" s="100" t="str">
        <f t="shared" si="2"/>
        <v/>
      </c>
      <c r="N9" s="101" t="str">
        <f t="shared" si="1"/>
        <v/>
      </c>
    </row>
    <row r="10" spans="1:15">
      <c r="A10" s="535"/>
      <c r="B10" s="537"/>
      <c r="C10" s="13">
        <v>6</v>
      </c>
      <c r="D10" s="121"/>
      <c r="E10" s="411"/>
      <c r="F10" s="127"/>
      <c r="G10" s="124"/>
      <c r="H10" s="260"/>
      <c r="I10" s="270"/>
      <c r="J10" s="260"/>
      <c r="K10" s="270"/>
      <c r="L10" s="99" t="str">
        <f t="shared" si="0"/>
        <v/>
      </c>
      <c r="M10" s="100" t="str">
        <f t="shared" si="2"/>
        <v/>
      </c>
      <c r="N10" s="101" t="str">
        <f t="shared" si="1"/>
        <v/>
      </c>
    </row>
    <row r="11" spans="1:15">
      <c r="A11" s="535"/>
      <c r="B11" s="537"/>
      <c r="C11" s="13">
        <v>7</v>
      </c>
      <c r="D11" s="125"/>
      <c r="E11" s="126"/>
      <c r="F11" s="127"/>
      <c r="G11" s="128"/>
      <c r="H11" s="278"/>
      <c r="I11" s="279"/>
      <c r="J11" s="278"/>
      <c r="K11" s="279"/>
      <c r="L11" s="99" t="str">
        <f t="shared" si="0"/>
        <v/>
      </c>
      <c r="M11" s="100" t="str">
        <f t="shared" si="2"/>
        <v/>
      </c>
      <c r="N11" s="101" t="str">
        <f t="shared" si="1"/>
        <v/>
      </c>
    </row>
    <row r="12" spans="1:15" ht="13.8" thickBot="1">
      <c r="A12" s="535"/>
      <c r="B12" s="537"/>
      <c r="C12" s="38">
        <v>8</v>
      </c>
      <c r="D12" s="117"/>
      <c r="E12" s="118"/>
      <c r="F12" s="119"/>
      <c r="G12" s="120"/>
      <c r="H12" s="282"/>
      <c r="I12" s="261"/>
      <c r="J12" s="282"/>
      <c r="K12" s="261"/>
      <c r="L12" s="41" t="str">
        <f t="shared" si="0"/>
        <v/>
      </c>
      <c r="M12" s="63" t="str">
        <f>IF(AND(H12=0,J12=0),"",300000)</f>
        <v/>
      </c>
      <c r="N12" s="37" t="str">
        <f t="shared" si="1"/>
        <v/>
      </c>
    </row>
    <row r="13" spans="1:15" ht="15" customHeight="1" thickTop="1" thickBot="1">
      <c r="A13" s="536"/>
      <c r="B13" s="538"/>
      <c r="C13" s="20"/>
      <c r="D13" s="52"/>
      <c r="E13" s="53"/>
      <c r="F13" s="54"/>
      <c r="G13" s="55" t="s">
        <v>49</v>
      </c>
      <c r="H13" s="289"/>
      <c r="I13" s="290"/>
      <c r="J13" s="289"/>
      <c r="K13" s="290"/>
      <c r="L13" s="56">
        <f>SUM(L5:L12)</f>
        <v>0</v>
      </c>
      <c r="M13" s="56">
        <f>SUM(M5:M12)</f>
        <v>0</v>
      </c>
      <c r="N13" s="15">
        <f>SUM(N5:N12)</f>
        <v>0</v>
      </c>
    </row>
    <row r="14" spans="1:15" ht="13.5" customHeight="1">
      <c r="A14" s="532">
        <v>2</v>
      </c>
      <c r="B14" s="526" t="s">
        <v>52</v>
      </c>
      <c r="C14" s="14">
        <v>1</v>
      </c>
      <c r="D14" s="125"/>
      <c r="E14" s="126"/>
      <c r="F14" s="127"/>
      <c r="G14" s="128"/>
      <c r="H14" s="302"/>
      <c r="I14" s="297"/>
      <c r="J14" s="302"/>
      <c r="K14" s="297"/>
      <c r="L14" s="96" t="str">
        <f>IF(AND(H14=0,J14=0),"",+I14+K14)</f>
        <v/>
      </c>
      <c r="M14" s="97" t="str">
        <f>IF(AND(H14=0,J14=0),"",500000)</f>
        <v/>
      </c>
      <c r="N14" s="98" t="str">
        <f>IF(AND(H14=0,J14=0),"",MIN(L14,M14))</f>
        <v/>
      </c>
    </row>
    <row r="15" spans="1:15" ht="13.5" customHeight="1">
      <c r="A15" s="533"/>
      <c r="B15" s="527"/>
      <c r="C15" s="23">
        <v>2</v>
      </c>
      <c r="D15" s="125"/>
      <c r="E15" s="126"/>
      <c r="F15" s="127"/>
      <c r="G15" s="128"/>
      <c r="H15" s="282"/>
      <c r="I15" s="261"/>
      <c r="J15" s="282"/>
      <c r="K15" s="261"/>
      <c r="L15" s="99" t="str">
        <f t="shared" ref="L15:L18" si="3">IF(AND(H15=0,J15=0),"",+I15+K15)</f>
        <v/>
      </c>
      <c r="M15" s="100" t="str">
        <f t="shared" ref="M15:M18" si="4">IF(AND(H15=0,J15=0),"",500000)</f>
        <v/>
      </c>
      <c r="N15" s="101" t="str">
        <f t="shared" ref="N15:N18" si="5">IF(AND(H15=0,J15=0),"",MIN(L15,M15))</f>
        <v/>
      </c>
    </row>
    <row r="16" spans="1:15" ht="13.5" customHeight="1">
      <c r="A16" s="533"/>
      <c r="B16" s="527"/>
      <c r="C16" s="23">
        <v>3</v>
      </c>
      <c r="D16" s="125"/>
      <c r="E16" s="126"/>
      <c r="F16" s="127"/>
      <c r="G16" s="128"/>
      <c r="H16" s="278"/>
      <c r="I16" s="279"/>
      <c r="J16" s="278"/>
      <c r="K16" s="279"/>
      <c r="L16" s="99" t="str">
        <f t="shared" si="3"/>
        <v/>
      </c>
      <c r="M16" s="100" t="str">
        <f t="shared" si="4"/>
        <v/>
      </c>
      <c r="N16" s="101" t="str">
        <f t="shared" si="5"/>
        <v/>
      </c>
    </row>
    <row r="17" spans="1:14" ht="13.5" customHeight="1">
      <c r="A17" s="533"/>
      <c r="B17" s="527"/>
      <c r="C17" s="23">
        <v>4</v>
      </c>
      <c r="D17" s="125"/>
      <c r="E17" s="126"/>
      <c r="F17" s="127"/>
      <c r="G17" s="128"/>
      <c r="H17" s="278"/>
      <c r="I17" s="279"/>
      <c r="J17" s="278"/>
      <c r="K17" s="279"/>
      <c r="L17" s="99" t="str">
        <f t="shared" si="3"/>
        <v/>
      </c>
      <c r="M17" s="100" t="str">
        <f t="shared" si="4"/>
        <v/>
      </c>
      <c r="N17" s="101" t="str">
        <f t="shared" si="5"/>
        <v/>
      </c>
    </row>
    <row r="18" spans="1:14" ht="13.5" customHeight="1" thickBot="1">
      <c r="A18" s="533"/>
      <c r="B18" s="527"/>
      <c r="C18" s="12">
        <v>5</v>
      </c>
      <c r="D18" s="117"/>
      <c r="E18" s="118"/>
      <c r="F18" s="119"/>
      <c r="G18" s="120"/>
      <c r="H18" s="282"/>
      <c r="I18" s="261"/>
      <c r="J18" s="282"/>
      <c r="K18" s="261"/>
      <c r="L18" s="41" t="str">
        <f t="shared" si="3"/>
        <v/>
      </c>
      <c r="M18" s="63" t="str">
        <f t="shared" si="4"/>
        <v/>
      </c>
      <c r="N18" s="37" t="str">
        <f t="shared" si="5"/>
        <v/>
      </c>
    </row>
    <row r="19" spans="1:14" ht="15" customHeight="1" thickTop="1" thickBot="1">
      <c r="A19" s="534"/>
      <c r="B19" s="528"/>
      <c r="C19" s="20"/>
      <c r="D19" s="52"/>
      <c r="E19" s="53"/>
      <c r="F19" s="54"/>
      <c r="G19" s="55" t="s">
        <v>49</v>
      </c>
      <c r="H19" s="289"/>
      <c r="I19" s="290"/>
      <c r="J19" s="289"/>
      <c r="K19" s="290"/>
      <c r="L19" s="56">
        <f>SUM(L14:L18)</f>
        <v>0</v>
      </c>
      <c r="M19" s="56">
        <f>SUM(M14:M18)</f>
        <v>0</v>
      </c>
      <c r="N19" s="15">
        <f>SUM(N14:N18)</f>
        <v>0</v>
      </c>
    </row>
    <row r="20" spans="1:14" ht="13.5" customHeight="1">
      <c r="A20" s="532">
        <v>3</v>
      </c>
      <c r="B20" s="526" t="s">
        <v>53</v>
      </c>
      <c r="C20" s="14">
        <v>1</v>
      </c>
      <c r="D20" s="136"/>
      <c r="E20" s="137"/>
      <c r="F20" s="138"/>
      <c r="G20" s="139"/>
      <c r="H20" s="260"/>
      <c r="I20" s="297"/>
      <c r="J20" s="260"/>
      <c r="K20" s="297"/>
      <c r="L20" s="96" t="str">
        <f>IF(AND(H20=0,J20=0),"",+I20+K20)</f>
        <v/>
      </c>
      <c r="M20" s="97" t="str">
        <f>IF(AND(H20=0,J20=0),"",50000)</f>
        <v/>
      </c>
      <c r="N20" s="98" t="str">
        <f>IF(AND(H20=0,J20=0),"",MIN(L20,M20))</f>
        <v/>
      </c>
    </row>
    <row r="21" spans="1:14" ht="13.5" customHeight="1">
      <c r="A21" s="533"/>
      <c r="B21" s="527"/>
      <c r="C21" s="16">
        <v>2</v>
      </c>
      <c r="D21" s="136"/>
      <c r="E21" s="137"/>
      <c r="F21" s="138"/>
      <c r="G21" s="139"/>
      <c r="H21" s="260"/>
      <c r="I21" s="308"/>
      <c r="J21" s="260"/>
      <c r="K21" s="308"/>
      <c r="L21" s="102" t="str">
        <f t="shared" ref="L21:L24" si="6">IF(AND(H21=0,J21=0),"",+I21+K21)</f>
        <v/>
      </c>
      <c r="M21" s="100" t="str">
        <f t="shared" ref="M21:M24" si="7">IF(AND(H21=0,J21=0),"",50000)</f>
        <v/>
      </c>
      <c r="N21" s="101" t="str">
        <f t="shared" ref="N21:N24" si="8">IF(AND(H21=0,J21=0),"",MIN(L21,M21))</f>
        <v/>
      </c>
    </row>
    <row r="22" spans="1:14" ht="13.5" customHeight="1">
      <c r="A22" s="533"/>
      <c r="B22" s="527"/>
      <c r="C22" s="60">
        <v>3</v>
      </c>
      <c r="D22" s="136"/>
      <c r="E22" s="137"/>
      <c r="F22" s="138"/>
      <c r="G22" s="139"/>
      <c r="H22" s="278"/>
      <c r="I22" s="316"/>
      <c r="J22" s="278"/>
      <c r="K22" s="316"/>
      <c r="L22" s="99" t="str">
        <f t="shared" si="6"/>
        <v/>
      </c>
      <c r="M22" s="100" t="str">
        <f t="shared" si="7"/>
        <v/>
      </c>
      <c r="N22" s="101" t="str">
        <f t="shared" si="8"/>
        <v/>
      </c>
    </row>
    <row r="23" spans="1:14" ht="13.5" customHeight="1">
      <c r="A23" s="533"/>
      <c r="B23" s="527"/>
      <c r="C23" s="60">
        <v>4</v>
      </c>
      <c r="D23" s="136"/>
      <c r="E23" s="137"/>
      <c r="F23" s="138"/>
      <c r="G23" s="139"/>
      <c r="H23" s="278"/>
      <c r="I23" s="316"/>
      <c r="J23" s="278"/>
      <c r="K23" s="316"/>
      <c r="L23" s="99" t="str">
        <f t="shared" si="6"/>
        <v/>
      </c>
      <c r="M23" s="100" t="str">
        <f t="shared" si="7"/>
        <v/>
      </c>
      <c r="N23" s="101" t="str">
        <f t="shared" si="8"/>
        <v/>
      </c>
    </row>
    <row r="24" spans="1:14" ht="13.5" customHeight="1" thickBot="1">
      <c r="A24" s="533"/>
      <c r="B24" s="527"/>
      <c r="C24" s="17">
        <v>5</v>
      </c>
      <c r="D24" s="140"/>
      <c r="E24" s="141"/>
      <c r="F24" s="142"/>
      <c r="G24" s="143"/>
      <c r="H24" s="324"/>
      <c r="I24" s="325"/>
      <c r="J24" s="324"/>
      <c r="K24" s="325"/>
      <c r="L24" s="41" t="str">
        <f t="shared" si="6"/>
        <v/>
      </c>
      <c r="M24" s="63" t="str">
        <f t="shared" si="7"/>
        <v/>
      </c>
      <c r="N24" s="37" t="str">
        <f t="shared" si="8"/>
        <v/>
      </c>
    </row>
    <row r="25" spans="1:14" ht="15" customHeight="1" thickTop="1" thickBot="1">
      <c r="A25" s="534"/>
      <c r="B25" s="528"/>
      <c r="C25" s="20"/>
      <c r="D25" s="52"/>
      <c r="E25" s="53"/>
      <c r="F25" s="54"/>
      <c r="G25" s="55" t="s">
        <v>49</v>
      </c>
      <c r="H25" s="289"/>
      <c r="I25" s="290"/>
      <c r="J25" s="289"/>
      <c r="K25" s="290"/>
      <c r="L25" s="56">
        <f>SUM(L20:L24)</f>
        <v>0</v>
      </c>
      <c r="M25" s="56">
        <f>SUM(M20:M24)</f>
        <v>0</v>
      </c>
      <c r="N25" s="15">
        <f>SUM(N20:N24)</f>
        <v>0</v>
      </c>
    </row>
    <row r="26" spans="1:14" ht="13.5" customHeight="1">
      <c r="A26" s="532">
        <v>4</v>
      </c>
      <c r="B26" s="526" t="s">
        <v>54</v>
      </c>
      <c r="C26" s="14">
        <v>1</v>
      </c>
      <c r="D26" s="131"/>
      <c r="E26" s="132"/>
      <c r="F26" s="145"/>
      <c r="G26" s="146"/>
      <c r="H26" s="328"/>
      <c r="I26" s="297"/>
      <c r="J26" s="328"/>
      <c r="K26" s="297"/>
      <c r="L26" s="96" t="str">
        <f>IF(AND(H26=0,J26=0),"",+I26+K26)</f>
        <v/>
      </c>
      <c r="M26" s="97" t="str">
        <f>IF(AND(H26=0,J26=0),"",750000)</f>
        <v/>
      </c>
      <c r="N26" s="98" t="str">
        <f>IF(AND(H26=0,J26=0),"",MIN(L26,M26))</f>
        <v/>
      </c>
    </row>
    <row r="27" spans="1:14" ht="13.5" customHeight="1">
      <c r="A27" s="533"/>
      <c r="B27" s="527"/>
      <c r="C27" s="13">
        <v>2</v>
      </c>
      <c r="D27" s="121"/>
      <c r="E27" s="122"/>
      <c r="F27" s="123"/>
      <c r="G27" s="124"/>
      <c r="H27" s="282"/>
      <c r="I27" s="270"/>
      <c r="J27" s="282"/>
      <c r="K27" s="270"/>
      <c r="L27" s="99" t="str">
        <f t="shared" ref="L27:L30" si="9">IF(AND(H27=0,J27=0),"",+I27+K27)</f>
        <v/>
      </c>
      <c r="M27" s="100" t="str">
        <f t="shared" ref="M27:M30" si="10">IF(AND(H27=0,J27=0),"",750000)</f>
        <v/>
      </c>
      <c r="N27" s="101" t="str">
        <f t="shared" ref="N27:N30" si="11">IF(AND(H27=0,J27=0),"",MIN(L27,M27))</f>
        <v/>
      </c>
    </row>
    <row r="28" spans="1:14" ht="13.5" customHeight="1">
      <c r="A28" s="533"/>
      <c r="B28" s="527"/>
      <c r="C28" s="23">
        <v>3</v>
      </c>
      <c r="D28" s="125"/>
      <c r="E28" s="126"/>
      <c r="F28" s="127"/>
      <c r="G28" s="128"/>
      <c r="H28" s="278"/>
      <c r="I28" s="279"/>
      <c r="J28" s="278"/>
      <c r="K28" s="279"/>
      <c r="L28" s="99" t="str">
        <f t="shared" si="9"/>
        <v/>
      </c>
      <c r="M28" s="100" t="str">
        <f t="shared" si="10"/>
        <v/>
      </c>
      <c r="N28" s="101" t="str">
        <f t="shared" si="11"/>
        <v/>
      </c>
    </row>
    <row r="29" spans="1:14" ht="13.5" customHeight="1">
      <c r="A29" s="533"/>
      <c r="B29" s="527"/>
      <c r="C29" s="23">
        <v>4</v>
      </c>
      <c r="D29" s="125"/>
      <c r="E29" s="126"/>
      <c r="F29" s="127"/>
      <c r="G29" s="128"/>
      <c r="H29" s="278"/>
      <c r="I29" s="279"/>
      <c r="J29" s="278"/>
      <c r="K29" s="279"/>
      <c r="L29" s="99" t="str">
        <f>IF(AND(H29=0,J29=0),"",+I29+K29)</f>
        <v/>
      </c>
      <c r="M29" s="100" t="str">
        <f t="shared" si="10"/>
        <v/>
      </c>
      <c r="N29" s="101" t="str">
        <f t="shared" si="11"/>
        <v/>
      </c>
    </row>
    <row r="30" spans="1:14" ht="13.5" customHeight="1" thickBot="1">
      <c r="A30" s="533"/>
      <c r="B30" s="527"/>
      <c r="C30" s="17">
        <v>5</v>
      </c>
      <c r="D30" s="140"/>
      <c r="E30" s="141"/>
      <c r="F30" s="142"/>
      <c r="G30" s="143"/>
      <c r="H30" s="282"/>
      <c r="I30" s="325"/>
      <c r="J30" s="282"/>
      <c r="K30" s="325"/>
      <c r="L30" s="41" t="str">
        <f t="shared" si="9"/>
        <v/>
      </c>
      <c r="M30" s="63" t="str">
        <f t="shared" si="10"/>
        <v/>
      </c>
      <c r="N30" s="37" t="str">
        <f t="shared" si="11"/>
        <v/>
      </c>
    </row>
    <row r="31" spans="1:14" ht="15" customHeight="1" thickTop="1" thickBot="1">
      <c r="A31" s="534"/>
      <c r="B31" s="528"/>
      <c r="C31" s="20"/>
      <c r="D31" s="52"/>
      <c r="E31" s="53"/>
      <c r="F31" s="54"/>
      <c r="G31" s="55" t="s">
        <v>49</v>
      </c>
      <c r="H31" s="289"/>
      <c r="I31" s="290"/>
      <c r="J31" s="289"/>
      <c r="K31" s="290"/>
      <c r="L31" s="56">
        <f>SUM(L26:L30)</f>
        <v>0</v>
      </c>
      <c r="M31" s="56">
        <f>SUM(M26:M30)</f>
        <v>0</v>
      </c>
      <c r="N31" s="15">
        <f>SUM(N26:N30)</f>
        <v>0</v>
      </c>
    </row>
    <row r="32" spans="1:14" ht="13.5" customHeight="1">
      <c r="A32" s="532">
        <v>5</v>
      </c>
      <c r="B32" s="526" t="s">
        <v>95</v>
      </c>
      <c r="C32" s="14">
        <v>1</v>
      </c>
      <c r="D32" s="131"/>
      <c r="E32" s="132"/>
      <c r="F32" s="133"/>
      <c r="G32" s="134"/>
      <c r="H32" s="302"/>
      <c r="I32" s="297"/>
      <c r="J32" s="302"/>
      <c r="K32" s="297"/>
      <c r="L32" s="96" t="str">
        <f>IF(AND(H32=0,J32=0),"",+I32+K32)</f>
        <v/>
      </c>
      <c r="M32" s="97" t="str">
        <f>IF(AND(H32=0,J32=0),"",288000)</f>
        <v/>
      </c>
      <c r="N32" s="98" t="str">
        <f>IF(AND(H32=0,J32=0),"",MIN(L32,M32))</f>
        <v/>
      </c>
    </row>
    <row r="33" spans="1:14" ht="13.5" customHeight="1">
      <c r="A33" s="533"/>
      <c r="B33" s="527"/>
      <c r="C33" s="23">
        <v>2</v>
      </c>
      <c r="D33" s="125"/>
      <c r="E33" s="126"/>
      <c r="F33" s="127"/>
      <c r="G33" s="128"/>
      <c r="H33" s="278"/>
      <c r="I33" s="279"/>
      <c r="J33" s="278"/>
      <c r="K33" s="279"/>
      <c r="L33" s="99" t="str">
        <f t="shared" ref="L33:L36" si="12">IF(AND(H33=0,J33=0),"",+I33+K33)</f>
        <v/>
      </c>
      <c r="M33" s="100" t="str">
        <f t="shared" ref="M33:M36" si="13">IF(AND(H33=0,J33=0),"",288000)</f>
        <v/>
      </c>
      <c r="N33" s="101" t="str">
        <f t="shared" ref="N33:N36" si="14">IF(AND(H33=0,J33=0),"",MIN(L33,M33))</f>
        <v/>
      </c>
    </row>
    <row r="34" spans="1:14" ht="13.5" customHeight="1">
      <c r="A34" s="533"/>
      <c r="B34" s="527"/>
      <c r="C34" s="23">
        <v>3</v>
      </c>
      <c r="D34" s="125"/>
      <c r="E34" s="126"/>
      <c r="F34" s="127"/>
      <c r="G34" s="128"/>
      <c r="H34" s="278"/>
      <c r="I34" s="279"/>
      <c r="J34" s="278"/>
      <c r="K34" s="279"/>
      <c r="L34" s="99" t="str">
        <f t="shared" si="12"/>
        <v/>
      </c>
      <c r="M34" s="100" t="str">
        <f t="shared" si="13"/>
        <v/>
      </c>
      <c r="N34" s="101" t="str">
        <f t="shared" si="14"/>
        <v/>
      </c>
    </row>
    <row r="35" spans="1:14" ht="13.5" customHeight="1">
      <c r="A35" s="533"/>
      <c r="B35" s="527"/>
      <c r="C35" s="23">
        <v>4</v>
      </c>
      <c r="D35" s="125"/>
      <c r="E35" s="126"/>
      <c r="F35" s="127"/>
      <c r="G35" s="128"/>
      <c r="H35" s="278"/>
      <c r="I35" s="279"/>
      <c r="J35" s="278"/>
      <c r="K35" s="279"/>
      <c r="L35" s="99" t="str">
        <f t="shared" si="12"/>
        <v/>
      </c>
      <c r="M35" s="100" t="str">
        <f t="shared" si="13"/>
        <v/>
      </c>
      <c r="N35" s="101" t="str">
        <f t="shared" si="14"/>
        <v/>
      </c>
    </row>
    <row r="36" spans="1:14" ht="13.5" customHeight="1" thickBot="1">
      <c r="A36" s="533"/>
      <c r="B36" s="527"/>
      <c r="C36" s="17">
        <v>5</v>
      </c>
      <c r="D36" s="140"/>
      <c r="E36" s="141"/>
      <c r="F36" s="142"/>
      <c r="G36" s="143"/>
      <c r="H36" s="335"/>
      <c r="I36" s="325"/>
      <c r="J36" s="335"/>
      <c r="K36" s="325"/>
      <c r="L36" s="41" t="str">
        <f t="shared" si="12"/>
        <v/>
      </c>
      <c r="M36" s="63" t="str">
        <f t="shared" si="13"/>
        <v/>
      </c>
      <c r="N36" s="37" t="str">
        <f t="shared" si="14"/>
        <v/>
      </c>
    </row>
    <row r="37" spans="1:14" ht="15" customHeight="1" thickTop="1" thickBot="1">
      <c r="A37" s="534"/>
      <c r="B37" s="528"/>
      <c r="C37" s="20"/>
      <c r="D37" s="52"/>
      <c r="E37" s="53"/>
      <c r="F37" s="54"/>
      <c r="G37" s="55" t="s">
        <v>49</v>
      </c>
      <c r="H37" s="289"/>
      <c r="I37" s="290"/>
      <c r="J37" s="289"/>
      <c r="K37" s="290"/>
      <c r="L37" s="56">
        <f>SUM(L32:L36)</f>
        <v>0</v>
      </c>
      <c r="M37" s="56">
        <f>SUM(M32:M36)</f>
        <v>0</v>
      </c>
      <c r="N37" s="15">
        <f>SUM(N32:N36)</f>
        <v>0</v>
      </c>
    </row>
    <row r="38" spans="1:14" ht="13.5" customHeight="1">
      <c r="A38" s="532">
        <v>6</v>
      </c>
      <c r="B38" s="526" t="s">
        <v>55</v>
      </c>
      <c r="C38" s="14">
        <v>1</v>
      </c>
      <c r="D38" s="148"/>
      <c r="E38" s="132"/>
      <c r="F38" s="133"/>
      <c r="G38" s="149"/>
      <c r="H38" s="302"/>
      <c r="I38" s="297"/>
      <c r="J38" s="302"/>
      <c r="K38" s="297"/>
      <c r="L38" s="96" t="str">
        <f>IF(AND(H38=0,J38=0),"",+I38+K38)</f>
        <v/>
      </c>
      <c r="M38" s="97" t="str">
        <f>IF(AND(H38=0,J38=0),"",400000)</f>
        <v/>
      </c>
      <c r="N38" s="98" t="str">
        <f>IF(AND(H38=0,J38=0),"",MIN(L38,M38))</f>
        <v/>
      </c>
    </row>
    <row r="39" spans="1:14" ht="13.5" customHeight="1">
      <c r="A39" s="533"/>
      <c r="B39" s="527"/>
      <c r="C39" s="23">
        <v>2</v>
      </c>
      <c r="D39" s="150"/>
      <c r="E39" s="126"/>
      <c r="F39" s="127"/>
      <c r="G39" s="151"/>
      <c r="H39" s="278"/>
      <c r="I39" s="279"/>
      <c r="J39" s="278"/>
      <c r="K39" s="279"/>
      <c r="L39" s="99" t="str">
        <f t="shared" ref="L39:L42" si="15">IF(AND(H39=0,J39=0),"",+I39+K39)</f>
        <v/>
      </c>
      <c r="M39" s="100" t="str">
        <f t="shared" ref="M39:M42" si="16">IF(AND(H39=0,J39=0),"",400000)</f>
        <v/>
      </c>
      <c r="N39" s="101" t="str">
        <f t="shared" ref="N39:N42" si="17">IF(AND(H39=0,J39=0),"",MIN(L39,M39))</f>
        <v/>
      </c>
    </row>
    <row r="40" spans="1:14" ht="13.5" customHeight="1">
      <c r="A40" s="533"/>
      <c r="B40" s="527"/>
      <c r="C40" s="23">
        <v>3</v>
      </c>
      <c r="D40" s="150"/>
      <c r="E40" s="126"/>
      <c r="F40" s="127"/>
      <c r="G40" s="151"/>
      <c r="H40" s="278"/>
      <c r="I40" s="279"/>
      <c r="J40" s="278"/>
      <c r="K40" s="279"/>
      <c r="L40" s="99" t="str">
        <f t="shared" si="15"/>
        <v/>
      </c>
      <c r="M40" s="100" t="str">
        <f t="shared" si="16"/>
        <v/>
      </c>
      <c r="N40" s="101" t="str">
        <f t="shared" si="17"/>
        <v/>
      </c>
    </row>
    <row r="41" spans="1:14" ht="13.5" customHeight="1">
      <c r="A41" s="533"/>
      <c r="B41" s="527"/>
      <c r="C41" s="23">
        <v>4</v>
      </c>
      <c r="D41" s="150"/>
      <c r="E41" s="126"/>
      <c r="F41" s="127"/>
      <c r="G41" s="151"/>
      <c r="H41" s="278"/>
      <c r="I41" s="279"/>
      <c r="J41" s="278"/>
      <c r="K41" s="279"/>
      <c r="L41" s="99" t="str">
        <f t="shared" si="15"/>
        <v/>
      </c>
      <c r="M41" s="100" t="str">
        <f t="shared" si="16"/>
        <v/>
      </c>
      <c r="N41" s="101" t="str">
        <f t="shared" si="17"/>
        <v/>
      </c>
    </row>
    <row r="42" spans="1:14" ht="13.5" customHeight="1" thickBot="1">
      <c r="A42" s="533"/>
      <c r="B42" s="527"/>
      <c r="C42" s="17">
        <v>5</v>
      </c>
      <c r="D42" s="152"/>
      <c r="E42" s="141"/>
      <c r="F42" s="142"/>
      <c r="G42" s="153"/>
      <c r="H42" s="335"/>
      <c r="I42" s="325"/>
      <c r="J42" s="335"/>
      <c r="K42" s="325"/>
      <c r="L42" s="41" t="str">
        <f t="shared" si="15"/>
        <v/>
      </c>
      <c r="M42" s="63" t="str">
        <f t="shared" si="16"/>
        <v/>
      </c>
      <c r="N42" s="37" t="str">
        <f t="shared" si="17"/>
        <v/>
      </c>
    </row>
    <row r="43" spans="1:14" ht="15" customHeight="1" thickTop="1" thickBot="1">
      <c r="A43" s="534"/>
      <c r="B43" s="528"/>
      <c r="C43" s="20"/>
      <c r="D43" s="52"/>
      <c r="E43" s="53"/>
      <c r="F43" s="54"/>
      <c r="G43" s="55" t="s">
        <v>49</v>
      </c>
      <c r="H43" s="289"/>
      <c r="I43" s="290"/>
      <c r="J43" s="289"/>
      <c r="K43" s="290"/>
      <c r="L43" s="56">
        <f>SUM(L38:L42)</f>
        <v>0</v>
      </c>
      <c r="M43" s="56">
        <f>SUM(M38:M42)</f>
        <v>0</v>
      </c>
      <c r="N43" s="15">
        <f>SUM(N38:N42)</f>
        <v>0</v>
      </c>
    </row>
    <row r="44" spans="1:14" ht="14.25" customHeight="1">
      <c r="A44" s="544">
        <v>7</v>
      </c>
      <c r="B44" s="539" t="s">
        <v>56</v>
      </c>
      <c r="C44" s="61">
        <v>1</v>
      </c>
      <c r="D44" s="154"/>
      <c r="E44" s="155"/>
      <c r="F44" s="156"/>
      <c r="G44" s="157"/>
      <c r="H44" s="328"/>
      <c r="I44" s="348"/>
      <c r="J44" s="328"/>
      <c r="K44" s="348"/>
      <c r="L44" s="96" t="str">
        <f>IF(AND(H44=0,J44=0),"",+I44+K44)</f>
        <v/>
      </c>
      <c r="M44" s="97" t="str">
        <f>IF(AND(H44=0,J44=0),"",300000)</f>
        <v/>
      </c>
      <c r="N44" s="98" t="str">
        <f>IF(AND(H44=0,J44=0),"",MIN(L44,M44))</f>
        <v/>
      </c>
    </row>
    <row r="45" spans="1:14" ht="14.25" customHeight="1">
      <c r="A45" s="545"/>
      <c r="B45" s="540"/>
      <c r="C45" s="62">
        <v>2</v>
      </c>
      <c r="D45" s="158"/>
      <c r="E45" s="159"/>
      <c r="F45" s="160"/>
      <c r="G45" s="161"/>
      <c r="H45" s="278"/>
      <c r="I45" s="279"/>
      <c r="J45" s="278"/>
      <c r="K45" s="279"/>
      <c r="L45" s="99"/>
      <c r="M45" s="100"/>
      <c r="N45" s="101"/>
    </row>
    <row r="46" spans="1:14" ht="14.25" customHeight="1">
      <c r="A46" s="545"/>
      <c r="B46" s="540"/>
      <c r="C46" s="62">
        <v>3</v>
      </c>
      <c r="D46" s="158"/>
      <c r="E46" s="159"/>
      <c r="F46" s="160"/>
      <c r="G46" s="161"/>
      <c r="H46" s="278"/>
      <c r="I46" s="279"/>
      <c r="J46" s="278"/>
      <c r="K46" s="279"/>
      <c r="L46" s="99" t="str">
        <f t="shared" ref="L46:L48" si="18">IF(AND(H46=0,J46=0),"",+I46+K46)</f>
        <v/>
      </c>
      <c r="M46" s="100" t="str">
        <f t="shared" ref="M46:M48" si="19">IF(AND(H46=0,J46=0),"",300000)</f>
        <v/>
      </c>
      <c r="N46" s="101" t="str">
        <f t="shared" ref="N46:N48" si="20">IF(AND(H46=0,J46=0),"",MIN(L46,M46))</f>
        <v/>
      </c>
    </row>
    <row r="47" spans="1:14" ht="14.25" customHeight="1">
      <c r="A47" s="545"/>
      <c r="B47" s="540"/>
      <c r="C47" s="62">
        <v>4</v>
      </c>
      <c r="D47" s="158"/>
      <c r="E47" s="159"/>
      <c r="F47" s="160"/>
      <c r="G47" s="161"/>
      <c r="H47" s="129"/>
      <c r="I47" s="130"/>
      <c r="J47" s="129"/>
      <c r="K47" s="135"/>
      <c r="L47" s="102" t="str">
        <f t="shared" si="18"/>
        <v/>
      </c>
      <c r="M47" s="100" t="str">
        <f t="shared" si="19"/>
        <v/>
      </c>
      <c r="N47" s="101" t="str">
        <f t="shared" si="20"/>
        <v/>
      </c>
    </row>
    <row r="48" spans="1:14" ht="14.25" customHeight="1" thickBot="1">
      <c r="A48" s="545"/>
      <c r="B48" s="540"/>
      <c r="C48" s="18">
        <v>5</v>
      </c>
      <c r="D48" s="152"/>
      <c r="E48" s="162"/>
      <c r="F48" s="163"/>
      <c r="G48" s="153"/>
      <c r="H48" s="147"/>
      <c r="I48" s="144"/>
      <c r="J48" s="147"/>
      <c r="K48" s="144"/>
      <c r="L48" s="41" t="str">
        <f t="shared" si="18"/>
        <v/>
      </c>
      <c r="M48" s="63" t="str">
        <f t="shared" si="19"/>
        <v/>
      </c>
      <c r="N48" s="37" t="str">
        <f t="shared" si="20"/>
        <v/>
      </c>
    </row>
    <row r="49" spans="1:15" ht="14.4" thickTop="1" thickBot="1">
      <c r="A49" s="546"/>
      <c r="B49" s="541"/>
      <c r="C49" s="20"/>
      <c r="D49" s="57"/>
      <c r="E49" s="53"/>
      <c r="F49" s="54"/>
      <c r="G49" s="58" t="s">
        <v>49</v>
      </c>
      <c r="H49" s="59"/>
      <c r="I49" s="56"/>
      <c r="J49" s="59"/>
      <c r="K49" s="56"/>
      <c r="L49" s="56">
        <f>SUM(L44:L48)</f>
        <v>0</v>
      </c>
      <c r="M49" s="56">
        <f>SUM(M44:M48)</f>
        <v>0</v>
      </c>
      <c r="N49" s="15">
        <f>SUM(N44:N48)</f>
        <v>0</v>
      </c>
      <c r="O49" s="35" t="s">
        <v>91</v>
      </c>
    </row>
    <row r="50" spans="1:15" ht="26.25" customHeight="1" thickBot="1">
      <c r="A50" s="542" t="s">
        <v>38</v>
      </c>
      <c r="B50" s="543"/>
      <c r="C50" s="543"/>
      <c r="D50" s="543"/>
      <c r="E50" s="543"/>
      <c r="F50" s="543"/>
      <c r="G50" s="543"/>
      <c r="H50" s="543"/>
      <c r="I50" s="42"/>
      <c r="J50" s="42"/>
      <c r="K50" s="42"/>
      <c r="L50" s="42">
        <f>L13+L19+L25+L31+L37+L43+L49</f>
        <v>0</v>
      </c>
      <c r="M50" s="28">
        <f>M13+M19+M25+M31+M37+M43+M49</f>
        <v>0</v>
      </c>
      <c r="N50" s="190">
        <f>N13+N19+N25+N31+N37+N43+N49</f>
        <v>0</v>
      </c>
      <c r="O50" s="36">
        <f>'00_基本情報を入力_保護解除パスワードは全て　kango'!AE7</f>
        <v>6000000</v>
      </c>
    </row>
    <row r="51" spans="1:15">
      <c r="N51" s="400">
        <f>IF(N50&gt;O50,O50,N50)</f>
        <v>0</v>
      </c>
    </row>
    <row r="52" spans="1:15">
      <c r="M52" s="402" t="s">
        <v>305</v>
      </c>
      <c r="N52" s="401">
        <f>ROUNDDOWN(N51,-3)</f>
        <v>0</v>
      </c>
    </row>
  </sheetData>
  <mergeCells count="18">
    <mergeCell ref="B32:B37"/>
    <mergeCell ref="B38:B43"/>
    <mergeCell ref="B44:B49"/>
    <mergeCell ref="A50:H50"/>
    <mergeCell ref="A32:A37"/>
    <mergeCell ref="A38:A43"/>
    <mergeCell ref="A44:A49"/>
    <mergeCell ref="J2:N2"/>
    <mergeCell ref="B20:B25"/>
    <mergeCell ref="B26:B31"/>
    <mergeCell ref="A3:N3"/>
    <mergeCell ref="A4:B4"/>
    <mergeCell ref="A20:A25"/>
    <mergeCell ref="A5:A13"/>
    <mergeCell ref="A26:A31"/>
    <mergeCell ref="B5:B13"/>
    <mergeCell ref="B14:B19"/>
    <mergeCell ref="A14:A19"/>
  </mergeCells>
  <phoneticPr fontId="7"/>
  <dataValidations count="6">
    <dataValidation type="list" allowBlank="1" showInputMessage="1" showErrorMessage="1" sqref="H5:H12 H20:H24 J20:J24 J5:J12">
      <formula1>"①受講料,②旅費,③謝金,④需用費,⑤通信運搬費,⑥使用料及び賃借料"</formula1>
    </dataValidation>
    <dataValidation type="list" allowBlank="1" showInputMessage="1" showErrorMessage="1" sqref="H26:H30 J26:J30">
      <formula1>"①礼金,②契約(仲介)手数料,③家賃,④共益(管理)費"</formula1>
    </dataValidation>
    <dataValidation type="list" allowBlank="1" showInputMessage="1" showErrorMessage="1" sqref="H32:H36 J32:J36">
      <formula1>"①保育料,②手当"</formula1>
    </dataValidation>
    <dataValidation type="list" allowBlank="1" showInputMessage="1" showErrorMessage="1" sqref="J44:J48 H44:H48">
      <formula1>"①出展料,②旅費,③需用費,④通信運搬費"</formula1>
    </dataValidation>
    <dataValidation type="list" allowBlank="1" showInputMessage="1" showErrorMessage="1" sqref="H38:H42 J38:J42">
      <formula1>"①求人登録料,②紹介手数料"</formula1>
    </dataValidation>
    <dataValidation type="list" allowBlank="1" showInputMessage="1" showErrorMessage="1" sqref="H14:H18 J14:J18">
      <formula1>"①入学金,②授業料,③教材費,④実習費,⑤施設整備費,⑥受験料"</formula1>
    </dataValidation>
  </dataValidations>
  <pageMargins left="0.78740157480314965" right="0.19685039370078741" top="0.39370078740157483" bottom="0.39370078740157483" header="0.35433070866141736" footer="0"/>
  <pageSetup paperSize="9" scale="98" fitToHeight="0" orientation="landscape" blackAndWhite="1" r:id="rId1"/>
  <rowBreaks count="1" manualBreakCount="1">
    <brk id="25" max="14"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8"/>
  <sheetViews>
    <sheetView view="pageBreakPreview" zoomScaleNormal="100" zoomScaleSheetLayoutView="100" workbookViewId="0">
      <selection activeCell="AJ9" sqref="AJ9"/>
    </sheetView>
  </sheetViews>
  <sheetFormatPr defaultColWidth="9" defaultRowHeight="13.2"/>
  <cols>
    <col min="1" max="18" width="2.6640625" style="19" customWidth="1"/>
    <col min="19" max="19" width="6.77734375" style="19" customWidth="1"/>
    <col min="20" max="31" width="2.6640625" style="19" customWidth="1"/>
    <col min="32" max="32" width="5.21875" style="19" customWidth="1"/>
    <col min="33" max="37" width="2.6640625" style="19" customWidth="1"/>
    <col min="38" max="16384" width="9" style="19"/>
  </cols>
  <sheetData>
    <row r="1" spans="1:35">
      <c r="A1" s="19" t="s">
        <v>279</v>
      </c>
    </row>
    <row r="3" spans="1:35" s="29" customFormat="1" ht="17.25" customHeight="1">
      <c r="Y3" s="551">
        <f>'00_基本情報を入力_保護解除パスワードは全て　kango'!T5</f>
        <v>0</v>
      </c>
      <c r="Z3" s="551"/>
      <c r="AA3" s="551"/>
      <c r="AB3" s="551"/>
      <c r="AC3" s="551"/>
      <c r="AD3" s="551"/>
      <c r="AE3" s="551"/>
      <c r="AF3" s="551"/>
    </row>
    <row r="4" spans="1:35" s="29" customFormat="1" ht="16.2">
      <c r="Y4" s="551">
        <f>'00_基本情報を入力_保護解除パスワードは全て　kango'!T6</f>
        <v>0</v>
      </c>
      <c r="Z4" s="551"/>
      <c r="AA4" s="551"/>
      <c r="AB4" s="551"/>
      <c r="AC4" s="551"/>
      <c r="AD4" s="551"/>
      <c r="AE4" s="551"/>
      <c r="AF4" s="551"/>
      <c r="AH4" s="33" t="s">
        <v>89</v>
      </c>
    </row>
    <row r="5" spans="1:35" s="29" customFormat="1" ht="16.2">
      <c r="AH5" s="29" t="s">
        <v>90</v>
      </c>
      <c r="AI5" s="33" t="s">
        <v>322</v>
      </c>
    </row>
    <row r="6" spans="1:35" s="29" customFormat="1" ht="16.2">
      <c r="C6" s="30" t="s">
        <v>280</v>
      </c>
    </row>
    <row r="7" spans="1:35" s="29" customFormat="1" ht="16.2"/>
    <row r="8" spans="1:35" s="29" customFormat="1" ht="16.2">
      <c r="O8" s="30" t="s">
        <v>159</v>
      </c>
      <c r="T8" s="552">
        <f>'00_基本情報を入力_保護解除パスワードは全て　kango'!T10</f>
        <v>0</v>
      </c>
      <c r="U8" s="552"/>
      <c r="V8" s="552"/>
      <c r="W8" s="552"/>
      <c r="X8" s="552"/>
      <c r="Y8" s="552"/>
      <c r="Z8" s="552"/>
      <c r="AA8" s="552"/>
      <c r="AB8" s="552"/>
      <c r="AC8" s="552"/>
      <c r="AD8" s="552"/>
      <c r="AE8" s="552"/>
      <c r="AF8" s="552"/>
    </row>
    <row r="9" spans="1:35" s="29" customFormat="1" ht="17.25" customHeight="1">
      <c r="O9" s="30"/>
      <c r="T9" s="552"/>
      <c r="U9" s="552"/>
      <c r="V9" s="552"/>
      <c r="W9" s="552"/>
      <c r="X9" s="552"/>
      <c r="Y9" s="552"/>
      <c r="Z9" s="552"/>
      <c r="AA9" s="552"/>
      <c r="AB9" s="552"/>
      <c r="AC9" s="552"/>
      <c r="AD9" s="552"/>
      <c r="AE9" s="552"/>
      <c r="AF9" s="552"/>
    </row>
    <row r="10" spans="1:35" s="29" customFormat="1" ht="16.2">
      <c r="O10" s="30" t="s">
        <v>62</v>
      </c>
      <c r="T10" s="552">
        <f>'00_基本情報を入力_保護解除パスワードは全て　kango'!T8</f>
        <v>0</v>
      </c>
      <c r="U10" s="552"/>
      <c r="V10" s="552"/>
      <c r="W10" s="552"/>
      <c r="X10" s="552"/>
      <c r="Y10" s="552"/>
      <c r="Z10" s="552"/>
      <c r="AA10" s="552"/>
      <c r="AB10" s="552"/>
      <c r="AC10" s="552"/>
      <c r="AD10" s="552"/>
      <c r="AE10" s="552"/>
      <c r="AF10" s="552"/>
    </row>
    <row r="11" spans="1:35" s="29" customFormat="1" ht="16.2">
      <c r="O11" s="30"/>
      <c r="T11" s="552"/>
      <c r="U11" s="552"/>
      <c r="V11" s="552"/>
      <c r="W11" s="552"/>
      <c r="X11" s="552"/>
      <c r="Y11" s="552"/>
      <c r="Z11" s="552"/>
      <c r="AA11" s="552"/>
      <c r="AB11" s="552"/>
      <c r="AC11" s="552"/>
      <c r="AD11" s="552"/>
      <c r="AE11" s="552"/>
      <c r="AF11" s="552"/>
    </row>
    <row r="12" spans="1:35" s="29" customFormat="1" ht="16.2">
      <c r="O12" s="30"/>
      <c r="T12" s="553">
        <f>'00_基本情報を入力_保護解除パスワードは全て　kango'!T11</f>
        <v>0</v>
      </c>
      <c r="U12" s="553"/>
      <c r="V12" s="553"/>
      <c r="W12" s="553"/>
      <c r="X12" s="553"/>
      <c r="Y12" s="553"/>
      <c r="Z12" s="553"/>
      <c r="AA12" s="553"/>
      <c r="AD12" s="404"/>
    </row>
    <row r="13" spans="1:35" s="29" customFormat="1" ht="16.2"/>
    <row r="14" spans="1:35" s="29" customFormat="1" ht="16.2">
      <c r="A14" s="550" t="s">
        <v>281</v>
      </c>
      <c r="B14" s="550"/>
      <c r="C14" s="550"/>
      <c r="D14" s="550"/>
      <c r="E14" s="550"/>
      <c r="F14" s="550"/>
      <c r="G14" s="550"/>
      <c r="H14" s="550"/>
      <c r="I14" s="550"/>
      <c r="J14" s="550"/>
      <c r="K14" s="550"/>
      <c r="L14" s="550"/>
      <c r="M14" s="550"/>
      <c r="N14" s="550"/>
      <c r="O14" s="550"/>
      <c r="P14" s="550"/>
      <c r="Q14" s="550"/>
      <c r="R14" s="550"/>
      <c r="S14" s="550"/>
      <c r="T14" s="550"/>
      <c r="U14" s="550"/>
      <c r="V14" s="550"/>
      <c r="W14" s="550"/>
      <c r="X14" s="550"/>
      <c r="Y14" s="550"/>
      <c r="Z14" s="550"/>
      <c r="AA14" s="550"/>
      <c r="AB14" s="550"/>
      <c r="AC14" s="550"/>
      <c r="AD14" s="550"/>
      <c r="AE14" s="550"/>
      <c r="AF14" s="550"/>
      <c r="AG14" s="550"/>
    </row>
    <row r="15" spans="1:35" s="29" customFormat="1" ht="16.2">
      <c r="A15" s="549" t="s">
        <v>282</v>
      </c>
      <c r="B15" s="549"/>
      <c r="C15" s="549"/>
      <c r="D15" s="549"/>
      <c r="E15" s="549"/>
      <c r="F15" s="549"/>
      <c r="G15" s="549"/>
      <c r="H15" s="549"/>
      <c r="I15" s="549"/>
      <c r="J15" s="549"/>
      <c r="K15" s="549"/>
      <c r="L15" s="549"/>
      <c r="M15" s="549"/>
      <c r="N15" s="549"/>
      <c r="O15" s="549"/>
      <c r="P15" s="549"/>
      <c r="Q15" s="549"/>
      <c r="R15" s="549"/>
      <c r="S15" s="549"/>
      <c r="T15" s="549"/>
      <c r="U15" s="549"/>
      <c r="V15" s="549"/>
      <c r="W15" s="549"/>
      <c r="X15" s="549"/>
      <c r="Y15" s="549"/>
      <c r="Z15" s="549"/>
      <c r="AA15" s="549"/>
      <c r="AB15" s="549"/>
      <c r="AC15" s="549"/>
      <c r="AD15" s="549"/>
      <c r="AE15" s="549"/>
      <c r="AF15" s="549"/>
      <c r="AG15" s="31"/>
    </row>
    <row r="16" spans="1:35" s="29" customFormat="1" ht="16.2">
      <c r="A16" s="550" t="s">
        <v>19</v>
      </c>
      <c r="B16" s="550"/>
      <c r="C16" s="550"/>
      <c r="D16" s="550"/>
      <c r="E16" s="550"/>
      <c r="F16" s="550"/>
      <c r="G16" s="550"/>
      <c r="H16" s="550"/>
      <c r="I16" s="550"/>
      <c r="J16" s="550"/>
      <c r="K16" s="550"/>
      <c r="L16" s="550"/>
      <c r="M16" s="550"/>
      <c r="N16" s="550"/>
      <c r="O16" s="550"/>
      <c r="P16" s="550"/>
      <c r="Q16" s="550"/>
      <c r="R16" s="550"/>
      <c r="S16" s="550"/>
      <c r="T16" s="550"/>
      <c r="U16" s="550"/>
      <c r="V16" s="550"/>
      <c r="W16" s="550"/>
      <c r="X16" s="550"/>
      <c r="Y16" s="550"/>
      <c r="Z16" s="550"/>
      <c r="AA16" s="550"/>
      <c r="AB16" s="550"/>
      <c r="AC16" s="550"/>
      <c r="AD16" s="550"/>
      <c r="AE16" s="550"/>
      <c r="AF16" s="550"/>
      <c r="AG16" s="550"/>
    </row>
    <row r="17" spans="1:18" s="29" customFormat="1" ht="16.2">
      <c r="A17" s="29" t="s">
        <v>60</v>
      </c>
    </row>
    <row r="18" spans="1:18" s="29" customFormat="1" ht="16.2">
      <c r="C18" s="547" t="s">
        <v>137</v>
      </c>
      <c r="D18" s="547"/>
      <c r="E18" s="547"/>
      <c r="F18" s="547"/>
      <c r="G18" s="547"/>
      <c r="H18" s="547"/>
      <c r="I18" s="547"/>
      <c r="J18" s="547"/>
      <c r="K18" s="547"/>
      <c r="L18" s="547"/>
      <c r="M18" s="547"/>
      <c r="N18" s="547"/>
      <c r="O18" s="547"/>
      <c r="P18" s="547"/>
      <c r="Q18" s="547"/>
      <c r="R18" s="547"/>
    </row>
    <row r="19" spans="1:18" s="29" customFormat="1" ht="16.2"/>
    <row r="20" spans="1:18" s="29" customFormat="1" ht="16.2">
      <c r="A20" s="29" t="s">
        <v>328</v>
      </c>
    </row>
    <row r="21" spans="1:18" s="29" customFormat="1" ht="16.2">
      <c r="C21" s="554">
        <f>'00_基本情報を入力_保護解除パスワードは全て　kango'!T9</f>
        <v>0</v>
      </c>
      <c r="D21" s="554"/>
      <c r="E21" s="554"/>
      <c r="F21" s="554"/>
      <c r="G21" s="554"/>
      <c r="H21" s="554"/>
      <c r="I21" s="554"/>
      <c r="J21" s="554"/>
      <c r="K21" s="554"/>
      <c r="L21" s="554"/>
      <c r="M21" s="554"/>
      <c r="N21" s="554"/>
      <c r="O21" s="554"/>
      <c r="P21" s="554"/>
      <c r="Q21" s="554"/>
      <c r="R21" s="554"/>
    </row>
    <row r="22" spans="1:18" s="29" customFormat="1" ht="16.2"/>
    <row r="23" spans="1:18" s="29" customFormat="1" ht="16.2"/>
    <row r="24" spans="1:18" s="29" customFormat="1" ht="16.2">
      <c r="A24" s="29" t="s">
        <v>283</v>
      </c>
    </row>
    <row r="25" spans="1:18" s="29" customFormat="1" ht="16.2">
      <c r="C25" s="32" t="s">
        <v>40</v>
      </c>
      <c r="D25" s="548">
        <f>'２号(所要額調書） '!J12</f>
        <v>0</v>
      </c>
      <c r="E25" s="548"/>
      <c r="F25" s="548"/>
      <c r="G25" s="548"/>
      <c r="H25" s="548"/>
      <c r="I25" s="548"/>
      <c r="J25" s="548"/>
      <c r="K25" s="548"/>
      <c r="L25" s="548"/>
      <c r="M25" s="548"/>
      <c r="N25" s="548"/>
      <c r="O25" s="548"/>
      <c r="P25" s="548"/>
      <c r="Q25" s="548"/>
      <c r="R25" s="548"/>
    </row>
    <row r="26" spans="1:18" s="29" customFormat="1" ht="16.2"/>
    <row r="27" spans="1:18" s="29" customFormat="1" ht="16.2"/>
    <row r="28" spans="1:18" s="29" customFormat="1" ht="16.2">
      <c r="A28" s="29" t="s">
        <v>284</v>
      </c>
    </row>
    <row r="29" spans="1:18" s="29" customFormat="1" ht="16.2">
      <c r="B29" s="29" t="s">
        <v>285</v>
      </c>
    </row>
    <row r="30" spans="1:18" s="29" customFormat="1" ht="16.2">
      <c r="B30" s="29" t="s">
        <v>286</v>
      </c>
    </row>
    <row r="31" spans="1:18" s="29" customFormat="1" ht="16.2">
      <c r="B31" s="29" t="s">
        <v>20</v>
      </c>
    </row>
    <row r="32" spans="1:18" s="29" customFormat="1" ht="16.2"/>
    <row r="34" spans="1:14" ht="16.2">
      <c r="A34" s="29" t="s">
        <v>321</v>
      </c>
      <c r="B34" s="29"/>
      <c r="C34" s="29"/>
      <c r="D34" s="29"/>
      <c r="E34" s="29"/>
      <c r="F34" s="29"/>
      <c r="G34" s="29"/>
      <c r="H34" s="29"/>
      <c r="I34" s="29"/>
      <c r="J34" s="29"/>
      <c r="K34" s="29"/>
      <c r="L34" s="29"/>
      <c r="M34" s="29"/>
      <c r="N34" s="29"/>
    </row>
    <row r="35" spans="1:14" ht="16.2">
      <c r="A35" s="29"/>
      <c r="B35" s="29" t="s">
        <v>323</v>
      </c>
      <c r="C35" s="29"/>
      <c r="D35" s="29"/>
      <c r="E35" s="29"/>
      <c r="F35" s="29"/>
      <c r="G35" s="29"/>
      <c r="H35" s="29"/>
      <c r="I35" s="29"/>
      <c r="J35" s="29"/>
      <c r="K35" s="29"/>
      <c r="L35" s="29"/>
      <c r="M35" s="29"/>
      <c r="N35" s="29"/>
    </row>
    <row r="36" spans="1:14" ht="16.2">
      <c r="A36" s="29"/>
      <c r="B36" s="29"/>
      <c r="C36" s="29">
        <f>'00_基本情報を入力_保護解除パスワードは全て　kango'!T12</f>
        <v>0</v>
      </c>
      <c r="D36" s="29"/>
      <c r="E36" s="29"/>
      <c r="F36" s="29"/>
      <c r="G36" s="29"/>
      <c r="H36" s="29"/>
      <c r="I36" s="29"/>
      <c r="J36" s="29"/>
      <c r="K36" s="29"/>
      <c r="L36" s="29"/>
      <c r="M36" s="29"/>
      <c r="N36" s="29"/>
    </row>
    <row r="37" spans="1:14" ht="16.2">
      <c r="A37" s="29"/>
      <c r="B37" s="29" t="s">
        <v>324</v>
      </c>
      <c r="C37" s="29"/>
      <c r="D37" s="29"/>
      <c r="E37" s="29"/>
      <c r="F37" s="29"/>
      <c r="G37" s="29"/>
      <c r="H37" s="29"/>
      <c r="I37" s="29"/>
      <c r="J37" s="29"/>
      <c r="K37" s="29"/>
      <c r="L37" s="29"/>
      <c r="M37" s="29"/>
      <c r="N37" s="29"/>
    </row>
    <row r="38" spans="1:14" ht="16.2">
      <c r="A38" s="29"/>
      <c r="B38" s="29"/>
      <c r="C38" s="29">
        <f>'00_基本情報を入力_保護解除パスワードは全て　kango'!T13</f>
        <v>0</v>
      </c>
      <c r="D38" s="29"/>
      <c r="E38" s="29"/>
      <c r="F38" s="29"/>
      <c r="G38" s="29"/>
      <c r="H38" s="29"/>
      <c r="I38" s="29"/>
      <c r="J38" s="29"/>
      <c r="K38" s="29"/>
      <c r="L38" s="29"/>
      <c r="M38" s="29"/>
      <c r="N38" s="29"/>
    </row>
  </sheetData>
  <mergeCells count="11">
    <mergeCell ref="C18:R18"/>
    <mergeCell ref="D25:R25"/>
    <mergeCell ref="A15:AF15"/>
    <mergeCell ref="A16:AG16"/>
    <mergeCell ref="Y3:AF3"/>
    <mergeCell ref="Y4:AF4"/>
    <mergeCell ref="T8:AF9"/>
    <mergeCell ref="T10:AF11"/>
    <mergeCell ref="T12:AA12"/>
    <mergeCell ref="A14:AG14"/>
    <mergeCell ref="C21:R21"/>
  </mergeCells>
  <phoneticPr fontId="7"/>
  <pageMargins left="0.9055118110236221" right="0.31496062992125984" top="1.7322834645669292" bottom="0.74803149606299213" header="0.31496062992125984" footer="0.31496062992125984"/>
  <pageSetup paperSize="9" scale="96"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23"/>
  <sheetViews>
    <sheetView topLeftCell="A7" zoomScaleNormal="100" zoomScaleSheetLayoutView="100" workbookViewId="0">
      <selection activeCell="J12" sqref="J12"/>
    </sheetView>
  </sheetViews>
  <sheetFormatPr defaultColWidth="9" defaultRowHeight="13.2"/>
  <cols>
    <col min="1" max="1" width="8.6640625" style="1" customWidth="1"/>
    <col min="2" max="2" width="6.109375" style="1" customWidth="1"/>
    <col min="3" max="10" width="14.6640625" style="1" customWidth="1"/>
    <col min="11" max="12" width="9" style="1"/>
    <col min="13" max="13" width="10.44140625" style="1" bestFit="1" customWidth="1"/>
    <col min="14" max="16384" width="9" style="1"/>
  </cols>
  <sheetData>
    <row r="1" spans="1:13" ht="15.9" customHeight="1">
      <c r="A1" s="1" t="s">
        <v>206</v>
      </c>
    </row>
    <row r="2" spans="1:13" ht="21" customHeight="1">
      <c r="A2" s="555" t="s">
        <v>211</v>
      </c>
      <c r="B2" s="555"/>
      <c r="C2" s="555"/>
      <c r="D2" s="555"/>
      <c r="E2" s="555"/>
      <c r="F2" s="555"/>
      <c r="G2" s="555"/>
      <c r="H2" s="555"/>
      <c r="I2" s="555"/>
      <c r="J2" s="555"/>
    </row>
    <row r="3" spans="1:13" ht="23.25" customHeight="1">
      <c r="H3" s="179" t="s">
        <v>4</v>
      </c>
      <c r="I3" s="559">
        <f>'00_基本情報を入力_保護解除パスワードは全て　kango'!T8</f>
        <v>0</v>
      </c>
      <c r="J3" s="559"/>
      <c r="K3" s="233"/>
      <c r="L3" s="33" t="s">
        <v>89</v>
      </c>
    </row>
    <row r="4" spans="1:13" ht="23.25" customHeight="1">
      <c r="H4" s="406" t="s">
        <v>325</v>
      </c>
      <c r="I4" s="559">
        <f>'00_基本情報を入力_保護解除パスワードは全て　kango'!T9</f>
        <v>0</v>
      </c>
      <c r="J4" s="559"/>
      <c r="L4" s="33" t="s">
        <v>322</v>
      </c>
    </row>
    <row r="5" spans="1:13" ht="17.25" customHeight="1">
      <c r="B5" s="556" t="s">
        <v>118</v>
      </c>
      <c r="C5" s="556"/>
      <c r="D5" s="557">
        <f>'00_基本情報を入力_保護解除パスワードは全て　kango'!T14</f>
        <v>0</v>
      </c>
      <c r="E5" s="558"/>
      <c r="H5" s="8"/>
      <c r="I5" s="8"/>
      <c r="J5" s="8"/>
    </row>
    <row r="6" spans="1:13" ht="17.25" customHeight="1">
      <c r="B6" s="556" t="s">
        <v>119</v>
      </c>
      <c r="C6" s="556"/>
      <c r="D6" s="557">
        <f>'00_基本情報を入力_保護解除パスワードは全て　kango'!T15</f>
        <v>0</v>
      </c>
      <c r="E6" s="558"/>
      <c r="H6" s="8"/>
      <c r="I6" s="8"/>
      <c r="J6" s="8"/>
    </row>
    <row r="7" spans="1:13" ht="19.5" customHeight="1">
      <c r="J7" s="9" t="s">
        <v>0</v>
      </c>
    </row>
    <row r="8" spans="1:13" s="5" customFormat="1" ht="20.25" customHeight="1">
      <c r="A8" s="560"/>
      <c r="B8" s="561"/>
      <c r="C8" s="166"/>
      <c r="D8" s="166" t="s">
        <v>21</v>
      </c>
      <c r="E8" s="167" t="s">
        <v>22</v>
      </c>
      <c r="F8" s="166" t="s">
        <v>120</v>
      </c>
      <c r="G8" s="166"/>
      <c r="H8" s="166"/>
      <c r="I8" s="166"/>
      <c r="J8" s="168"/>
    </row>
    <row r="9" spans="1:13" s="5" customFormat="1" ht="20.25" customHeight="1">
      <c r="A9" s="562" t="s">
        <v>24</v>
      </c>
      <c r="B9" s="563"/>
      <c r="C9" s="168" t="s">
        <v>25</v>
      </c>
      <c r="D9" s="168" t="s">
        <v>26</v>
      </c>
      <c r="E9" s="169"/>
      <c r="F9" s="168" t="s">
        <v>122</v>
      </c>
      <c r="G9" s="169" t="s">
        <v>1</v>
      </c>
      <c r="H9" s="169" t="s">
        <v>2</v>
      </c>
      <c r="I9" s="168" t="s">
        <v>27</v>
      </c>
      <c r="J9" s="168" t="s">
        <v>23</v>
      </c>
    </row>
    <row r="10" spans="1:13" s="5" customFormat="1" ht="20.25" customHeight="1">
      <c r="A10" s="564"/>
      <c r="B10" s="565"/>
      <c r="C10" s="168"/>
      <c r="D10" s="168" t="s">
        <v>29</v>
      </c>
      <c r="E10" s="168" t="s">
        <v>30</v>
      </c>
      <c r="F10" s="168" t="s">
        <v>125</v>
      </c>
      <c r="G10" s="168"/>
      <c r="H10" s="168"/>
      <c r="I10" s="168"/>
      <c r="J10" s="168" t="s">
        <v>28</v>
      </c>
    </row>
    <row r="11" spans="1:13" s="4" customFormat="1" ht="25.5" customHeight="1">
      <c r="A11" s="566"/>
      <c r="B11" s="567"/>
      <c r="C11" s="170" t="s">
        <v>6</v>
      </c>
      <c r="D11" s="170" t="s">
        <v>3</v>
      </c>
      <c r="E11" s="170" t="s">
        <v>5</v>
      </c>
      <c r="F11" s="170" t="s">
        <v>32</v>
      </c>
      <c r="G11" s="170" t="s">
        <v>33</v>
      </c>
      <c r="H11" s="170" t="s">
        <v>128</v>
      </c>
      <c r="I11" s="170" t="s">
        <v>34</v>
      </c>
      <c r="J11" s="170" t="s">
        <v>129</v>
      </c>
    </row>
    <row r="12" spans="1:13" s="5" customFormat="1" ht="96" customHeight="1">
      <c r="A12" s="568" t="s">
        <v>137</v>
      </c>
      <c r="B12" s="569"/>
      <c r="C12" s="180">
        <f>'00_基本情報を入力_保護解除パスワードは全て　kango'!T18</f>
        <v>0</v>
      </c>
      <c r="D12" s="180">
        <f>'00_基本情報を入力_保護解除パスワードは全て　kango'!T16</f>
        <v>0</v>
      </c>
      <c r="E12" s="181">
        <f>C12-D12</f>
        <v>0</v>
      </c>
      <c r="F12" s="181">
        <f>'00_基本情報を入力_保護解除パスワードは全て　kango'!T20</f>
        <v>0</v>
      </c>
      <c r="G12" s="181">
        <f>'00_基本情報を入力_保護解除パスワードは全て　kango'!T21</f>
        <v>0</v>
      </c>
      <c r="H12" s="181">
        <f>'00_基本情報を入力_保護解除パスワードは全て　kango'!T22</f>
        <v>0</v>
      </c>
      <c r="I12" s="180">
        <f>MIN(E12,H12)</f>
        <v>0</v>
      </c>
      <c r="J12" s="180">
        <f>'01_実績額算出表（事業計画書）'!N52</f>
        <v>0</v>
      </c>
      <c r="M12" s="230">
        <f>'00_基本情報を入力_保護解除パスワードは全て　kango'!T26</f>
        <v>0</v>
      </c>
    </row>
    <row r="13" spans="1:13" s="5" customFormat="1" ht="3.9" customHeight="1">
      <c r="A13" s="556"/>
      <c r="B13" s="556"/>
      <c r="C13" s="171"/>
      <c r="D13" s="172"/>
      <c r="E13" s="172"/>
      <c r="F13" s="173"/>
      <c r="G13" s="173"/>
      <c r="H13" s="174"/>
      <c r="I13" s="175"/>
      <c r="J13" s="172"/>
    </row>
    <row r="14" spans="1:13" s="5" customFormat="1" ht="49.5" customHeight="1">
      <c r="A14" s="556" t="s">
        <v>35</v>
      </c>
      <c r="B14" s="556"/>
      <c r="C14" s="177">
        <f>SUM(C12:C13)</f>
        <v>0</v>
      </c>
      <c r="D14" s="177">
        <f t="shared" ref="D14:J14" si="0">SUM(D12:D13)</f>
        <v>0</v>
      </c>
      <c r="E14" s="177">
        <f t="shared" si="0"/>
        <v>0</v>
      </c>
      <c r="F14" s="177">
        <f t="shared" si="0"/>
        <v>0</v>
      </c>
      <c r="G14" s="177">
        <f t="shared" si="0"/>
        <v>0</v>
      </c>
      <c r="H14" s="177">
        <f t="shared" si="0"/>
        <v>0</v>
      </c>
      <c r="I14" s="177">
        <f t="shared" si="0"/>
        <v>0</v>
      </c>
      <c r="J14" s="177">
        <f t="shared" si="0"/>
        <v>0</v>
      </c>
      <c r="M14" s="230">
        <f>'00_基本情報を入力_保護解除パスワードは全て　kango'!T33</f>
        <v>0</v>
      </c>
    </row>
    <row r="15" spans="1:13" ht="15.9" customHeight="1">
      <c r="A15" s="164" t="s">
        <v>36</v>
      </c>
      <c r="B15" s="164"/>
      <c r="C15" s="164"/>
      <c r="D15" s="164"/>
      <c r="E15" s="164"/>
      <c r="F15" s="164"/>
      <c r="G15" s="164"/>
      <c r="H15" s="164"/>
      <c r="I15" s="164"/>
      <c r="J15" s="164"/>
    </row>
    <row r="16" spans="1:13" ht="15.9" customHeight="1">
      <c r="A16" s="164" t="s">
        <v>356</v>
      </c>
      <c r="B16" s="164"/>
      <c r="C16" s="164"/>
      <c r="D16" s="164"/>
      <c r="E16" s="164"/>
      <c r="F16" s="164"/>
      <c r="G16" s="164"/>
      <c r="H16" s="164"/>
      <c r="I16" s="164"/>
      <c r="J16" s="164"/>
    </row>
    <row r="17" spans="1:10" ht="15.9" customHeight="1">
      <c r="A17" s="164" t="s">
        <v>357</v>
      </c>
      <c r="B17" s="164"/>
      <c r="C17" s="164"/>
      <c r="D17" s="164"/>
      <c r="E17" s="164"/>
      <c r="F17" s="164"/>
      <c r="G17" s="164"/>
      <c r="H17" s="164"/>
      <c r="I17" s="164"/>
      <c r="J17" s="164"/>
    </row>
    <row r="18" spans="1:10" ht="15.9" customHeight="1">
      <c r="A18" s="164" t="s">
        <v>358</v>
      </c>
      <c r="B18" s="164"/>
      <c r="C18" s="164"/>
      <c r="D18" s="164"/>
      <c r="E18" s="164"/>
      <c r="F18" s="164"/>
      <c r="G18" s="164"/>
      <c r="H18" s="164"/>
      <c r="I18" s="164"/>
      <c r="J18" s="164"/>
    </row>
    <row r="19" spans="1:10" ht="15.9" customHeight="1">
      <c r="A19" s="164"/>
      <c r="B19" s="164" t="s">
        <v>359</v>
      </c>
      <c r="C19" s="164"/>
      <c r="D19" s="164"/>
      <c r="E19" s="164"/>
      <c r="F19" s="164"/>
      <c r="G19" s="164"/>
      <c r="H19" s="164"/>
      <c r="I19" s="164"/>
      <c r="J19" s="164"/>
    </row>
    <row r="20" spans="1:10" ht="15.6" customHeight="1">
      <c r="A20" s="164" t="s">
        <v>360</v>
      </c>
      <c r="B20" s="164"/>
      <c r="C20" s="164"/>
      <c r="D20" s="164"/>
      <c r="E20" s="164"/>
      <c r="F20" s="164"/>
      <c r="G20" s="164"/>
      <c r="H20" s="164"/>
      <c r="I20" s="164"/>
      <c r="J20" s="164"/>
    </row>
    <row r="21" spans="1:10" ht="15.6" customHeight="1">
      <c r="A21" s="164" t="s">
        <v>37</v>
      </c>
      <c r="B21" s="164"/>
      <c r="C21" s="164"/>
      <c r="D21" s="164"/>
      <c r="E21" s="164"/>
      <c r="F21" s="164"/>
      <c r="G21" s="164"/>
      <c r="H21" s="164"/>
      <c r="I21" s="164"/>
      <c r="J21" s="164"/>
    </row>
    <row r="22" spans="1:10" ht="15.6" customHeight="1">
      <c r="A22" s="164" t="s">
        <v>361</v>
      </c>
      <c r="B22" s="164"/>
      <c r="C22" s="164"/>
      <c r="D22" s="164"/>
      <c r="E22" s="164"/>
      <c r="F22" s="164"/>
      <c r="G22" s="164"/>
      <c r="H22" s="164"/>
      <c r="I22" s="164"/>
      <c r="J22" s="164"/>
    </row>
    <row r="23" spans="1:10" ht="15.6" customHeight="1">
      <c r="A23" s="164" t="s">
        <v>362</v>
      </c>
      <c r="B23" s="164"/>
      <c r="C23" s="164"/>
      <c r="D23" s="164"/>
      <c r="E23" s="164"/>
      <c r="F23" s="164"/>
      <c r="G23" s="164"/>
      <c r="H23" s="164"/>
      <c r="I23" s="164"/>
      <c r="J23" s="164"/>
    </row>
  </sheetData>
  <mergeCells count="14">
    <mergeCell ref="A14:B14"/>
    <mergeCell ref="I3:J3"/>
    <mergeCell ref="A8:B8"/>
    <mergeCell ref="A9:B9"/>
    <mergeCell ref="A10:B10"/>
    <mergeCell ref="A11:B11"/>
    <mergeCell ref="A12:B12"/>
    <mergeCell ref="A13:B13"/>
    <mergeCell ref="I4:J4"/>
    <mergeCell ref="A2:J2"/>
    <mergeCell ref="B5:C5"/>
    <mergeCell ref="D5:E5"/>
    <mergeCell ref="B6:C6"/>
    <mergeCell ref="D6:E6"/>
  </mergeCells>
  <phoneticPr fontId="7"/>
  <pageMargins left="0.78740157480314965" right="0.19685039370078741" top="0.39370078740157483" bottom="0.39370078740157483" header="0.35433070866141736" footer="0"/>
  <pageSetup paperSize="9" fitToHeight="0" orientation="landscape" blackAndWhite="1"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showZeros="0" topLeftCell="A4" zoomScale="70" zoomScaleNormal="70" zoomScaleSheetLayoutView="85" workbookViewId="0">
      <selection activeCell="D10" sqref="D10"/>
    </sheetView>
  </sheetViews>
  <sheetFormatPr defaultColWidth="9" defaultRowHeight="13.2"/>
  <cols>
    <col min="1" max="1" width="23.21875" style="1" customWidth="1"/>
    <col min="2" max="4" width="14.6640625" style="1" customWidth="1"/>
    <col min="5" max="5" width="12.6640625" style="1" customWidth="1"/>
    <col min="6" max="6" width="13.6640625" style="1" customWidth="1"/>
    <col min="7" max="7" width="40.6640625" style="1" customWidth="1"/>
    <col min="8" max="8" width="2.44140625" style="1" customWidth="1"/>
    <col min="9" max="16384" width="9" style="1"/>
  </cols>
  <sheetData>
    <row r="1" spans="1:9" ht="15.9" customHeight="1">
      <c r="A1" s="1" t="s">
        <v>207</v>
      </c>
    </row>
    <row r="2" spans="1:9" ht="21" customHeight="1">
      <c r="A2" s="555" t="s">
        <v>208</v>
      </c>
      <c r="B2" s="555"/>
      <c r="C2" s="555"/>
      <c r="D2" s="555"/>
      <c r="E2" s="555"/>
      <c r="F2" s="555"/>
      <c r="G2" s="555"/>
      <c r="H2" s="33" t="s">
        <v>89</v>
      </c>
    </row>
    <row r="3" spans="1:9" ht="26.25" customHeight="1">
      <c r="A3" s="64"/>
      <c r="B3" s="64"/>
      <c r="C3" s="64"/>
      <c r="D3" s="64"/>
      <c r="E3" s="64"/>
      <c r="F3" s="65" t="s">
        <v>4</v>
      </c>
      <c r="G3" s="234">
        <f>'00_基本情報を入力_保護解除パスワードは全て　kango'!T8</f>
        <v>0</v>
      </c>
      <c r="I3" s="33" t="s">
        <v>322</v>
      </c>
    </row>
    <row r="4" spans="1:9" ht="26.25" customHeight="1">
      <c r="A4" s="64"/>
      <c r="B4" s="64"/>
      <c r="C4" s="64"/>
      <c r="D4" s="64"/>
      <c r="E4" s="64"/>
      <c r="F4" s="65" t="s">
        <v>329</v>
      </c>
      <c r="G4" s="234">
        <f>'00_基本情報を入力_保護解除パスワードは全て　kango'!T9</f>
        <v>0</v>
      </c>
      <c r="I4" s="33"/>
    </row>
    <row r="5" spans="1:9" ht="9.75" customHeight="1">
      <c r="A5" s="64"/>
      <c r="B5" s="64"/>
      <c r="C5" s="64"/>
      <c r="D5" s="64"/>
      <c r="E5" s="66"/>
      <c r="F5" s="66"/>
      <c r="G5" s="66"/>
    </row>
    <row r="6" spans="1:9" ht="19.5" customHeight="1">
      <c r="A6" s="67" t="s">
        <v>8</v>
      </c>
      <c r="B6" s="64"/>
      <c r="C6" s="64"/>
      <c r="D6" s="64"/>
      <c r="E6" s="68"/>
      <c r="F6" s="68"/>
      <c r="G6" s="69" t="s">
        <v>0</v>
      </c>
    </row>
    <row r="7" spans="1:9" s="5" customFormat="1" ht="20.100000000000001" customHeight="1">
      <c r="A7" s="573" t="s">
        <v>15</v>
      </c>
      <c r="B7" s="70" t="s">
        <v>146</v>
      </c>
      <c r="C7" s="71" t="s">
        <v>1</v>
      </c>
      <c r="D7" s="71" t="s">
        <v>2</v>
      </c>
      <c r="E7" s="575" t="s">
        <v>7</v>
      </c>
      <c r="F7" s="576"/>
      <c r="G7" s="577"/>
      <c r="H7" s="29" t="s">
        <v>90</v>
      </c>
    </row>
    <row r="8" spans="1:9" s="4" customFormat="1" ht="20.100000000000001" customHeight="1">
      <c r="A8" s="574"/>
      <c r="B8" s="72" t="s">
        <v>6</v>
      </c>
      <c r="C8" s="72" t="s">
        <v>3</v>
      </c>
      <c r="D8" s="72" t="s">
        <v>5</v>
      </c>
      <c r="E8" s="575" t="s">
        <v>147</v>
      </c>
      <c r="F8" s="576"/>
      <c r="G8" s="577"/>
      <c r="H8" s="3"/>
      <c r="I8" s="1"/>
    </row>
    <row r="9" spans="1:9" s="5" customFormat="1" ht="15.9" customHeight="1">
      <c r="A9" s="73" t="s">
        <v>9</v>
      </c>
      <c r="B9" s="74"/>
      <c r="C9" s="74"/>
      <c r="D9" s="74"/>
      <c r="E9" s="578"/>
      <c r="F9" s="579"/>
      <c r="G9" s="580"/>
      <c r="H9" s="10"/>
    </row>
    <row r="10" spans="1:9" s="5" customFormat="1" ht="24" customHeight="1">
      <c r="A10" s="75" t="s">
        <v>41</v>
      </c>
      <c r="B10" s="76">
        <f>'00_基本情報を入力_保護解除パスワードは全て　kango'!T20</f>
        <v>0</v>
      </c>
      <c r="C10" s="77">
        <f>'00_基本情報を入力_保護解除パスワードは全て　kango'!T21</f>
        <v>0</v>
      </c>
      <c r="D10" s="78">
        <f>'01_実績額算出表（事業計画書）'!N51</f>
        <v>0</v>
      </c>
      <c r="E10" s="570" t="s">
        <v>214</v>
      </c>
      <c r="F10" s="571"/>
      <c r="G10" s="572"/>
      <c r="H10" s="6"/>
    </row>
    <row r="11" spans="1:9" s="5" customFormat="1" ht="24" customHeight="1">
      <c r="A11" s="79"/>
      <c r="B11" s="80"/>
      <c r="C11" s="81"/>
      <c r="D11" s="82"/>
      <c r="E11" s="587"/>
      <c r="F11" s="588"/>
      <c r="G11" s="589"/>
      <c r="H11" s="10"/>
    </row>
    <row r="12" spans="1:9" s="5" customFormat="1" ht="24" customHeight="1">
      <c r="A12" s="83"/>
      <c r="B12" s="84"/>
      <c r="C12" s="85"/>
      <c r="D12" s="86"/>
      <c r="E12" s="587"/>
      <c r="F12" s="588"/>
      <c r="G12" s="589"/>
      <c r="H12" s="229"/>
      <c r="I12" s="4"/>
    </row>
    <row r="13" spans="1:9" s="5" customFormat="1" ht="3.9" customHeight="1">
      <c r="A13" s="87"/>
      <c r="B13" s="88"/>
      <c r="C13" s="89"/>
      <c r="D13" s="89"/>
      <c r="E13" s="590"/>
      <c r="F13" s="590"/>
      <c r="G13" s="591"/>
      <c r="H13" s="7"/>
    </row>
    <row r="14" spans="1:9" s="5" customFormat="1" ht="20.100000000000001" customHeight="1">
      <c r="A14" s="72" t="s">
        <v>13</v>
      </c>
      <c r="B14" s="90">
        <f>SUM(B9:B12)</f>
        <v>0</v>
      </c>
      <c r="C14" s="90">
        <f>SUM(C9:C12)</f>
        <v>0</v>
      </c>
      <c r="D14" s="90">
        <f>SUM(D9:D12)</f>
        <v>0</v>
      </c>
      <c r="E14" s="592"/>
      <c r="F14" s="590"/>
      <c r="G14" s="591"/>
      <c r="H14" s="7"/>
    </row>
    <row r="15" spans="1:9" s="5" customFormat="1" ht="15.9" customHeight="1">
      <c r="A15" s="73" t="s">
        <v>10</v>
      </c>
      <c r="B15" s="74"/>
      <c r="C15" s="91"/>
      <c r="D15" s="91"/>
      <c r="E15" s="578"/>
      <c r="F15" s="579"/>
      <c r="G15" s="580"/>
      <c r="H15" s="7"/>
    </row>
    <row r="16" spans="1:9" s="5" customFormat="1" ht="24" customHeight="1">
      <c r="A16" s="92"/>
      <c r="B16" s="76">
        <f>'00_基本情報を入力_保護解除パスワードは全て　kango'!T17</f>
        <v>0</v>
      </c>
      <c r="C16" s="77"/>
      <c r="D16" s="78"/>
      <c r="E16" s="570"/>
      <c r="F16" s="571"/>
      <c r="G16" s="572"/>
      <c r="H16" s="1"/>
      <c r="I16" s="1"/>
    </row>
    <row r="17" spans="1:9" s="5" customFormat="1" ht="24" customHeight="1">
      <c r="A17" s="93"/>
      <c r="B17" s="84"/>
      <c r="C17" s="85"/>
      <c r="D17" s="86"/>
      <c r="E17" s="598"/>
      <c r="F17" s="599"/>
      <c r="G17" s="600"/>
      <c r="H17" s="1"/>
      <c r="I17" s="1"/>
    </row>
    <row r="18" spans="1:9" s="5" customFormat="1" ht="3.9" customHeight="1">
      <c r="A18" s="87"/>
      <c r="B18" s="88"/>
      <c r="C18" s="89"/>
      <c r="D18" s="89"/>
      <c r="E18" s="590"/>
      <c r="F18" s="590"/>
      <c r="G18" s="591"/>
      <c r="H18" s="1"/>
      <c r="I18" s="1"/>
    </row>
    <row r="19" spans="1:9" s="5" customFormat="1" ht="20.100000000000001" customHeight="1">
      <c r="A19" s="72" t="s">
        <v>12</v>
      </c>
      <c r="B19" s="90">
        <f>SUM(B15:B18)</f>
        <v>0</v>
      </c>
      <c r="C19" s="90">
        <f>SUM(C15:C18)</f>
        <v>0</v>
      </c>
      <c r="D19" s="90">
        <f>SUM(D15:D18)</f>
        <v>0</v>
      </c>
      <c r="E19" s="592"/>
      <c r="F19" s="590"/>
      <c r="G19" s="591"/>
      <c r="H19" s="1"/>
      <c r="I19" s="1"/>
    </row>
    <row r="20" spans="1:9" s="5" customFormat="1" ht="3.9" customHeight="1" thickBot="1">
      <c r="A20" s="87"/>
      <c r="B20" s="88"/>
      <c r="C20" s="89"/>
      <c r="D20" s="89"/>
      <c r="E20" s="590"/>
      <c r="F20" s="590"/>
      <c r="G20" s="591"/>
      <c r="H20" s="1"/>
      <c r="I20" s="1"/>
    </row>
    <row r="21" spans="1:9" s="5" customFormat="1" ht="20.100000000000001" customHeight="1" thickBot="1">
      <c r="A21" s="94" t="s">
        <v>14</v>
      </c>
      <c r="B21" s="235">
        <f>SUM(B14,B19)</f>
        <v>0</v>
      </c>
      <c r="C21" s="235">
        <f>SUM(C14,C19)</f>
        <v>0</v>
      </c>
      <c r="D21" s="235">
        <f>SUM(D14,D19)</f>
        <v>0</v>
      </c>
      <c r="E21" s="601"/>
      <c r="F21" s="602"/>
      <c r="G21" s="603"/>
      <c r="H21" s="1"/>
      <c r="I21" s="1"/>
    </row>
    <row r="22" spans="1:9" ht="16.5" customHeight="1">
      <c r="A22" s="64" t="s">
        <v>11</v>
      </c>
      <c r="B22" s="64"/>
      <c r="C22" s="64"/>
      <c r="D22" s="64"/>
      <c r="E22" s="64"/>
      <c r="F22" s="64"/>
      <c r="G22" s="64"/>
    </row>
    <row r="23" spans="1:9" ht="16.5" customHeight="1">
      <c r="A23" s="64" t="s">
        <v>156</v>
      </c>
      <c r="B23" s="64"/>
      <c r="C23" s="64"/>
      <c r="D23" s="64"/>
      <c r="E23" s="64"/>
      <c r="F23" s="64"/>
      <c r="G23" s="64"/>
    </row>
    <row r="24" spans="1:9" ht="16.5" customHeight="1">
      <c r="A24" s="64" t="s">
        <v>157</v>
      </c>
      <c r="B24" s="64"/>
      <c r="C24" s="64"/>
      <c r="D24" s="64"/>
      <c r="E24" s="64"/>
      <c r="F24" s="64"/>
      <c r="G24" s="64"/>
    </row>
    <row r="25" spans="1:9">
      <c r="A25" s="64"/>
      <c r="B25" s="64"/>
      <c r="C25" s="64"/>
      <c r="D25" s="64"/>
      <c r="E25" s="64"/>
      <c r="F25" s="64"/>
      <c r="G25" s="64"/>
    </row>
    <row r="26" spans="1:9" ht="19.5" customHeight="1">
      <c r="A26" s="67" t="s">
        <v>17</v>
      </c>
      <c r="B26" s="64"/>
      <c r="C26" s="64"/>
      <c r="D26" s="64"/>
      <c r="E26" s="68"/>
      <c r="F26" s="68"/>
      <c r="G26" s="69" t="s">
        <v>0</v>
      </c>
    </row>
    <row r="27" spans="1:9" s="5" customFormat="1" ht="20.100000000000001" customHeight="1">
      <c r="A27" s="573" t="s">
        <v>15</v>
      </c>
      <c r="B27" s="581" t="s">
        <v>149</v>
      </c>
      <c r="C27" s="582"/>
      <c r="D27" s="581" t="s">
        <v>7</v>
      </c>
      <c r="E27" s="585"/>
      <c r="F27" s="585"/>
      <c r="G27" s="582"/>
      <c r="H27" s="1"/>
      <c r="I27" s="1"/>
    </row>
    <row r="28" spans="1:9" s="4" customFormat="1" ht="20.100000000000001" customHeight="1">
      <c r="A28" s="574"/>
      <c r="B28" s="583"/>
      <c r="C28" s="584"/>
      <c r="D28" s="583" t="s">
        <v>148</v>
      </c>
      <c r="E28" s="586"/>
      <c r="F28" s="586"/>
      <c r="G28" s="584"/>
      <c r="H28" s="1"/>
      <c r="I28" s="1"/>
    </row>
    <row r="29" spans="1:9" s="5" customFormat="1" ht="24" customHeight="1">
      <c r="A29" s="95" t="s">
        <v>18</v>
      </c>
      <c r="B29" s="604">
        <f>ROUNDDOWN(D14,-3)</f>
        <v>0</v>
      </c>
      <c r="C29" s="605"/>
      <c r="D29" s="606" t="str">
        <f>IF(ROUNDDOWN(D21,-3)=B29,"上記「選定額Ｃ」×補助率１０／１０（千円未満切り捨て）","")</f>
        <v>上記「選定額Ｃ」×補助率１０／１０（千円未満切り捨て）</v>
      </c>
      <c r="E29" s="607"/>
      <c r="F29" s="607"/>
      <c r="G29" s="608"/>
      <c r="H29" s="1"/>
      <c r="I29" s="1"/>
    </row>
    <row r="30" spans="1:9" s="5" customFormat="1" ht="24" customHeight="1">
      <c r="A30" s="93" t="str">
        <f>IF(B30="","","自己資金")</f>
        <v>自己資金</v>
      </c>
      <c r="B30" s="609">
        <f>B32-B29</f>
        <v>0</v>
      </c>
      <c r="C30" s="610"/>
      <c r="D30" s="611"/>
      <c r="E30" s="612"/>
      <c r="F30" s="612"/>
      <c r="G30" s="613"/>
      <c r="H30" s="1"/>
      <c r="I30" s="1"/>
    </row>
    <row r="31" spans="1:9" s="5" customFormat="1" ht="3.9" customHeight="1" thickBot="1">
      <c r="A31" s="87"/>
      <c r="B31" s="88"/>
      <c r="C31" s="89"/>
      <c r="D31" s="89"/>
      <c r="E31" s="590"/>
      <c r="F31" s="590"/>
      <c r="G31" s="591"/>
      <c r="H31" s="1"/>
      <c r="I31" s="1"/>
    </row>
    <row r="32" spans="1:9" s="5" customFormat="1" ht="20.100000000000001" customHeight="1" thickBot="1">
      <c r="A32" s="94" t="s">
        <v>16</v>
      </c>
      <c r="B32" s="593">
        <f>B21</f>
        <v>0</v>
      </c>
      <c r="C32" s="594"/>
      <c r="D32" s="595">
        <f>SUM(D28:D31)</f>
        <v>0</v>
      </c>
      <c r="E32" s="596"/>
      <c r="F32" s="596"/>
      <c r="G32" s="597"/>
      <c r="H32" s="1"/>
      <c r="I32" s="1"/>
    </row>
  </sheetData>
  <mergeCells count="28">
    <mergeCell ref="B32:C32"/>
    <mergeCell ref="D32:G32"/>
    <mergeCell ref="E17:G17"/>
    <mergeCell ref="E18:G18"/>
    <mergeCell ref="E19:G19"/>
    <mergeCell ref="E20:G20"/>
    <mergeCell ref="E21:G21"/>
    <mergeCell ref="B29:C29"/>
    <mergeCell ref="D29:G29"/>
    <mergeCell ref="B30:C30"/>
    <mergeCell ref="D30:G30"/>
    <mergeCell ref="E31:G31"/>
    <mergeCell ref="A27:A28"/>
    <mergeCell ref="B27:C28"/>
    <mergeCell ref="D27:G27"/>
    <mergeCell ref="D28:G28"/>
    <mergeCell ref="E11:G11"/>
    <mergeCell ref="E12:G12"/>
    <mergeCell ref="E13:G13"/>
    <mergeCell ref="E14:G14"/>
    <mergeCell ref="E15:G15"/>
    <mergeCell ref="E16:G16"/>
    <mergeCell ref="E10:G10"/>
    <mergeCell ref="A2:G2"/>
    <mergeCell ref="A7:A8"/>
    <mergeCell ref="E7:G7"/>
    <mergeCell ref="E8:G8"/>
    <mergeCell ref="E9:G9"/>
  </mergeCells>
  <phoneticPr fontId="7"/>
  <pageMargins left="0.78740157480314965" right="0.19685039370078741" top="0.39370078740157483" bottom="0.39370078740157483" header="0.35433070866141736" footer="0"/>
  <pageSetup paperSize="9" fitToHeight="0" orientation="landscape"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6"/>
  <sheetViews>
    <sheetView view="pageBreakPreview" zoomScale="83" zoomScaleNormal="100" zoomScaleSheetLayoutView="83" workbookViewId="0">
      <selection activeCell="Y3" sqref="Y3:AF3"/>
    </sheetView>
  </sheetViews>
  <sheetFormatPr defaultColWidth="9" defaultRowHeight="13.2"/>
  <cols>
    <col min="1" max="18" width="2.6640625" style="192" customWidth="1"/>
    <col min="19" max="19" width="6.77734375" style="192" customWidth="1"/>
    <col min="20" max="35" width="2.6640625" style="192" customWidth="1"/>
    <col min="36" max="36" width="3.77734375" style="192" customWidth="1"/>
    <col min="37" max="37" width="2.6640625" style="192" customWidth="1"/>
    <col min="38" max="38" width="9" style="192"/>
    <col min="39" max="39" width="34.6640625" style="192" bestFit="1" customWidth="1"/>
    <col min="40" max="16384" width="9" style="192"/>
  </cols>
  <sheetData>
    <row r="1" spans="1:40">
      <c r="A1" s="192" t="s">
        <v>158</v>
      </c>
    </row>
    <row r="2" spans="1:40">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row>
    <row r="3" spans="1:40" s="193" customFormat="1" ht="17.25" customHeight="1">
      <c r="A3" s="29"/>
      <c r="B3" s="29"/>
      <c r="C3" s="29"/>
      <c r="D3" s="29"/>
      <c r="E3" s="29"/>
      <c r="F3" s="29"/>
      <c r="G3" s="29"/>
      <c r="H3" s="29"/>
      <c r="I3" s="29"/>
      <c r="J3" s="29"/>
      <c r="K3" s="29"/>
      <c r="L3" s="29"/>
      <c r="M3" s="29"/>
      <c r="N3" s="29"/>
      <c r="O3" s="29"/>
      <c r="P3" s="29"/>
      <c r="Q3" s="29"/>
      <c r="R3" s="29"/>
      <c r="S3" s="29"/>
      <c r="T3" s="29"/>
      <c r="U3" s="29"/>
      <c r="V3" s="29"/>
      <c r="W3" s="29"/>
      <c r="X3" s="29"/>
      <c r="Y3" s="551">
        <f>'00_基本情報を入力_保護解除パスワードは全て　kango'!T5</f>
        <v>0</v>
      </c>
      <c r="Z3" s="551"/>
      <c r="AA3" s="551"/>
      <c r="AB3" s="551"/>
      <c r="AC3" s="551"/>
      <c r="AD3" s="551"/>
      <c r="AE3" s="551"/>
      <c r="AF3" s="551"/>
      <c r="AG3" s="29"/>
      <c r="AH3" s="29"/>
      <c r="AI3" s="29"/>
      <c r="AJ3" s="29"/>
      <c r="AK3" s="29"/>
      <c r="AL3" s="29"/>
      <c r="AM3" s="29"/>
      <c r="AN3" s="29"/>
    </row>
    <row r="4" spans="1:40" s="193" customFormat="1" ht="17.25" customHeight="1">
      <c r="A4" s="29"/>
      <c r="B4" s="29"/>
      <c r="C4" s="29"/>
      <c r="D4" s="29"/>
      <c r="E4" s="29"/>
      <c r="F4" s="29"/>
      <c r="G4" s="29"/>
      <c r="H4" s="29"/>
      <c r="I4" s="29"/>
      <c r="J4" s="29"/>
      <c r="K4" s="29"/>
      <c r="L4" s="29"/>
      <c r="M4" s="29"/>
      <c r="N4" s="29"/>
      <c r="O4" s="29"/>
      <c r="P4" s="29"/>
      <c r="Q4" s="29"/>
      <c r="R4" s="29"/>
      <c r="S4" s="29"/>
      <c r="T4" s="29"/>
      <c r="U4" s="29"/>
      <c r="V4" s="29"/>
      <c r="W4" s="29"/>
      <c r="X4" s="29"/>
      <c r="Y4" s="551">
        <f>'00_基本情報を入力_保護解除パスワードは全て　kango'!T6</f>
        <v>0</v>
      </c>
      <c r="Z4" s="551"/>
      <c r="AA4" s="551"/>
      <c r="AB4" s="551"/>
      <c r="AC4" s="551"/>
      <c r="AD4" s="551"/>
      <c r="AE4" s="551"/>
      <c r="AF4" s="551"/>
      <c r="AG4" s="29"/>
      <c r="AH4" s="33" t="s">
        <v>89</v>
      </c>
      <c r="AI4" s="29"/>
      <c r="AJ4" s="29"/>
      <c r="AK4" s="29"/>
      <c r="AL4" s="29"/>
      <c r="AM4" s="29"/>
      <c r="AN4" s="29"/>
    </row>
    <row r="5" spans="1:40" s="193" customFormat="1" ht="16.2">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t="s">
        <v>90</v>
      </c>
      <c r="AI5" s="33" t="s">
        <v>322</v>
      </c>
      <c r="AJ5" s="29"/>
      <c r="AK5" s="29"/>
      <c r="AL5" s="29"/>
      <c r="AM5" s="29"/>
      <c r="AN5" s="29"/>
    </row>
    <row r="6" spans="1:40" s="193" customFormat="1" ht="16.2">
      <c r="A6" s="29"/>
      <c r="B6" s="29"/>
      <c r="C6" s="30" t="s">
        <v>46</v>
      </c>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row>
    <row r="7" spans="1:40" s="193" customFormat="1" ht="16.2">
      <c r="A7" s="29"/>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row>
    <row r="8" spans="1:40" s="193" customFormat="1" ht="17.25" customHeight="1">
      <c r="A8" s="29"/>
      <c r="B8" s="29"/>
      <c r="C8" s="29"/>
      <c r="D8" s="29"/>
      <c r="E8" s="29"/>
      <c r="F8" s="29"/>
      <c r="G8" s="29"/>
      <c r="H8" s="29"/>
      <c r="I8" s="29"/>
      <c r="J8" s="29"/>
      <c r="K8" s="29"/>
      <c r="L8" s="29"/>
      <c r="M8" s="620" t="s">
        <v>159</v>
      </c>
      <c r="N8" s="620"/>
      <c r="O8" s="620"/>
      <c r="P8" s="620"/>
      <c r="Q8" s="620"/>
      <c r="R8" s="620"/>
      <c r="S8" s="552">
        <f>'00_基本情報を入力_保護解除パスワードは全て　kango'!T10</f>
        <v>0</v>
      </c>
      <c r="T8" s="552"/>
      <c r="U8" s="552"/>
      <c r="V8" s="552"/>
      <c r="W8" s="552"/>
      <c r="X8" s="552"/>
      <c r="Y8" s="552"/>
      <c r="Z8" s="552"/>
      <c r="AA8" s="552"/>
      <c r="AB8" s="552"/>
      <c r="AC8" s="552"/>
      <c r="AD8" s="552"/>
      <c r="AE8" s="552"/>
      <c r="AF8" s="552"/>
      <c r="AG8" s="552"/>
      <c r="AH8" s="29"/>
      <c r="AI8" s="29"/>
      <c r="AJ8" s="29"/>
      <c r="AK8" s="29"/>
      <c r="AL8" s="29"/>
      <c r="AM8" s="29"/>
      <c r="AN8" s="29"/>
    </row>
    <row r="9" spans="1:40" s="193" customFormat="1" ht="11.25" customHeight="1">
      <c r="A9" s="29"/>
      <c r="B9" s="29"/>
      <c r="C9" s="29"/>
      <c r="D9" s="29"/>
      <c r="E9" s="29"/>
      <c r="F9" s="29"/>
      <c r="G9" s="29"/>
      <c r="H9" s="29"/>
      <c r="I9" s="29"/>
      <c r="J9" s="29"/>
      <c r="K9" s="29"/>
      <c r="L9" s="29"/>
      <c r="M9" s="29"/>
      <c r="N9" s="30"/>
      <c r="P9" s="29"/>
      <c r="Q9" s="29"/>
      <c r="R9" s="29"/>
      <c r="S9" s="552"/>
      <c r="T9" s="552"/>
      <c r="U9" s="552"/>
      <c r="V9" s="552"/>
      <c r="W9" s="552"/>
      <c r="X9" s="552"/>
      <c r="Y9" s="552"/>
      <c r="Z9" s="552"/>
      <c r="AA9" s="552"/>
      <c r="AB9" s="552"/>
      <c r="AC9" s="552"/>
      <c r="AD9" s="552"/>
      <c r="AE9" s="552"/>
      <c r="AF9" s="552"/>
      <c r="AG9" s="552"/>
      <c r="AH9" s="29"/>
      <c r="AI9" s="29"/>
      <c r="AJ9" s="29"/>
      <c r="AK9" s="29"/>
      <c r="AL9" s="29"/>
      <c r="AM9" s="29"/>
      <c r="AN9" s="29"/>
    </row>
    <row r="10" spans="1:40" s="193" customFormat="1" ht="17.25" customHeight="1">
      <c r="A10" s="29"/>
      <c r="B10" s="29"/>
      <c r="C10" s="29"/>
      <c r="D10" s="29"/>
      <c r="E10" s="29"/>
      <c r="F10" s="29"/>
      <c r="G10" s="29"/>
      <c r="H10" s="29"/>
      <c r="I10" s="29"/>
      <c r="J10" s="29"/>
      <c r="K10" s="29"/>
      <c r="L10" s="29"/>
      <c r="M10" s="620" t="s">
        <v>62</v>
      </c>
      <c r="N10" s="620"/>
      <c r="O10" s="620"/>
      <c r="P10" s="620"/>
      <c r="Q10" s="620"/>
      <c r="R10" s="620"/>
      <c r="S10" s="552">
        <f>'00_基本情報を入力_保護解除パスワードは全て　kango'!T8</f>
        <v>0</v>
      </c>
      <c r="T10" s="552"/>
      <c r="U10" s="552"/>
      <c r="V10" s="552"/>
      <c r="W10" s="552"/>
      <c r="X10" s="552"/>
      <c r="Y10" s="552"/>
      <c r="Z10" s="552"/>
      <c r="AA10" s="552"/>
      <c r="AB10" s="552"/>
      <c r="AC10" s="552"/>
      <c r="AD10" s="552"/>
      <c r="AE10" s="552"/>
      <c r="AF10" s="552"/>
      <c r="AG10" s="552"/>
      <c r="AH10" s="29"/>
      <c r="AI10" s="29"/>
      <c r="AJ10" s="29"/>
      <c r="AK10" s="29"/>
      <c r="AL10" s="29"/>
      <c r="AN10" s="29"/>
    </row>
    <row r="11" spans="1:40" s="193" customFormat="1" ht="12" customHeight="1">
      <c r="A11" s="29"/>
      <c r="B11" s="29"/>
      <c r="C11" s="29"/>
      <c r="D11" s="29"/>
      <c r="E11" s="29"/>
      <c r="F11" s="29"/>
      <c r="G11" s="29"/>
      <c r="H11" s="29"/>
      <c r="I11" s="29"/>
      <c r="J11" s="29"/>
      <c r="K11" s="29"/>
      <c r="L11" s="29"/>
      <c r="M11" s="29"/>
      <c r="N11" s="29"/>
      <c r="O11" s="30"/>
      <c r="P11" s="29"/>
      <c r="Q11" s="29"/>
      <c r="R11" s="29"/>
      <c r="S11" s="552"/>
      <c r="T11" s="552"/>
      <c r="U11" s="552"/>
      <c r="V11" s="552"/>
      <c r="W11" s="552"/>
      <c r="X11" s="552"/>
      <c r="Y11" s="552"/>
      <c r="Z11" s="552"/>
      <c r="AA11" s="552"/>
      <c r="AB11" s="552"/>
      <c r="AC11" s="552"/>
      <c r="AD11" s="552"/>
      <c r="AE11" s="552"/>
      <c r="AF11" s="552"/>
      <c r="AG11" s="552"/>
      <c r="AH11" s="29"/>
      <c r="AI11" s="29"/>
      <c r="AJ11" s="29"/>
      <c r="AK11" s="29"/>
      <c r="AL11" s="29"/>
      <c r="AN11" s="29"/>
    </row>
    <row r="12" spans="1:40" s="193" customFormat="1" ht="16.2">
      <c r="A12" s="29"/>
      <c r="B12" s="29"/>
      <c r="C12" s="29"/>
      <c r="D12" s="29"/>
      <c r="E12" s="29"/>
      <c r="F12" s="29"/>
      <c r="G12" s="29"/>
      <c r="H12" s="29"/>
      <c r="I12" s="29"/>
      <c r="J12" s="29"/>
      <c r="K12" s="29"/>
      <c r="L12" s="29"/>
      <c r="M12" s="29"/>
      <c r="N12" s="29"/>
      <c r="O12" s="30"/>
      <c r="P12" s="29"/>
      <c r="Q12" s="29"/>
      <c r="R12" s="29"/>
      <c r="S12" s="553">
        <f>'00_基本情報を入力_保護解除パスワードは全て　kango'!T11</f>
        <v>0</v>
      </c>
      <c r="T12" s="553"/>
      <c r="U12" s="553"/>
      <c r="V12" s="553"/>
      <c r="W12" s="553"/>
      <c r="X12" s="553"/>
      <c r="Y12" s="553"/>
      <c r="Z12" s="553"/>
      <c r="AA12" s="553"/>
      <c r="AB12" s="553"/>
      <c r="AC12" s="29"/>
      <c r="AD12" s="405"/>
      <c r="AE12" s="29"/>
      <c r="AF12" s="29"/>
      <c r="AG12" s="29"/>
      <c r="AH12" s="29"/>
      <c r="AI12" s="29"/>
      <c r="AJ12" s="29"/>
      <c r="AK12" s="29"/>
      <c r="AL12" s="29"/>
      <c r="AN12" s="29"/>
    </row>
    <row r="13" spans="1:40" s="193" customFormat="1" ht="16.2">
      <c r="AH13" s="29"/>
      <c r="AI13" s="29"/>
      <c r="AJ13" s="29"/>
      <c r="AK13" s="29"/>
      <c r="AL13" s="29"/>
    </row>
    <row r="14" spans="1:40" s="193" customFormat="1" ht="16.2">
      <c r="A14" s="617" t="s">
        <v>160</v>
      </c>
      <c r="B14" s="617"/>
      <c r="C14" s="617"/>
      <c r="D14" s="617"/>
      <c r="E14" s="617"/>
      <c r="F14" s="617"/>
      <c r="G14" s="617"/>
      <c r="H14" s="617"/>
      <c r="I14" s="617"/>
      <c r="J14" s="617"/>
      <c r="K14" s="617"/>
      <c r="L14" s="617"/>
      <c r="M14" s="617"/>
      <c r="N14" s="617"/>
      <c r="O14" s="617"/>
      <c r="P14" s="617"/>
      <c r="Q14" s="617"/>
      <c r="R14" s="617"/>
      <c r="S14" s="617"/>
      <c r="T14" s="617"/>
      <c r="U14" s="617"/>
      <c r="V14" s="617"/>
      <c r="W14" s="617"/>
      <c r="X14" s="617"/>
      <c r="Y14" s="617"/>
      <c r="Z14" s="617"/>
      <c r="AA14" s="617"/>
      <c r="AB14" s="617"/>
      <c r="AC14" s="617"/>
      <c r="AD14" s="617"/>
      <c r="AE14" s="617"/>
      <c r="AF14" s="617"/>
      <c r="AG14" s="617"/>
      <c r="AH14" s="29"/>
      <c r="AI14" s="29"/>
      <c r="AJ14" s="29"/>
      <c r="AK14" s="29"/>
      <c r="AL14" s="29"/>
    </row>
    <row r="15" spans="1:40" s="193" customFormat="1" ht="69.75" customHeight="1">
      <c r="A15" s="194"/>
      <c r="B15" s="616" t="s">
        <v>161</v>
      </c>
      <c r="C15" s="616"/>
      <c r="D15" s="616"/>
      <c r="E15" s="616"/>
      <c r="F15" s="616"/>
      <c r="G15" s="616"/>
      <c r="H15" s="616"/>
      <c r="I15" s="616"/>
      <c r="J15" s="616"/>
      <c r="K15" s="616"/>
      <c r="L15" s="616"/>
      <c r="M15" s="616"/>
      <c r="N15" s="616"/>
      <c r="O15" s="616"/>
      <c r="P15" s="616"/>
      <c r="Q15" s="616"/>
      <c r="R15" s="616"/>
      <c r="S15" s="616"/>
      <c r="T15" s="616"/>
      <c r="U15" s="616"/>
      <c r="V15" s="616"/>
      <c r="W15" s="616"/>
      <c r="X15" s="616"/>
      <c r="Y15" s="616"/>
      <c r="Z15" s="616"/>
      <c r="AA15" s="616"/>
      <c r="AB15" s="616"/>
      <c r="AC15" s="616"/>
      <c r="AD15" s="616"/>
      <c r="AE15" s="616"/>
      <c r="AF15" s="616"/>
      <c r="AG15" s="195"/>
      <c r="AH15" s="29"/>
      <c r="AI15" s="29"/>
      <c r="AJ15" s="29"/>
      <c r="AK15" s="29"/>
      <c r="AL15" s="29"/>
    </row>
    <row r="16" spans="1:40" s="193" customFormat="1" ht="16.2">
      <c r="A16" s="617" t="s">
        <v>19</v>
      </c>
      <c r="B16" s="617"/>
      <c r="C16" s="617"/>
      <c r="D16" s="617"/>
      <c r="E16" s="617"/>
      <c r="F16" s="617"/>
      <c r="G16" s="617"/>
      <c r="H16" s="617"/>
      <c r="I16" s="617"/>
      <c r="J16" s="617"/>
      <c r="K16" s="617"/>
      <c r="L16" s="617"/>
      <c r="M16" s="617"/>
      <c r="N16" s="617"/>
      <c r="O16" s="617"/>
      <c r="P16" s="617"/>
      <c r="Q16" s="617"/>
      <c r="R16" s="617"/>
      <c r="S16" s="617"/>
      <c r="T16" s="617"/>
      <c r="U16" s="617"/>
      <c r="V16" s="617"/>
      <c r="W16" s="617"/>
      <c r="X16" s="617"/>
      <c r="Y16" s="617"/>
      <c r="Z16" s="617"/>
      <c r="AA16" s="617"/>
      <c r="AB16" s="617"/>
      <c r="AC16" s="617"/>
      <c r="AD16" s="617"/>
      <c r="AE16" s="617"/>
      <c r="AF16" s="617"/>
      <c r="AG16" s="617"/>
    </row>
    <row r="17" spans="1:38" s="193" customFormat="1" ht="16.2">
      <c r="A17" s="194"/>
      <c r="B17" s="194" t="s">
        <v>60</v>
      </c>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row>
    <row r="18" spans="1:38" s="193" customFormat="1" ht="20.25" customHeight="1">
      <c r="A18" s="194"/>
      <c r="B18" s="194"/>
      <c r="C18" s="194"/>
      <c r="D18" s="194" t="s">
        <v>162</v>
      </c>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7"/>
    </row>
    <row r="19" spans="1:38" s="193" customFormat="1" ht="15.75" customHeight="1">
      <c r="A19" s="194"/>
      <c r="B19" s="194"/>
      <c r="C19" s="194"/>
      <c r="D19" s="196"/>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7"/>
    </row>
    <row r="20" spans="1:38" s="193" customFormat="1" ht="15.75" customHeight="1">
      <c r="A20" s="194"/>
      <c r="B20" s="194" t="s">
        <v>330</v>
      </c>
      <c r="C20" s="194"/>
      <c r="D20" s="194"/>
      <c r="E20" s="194"/>
      <c r="F20" s="194"/>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7"/>
    </row>
    <row r="21" spans="1:38" s="193" customFormat="1" ht="15.75" customHeight="1">
      <c r="A21" s="194"/>
      <c r="B21" s="194"/>
      <c r="C21" s="194"/>
      <c r="D21" s="194">
        <f>'00_基本情報を入力_保護解除パスワードは全て　kango'!T9</f>
        <v>0</v>
      </c>
      <c r="E21" s="194"/>
      <c r="F21" s="194"/>
      <c r="G21" s="194"/>
      <c r="H21" s="194"/>
      <c r="I21" s="194"/>
      <c r="J21" s="194"/>
      <c r="K21" s="194"/>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7"/>
    </row>
    <row r="22" spans="1:38" s="193" customFormat="1" ht="15.75" customHeight="1">
      <c r="A22" s="194"/>
      <c r="B22" s="194"/>
      <c r="C22" s="194"/>
      <c r="D22" s="196"/>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7"/>
    </row>
    <row r="23" spans="1:38" s="193" customFormat="1" ht="16.2">
      <c r="A23" s="194"/>
      <c r="B23" s="194" t="s">
        <v>331</v>
      </c>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row>
    <row r="24" spans="1:38" s="193" customFormat="1" ht="20.25" customHeight="1">
      <c r="A24" s="194"/>
      <c r="B24" s="194"/>
      <c r="C24" s="194"/>
      <c r="D24" s="622" t="str">
        <f>""&amp;'参照データ（改変不可）'!C2&amp;'参照データ（改変不可）'!C3&amp;""</f>
        <v>令和○年〇月〇日付け福島県指令健第××××号</v>
      </c>
      <c r="E24" s="622"/>
      <c r="F24" s="622"/>
      <c r="G24" s="622"/>
      <c r="H24" s="622"/>
      <c r="I24" s="622"/>
      <c r="J24" s="622"/>
      <c r="K24" s="622"/>
      <c r="L24" s="622"/>
      <c r="M24" s="622"/>
      <c r="N24" s="622"/>
      <c r="O24" s="622"/>
      <c r="P24" s="622"/>
      <c r="Q24" s="622"/>
      <c r="R24" s="622"/>
      <c r="S24" s="622"/>
      <c r="T24" s="622"/>
      <c r="U24" s="622"/>
      <c r="V24" s="622"/>
      <c r="W24" s="622"/>
      <c r="X24" s="622"/>
      <c r="Y24" s="622"/>
      <c r="Z24" s="622"/>
      <c r="AA24" s="622"/>
      <c r="AB24" s="622"/>
      <c r="AC24" s="622"/>
      <c r="AD24" s="622"/>
      <c r="AE24" s="622"/>
      <c r="AF24" s="622"/>
      <c r="AG24" s="622"/>
      <c r="AH24" s="197"/>
      <c r="AL24" s="212"/>
    </row>
    <row r="25" spans="1:38" s="193" customFormat="1" ht="15.75" customHeight="1">
      <c r="A25" s="194"/>
      <c r="B25" s="194"/>
      <c r="C25" s="194"/>
      <c r="D25" s="622"/>
      <c r="E25" s="622"/>
      <c r="F25" s="622"/>
      <c r="G25" s="622"/>
      <c r="H25" s="622"/>
      <c r="I25" s="622"/>
      <c r="J25" s="622"/>
      <c r="K25" s="622"/>
      <c r="L25" s="622"/>
      <c r="M25" s="622"/>
      <c r="N25" s="622"/>
      <c r="O25" s="622"/>
      <c r="P25" s="622"/>
      <c r="Q25" s="622"/>
      <c r="R25" s="622"/>
      <c r="S25" s="622"/>
      <c r="T25" s="622"/>
      <c r="U25" s="622"/>
      <c r="V25" s="622"/>
      <c r="W25" s="622"/>
      <c r="X25" s="622"/>
      <c r="Y25" s="622"/>
      <c r="Z25" s="622"/>
      <c r="AA25" s="622"/>
      <c r="AB25" s="622"/>
      <c r="AC25" s="622"/>
      <c r="AD25" s="622"/>
      <c r="AE25" s="622"/>
      <c r="AF25" s="622"/>
      <c r="AG25" s="622"/>
      <c r="AH25" s="197"/>
      <c r="AL25" s="217"/>
    </row>
    <row r="26" spans="1:38" s="193" customFormat="1" ht="16.2">
      <c r="A26" s="194"/>
      <c r="B26" s="194" t="s">
        <v>332</v>
      </c>
      <c r="C26" s="194"/>
      <c r="D26" s="194"/>
      <c r="E26" s="194"/>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row>
    <row r="27" spans="1:38" s="193" customFormat="1" ht="16.2">
      <c r="A27" s="194"/>
      <c r="B27" s="194"/>
      <c r="C27" s="194"/>
      <c r="D27" s="621" t="s">
        <v>164</v>
      </c>
      <c r="E27" s="621"/>
      <c r="F27" s="621"/>
      <c r="G27" s="621"/>
      <c r="H27" s="621"/>
      <c r="I27" s="621"/>
      <c r="J27" s="621"/>
      <c r="K27" s="621"/>
      <c r="L27" s="621"/>
      <c r="M27" s="621"/>
      <c r="N27" s="621"/>
      <c r="O27" s="621"/>
      <c r="P27" s="621"/>
      <c r="Q27" s="621"/>
      <c r="R27" s="621"/>
      <c r="S27" s="621"/>
      <c r="T27" s="621"/>
      <c r="U27" s="621"/>
      <c r="V27" s="621"/>
      <c r="W27" s="621"/>
      <c r="X27" s="621"/>
      <c r="Y27" s="621"/>
      <c r="Z27" s="621"/>
      <c r="AA27" s="621"/>
      <c r="AB27" s="621"/>
      <c r="AC27" s="621"/>
      <c r="AD27" s="621"/>
      <c r="AE27" s="621"/>
      <c r="AF27" s="621"/>
      <c r="AG27" s="194"/>
      <c r="AH27" s="197" t="s">
        <v>163</v>
      </c>
    </row>
    <row r="28" spans="1:38" s="193" customFormat="1" ht="11.25" customHeight="1">
      <c r="A28" s="194"/>
      <c r="B28" s="194"/>
      <c r="C28" s="194"/>
      <c r="D28" s="621"/>
      <c r="E28" s="621"/>
      <c r="F28" s="621"/>
      <c r="G28" s="621"/>
      <c r="H28" s="621"/>
      <c r="I28" s="621"/>
      <c r="J28" s="621"/>
      <c r="K28" s="621"/>
      <c r="L28" s="621"/>
      <c r="M28" s="621"/>
      <c r="N28" s="621"/>
      <c r="O28" s="621"/>
      <c r="P28" s="621"/>
      <c r="Q28" s="621"/>
      <c r="R28" s="621"/>
      <c r="S28" s="621"/>
      <c r="T28" s="621"/>
      <c r="U28" s="621"/>
      <c r="V28" s="621"/>
      <c r="W28" s="621"/>
      <c r="X28" s="621"/>
      <c r="Y28" s="621"/>
      <c r="Z28" s="621"/>
      <c r="AA28" s="621"/>
      <c r="AB28" s="621"/>
      <c r="AC28" s="621"/>
      <c r="AD28" s="621"/>
      <c r="AE28" s="621"/>
      <c r="AF28" s="621"/>
      <c r="AG28" s="194"/>
    </row>
    <row r="29" spans="1:38" s="193" customFormat="1" ht="16.2">
      <c r="A29" s="194"/>
      <c r="B29" s="194" t="s">
        <v>333</v>
      </c>
      <c r="C29" s="194"/>
      <c r="D29" s="194"/>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row>
    <row r="30" spans="1:38" s="193" customFormat="1" ht="16.2">
      <c r="A30" s="194"/>
      <c r="B30" s="194"/>
      <c r="C30" s="194"/>
      <c r="D30" s="621" t="s">
        <v>165</v>
      </c>
      <c r="E30" s="621"/>
      <c r="F30" s="621"/>
      <c r="G30" s="621"/>
      <c r="H30" s="621"/>
      <c r="I30" s="621"/>
      <c r="J30" s="621"/>
      <c r="K30" s="621"/>
      <c r="L30" s="621"/>
      <c r="M30" s="621"/>
      <c r="N30" s="621"/>
      <c r="O30" s="621"/>
      <c r="P30" s="621"/>
      <c r="Q30" s="621"/>
      <c r="R30" s="621"/>
      <c r="S30" s="621"/>
      <c r="T30" s="621"/>
      <c r="U30" s="621"/>
      <c r="V30" s="621"/>
      <c r="W30" s="621"/>
      <c r="X30" s="621"/>
      <c r="Y30" s="621"/>
      <c r="Z30" s="621"/>
      <c r="AA30" s="621"/>
      <c r="AB30" s="621"/>
      <c r="AC30" s="621"/>
      <c r="AD30" s="621"/>
      <c r="AE30" s="621"/>
      <c r="AF30" s="621"/>
      <c r="AG30" s="194"/>
      <c r="AH30" s="197" t="s">
        <v>163</v>
      </c>
    </row>
    <row r="31" spans="1:38" s="193" customFormat="1" ht="11.25" customHeight="1">
      <c r="A31" s="194"/>
      <c r="B31" s="194"/>
      <c r="C31" s="194"/>
      <c r="D31" s="621"/>
      <c r="E31" s="621"/>
      <c r="F31" s="621"/>
      <c r="G31" s="621"/>
      <c r="H31" s="621"/>
      <c r="I31" s="621"/>
      <c r="J31" s="621"/>
      <c r="K31" s="621"/>
      <c r="L31" s="621"/>
      <c r="M31" s="621"/>
      <c r="N31" s="621"/>
      <c r="O31" s="621"/>
      <c r="P31" s="621"/>
      <c r="Q31" s="621"/>
      <c r="R31" s="621"/>
      <c r="S31" s="621"/>
      <c r="T31" s="621"/>
      <c r="U31" s="621"/>
      <c r="V31" s="621"/>
      <c r="W31" s="621"/>
      <c r="X31" s="621"/>
      <c r="Y31" s="621"/>
      <c r="Z31" s="621"/>
      <c r="AA31" s="621"/>
      <c r="AB31" s="621"/>
      <c r="AC31" s="621"/>
      <c r="AD31" s="621"/>
      <c r="AE31" s="621"/>
      <c r="AF31" s="621"/>
      <c r="AG31" s="194"/>
    </row>
    <row r="32" spans="1:38" s="193" customFormat="1" ht="19.2">
      <c r="A32" s="194"/>
      <c r="B32" s="194"/>
      <c r="C32" s="194"/>
      <c r="D32" s="198"/>
      <c r="E32" s="199"/>
      <c r="F32" s="200"/>
      <c r="G32" s="200"/>
      <c r="H32" s="200"/>
      <c r="I32" s="200"/>
      <c r="J32" s="200"/>
      <c r="K32" s="200"/>
      <c r="L32" s="199"/>
      <c r="M32" s="199" t="s">
        <v>166</v>
      </c>
      <c r="N32" s="618">
        <f>'00_基本情報を入力_保護解除パスワードは全て　kango'!T18</f>
        <v>0</v>
      </c>
      <c r="O32" s="618"/>
      <c r="P32" s="618"/>
      <c r="Q32" s="618"/>
      <c r="R32" s="618"/>
      <c r="S32" s="618"/>
      <c r="T32" s="618"/>
      <c r="U32" s="618"/>
      <c r="V32" s="200" t="s">
        <v>167</v>
      </c>
      <c r="W32" s="619">
        <f>'00_基本情報を入力_保護解除パスワードは全て　kango'!T19</f>
        <v>0</v>
      </c>
      <c r="X32" s="619"/>
      <c r="Y32" s="619"/>
      <c r="Z32" s="619"/>
      <c r="AA32" s="619"/>
      <c r="AB32" s="619"/>
      <c r="AC32" s="619"/>
      <c r="AD32" s="619"/>
      <c r="AE32" s="200" t="s">
        <v>168</v>
      </c>
      <c r="AF32" s="194"/>
      <c r="AG32" s="194"/>
      <c r="AH32" s="197" t="s">
        <v>169</v>
      </c>
    </row>
    <row r="33" spans="1:40" s="193" customFormat="1" ht="19.2">
      <c r="A33" s="194"/>
      <c r="B33" s="194"/>
      <c r="C33" s="194"/>
      <c r="D33" s="201"/>
      <c r="E33" s="202"/>
      <c r="F33" s="201"/>
      <c r="G33" s="201"/>
      <c r="H33" s="201"/>
      <c r="I33" s="232"/>
      <c r="J33" s="232"/>
      <c r="K33" s="232"/>
      <c r="L33" s="201"/>
      <c r="M33" s="202" t="s">
        <v>170</v>
      </c>
      <c r="N33" s="623">
        <f>'00_基本情報を入力_保護解除パスワードは全て　kango'!T25</f>
        <v>0</v>
      </c>
      <c r="O33" s="623"/>
      <c r="P33" s="623"/>
      <c r="Q33" s="623"/>
      <c r="R33" s="623"/>
      <c r="S33" s="623"/>
      <c r="T33" s="623"/>
      <c r="U33" s="623"/>
      <c r="V33" s="201" t="s">
        <v>167</v>
      </c>
      <c r="W33" s="624">
        <f>'00_基本情報を入力_保護解除パスワードは全て　kango'!T26</f>
        <v>0</v>
      </c>
      <c r="X33" s="624"/>
      <c r="Y33" s="624"/>
      <c r="Z33" s="624"/>
      <c r="AA33" s="624"/>
      <c r="AB33" s="624"/>
      <c r="AC33" s="624"/>
      <c r="AD33" s="624"/>
      <c r="AE33" s="201" t="s">
        <v>168</v>
      </c>
      <c r="AF33" s="194"/>
      <c r="AG33" s="194"/>
      <c r="AH33" s="197"/>
    </row>
    <row r="34" spans="1:40" s="193" customFormat="1" ht="19.2">
      <c r="A34" s="194"/>
      <c r="B34" s="194"/>
      <c r="C34" s="194"/>
      <c r="D34" s="198"/>
      <c r="E34" s="199"/>
      <c r="F34" s="194"/>
      <c r="G34" s="194"/>
      <c r="H34" s="194"/>
      <c r="I34" s="194"/>
      <c r="J34" s="194"/>
      <c r="K34" s="194"/>
      <c r="L34" s="199"/>
      <c r="M34" s="199" t="s">
        <v>171</v>
      </c>
      <c r="N34" s="618">
        <f>N32-N33</f>
        <v>0</v>
      </c>
      <c r="O34" s="618"/>
      <c r="P34" s="618"/>
      <c r="Q34" s="618"/>
      <c r="R34" s="618"/>
      <c r="S34" s="618"/>
      <c r="T34" s="618"/>
      <c r="U34" s="618"/>
      <c r="V34" s="194" t="s">
        <v>167</v>
      </c>
      <c r="W34" s="619">
        <f>W32-W33</f>
        <v>0</v>
      </c>
      <c r="X34" s="619"/>
      <c r="Y34" s="619"/>
      <c r="Z34" s="619"/>
      <c r="AA34" s="619"/>
      <c r="AB34" s="619"/>
      <c r="AC34" s="619"/>
      <c r="AD34" s="619"/>
      <c r="AE34" s="194" t="s">
        <v>168</v>
      </c>
      <c r="AF34" s="194"/>
      <c r="AG34" s="194"/>
      <c r="AH34" s="197"/>
    </row>
    <row r="35" spans="1:40" s="193" customFormat="1" ht="10.5" customHeight="1">
      <c r="A35" s="194"/>
      <c r="B35" s="194"/>
      <c r="C35" s="194"/>
      <c r="D35" s="198"/>
      <c r="E35" s="200"/>
      <c r="F35" s="203"/>
      <c r="G35" s="204"/>
      <c r="H35" s="204"/>
      <c r="I35" s="204"/>
      <c r="J35" s="204"/>
      <c r="K35" s="204"/>
      <c r="L35" s="204"/>
      <c r="M35" s="204"/>
      <c r="N35" s="204"/>
      <c r="O35" s="194"/>
      <c r="P35" s="194"/>
      <c r="Q35" s="194"/>
      <c r="R35" s="194"/>
      <c r="S35" s="194"/>
      <c r="T35" s="194"/>
      <c r="U35" s="194"/>
      <c r="V35" s="194"/>
      <c r="W35" s="194"/>
      <c r="X35" s="194"/>
      <c r="Y35" s="194"/>
      <c r="Z35" s="194"/>
      <c r="AA35" s="194"/>
      <c r="AB35" s="194"/>
      <c r="AC35" s="194"/>
      <c r="AD35" s="194"/>
      <c r="AE35" s="194"/>
      <c r="AF35" s="194"/>
      <c r="AG35" s="194"/>
    </row>
    <row r="36" spans="1:40" s="193" customFormat="1" ht="16.2">
      <c r="A36" s="194"/>
      <c r="B36" s="194" t="s">
        <v>334</v>
      </c>
      <c r="C36" s="194"/>
      <c r="D36" s="194"/>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614" t="e">
        <f>ROUNDUP(N34/N33,3)</f>
        <v>#DIV/0!</v>
      </c>
      <c r="AI36" s="614"/>
      <c r="AJ36" s="614"/>
      <c r="AK36" s="614"/>
      <c r="AL36" s="614"/>
    </row>
    <row r="37" spans="1:40" s="193" customFormat="1" ht="19.95" customHeight="1">
      <c r="A37" s="194"/>
      <c r="B37" s="194"/>
      <c r="C37" s="196" t="s">
        <v>172</v>
      </c>
      <c r="D37" s="196"/>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615" t="s">
        <v>173</v>
      </c>
      <c r="AI37" s="615"/>
      <c r="AJ37" s="615"/>
      <c r="AK37" s="615"/>
      <c r="AL37" s="615"/>
      <c r="AM37" s="615"/>
      <c r="AN37" s="615"/>
    </row>
    <row r="38" spans="1:40" s="193" customFormat="1" ht="19.95" customHeight="1">
      <c r="A38" s="194"/>
      <c r="B38" s="194"/>
      <c r="C38" s="196" t="s">
        <v>174</v>
      </c>
      <c r="D38" s="196"/>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615"/>
      <c r="AI38" s="615"/>
      <c r="AJ38" s="615"/>
      <c r="AK38" s="615"/>
      <c r="AL38" s="615"/>
      <c r="AM38" s="615"/>
      <c r="AN38" s="615"/>
    </row>
    <row r="39" spans="1:40" s="193" customFormat="1" ht="19.95" customHeight="1">
      <c r="A39" s="194"/>
      <c r="B39" s="194"/>
      <c r="C39" s="196" t="s">
        <v>205</v>
      </c>
      <c r="D39" s="194"/>
      <c r="E39" s="194"/>
      <c r="F39" s="194"/>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row>
    <row r="40" spans="1:40" s="193" customFormat="1" ht="19.95" customHeight="1">
      <c r="A40" s="194"/>
      <c r="B40" s="194"/>
      <c r="C40" s="196"/>
      <c r="D40" s="194"/>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row>
    <row r="41" spans="1:40" s="193" customFormat="1" ht="19.95" customHeight="1">
      <c r="A41" s="194"/>
      <c r="B41" s="194" t="s">
        <v>335</v>
      </c>
      <c r="C41" s="194"/>
      <c r="D41" s="194"/>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row>
    <row r="42" spans="1:40" ht="19.95" customHeight="1">
      <c r="B42" s="194"/>
      <c r="C42" s="196" t="s">
        <v>336</v>
      </c>
      <c r="D42" s="196"/>
      <c r="E42" s="194"/>
      <c r="F42" s="194"/>
      <c r="G42" s="194"/>
      <c r="H42" s="194"/>
      <c r="I42" s="194"/>
      <c r="J42" s="194"/>
      <c r="K42" s="194"/>
      <c r="L42" s="194"/>
      <c r="M42" s="194"/>
      <c r="N42" s="194"/>
      <c r="O42" s="407"/>
      <c r="P42" s="407"/>
      <c r="Q42" s="407"/>
      <c r="R42" s="407"/>
      <c r="S42" s="407"/>
      <c r="T42" s="407"/>
      <c r="U42" s="407"/>
      <c r="V42" s="407"/>
      <c r="W42" s="407"/>
      <c r="X42" s="407"/>
      <c r="Y42" s="407"/>
    </row>
    <row r="43" spans="1:40" ht="19.95" customHeight="1">
      <c r="B43" s="194"/>
      <c r="C43" s="196"/>
      <c r="D43" s="196">
        <f>'00_基本情報を入力_保護解除パスワードは全て　kango'!T12</f>
        <v>0</v>
      </c>
      <c r="E43" s="194"/>
      <c r="F43" s="194"/>
      <c r="G43" s="194"/>
      <c r="H43" s="194"/>
      <c r="I43" s="194"/>
      <c r="J43" s="194"/>
      <c r="K43" s="194"/>
      <c r="L43" s="194"/>
      <c r="M43" s="194"/>
      <c r="N43" s="194"/>
      <c r="O43" s="407"/>
      <c r="P43" s="407"/>
      <c r="Q43" s="407"/>
      <c r="R43" s="407"/>
      <c r="S43" s="407"/>
      <c r="T43" s="407"/>
      <c r="U43" s="407"/>
      <c r="V43" s="407"/>
      <c r="W43" s="407"/>
      <c r="X43" s="407"/>
      <c r="Y43" s="407"/>
    </row>
    <row r="44" spans="1:40" ht="19.95" customHeight="1">
      <c r="B44" s="194"/>
      <c r="C44" s="196" t="s">
        <v>337</v>
      </c>
      <c r="D44" s="194"/>
      <c r="E44" s="194"/>
      <c r="F44" s="194"/>
      <c r="G44" s="194"/>
      <c r="H44" s="194"/>
      <c r="I44" s="194"/>
      <c r="J44" s="194"/>
      <c r="K44" s="194"/>
      <c r="L44" s="194"/>
      <c r="M44" s="194"/>
      <c r="N44" s="194"/>
      <c r="O44" s="407"/>
      <c r="P44" s="407"/>
      <c r="Q44" s="407"/>
      <c r="R44" s="407"/>
      <c r="S44" s="407"/>
      <c r="T44" s="407"/>
      <c r="U44" s="407"/>
      <c r="V44" s="407"/>
      <c r="W44" s="407"/>
      <c r="X44" s="407"/>
      <c r="Y44" s="407"/>
    </row>
    <row r="45" spans="1:40" ht="19.95" customHeight="1">
      <c r="C45" s="407"/>
      <c r="D45" s="196">
        <f>'00_基本情報を入力_保護解除パスワードは全て　kango'!T13</f>
        <v>0</v>
      </c>
      <c r="E45" s="407"/>
      <c r="F45" s="407"/>
      <c r="G45" s="407"/>
      <c r="H45" s="407"/>
      <c r="I45" s="407"/>
      <c r="J45" s="407"/>
      <c r="K45" s="407"/>
      <c r="L45" s="407"/>
      <c r="M45" s="407"/>
      <c r="N45" s="407"/>
      <c r="O45" s="407"/>
      <c r="P45" s="407"/>
      <c r="Q45" s="407"/>
      <c r="R45" s="407"/>
      <c r="S45" s="407"/>
      <c r="T45" s="407"/>
      <c r="U45" s="407"/>
      <c r="V45" s="407"/>
      <c r="W45" s="407"/>
      <c r="X45" s="407"/>
      <c r="Y45" s="407"/>
    </row>
    <row r="46" spans="1:40" ht="13.5" customHeight="1">
      <c r="C46" s="407"/>
      <c r="D46" s="407"/>
      <c r="E46" s="407"/>
      <c r="F46" s="407"/>
      <c r="G46" s="407"/>
      <c r="H46" s="407"/>
      <c r="I46" s="407"/>
      <c r="J46" s="407"/>
      <c r="K46" s="407"/>
      <c r="L46" s="407"/>
      <c r="M46" s="407"/>
      <c r="N46" s="407"/>
      <c r="O46" s="407"/>
      <c r="P46" s="407"/>
      <c r="Q46" s="407"/>
      <c r="R46" s="407"/>
      <c r="S46" s="407"/>
      <c r="T46" s="407"/>
      <c r="U46" s="407"/>
      <c r="V46" s="407"/>
      <c r="W46" s="407"/>
      <c r="X46" s="407"/>
      <c r="Y46" s="407"/>
    </row>
  </sheetData>
  <mergeCells count="21">
    <mergeCell ref="N33:U33"/>
    <mergeCell ref="W33:AD33"/>
    <mergeCell ref="N34:U34"/>
    <mergeCell ref="W34:AD34"/>
    <mergeCell ref="D30:AF31"/>
    <mergeCell ref="Y3:AF3"/>
    <mergeCell ref="Y4:AF4"/>
    <mergeCell ref="AH36:AL36"/>
    <mergeCell ref="AH37:AN38"/>
    <mergeCell ref="B15:AF15"/>
    <mergeCell ref="A16:AG16"/>
    <mergeCell ref="N32:U32"/>
    <mergeCell ref="W32:AD32"/>
    <mergeCell ref="A14:AG14"/>
    <mergeCell ref="S8:AG9"/>
    <mergeCell ref="M8:R8"/>
    <mergeCell ref="M10:R10"/>
    <mergeCell ref="S10:AG11"/>
    <mergeCell ref="S12:AB12"/>
    <mergeCell ref="D27:AF28"/>
    <mergeCell ref="D24:AG25"/>
  </mergeCells>
  <phoneticPr fontId="7"/>
  <pageMargins left="0.78740157480314965" right="0.19685039370078741" top="0.39370078740157483" bottom="0.39370078740157483" header="0.35433070866141736" footer="0"/>
  <pageSetup paperSize="9" fitToHeight="0"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8"/>
  <sheetViews>
    <sheetView view="pageBreakPreview" zoomScale="85" zoomScaleNormal="100" zoomScaleSheetLayoutView="85" workbookViewId="0">
      <selection activeCell="AL11" sqref="AL11"/>
    </sheetView>
  </sheetViews>
  <sheetFormatPr defaultColWidth="9" defaultRowHeight="13.2"/>
  <cols>
    <col min="1" max="18" width="2.6640625" style="19" customWidth="1"/>
    <col min="19" max="19" width="6.77734375" style="19" customWidth="1"/>
    <col min="20" max="31" width="2.6640625" style="19" customWidth="1"/>
    <col min="32" max="32" width="4.77734375" style="19" customWidth="1"/>
    <col min="33" max="33" width="2.6640625" style="19" customWidth="1"/>
    <col min="34" max="34" width="2.6640625" style="103" customWidth="1"/>
    <col min="35" max="37" width="2.6640625" style="19" customWidth="1"/>
    <col min="38" max="38" width="11.77734375" style="19" bestFit="1" customWidth="1"/>
    <col min="39" max="16384" width="9" style="19"/>
  </cols>
  <sheetData>
    <row r="1" spans="1:35">
      <c r="A1" s="19" t="s">
        <v>104</v>
      </c>
    </row>
    <row r="3" spans="1:35" s="29" customFormat="1" ht="16.2">
      <c r="Y3" s="551">
        <f>'00_基本情報を入力_保護解除パスワードは全て　kango'!T5</f>
        <v>0</v>
      </c>
      <c r="Z3" s="551"/>
      <c r="AA3" s="551"/>
      <c r="AB3" s="551"/>
      <c r="AC3" s="551"/>
      <c r="AD3" s="551"/>
      <c r="AE3" s="551"/>
      <c r="AF3" s="551"/>
      <c r="AH3" s="104"/>
    </row>
    <row r="4" spans="1:35" s="29" customFormat="1" ht="16.2">
      <c r="Y4" s="551">
        <f>'00_基本情報を入力_保護解除パスワードは全て　kango'!T6</f>
        <v>0</v>
      </c>
      <c r="Z4" s="551"/>
      <c r="AA4" s="551"/>
      <c r="AB4" s="551"/>
      <c r="AC4" s="551"/>
      <c r="AD4" s="551"/>
      <c r="AE4" s="551"/>
      <c r="AF4" s="551"/>
      <c r="AH4" s="105" t="s">
        <v>89</v>
      </c>
    </row>
    <row r="5" spans="1:35" s="29" customFormat="1" ht="16.2">
      <c r="AH5" s="104" t="s">
        <v>105</v>
      </c>
      <c r="AI5" s="33" t="s">
        <v>322</v>
      </c>
    </row>
    <row r="6" spans="1:35" s="29" customFormat="1" ht="16.2">
      <c r="C6" s="30" t="s">
        <v>46</v>
      </c>
      <c r="AH6" s="104"/>
    </row>
    <row r="7" spans="1:35" s="29" customFormat="1" ht="16.2">
      <c r="AH7" s="104"/>
    </row>
    <row r="8" spans="1:35" s="29" customFormat="1" ht="21" customHeight="1">
      <c r="O8" s="191" t="s">
        <v>159</v>
      </c>
      <c r="P8" s="104"/>
      <c r="Q8" s="104"/>
      <c r="R8" s="104"/>
      <c r="S8" s="104"/>
      <c r="T8" s="552">
        <f>'00_基本情報を入力_保護解除パスワードは全て　kango'!T10</f>
        <v>0</v>
      </c>
      <c r="U8" s="552"/>
      <c r="V8" s="552"/>
      <c r="W8" s="552"/>
      <c r="X8" s="552"/>
      <c r="Y8" s="552"/>
      <c r="Z8" s="552"/>
      <c r="AA8" s="552"/>
      <c r="AB8" s="552"/>
      <c r="AC8" s="552"/>
      <c r="AD8" s="552"/>
      <c r="AE8" s="552"/>
      <c r="AF8" s="552"/>
      <c r="AH8" s="104"/>
    </row>
    <row r="9" spans="1:35" s="29" customFormat="1" ht="21" customHeight="1">
      <c r="O9" s="191"/>
      <c r="T9" s="552"/>
      <c r="U9" s="552"/>
      <c r="V9" s="552"/>
      <c r="W9" s="552"/>
      <c r="X9" s="552"/>
      <c r="Y9" s="552"/>
      <c r="Z9" s="552"/>
      <c r="AA9" s="552"/>
      <c r="AB9" s="552"/>
      <c r="AC9" s="552"/>
      <c r="AD9" s="552"/>
      <c r="AE9" s="552"/>
      <c r="AF9" s="552"/>
      <c r="AH9" s="104"/>
    </row>
    <row r="10" spans="1:35" s="29" customFormat="1" ht="17.25" customHeight="1">
      <c r="O10" s="191" t="s">
        <v>62</v>
      </c>
      <c r="T10" s="552">
        <f>'00_基本情報を入力_保護解除パスワードは全て　kango'!T8</f>
        <v>0</v>
      </c>
      <c r="U10" s="552"/>
      <c r="V10" s="552"/>
      <c r="W10" s="552"/>
      <c r="X10" s="552"/>
      <c r="Y10" s="552"/>
      <c r="Z10" s="552"/>
      <c r="AA10" s="552"/>
      <c r="AB10" s="552"/>
      <c r="AC10" s="552"/>
      <c r="AD10" s="552"/>
      <c r="AE10" s="552"/>
      <c r="AF10" s="552"/>
      <c r="AH10" s="104"/>
    </row>
    <row r="11" spans="1:35" s="29" customFormat="1" ht="12" customHeight="1">
      <c r="O11" s="30"/>
      <c r="T11" s="552"/>
      <c r="U11" s="552"/>
      <c r="V11" s="552"/>
      <c r="W11" s="552"/>
      <c r="X11" s="552"/>
      <c r="Y11" s="552"/>
      <c r="Z11" s="552"/>
      <c r="AA11" s="552"/>
      <c r="AB11" s="552"/>
      <c r="AC11" s="552"/>
      <c r="AD11" s="552"/>
      <c r="AE11" s="552"/>
      <c r="AF11" s="552"/>
      <c r="AH11" s="104"/>
    </row>
    <row r="12" spans="1:35" s="29" customFormat="1" ht="20.100000000000001" customHeight="1">
      <c r="O12" s="30"/>
      <c r="T12" s="626">
        <f>'00_基本情報を入力_保護解除パスワードは全て　kango'!T11</f>
        <v>0</v>
      </c>
      <c r="U12" s="626"/>
      <c r="V12" s="626"/>
      <c r="W12" s="626"/>
      <c r="X12" s="626"/>
      <c r="Y12" s="626"/>
      <c r="Z12" s="626"/>
      <c r="AA12" s="626"/>
      <c r="AB12" s="626"/>
      <c r="AD12" s="405"/>
      <c r="AH12" s="104"/>
    </row>
    <row r="13" spans="1:35" s="29" customFormat="1" ht="16.2">
      <c r="AH13" s="104"/>
    </row>
    <row r="14" spans="1:35" s="106" customFormat="1" ht="23.25" customHeight="1">
      <c r="A14" s="625" t="s">
        <v>106</v>
      </c>
      <c r="B14" s="625"/>
      <c r="C14" s="625"/>
      <c r="D14" s="625"/>
      <c r="E14" s="625"/>
      <c r="F14" s="625"/>
      <c r="G14" s="625"/>
      <c r="H14" s="625"/>
      <c r="I14" s="625"/>
      <c r="J14" s="625"/>
      <c r="K14" s="625"/>
      <c r="L14" s="625"/>
      <c r="M14" s="625"/>
      <c r="N14" s="625"/>
      <c r="O14" s="625"/>
      <c r="P14" s="625"/>
      <c r="Q14" s="625"/>
      <c r="R14" s="625"/>
      <c r="S14" s="625"/>
      <c r="T14" s="625"/>
      <c r="U14" s="625"/>
      <c r="V14" s="625"/>
      <c r="W14" s="625"/>
      <c r="X14" s="625"/>
      <c r="Y14" s="625"/>
      <c r="Z14" s="625"/>
      <c r="AA14" s="625"/>
      <c r="AB14" s="625"/>
      <c r="AC14" s="625"/>
      <c r="AD14" s="625"/>
      <c r="AE14" s="625"/>
      <c r="AF14" s="625"/>
      <c r="AG14" s="625"/>
    </row>
    <row r="15" spans="1:35" s="107" customFormat="1" ht="17.25" customHeight="1">
      <c r="B15" s="627" t="s">
        <v>107</v>
      </c>
      <c r="C15" s="627"/>
      <c r="D15" s="627"/>
      <c r="E15" s="627"/>
      <c r="F15" s="627"/>
      <c r="G15" s="627"/>
      <c r="H15" s="627"/>
      <c r="I15" s="627"/>
      <c r="J15" s="627"/>
      <c r="K15" s="627"/>
      <c r="L15" s="627"/>
      <c r="M15" s="627"/>
      <c r="N15" s="627"/>
      <c r="O15" s="627"/>
      <c r="P15" s="627"/>
      <c r="Q15" s="627"/>
      <c r="R15" s="627"/>
      <c r="S15" s="627"/>
      <c r="T15" s="627"/>
      <c r="U15" s="627"/>
      <c r="V15" s="627"/>
      <c r="W15" s="627"/>
      <c r="X15" s="627"/>
      <c r="Y15" s="627"/>
      <c r="Z15" s="627"/>
      <c r="AA15" s="627"/>
      <c r="AB15" s="627"/>
      <c r="AC15" s="627"/>
      <c r="AD15" s="627"/>
      <c r="AE15" s="627"/>
      <c r="AF15" s="627"/>
      <c r="AG15" s="108"/>
      <c r="AH15" s="109"/>
    </row>
    <row r="16" spans="1:35" s="29" customFormat="1" ht="16.2">
      <c r="A16" s="550" t="s">
        <v>19</v>
      </c>
      <c r="B16" s="550"/>
      <c r="C16" s="550"/>
      <c r="D16" s="550"/>
      <c r="E16" s="550"/>
      <c r="F16" s="550"/>
      <c r="G16" s="550"/>
      <c r="H16" s="550"/>
      <c r="I16" s="550"/>
      <c r="J16" s="550"/>
      <c r="K16" s="550"/>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104"/>
    </row>
    <row r="17" spans="1:41" s="104" customFormat="1" ht="48.75" customHeight="1">
      <c r="A17" s="110"/>
      <c r="B17" s="628" t="s">
        <v>108</v>
      </c>
      <c r="C17" s="629"/>
      <c r="D17" s="629"/>
      <c r="E17" s="629"/>
      <c r="F17" s="629"/>
      <c r="G17" s="629"/>
      <c r="H17" s="629"/>
      <c r="I17" s="629"/>
      <c r="J17" s="629"/>
      <c r="K17" s="629"/>
      <c r="L17" s="629"/>
      <c r="M17" s="630" t="s">
        <v>137</v>
      </c>
      <c r="N17" s="631"/>
      <c r="O17" s="631"/>
      <c r="P17" s="631"/>
      <c r="Q17" s="631"/>
      <c r="R17" s="631"/>
      <c r="S17" s="631"/>
      <c r="T17" s="631"/>
      <c r="U17" s="631"/>
      <c r="V17" s="631"/>
      <c r="W17" s="631"/>
      <c r="X17" s="631"/>
      <c r="Y17" s="631"/>
      <c r="Z17" s="631"/>
      <c r="AA17" s="631"/>
      <c r="AB17" s="631"/>
      <c r="AC17" s="631"/>
      <c r="AD17" s="631"/>
      <c r="AE17" s="631"/>
      <c r="AF17" s="631"/>
      <c r="AG17" s="110"/>
      <c r="AL17" s="212"/>
    </row>
    <row r="18" spans="1:41" s="104" customFormat="1" ht="48.75" customHeight="1">
      <c r="A18" s="110"/>
      <c r="B18" s="628" t="s">
        <v>340</v>
      </c>
      <c r="C18" s="629"/>
      <c r="D18" s="629"/>
      <c r="E18" s="629"/>
      <c r="F18" s="629"/>
      <c r="G18" s="629"/>
      <c r="H18" s="629"/>
      <c r="I18" s="629"/>
      <c r="J18" s="629"/>
      <c r="K18" s="629"/>
      <c r="L18" s="629"/>
      <c r="M18" s="630">
        <f>'00_基本情報を入力_保護解除パスワードは全て　kango'!T9</f>
        <v>0</v>
      </c>
      <c r="N18" s="631"/>
      <c r="O18" s="631"/>
      <c r="P18" s="631"/>
      <c r="Q18" s="631"/>
      <c r="R18" s="631"/>
      <c r="S18" s="631"/>
      <c r="T18" s="631"/>
      <c r="U18" s="631"/>
      <c r="V18" s="631"/>
      <c r="W18" s="631"/>
      <c r="X18" s="631"/>
      <c r="Y18" s="631"/>
      <c r="Z18" s="631"/>
      <c r="AA18" s="631"/>
      <c r="AB18" s="631"/>
      <c r="AC18" s="631"/>
      <c r="AD18" s="631"/>
      <c r="AE18" s="631"/>
      <c r="AF18" s="631"/>
      <c r="AG18" s="110"/>
      <c r="AL18" s="212"/>
    </row>
    <row r="19" spans="1:41" s="186" customFormat="1" ht="48.75" customHeight="1">
      <c r="A19" s="185"/>
      <c r="B19" s="632" t="s">
        <v>45</v>
      </c>
      <c r="C19" s="633"/>
      <c r="D19" s="633"/>
      <c r="E19" s="633"/>
      <c r="F19" s="633"/>
      <c r="G19" s="633"/>
      <c r="H19" s="633"/>
      <c r="I19" s="633"/>
      <c r="J19" s="633"/>
      <c r="K19" s="633"/>
      <c r="L19" s="633"/>
      <c r="M19" s="634" t="str">
        <f>""&amp;'参照データ（改変不可）'!C2&amp;'参照データ（改変不可）'!C3&amp;""</f>
        <v>令和○年〇月〇日付け福島県指令健第××××号</v>
      </c>
      <c r="N19" s="635"/>
      <c r="O19" s="635"/>
      <c r="P19" s="635"/>
      <c r="Q19" s="635"/>
      <c r="R19" s="635"/>
      <c r="S19" s="635"/>
      <c r="T19" s="635"/>
      <c r="U19" s="635"/>
      <c r="V19" s="635"/>
      <c r="W19" s="635"/>
      <c r="X19" s="635"/>
      <c r="Y19" s="635"/>
      <c r="Z19" s="635"/>
      <c r="AA19" s="635"/>
      <c r="AB19" s="635"/>
      <c r="AC19" s="635"/>
      <c r="AD19" s="635"/>
      <c r="AE19" s="635"/>
      <c r="AF19" s="635"/>
      <c r="AG19" s="185"/>
      <c r="AH19" s="183"/>
      <c r="AI19" s="184"/>
      <c r="AJ19" s="184"/>
      <c r="AL19" s="217"/>
    </row>
    <row r="20" spans="1:41" s="104" customFormat="1" ht="48.75" customHeight="1">
      <c r="A20" s="110"/>
      <c r="B20" s="628" t="s">
        <v>142</v>
      </c>
      <c r="C20" s="629"/>
      <c r="D20" s="629"/>
      <c r="E20" s="629"/>
      <c r="F20" s="629"/>
      <c r="G20" s="629"/>
      <c r="H20" s="629"/>
      <c r="I20" s="629"/>
      <c r="J20" s="629"/>
      <c r="K20" s="629"/>
      <c r="L20" s="629"/>
      <c r="M20" s="638">
        <f>'参照データ（改変不可）'!C22</f>
        <v>0</v>
      </c>
      <c r="N20" s="639"/>
      <c r="O20" s="639"/>
      <c r="P20" s="639"/>
      <c r="Q20" s="639"/>
      <c r="R20" s="639"/>
      <c r="S20" s="639"/>
      <c r="T20" s="639"/>
      <c r="U20" s="639"/>
      <c r="V20" s="639"/>
      <c r="W20" s="639"/>
      <c r="X20" s="639"/>
      <c r="Y20" s="639"/>
      <c r="Z20" s="639"/>
      <c r="AA20" s="639"/>
      <c r="AB20" s="639"/>
      <c r="AC20" s="639"/>
      <c r="AD20" s="639"/>
      <c r="AE20" s="639"/>
      <c r="AF20" s="640"/>
      <c r="AG20" s="110"/>
      <c r="AH20" s="109"/>
      <c r="AI20" s="107"/>
      <c r="AJ20" s="107"/>
      <c r="AK20" s="107"/>
      <c r="AL20" s="225"/>
    </row>
    <row r="21" spans="1:41" s="104" customFormat="1" ht="48.75" customHeight="1">
      <c r="A21" s="110"/>
      <c r="B21" s="628" t="s">
        <v>109</v>
      </c>
      <c r="C21" s="629"/>
      <c r="D21" s="629"/>
      <c r="E21" s="629"/>
      <c r="F21" s="629"/>
      <c r="G21" s="629"/>
      <c r="H21" s="629"/>
      <c r="I21" s="629"/>
      <c r="J21" s="629"/>
      <c r="K21" s="629"/>
      <c r="L21" s="629"/>
      <c r="M21" s="636">
        <f>'00_基本情報を入力_保護解除パスワードは全て　kango'!T14</f>
        <v>0</v>
      </c>
      <c r="N21" s="637"/>
      <c r="O21" s="637"/>
      <c r="P21" s="637"/>
      <c r="Q21" s="637"/>
      <c r="R21" s="637"/>
      <c r="S21" s="637"/>
      <c r="T21" s="637"/>
      <c r="U21" s="637"/>
      <c r="V21" s="637"/>
      <c r="W21" s="637"/>
      <c r="X21" s="637"/>
      <c r="Y21" s="637"/>
      <c r="Z21" s="637"/>
      <c r="AA21" s="637"/>
      <c r="AB21" s="637"/>
      <c r="AC21" s="637"/>
      <c r="AD21" s="637"/>
      <c r="AE21" s="637"/>
      <c r="AF21" s="637"/>
      <c r="AG21" s="110"/>
      <c r="AH21" s="31"/>
      <c r="AI21" s="31"/>
      <c r="AJ21" s="31"/>
      <c r="AK21" s="31"/>
      <c r="AL21" s="226"/>
      <c r="AM21" s="31"/>
      <c r="AN21" s="31"/>
      <c r="AO21" s="31"/>
    </row>
    <row r="22" spans="1:41" s="104" customFormat="1" ht="48.75" customHeight="1">
      <c r="A22" s="110"/>
      <c r="B22" s="628" t="s">
        <v>110</v>
      </c>
      <c r="C22" s="629"/>
      <c r="D22" s="629"/>
      <c r="E22" s="629"/>
      <c r="F22" s="629"/>
      <c r="G22" s="629"/>
      <c r="H22" s="629"/>
      <c r="I22" s="629"/>
      <c r="J22" s="629"/>
      <c r="K22" s="629"/>
      <c r="L22" s="629"/>
      <c r="M22" s="636">
        <f>'00_基本情報を入力_保護解除パスワードは全て　kango'!T15</f>
        <v>0</v>
      </c>
      <c r="N22" s="637"/>
      <c r="O22" s="637"/>
      <c r="P22" s="637"/>
      <c r="Q22" s="637"/>
      <c r="R22" s="637"/>
      <c r="S22" s="637"/>
      <c r="T22" s="637"/>
      <c r="U22" s="637"/>
      <c r="V22" s="637"/>
      <c r="W22" s="637"/>
      <c r="X22" s="637"/>
      <c r="Y22" s="637"/>
      <c r="Z22" s="637"/>
      <c r="AA22" s="637"/>
      <c r="AB22" s="637"/>
      <c r="AC22" s="637"/>
      <c r="AD22" s="637"/>
      <c r="AE22" s="637"/>
      <c r="AF22" s="637"/>
      <c r="AG22" s="110"/>
      <c r="AI22" s="106"/>
      <c r="AJ22" s="106"/>
      <c r="AK22" s="106"/>
      <c r="AL22" s="106"/>
      <c r="AM22" s="106"/>
      <c r="AN22" s="106"/>
    </row>
    <row r="23" spans="1:41" s="104" customFormat="1" ht="19.95" customHeight="1">
      <c r="A23" s="110"/>
      <c r="B23" s="19" t="s">
        <v>341</v>
      </c>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10"/>
    </row>
    <row r="24" spans="1:41" ht="19.95" customHeight="1">
      <c r="B24" s="19" t="s">
        <v>342</v>
      </c>
    </row>
    <row r="25" spans="1:41" ht="19.95" customHeight="1">
      <c r="C25" s="19" t="s">
        <v>343</v>
      </c>
    </row>
    <row r="26" spans="1:41" ht="19.95" customHeight="1">
      <c r="C26" s="19">
        <f>'00_基本情報を入力_保護解除パスワードは全て　kango'!T12</f>
        <v>0</v>
      </c>
    </row>
    <row r="27" spans="1:41" ht="19.95" customHeight="1">
      <c r="C27" s="19" t="s">
        <v>344</v>
      </c>
    </row>
    <row r="28" spans="1:41" ht="19.95" customHeight="1">
      <c r="C28" s="19">
        <f>'00_基本情報を入力_保護解除パスワードは全て　kango'!T13</f>
        <v>0</v>
      </c>
    </row>
  </sheetData>
  <mergeCells count="20">
    <mergeCell ref="B22:L22"/>
    <mergeCell ref="M22:AF22"/>
    <mergeCell ref="M20:AF20"/>
    <mergeCell ref="B20:L20"/>
    <mergeCell ref="B21:L21"/>
    <mergeCell ref="M21:AF21"/>
    <mergeCell ref="B15:AF15"/>
    <mergeCell ref="A16:AG16"/>
    <mergeCell ref="B17:L17"/>
    <mergeCell ref="M17:AF17"/>
    <mergeCell ref="B19:L19"/>
    <mergeCell ref="M19:AF19"/>
    <mergeCell ref="B18:L18"/>
    <mergeCell ref="M18:AF18"/>
    <mergeCell ref="A14:AG14"/>
    <mergeCell ref="Y3:AF3"/>
    <mergeCell ref="Y4:AF4"/>
    <mergeCell ref="T8:AF9"/>
    <mergeCell ref="T10:AF11"/>
    <mergeCell ref="T12:AB12"/>
  </mergeCells>
  <phoneticPr fontId="7"/>
  <pageMargins left="0.78740157480314965" right="0.19685039370078741" top="0.39370078740157483" bottom="0.39370078740157483" header="0.35433070866141736" footer="0"/>
  <pageSetup paperSize="9" fitToHeight="0"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38"/>
  <sheetViews>
    <sheetView view="pageBreakPreview" topLeftCell="A19" zoomScale="85" zoomScaleNormal="100" zoomScaleSheetLayoutView="85" workbookViewId="0">
      <selection activeCell="D27" sqref="D27:N27"/>
    </sheetView>
  </sheetViews>
  <sheetFormatPr defaultColWidth="9" defaultRowHeight="13.2"/>
  <cols>
    <col min="1" max="18" width="2.6640625" style="19" customWidth="1"/>
    <col min="19" max="19" width="6.77734375" style="19" customWidth="1"/>
    <col min="20" max="31" width="2.6640625" style="19" customWidth="1"/>
    <col min="32" max="32" width="5.109375" style="19" customWidth="1"/>
    <col min="33" max="37" width="2.6640625" style="19" customWidth="1"/>
    <col min="38" max="38" width="11" style="19" bestFit="1" customWidth="1"/>
    <col min="39" max="16384" width="9" style="19"/>
  </cols>
  <sheetData>
    <row r="1" spans="1:35">
      <c r="A1" s="19" t="s">
        <v>111</v>
      </c>
    </row>
    <row r="3" spans="1:35" s="29" customFormat="1" ht="16.2">
      <c r="Y3" s="551">
        <f>'00_基本情報を入力_保護解除パスワードは全て　kango'!T5</f>
        <v>0</v>
      </c>
      <c r="Z3" s="551"/>
      <c r="AA3" s="551"/>
      <c r="AB3" s="551"/>
      <c r="AC3" s="551"/>
      <c r="AD3" s="551"/>
      <c r="AE3" s="551"/>
      <c r="AF3" s="551"/>
      <c r="AH3" s="33" t="s">
        <v>89</v>
      </c>
    </row>
    <row r="4" spans="1:35" s="29" customFormat="1" ht="16.2">
      <c r="Y4" s="551">
        <f>'00_基本情報を入力_保護解除パスワードは全て　kango'!T6</f>
        <v>0</v>
      </c>
      <c r="Z4" s="551"/>
      <c r="AA4" s="551"/>
      <c r="AB4" s="551"/>
      <c r="AC4" s="551"/>
      <c r="AD4" s="551"/>
      <c r="AE4" s="551"/>
      <c r="AF4" s="551"/>
      <c r="AH4" s="33" t="s">
        <v>89</v>
      </c>
    </row>
    <row r="5" spans="1:35" s="29" customFormat="1" ht="16.2">
      <c r="AH5" s="29" t="s">
        <v>105</v>
      </c>
      <c r="AI5" s="33" t="s">
        <v>322</v>
      </c>
    </row>
    <row r="6" spans="1:35" s="29" customFormat="1" ht="16.2">
      <c r="C6" s="30" t="s">
        <v>46</v>
      </c>
    </row>
    <row r="7" spans="1:35" s="29" customFormat="1" ht="16.2"/>
    <row r="8" spans="1:35" s="29" customFormat="1" ht="20.100000000000001" customHeight="1">
      <c r="N8" s="30" t="s">
        <v>159</v>
      </c>
      <c r="T8" s="552">
        <f>'00_基本情報を入力_保護解除パスワードは全て　kango'!T10</f>
        <v>0</v>
      </c>
      <c r="U8" s="552"/>
      <c r="V8" s="552"/>
      <c r="W8" s="552"/>
      <c r="X8" s="552"/>
      <c r="Y8" s="552"/>
      <c r="Z8" s="552"/>
      <c r="AA8" s="552"/>
      <c r="AB8" s="552"/>
      <c r="AC8" s="552"/>
      <c r="AD8" s="552"/>
      <c r="AE8" s="552"/>
      <c r="AF8" s="552"/>
    </row>
    <row r="9" spans="1:35" s="29" customFormat="1" ht="20.100000000000001" customHeight="1">
      <c r="N9" s="30"/>
      <c r="O9" s="30"/>
      <c r="T9" s="552"/>
      <c r="U9" s="552"/>
      <c r="V9" s="552"/>
      <c r="W9" s="552"/>
      <c r="X9" s="552"/>
      <c r="Y9" s="552"/>
      <c r="Z9" s="552"/>
      <c r="AA9" s="552"/>
      <c r="AB9" s="552"/>
      <c r="AC9" s="552"/>
      <c r="AD9" s="552"/>
      <c r="AE9" s="552"/>
      <c r="AF9" s="552"/>
    </row>
    <row r="10" spans="1:35" s="29" customFormat="1" ht="17.25" customHeight="1">
      <c r="N10" s="30" t="s">
        <v>62</v>
      </c>
      <c r="O10" s="30"/>
      <c r="T10" s="552">
        <f>'00_基本情報を入力_保護解除パスワードは全て　kango'!T8</f>
        <v>0</v>
      </c>
      <c r="U10" s="552"/>
      <c r="V10" s="552"/>
      <c r="W10" s="552"/>
      <c r="X10" s="552"/>
      <c r="Y10" s="552"/>
      <c r="Z10" s="552"/>
      <c r="AA10" s="552"/>
      <c r="AB10" s="552"/>
      <c r="AC10" s="552"/>
      <c r="AD10" s="552"/>
      <c r="AE10" s="552"/>
      <c r="AF10" s="552"/>
    </row>
    <row r="11" spans="1:35" s="29" customFormat="1" ht="12" customHeight="1">
      <c r="O11" s="30"/>
      <c r="T11" s="552"/>
      <c r="U11" s="552"/>
      <c r="V11" s="552"/>
      <c r="W11" s="552"/>
      <c r="X11" s="552"/>
      <c r="Y11" s="552"/>
      <c r="Z11" s="552"/>
      <c r="AA11" s="552"/>
      <c r="AB11" s="552"/>
      <c r="AC11" s="552"/>
      <c r="AD11" s="552"/>
      <c r="AE11" s="552"/>
      <c r="AF11" s="552"/>
    </row>
    <row r="12" spans="1:35" s="29" customFormat="1" ht="20.100000000000001" customHeight="1">
      <c r="O12" s="30"/>
      <c r="T12" s="626">
        <f>'00_基本情報を入力_保護解除パスワードは全て　kango'!T11</f>
        <v>0</v>
      </c>
      <c r="U12" s="626"/>
      <c r="V12" s="626"/>
      <c r="W12" s="626"/>
      <c r="X12" s="626"/>
      <c r="Y12" s="626"/>
      <c r="Z12" s="626"/>
      <c r="AA12" s="626"/>
      <c r="AB12" s="626"/>
      <c r="AD12" s="405"/>
    </row>
    <row r="13" spans="1:35" s="29" customFormat="1" ht="16.2"/>
    <row r="14" spans="1:35" s="29" customFormat="1" ht="27" customHeight="1">
      <c r="A14" s="625" t="s">
        <v>112</v>
      </c>
      <c r="B14" s="625"/>
      <c r="C14" s="625"/>
      <c r="D14" s="625"/>
      <c r="E14" s="625"/>
      <c r="F14" s="625"/>
      <c r="G14" s="625"/>
      <c r="H14" s="625"/>
      <c r="I14" s="625"/>
      <c r="J14" s="625"/>
      <c r="K14" s="625"/>
      <c r="L14" s="625"/>
      <c r="M14" s="625"/>
      <c r="N14" s="625"/>
      <c r="O14" s="625"/>
      <c r="P14" s="625"/>
      <c r="Q14" s="625"/>
      <c r="R14" s="625"/>
      <c r="S14" s="625"/>
      <c r="T14" s="625"/>
      <c r="U14" s="625"/>
      <c r="V14" s="625"/>
      <c r="W14" s="625"/>
      <c r="X14" s="625"/>
      <c r="Y14" s="625"/>
      <c r="Z14" s="625"/>
      <c r="AA14" s="625"/>
      <c r="AB14" s="625"/>
      <c r="AC14" s="625"/>
      <c r="AD14" s="625"/>
      <c r="AE14" s="625"/>
      <c r="AF14" s="625"/>
      <c r="AG14" s="625"/>
    </row>
    <row r="15" spans="1:35" s="29" customFormat="1" ht="54" customHeight="1">
      <c r="A15" s="642" t="s">
        <v>113</v>
      </c>
      <c r="B15" s="642"/>
      <c r="C15" s="642"/>
      <c r="D15" s="642"/>
      <c r="E15" s="642"/>
      <c r="F15" s="642"/>
      <c r="G15" s="642"/>
      <c r="H15" s="642"/>
      <c r="I15" s="642"/>
      <c r="J15" s="642"/>
      <c r="K15" s="642"/>
      <c r="L15" s="642"/>
      <c r="M15" s="642"/>
      <c r="N15" s="642"/>
      <c r="O15" s="642"/>
      <c r="P15" s="642"/>
      <c r="Q15" s="642"/>
      <c r="R15" s="642"/>
      <c r="S15" s="642"/>
      <c r="T15" s="642"/>
      <c r="U15" s="642"/>
      <c r="V15" s="642"/>
      <c r="W15" s="642"/>
      <c r="X15" s="642"/>
      <c r="Y15" s="642"/>
      <c r="Z15" s="642"/>
      <c r="AA15" s="642"/>
      <c r="AB15" s="642"/>
      <c r="AC15" s="642"/>
      <c r="AD15" s="642"/>
      <c r="AE15" s="642"/>
      <c r="AF15" s="642"/>
      <c r="AG15" s="642"/>
    </row>
    <row r="16" spans="1:35" s="29" customFormat="1" ht="16.2">
      <c r="A16" s="550" t="s">
        <v>19</v>
      </c>
      <c r="B16" s="550"/>
      <c r="C16" s="550"/>
      <c r="D16" s="550"/>
      <c r="E16" s="550"/>
      <c r="F16" s="550"/>
      <c r="G16" s="550"/>
      <c r="H16" s="550"/>
      <c r="I16" s="550"/>
      <c r="J16" s="550"/>
      <c r="K16" s="550"/>
      <c r="L16" s="550"/>
      <c r="M16" s="550"/>
      <c r="N16" s="550"/>
      <c r="O16" s="550"/>
      <c r="P16" s="550"/>
      <c r="Q16" s="550"/>
      <c r="R16" s="550"/>
      <c r="S16" s="550"/>
      <c r="T16" s="550"/>
      <c r="U16" s="550"/>
      <c r="V16" s="550"/>
      <c r="W16" s="550"/>
      <c r="X16" s="550"/>
      <c r="Y16" s="550"/>
      <c r="Z16" s="550"/>
      <c r="AA16" s="550"/>
      <c r="AB16" s="550"/>
      <c r="AC16" s="550"/>
      <c r="AD16" s="550"/>
      <c r="AE16" s="550"/>
      <c r="AF16" s="550"/>
      <c r="AG16" s="550"/>
    </row>
    <row r="17" spans="2:38" s="29" customFormat="1" ht="16.2">
      <c r="B17" s="29" t="s">
        <v>60</v>
      </c>
      <c r="AL17" s="212"/>
    </row>
    <row r="18" spans="2:38" s="29" customFormat="1" ht="16.2">
      <c r="C18" s="29" t="s">
        <v>137</v>
      </c>
      <c r="AL18" s="217"/>
    </row>
    <row r="19" spans="2:38" s="29" customFormat="1" ht="16.2"/>
    <row r="20" spans="2:38" s="29" customFormat="1" ht="16.2">
      <c r="B20" s="29" t="s">
        <v>330</v>
      </c>
    </row>
    <row r="21" spans="2:38" s="29" customFormat="1" ht="16.2">
      <c r="C21" s="29">
        <f>'00_基本情報を入力_保護解除パスワードは全て　kango'!T9</f>
        <v>0</v>
      </c>
    </row>
    <row r="22" spans="2:38" s="29" customFormat="1" ht="16.2"/>
    <row r="23" spans="2:38" s="29" customFormat="1" ht="16.2">
      <c r="B23" s="29" t="s">
        <v>345</v>
      </c>
    </row>
    <row r="24" spans="2:38" s="187" customFormat="1" ht="16.2">
      <c r="C24" s="641" t="str">
        <f>""&amp;'参照データ（改変不可）'!C2&amp;'参照データ（改変不可）'!C3&amp;""</f>
        <v>令和○年〇月〇日付け福島県指令健第××××号</v>
      </c>
      <c r="D24" s="641"/>
      <c r="E24" s="641"/>
      <c r="F24" s="641"/>
      <c r="G24" s="641"/>
      <c r="H24" s="641"/>
      <c r="I24" s="641"/>
      <c r="J24" s="641"/>
      <c r="K24" s="641"/>
      <c r="L24" s="641"/>
      <c r="M24" s="641"/>
      <c r="N24" s="641"/>
      <c r="O24" s="641"/>
      <c r="P24" s="641"/>
      <c r="Q24" s="641"/>
      <c r="R24" s="641"/>
      <c r="S24" s="641"/>
      <c r="T24" s="641"/>
      <c r="U24" s="641"/>
      <c r="V24" s="641"/>
      <c r="W24" s="641"/>
      <c r="X24" s="641"/>
      <c r="Y24" s="641"/>
      <c r="Z24" s="641"/>
      <c r="AA24" s="641"/>
      <c r="AB24" s="641"/>
      <c r="AC24" s="641"/>
      <c r="AD24" s="641"/>
      <c r="AE24" s="641"/>
      <c r="AF24" s="641"/>
      <c r="AG24" s="641"/>
      <c r="AH24" s="188"/>
      <c r="AI24" s="189"/>
      <c r="AJ24" s="189"/>
      <c r="AK24" s="189"/>
      <c r="AL24" s="211"/>
    </row>
    <row r="25" spans="2:38" s="29" customFormat="1" ht="16.2">
      <c r="C25" s="641"/>
      <c r="D25" s="641"/>
      <c r="E25" s="641"/>
      <c r="F25" s="641"/>
      <c r="G25" s="641"/>
      <c r="H25" s="641"/>
      <c r="I25" s="641"/>
      <c r="J25" s="641"/>
      <c r="K25" s="641"/>
      <c r="L25" s="641"/>
      <c r="M25" s="641"/>
      <c r="N25" s="641"/>
      <c r="O25" s="641"/>
      <c r="P25" s="641"/>
      <c r="Q25" s="641"/>
      <c r="R25" s="641"/>
      <c r="S25" s="641"/>
      <c r="T25" s="641"/>
      <c r="U25" s="641"/>
      <c r="V25" s="641"/>
      <c r="W25" s="641"/>
      <c r="X25" s="641"/>
      <c r="Y25" s="641"/>
      <c r="Z25" s="641"/>
      <c r="AA25" s="641"/>
      <c r="AB25" s="641"/>
      <c r="AC25" s="641"/>
      <c r="AD25" s="641"/>
      <c r="AE25" s="641"/>
      <c r="AF25" s="641"/>
      <c r="AG25" s="641"/>
      <c r="AH25" s="109"/>
      <c r="AI25" s="107"/>
      <c r="AJ25" s="107"/>
      <c r="AK25" s="107"/>
    </row>
    <row r="26" spans="2:38" s="29" customFormat="1" ht="16.2">
      <c r="B26" s="29" t="s">
        <v>346</v>
      </c>
      <c r="AH26" s="31"/>
      <c r="AI26" s="31"/>
      <c r="AJ26" s="31"/>
      <c r="AK26" s="31"/>
    </row>
    <row r="27" spans="2:38" s="29" customFormat="1" ht="16.2">
      <c r="C27" s="32" t="s">
        <v>40</v>
      </c>
      <c r="D27" s="548">
        <f>'参照データ（改変不可）'!C22</f>
        <v>0</v>
      </c>
      <c r="E27" s="548"/>
      <c r="F27" s="548"/>
      <c r="G27" s="548"/>
      <c r="H27" s="548"/>
      <c r="I27" s="548"/>
      <c r="J27" s="548"/>
      <c r="K27" s="548"/>
      <c r="L27" s="548"/>
      <c r="M27" s="548"/>
      <c r="N27" s="548"/>
      <c r="O27" s="32"/>
      <c r="P27" s="32"/>
      <c r="AL27" s="227"/>
    </row>
    <row r="28" spans="2:38" s="29" customFormat="1" ht="16.2">
      <c r="AL28" s="227"/>
    </row>
    <row r="29" spans="2:38" s="29" customFormat="1" ht="16.2">
      <c r="B29" s="29" t="s">
        <v>347</v>
      </c>
    </row>
    <row r="30" spans="2:38" s="29" customFormat="1" ht="16.2">
      <c r="C30" s="29" t="s">
        <v>114</v>
      </c>
    </row>
    <row r="31" spans="2:38" s="29" customFormat="1" ht="16.2">
      <c r="C31" s="29" t="s">
        <v>115</v>
      </c>
    </row>
    <row r="32" spans="2:38" s="29" customFormat="1" ht="16.2">
      <c r="C32" s="29" t="s">
        <v>20</v>
      </c>
    </row>
    <row r="33" spans="2:4" s="29" customFormat="1" ht="16.2"/>
    <row r="34" spans="2:4" s="29" customFormat="1" ht="16.2">
      <c r="B34" s="29" t="s">
        <v>348</v>
      </c>
    </row>
    <row r="35" spans="2:4" s="29" customFormat="1" ht="16.2">
      <c r="C35" s="29" t="s">
        <v>349</v>
      </c>
    </row>
    <row r="36" spans="2:4" s="29" customFormat="1" ht="16.2">
      <c r="D36" s="29">
        <f>'00_基本情報を入力_保護解除パスワードは全て　kango'!T12</f>
        <v>0</v>
      </c>
    </row>
    <row r="37" spans="2:4" s="29" customFormat="1" ht="16.2">
      <c r="C37" s="29" t="s">
        <v>350</v>
      </c>
    </row>
    <row r="38" spans="2:4" ht="16.2">
      <c r="D38" s="29">
        <f>'00_基本情報を入力_保護解除パスワードは全て　kango'!T13</f>
        <v>0</v>
      </c>
    </row>
  </sheetData>
  <mergeCells count="10">
    <mergeCell ref="C24:AG25"/>
    <mergeCell ref="D27:N27"/>
    <mergeCell ref="Y4:AF4"/>
    <mergeCell ref="T12:AB12"/>
    <mergeCell ref="Y3:AF3"/>
    <mergeCell ref="A16:AG16"/>
    <mergeCell ref="T8:AF9"/>
    <mergeCell ref="T10:AF11"/>
    <mergeCell ref="A14:AG14"/>
    <mergeCell ref="A15:AG15"/>
  </mergeCells>
  <phoneticPr fontId="7"/>
  <pageMargins left="0.78740157480314965" right="0.19685039370078741" top="0.39370078740157483" bottom="0.39370078740157483" header="0.35433070866141736" footer="0"/>
  <pageSetup paperSize="9"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00_基本情報を入力_保護解除パスワードは全て　kango</vt:lpstr>
      <vt:lpstr>01_実績額算出表（事業計画書）（記載例）</vt:lpstr>
      <vt:lpstr>01_実績額算出表（事業計画書）</vt:lpstr>
      <vt:lpstr>１号(交付申請)</vt:lpstr>
      <vt:lpstr>２号(所要額調書） </vt:lpstr>
      <vt:lpstr>３号(所要額明細)</vt:lpstr>
      <vt:lpstr>４号(変更承認申請)</vt:lpstr>
      <vt:lpstr>6号(事業完了報告) </vt:lpstr>
      <vt:lpstr>7号(実績報告)</vt:lpstr>
      <vt:lpstr>８号(所要額精算書)</vt:lpstr>
      <vt:lpstr>９号(実績額明細)</vt:lpstr>
      <vt:lpstr>10号(交付請求) </vt:lpstr>
      <vt:lpstr>参照データ（改変不可）</vt:lpstr>
      <vt:lpstr>'01_実績額算出表（事業計画書）'!Print_Area</vt:lpstr>
      <vt:lpstr>'01_実績額算出表（事業計画書）（記載例）'!Print_Area</vt:lpstr>
      <vt:lpstr>'10号(交付請求) '!Print_Area</vt:lpstr>
      <vt:lpstr>'１号(交付申請)'!Print_Area</vt:lpstr>
      <vt:lpstr>'２号(所要額調書） '!Print_Area</vt:lpstr>
      <vt:lpstr>'３号(所要額明細)'!Print_Area</vt:lpstr>
      <vt:lpstr>'４号(変更承認申請)'!Print_Area</vt:lpstr>
      <vt:lpstr>'6号(事業完了報告) '!Print_Area</vt:lpstr>
      <vt:lpstr>'7号(実績報告)'!Print_Area</vt:lpstr>
      <vt:lpstr>'８号(所要額精算書)'!Print_Area</vt:lpstr>
      <vt:lpstr>'９号(実績額明細)'!Print_Area</vt:lpstr>
    </vt:vector>
  </TitlesOfParts>
  <Company>厚生省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金城 圭輝</dc:creator>
  <cp:lastModifiedBy>中野 貴道</cp:lastModifiedBy>
  <cp:lastPrinted>2022-05-16T05:06:18Z</cp:lastPrinted>
  <dcterms:created xsi:type="dcterms:W3CDTF">1998-07-10T06:56:27Z</dcterms:created>
  <dcterms:modified xsi:type="dcterms:W3CDTF">2024-11-28T01:29:28Z</dcterms:modified>
</cp:coreProperties>
</file>