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3995" windowHeight="6675"/>
  </bookViews>
  <sheets>
    <sheet name="Sheet1" sheetId="1" r:id="rId1"/>
  </sheets>
  <definedNames>
    <definedName name="_xlnm.Print_Area" localSheetId="0">Sheet1!$A$1:$I$71</definedName>
  </definedNames>
  <calcPr calcId="145621"/>
</workbook>
</file>

<file path=xl/calcChain.xml><?xml version="1.0" encoding="utf-8"?>
<calcChain xmlns="http://schemas.openxmlformats.org/spreadsheetml/2006/main">
  <c r="C6" i="1" l="1"/>
  <c r="L6" i="1" l="1"/>
  <c r="E16" i="1" l="1"/>
  <c r="E15" i="1"/>
  <c r="C16" i="1"/>
  <c r="C15" i="1"/>
  <c r="E32" i="1"/>
  <c r="E34" i="1" s="1"/>
  <c r="F34" i="1" s="1"/>
  <c r="C32" i="1"/>
  <c r="B32" i="1" s="1"/>
  <c r="E26" i="1"/>
  <c r="F26" i="1" s="1"/>
  <c r="C26" i="1"/>
  <c r="C28" i="1" s="1"/>
  <c r="B28" i="1" s="1"/>
  <c r="C30" i="1" l="1"/>
  <c r="C24" i="1"/>
  <c r="C35" i="1"/>
  <c r="E29" i="1"/>
  <c r="F29" i="1" s="1"/>
  <c r="C29" i="1"/>
  <c r="E35" i="1"/>
  <c r="F35" i="1" s="1"/>
  <c r="F32" i="1"/>
  <c r="B26" i="1"/>
  <c r="E33" i="1"/>
  <c r="F33" i="1" s="1"/>
  <c r="C25" i="1"/>
  <c r="C27" i="1"/>
  <c r="B27" i="1" s="1"/>
  <c r="E28" i="1"/>
  <c r="F28" i="1" s="1"/>
  <c r="E31" i="1"/>
  <c r="F31" i="1" s="1"/>
  <c r="E27" i="1"/>
  <c r="F27" i="1" s="1"/>
  <c r="C31" i="1"/>
  <c r="C34" i="1"/>
  <c r="B34" i="1" s="1"/>
  <c r="E25" i="1"/>
  <c r="F25" i="1" s="1"/>
  <c r="C33" i="1"/>
  <c r="B33" i="1" s="1"/>
  <c r="C13" i="1"/>
  <c r="K5" i="1" l="1"/>
  <c r="K7" i="1"/>
  <c r="K8" i="1"/>
  <c r="E21" i="1"/>
  <c r="E22" i="1"/>
  <c r="B31" i="1"/>
  <c r="B30" i="1"/>
  <c r="B25" i="1"/>
  <c r="B24" i="1"/>
  <c r="H15" i="1"/>
  <c r="H16" i="1"/>
  <c r="C21" i="1" l="1"/>
  <c r="H21" i="1" s="1"/>
  <c r="C22" i="1"/>
  <c r="H22" i="1" s="1"/>
</calcChain>
</file>

<file path=xl/sharedStrings.xml><?xml version="1.0" encoding="utf-8"?>
<sst xmlns="http://schemas.openxmlformats.org/spreadsheetml/2006/main" count="52" uniqueCount="45">
  <si>
    <t>自殺者数</t>
    <rPh sb="0" eb="3">
      <t>ジサツシャ</t>
    </rPh>
    <rPh sb="3" eb="4">
      <t>スウ</t>
    </rPh>
    <phoneticPr fontId="1"/>
  </si>
  <si>
    <t>人口</t>
    <rPh sb="0" eb="2">
      <t>ジンコウ</t>
    </rPh>
    <phoneticPr fontId="1"/>
  </si>
  <si>
    <t>全国の自殺率</t>
    <rPh sb="0" eb="2">
      <t>ゼンコク</t>
    </rPh>
    <rPh sb="3" eb="5">
      <t>ジサツ</t>
    </rPh>
    <rPh sb="5" eb="6">
      <t>リツ</t>
    </rPh>
    <phoneticPr fontId="1"/>
  </si>
  <si>
    <t>下限</t>
    <rPh sb="0" eb="2">
      <t>カゲン</t>
    </rPh>
    <phoneticPr fontId="1"/>
  </si>
  <si>
    <t>上限</t>
    <rPh sb="0" eb="2">
      <t>ジョウゲン</t>
    </rPh>
    <phoneticPr fontId="1"/>
  </si>
  <si>
    <t>⇒危険率５％で全国の自殺率と比較して</t>
    <rPh sb="1" eb="3">
      <t>キケン</t>
    </rPh>
    <rPh sb="3" eb="4">
      <t>リツ</t>
    </rPh>
    <rPh sb="7" eb="9">
      <t>ゼンコク</t>
    </rPh>
    <rPh sb="10" eb="12">
      <t>ジサツ</t>
    </rPh>
    <rPh sb="12" eb="13">
      <t>リツ</t>
    </rPh>
    <rPh sb="14" eb="16">
      <t>ヒカク</t>
    </rPh>
    <phoneticPr fontId="1"/>
  </si>
  <si>
    <t>⇒危険率10％で全国の自殺率と比較して</t>
    <rPh sb="1" eb="3">
      <t>キケン</t>
    </rPh>
    <rPh sb="3" eb="4">
      <t>リツ</t>
    </rPh>
    <rPh sb="8" eb="10">
      <t>ゼンコク</t>
    </rPh>
    <rPh sb="11" eb="13">
      <t>ジサツ</t>
    </rPh>
    <rPh sb="13" eb="14">
      <t>リツ</t>
    </rPh>
    <rPh sb="15" eb="17">
      <t>ヒカク</t>
    </rPh>
    <phoneticPr fontId="1"/>
  </si>
  <si>
    <t>（全国の自殺率が下限より低ければあなたの市町村の方が自殺率が高い）</t>
    <rPh sb="1" eb="3">
      <t>ゼンコク</t>
    </rPh>
    <rPh sb="4" eb="6">
      <t>ジサツ</t>
    </rPh>
    <rPh sb="6" eb="7">
      <t>リツ</t>
    </rPh>
    <rPh sb="8" eb="10">
      <t>カゲン</t>
    </rPh>
    <rPh sb="12" eb="13">
      <t>ヒク</t>
    </rPh>
    <rPh sb="20" eb="23">
      <t>シチョウソン</t>
    </rPh>
    <rPh sb="24" eb="25">
      <t>ホウ</t>
    </rPh>
    <rPh sb="26" eb="28">
      <t>ジサツ</t>
    </rPh>
    <rPh sb="28" eb="29">
      <t>リツ</t>
    </rPh>
    <rPh sb="30" eb="31">
      <t>タカ</t>
    </rPh>
    <phoneticPr fontId="1"/>
  </si>
  <si>
    <t>（全国の自殺率が上限より高ければあなたの市町村の方が自殺率が低い）</t>
    <rPh sb="1" eb="3">
      <t>ゼンコク</t>
    </rPh>
    <rPh sb="4" eb="6">
      <t>ジサツ</t>
    </rPh>
    <rPh sb="6" eb="7">
      <t>リツ</t>
    </rPh>
    <rPh sb="8" eb="10">
      <t>ジョウゲン</t>
    </rPh>
    <rPh sb="12" eb="13">
      <t>タカ</t>
    </rPh>
    <rPh sb="20" eb="23">
      <t>シチョウソン</t>
    </rPh>
    <rPh sb="24" eb="25">
      <t>ホウ</t>
    </rPh>
    <rPh sb="26" eb="28">
      <t>ジサツ</t>
    </rPh>
    <rPh sb="28" eb="29">
      <t>リツ</t>
    </rPh>
    <rPh sb="30" eb="31">
      <t>ヒク</t>
    </rPh>
    <phoneticPr fontId="1"/>
  </si>
  <si>
    <t>＜あなたの市町村の自殺率は全国と比べて高い？低い？＞</t>
    <rPh sb="5" eb="8">
      <t>シチョウソン</t>
    </rPh>
    <rPh sb="9" eb="11">
      <t>ジサツ</t>
    </rPh>
    <rPh sb="11" eb="12">
      <t>リツ</t>
    </rPh>
    <rPh sb="13" eb="15">
      <t>ゼンコク</t>
    </rPh>
    <rPh sb="16" eb="17">
      <t>クラ</t>
    </rPh>
    <rPh sb="19" eb="20">
      <t>タカ</t>
    </rPh>
    <rPh sb="22" eb="23">
      <t>ヒク</t>
    </rPh>
    <phoneticPr fontId="1"/>
  </si>
  <si>
    <t>↓①ここに数値を入力します</t>
    <rPh sb="5" eb="7">
      <t>スウチ</t>
    </rPh>
    <rPh sb="8" eb="10">
      <t>ニュウリョク</t>
    </rPh>
    <phoneticPr fontId="1"/>
  </si>
  <si>
    <t>↓②結果</t>
    <rPh sb="2" eb="4">
      <t>ケッカ</t>
    </rPh>
    <phoneticPr fontId="1"/>
  </si>
  <si>
    <t>あなたの市町村の自殺率</t>
    <rPh sb="4" eb="7">
      <t>シチョウソン</t>
    </rPh>
    <rPh sb="8" eb="10">
      <t>ジサツ</t>
    </rPh>
    <rPh sb="10" eb="11">
      <t>リツ</t>
    </rPh>
    <phoneticPr fontId="1"/>
  </si>
  <si>
    <t>統計的な範囲（95%信頼性区間）</t>
    <rPh sb="0" eb="3">
      <t>トウケイテキ</t>
    </rPh>
    <rPh sb="4" eb="6">
      <t>ハンイ</t>
    </rPh>
    <rPh sb="10" eb="12">
      <t>シンライ</t>
    </rPh>
    <rPh sb="12" eb="13">
      <t>セイ</t>
    </rPh>
    <rPh sb="13" eb="15">
      <t>クカン</t>
    </rPh>
    <phoneticPr fontId="1"/>
  </si>
  <si>
    <t>統計的な範囲（90%信頼性区間）</t>
    <rPh sb="0" eb="3">
      <t>トウケイテキ</t>
    </rPh>
    <rPh sb="4" eb="6">
      <t>ハンイ</t>
    </rPh>
    <rPh sb="10" eb="13">
      <t>シンライセイ</t>
    </rPh>
    <rPh sb="13" eb="15">
      <t>クカン</t>
    </rPh>
    <phoneticPr fontId="1"/>
  </si>
  <si>
    <t>は自動的に計算されます）</t>
    <rPh sb="1" eb="4">
      <t>ジドウテキ</t>
    </rPh>
    <rPh sb="5" eb="7">
      <t>ケイサン</t>
    </rPh>
    <phoneticPr fontId="1"/>
  </si>
  <si>
    <t>※（</t>
    <phoneticPr fontId="1"/>
  </si>
  <si>
    <t>B</t>
    <phoneticPr fontId="1"/>
  </si>
  <si>
    <t>C</t>
    <phoneticPr fontId="1"/>
  </si>
  <si>
    <t>A</t>
    <phoneticPr fontId="1"/>
  </si>
  <si>
    <t>※こんな使い方もできます！</t>
    <rPh sb="4" eb="5">
      <t>ツカ</t>
    </rPh>
    <rPh sb="6" eb="7">
      <t>カタ</t>
    </rPh>
    <phoneticPr fontId="1"/>
  </si>
  <si>
    <t>全国と同等になる自殺者数の範囲</t>
    <rPh sb="0" eb="2">
      <t>ゼンコク</t>
    </rPh>
    <rPh sb="3" eb="5">
      <t>ドウトウ</t>
    </rPh>
    <rPh sb="8" eb="11">
      <t>ジサツシャ</t>
    </rPh>
    <rPh sb="11" eb="12">
      <t>スウ</t>
    </rPh>
    <rPh sb="13" eb="15">
      <t>ハンイ</t>
    </rPh>
    <phoneticPr fontId="1"/>
  </si>
  <si>
    <t>（95%信頼性区間）</t>
    <rPh sb="4" eb="6">
      <t>シンライ</t>
    </rPh>
    <rPh sb="6" eb="7">
      <t>セイ</t>
    </rPh>
    <rPh sb="7" eb="9">
      <t>クカン</t>
    </rPh>
    <phoneticPr fontId="1"/>
  </si>
  <si>
    <t>（90%信頼性区間）</t>
    <rPh sb="4" eb="7">
      <t>シンライセイ</t>
    </rPh>
    <rPh sb="7" eb="9">
      <t>クカン</t>
    </rPh>
    <phoneticPr fontId="1"/>
  </si>
  <si>
    <t>～</t>
  </si>
  <si>
    <t>～</t>
    <phoneticPr fontId="1"/>
  </si>
  <si>
    <r>
      <t>全国の自殺率</t>
    </r>
    <r>
      <rPr>
        <b/>
        <sz val="11"/>
        <color rgb="FFFF0000"/>
        <rFont val="ＭＳ Ｐゴシック"/>
        <family val="3"/>
        <charset val="128"/>
        <scheme val="minor"/>
      </rPr>
      <t xml:space="preserve"> C</t>
    </r>
    <r>
      <rPr>
        <sz val="11"/>
        <color theme="1"/>
        <rFont val="ＭＳ Ｐゴシック"/>
        <family val="2"/>
        <charset val="128"/>
        <scheme val="minor"/>
      </rPr>
      <t xml:space="preserve"> と比べてみましょう</t>
    </r>
    <rPh sb="0" eb="2">
      <t>ゼンコク</t>
    </rPh>
    <rPh sb="3" eb="5">
      <t>ジサツ</t>
    </rPh>
    <rPh sb="5" eb="6">
      <t>リツ</t>
    </rPh>
    <rPh sb="10" eb="11">
      <t>クラ</t>
    </rPh>
    <phoneticPr fontId="1"/>
  </si>
  <si>
    <r>
      <t>あなたの市町村の自殺者数</t>
    </r>
    <r>
      <rPr>
        <b/>
        <sz val="11"/>
        <color rgb="FFFF0000"/>
        <rFont val="ＭＳ Ｐゴシック"/>
        <family val="3"/>
        <charset val="128"/>
        <scheme val="minor"/>
      </rPr>
      <t xml:space="preserve"> B </t>
    </r>
    <r>
      <rPr>
        <sz val="11"/>
        <color theme="1"/>
        <rFont val="ＭＳ Ｐゴシック"/>
        <family val="2"/>
        <charset val="128"/>
        <scheme val="minor"/>
      </rPr>
      <t>と比べてみましょう。</t>
    </r>
    <rPh sb="4" eb="7">
      <t>シチョウソン</t>
    </rPh>
    <rPh sb="8" eb="11">
      <t>ジサツシャ</t>
    </rPh>
    <rPh sb="11" eb="12">
      <t>スウ</t>
    </rPh>
    <rPh sb="16" eb="17">
      <t>クラ</t>
    </rPh>
    <phoneticPr fontId="1"/>
  </si>
  <si>
    <t>※（１）と（２）の範囲の違い</t>
    <rPh sb="9" eb="11">
      <t>ハンイ</t>
    </rPh>
    <rPh sb="12" eb="13">
      <t>チガ</t>
    </rPh>
    <phoneticPr fontId="1"/>
  </si>
  <si>
    <t>市町村の自殺率</t>
    <rPh sb="0" eb="3">
      <t>シチョウソン</t>
    </rPh>
    <rPh sb="4" eb="6">
      <t>ジサツ</t>
    </rPh>
    <rPh sb="6" eb="7">
      <t>リツ</t>
    </rPh>
    <phoneticPr fontId="1"/>
  </si>
  <si>
    <t>全国の自殺率</t>
    <rPh sb="0" eb="2">
      <t>ゼンコク</t>
    </rPh>
    <rPh sb="3" eb="5">
      <t>ジサツ</t>
    </rPh>
    <rPh sb="5" eb="6">
      <t>リツ</t>
    </rPh>
    <phoneticPr fontId="1"/>
  </si>
  <si>
    <r>
      <t xml:space="preserve">（１）あなたの市町村の自殺率の統計的範囲（人口 </t>
    </r>
    <r>
      <rPr>
        <b/>
        <sz val="11"/>
        <color rgb="FFFF0000"/>
        <rFont val="ＭＳ Ｐゴシック"/>
        <family val="3"/>
        <charset val="128"/>
        <scheme val="minor"/>
      </rPr>
      <t>A</t>
    </r>
    <r>
      <rPr>
        <b/>
        <sz val="11"/>
        <color theme="1"/>
        <rFont val="ＭＳ Ｐゴシック"/>
        <family val="3"/>
        <charset val="128"/>
        <scheme val="minor"/>
      </rPr>
      <t xml:space="preserve"> が少ないと範囲が広くなります）</t>
    </r>
    <rPh sb="7" eb="10">
      <t>シチョウソン</t>
    </rPh>
    <rPh sb="11" eb="13">
      <t>ジサツ</t>
    </rPh>
    <rPh sb="13" eb="14">
      <t>リツ</t>
    </rPh>
    <rPh sb="15" eb="18">
      <t>トウケイテキ</t>
    </rPh>
    <rPh sb="18" eb="20">
      <t>ハンイ</t>
    </rPh>
    <rPh sb="21" eb="23">
      <t>ジンコウ</t>
    </rPh>
    <rPh sb="27" eb="28">
      <t>スク</t>
    </rPh>
    <rPh sb="31" eb="33">
      <t>ハンイ</t>
    </rPh>
    <rPh sb="34" eb="35">
      <t>ヒロ</t>
    </rPh>
    <phoneticPr fontId="1"/>
  </si>
  <si>
    <r>
      <t xml:space="preserve">（２）全国の自殺率と同等になる範囲（人口 </t>
    </r>
    <r>
      <rPr>
        <b/>
        <sz val="11"/>
        <color rgb="FFFF0000"/>
        <rFont val="ＭＳ Ｐゴシック"/>
        <family val="3"/>
        <charset val="128"/>
        <scheme val="minor"/>
      </rPr>
      <t>A</t>
    </r>
    <r>
      <rPr>
        <b/>
        <sz val="11"/>
        <color theme="1"/>
        <rFont val="ＭＳ Ｐゴシック"/>
        <family val="3"/>
        <charset val="128"/>
        <scheme val="minor"/>
      </rPr>
      <t xml:space="preserve"> によって値が変わります）</t>
    </r>
    <rPh sb="3" eb="5">
      <t>ゼンコク</t>
    </rPh>
    <rPh sb="6" eb="8">
      <t>ジサツ</t>
    </rPh>
    <rPh sb="8" eb="9">
      <t>リツ</t>
    </rPh>
    <rPh sb="10" eb="12">
      <t>ドウトウ</t>
    </rPh>
    <rPh sb="15" eb="17">
      <t>ハンイ</t>
    </rPh>
    <rPh sb="18" eb="20">
      <t>ジンコウ</t>
    </rPh>
    <rPh sb="27" eb="28">
      <t>アタイ</t>
    </rPh>
    <rPh sb="29" eb="30">
      <t>カ</t>
    </rPh>
    <phoneticPr fontId="1"/>
  </si>
  <si>
    <t>市町村の自殺率範囲の中に全国の自殺率が入っていれば</t>
    <rPh sb="0" eb="3">
      <t>シチョウソン</t>
    </rPh>
    <rPh sb="4" eb="6">
      <t>ジサツ</t>
    </rPh>
    <rPh sb="6" eb="7">
      <t>リツ</t>
    </rPh>
    <rPh sb="7" eb="9">
      <t>ハンイ</t>
    </rPh>
    <rPh sb="10" eb="11">
      <t>ナカ</t>
    </rPh>
    <rPh sb="12" eb="14">
      <t>ゼンコク</t>
    </rPh>
    <rPh sb="15" eb="17">
      <t>ジサツ</t>
    </rPh>
    <rPh sb="17" eb="18">
      <t>リツ</t>
    </rPh>
    <rPh sb="19" eb="20">
      <t>ハイ</t>
    </rPh>
    <phoneticPr fontId="1"/>
  </si>
  <si>
    <t>全国と同等の自殺率であると判定されます</t>
    <rPh sb="0" eb="2">
      <t>ゼンコク</t>
    </rPh>
    <rPh sb="3" eb="5">
      <t>ドウトウ</t>
    </rPh>
    <rPh sb="6" eb="8">
      <t>ジサツ</t>
    </rPh>
    <rPh sb="8" eb="9">
      <t>リツ</t>
    </rPh>
    <rPh sb="13" eb="15">
      <t>ハンテイ</t>
    </rPh>
    <phoneticPr fontId="1"/>
  </si>
  <si>
    <t>（左下と同じグラフです）</t>
    <rPh sb="1" eb="3">
      <t>ヒダリシタ</t>
    </rPh>
    <rPh sb="4" eb="5">
      <t>オナ</t>
    </rPh>
    <phoneticPr fontId="1"/>
  </si>
  <si>
    <r>
      <t>（１）は</t>
    </r>
    <r>
      <rPr>
        <sz val="11"/>
        <rFont val="ＭＳ Ｐゴシック"/>
        <family val="3"/>
        <charset val="128"/>
        <scheme val="minor"/>
      </rPr>
      <t>あなたの市町村</t>
    </r>
    <r>
      <rPr>
        <sz val="11"/>
        <color theme="1"/>
        <rFont val="ＭＳ Ｐゴシック"/>
        <family val="2"/>
        <charset val="128"/>
        <scheme val="minor"/>
      </rPr>
      <t>の</t>
    </r>
    <r>
      <rPr>
        <b/>
        <sz val="11"/>
        <color rgb="FFFF0000"/>
        <rFont val="ＭＳ Ｐゴシック"/>
        <family val="3"/>
        <charset val="128"/>
        <scheme val="minor"/>
      </rPr>
      <t>現状の自殺率</t>
    </r>
    <r>
      <rPr>
        <sz val="11"/>
        <color theme="1"/>
        <rFont val="ＭＳ Ｐゴシック"/>
        <family val="2"/>
        <charset val="128"/>
        <scheme val="minor"/>
      </rPr>
      <t>の統計的範囲です</t>
    </r>
    <rPh sb="8" eb="11">
      <t>シチョウソン</t>
    </rPh>
    <rPh sb="12" eb="14">
      <t>ゲンジョウ</t>
    </rPh>
    <rPh sb="15" eb="17">
      <t>ジサツ</t>
    </rPh>
    <rPh sb="17" eb="18">
      <t>リツ</t>
    </rPh>
    <rPh sb="19" eb="22">
      <t>トウケイテキ</t>
    </rPh>
    <rPh sb="22" eb="24">
      <t>ハンイ</t>
    </rPh>
    <phoneticPr fontId="1"/>
  </si>
  <si>
    <r>
      <t>（２）は</t>
    </r>
    <r>
      <rPr>
        <b/>
        <sz val="11"/>
        <color rgb="FFFF0000"/>
        <rFont val="ＭＳ Ｐゴシック"/>
        <family val="3"/>
        <charset val="128"/>
        <scheme val="minor"/>
      </rPr>
      <t>全国の値から期待される自殺者数</t>
    </r>
    <r>
      <rPr>
        <sz val="11"/>
        <color theme="1"/>
        <rFont val="ＭＳ Ｐゴシック"/>
        <family val="2"/>
        <charset val="128"/>
        <scheme val="minor"/>
      </rPr>
      <t>の統計的範囲です</t>
    </r>
    <rPh sb="4" eb="6">
      <t>ゼンコク</t>
    </rPh>
    <rPh sb="7" eb="8">
      <t>アタイ</t>
    </rPh>
    <rPh sb="10" eb="12">
      <t>キタイ</t>
    </rPh>
    <rPh sb="15" eb="18">
      <t>ジサツシャ</t>
    </rPh>
    <rPh sb="18" eb="19">
      <t>スウ</t>
    </rPh>
    <rPh sb="20" eb="23">
      <t>トウケイテキ</t>
    </rPh>
    <rPh sb="23" eb="25">
      <t>ハンイ</t>
    </rPh>
    <phoneticPr fontId="1"/>
  </si>
  <si>
    <t>９５％信頼性区間と全国の自殺率の比較</t>
    <rPh sb="3" eb="6">
      <t>シンライセイ</t>
    </rPh>
    <rPh sb="6" eb="8">
      <t>クカン</t>
    </rPh>
    <rPh sb="9" eb="11">
      <t>ゼンコク</t>
    </rPh>
    <rPh sb="12" eb="14">
      <t>ジサツ</t>
    </rPh>
    <rPh sb="14" eb="15">
      <t>リツ</t>
    </rPh>
    <rPh sb="16" eb="18">
      <t>ヒカク</t>
    </rPh>
    <phoneticPr fontId="1"/>
  </si>
  <si>
    <t>※危険率とは？</t>
    <rPh sb="1" eb="3">
      <t>キケン</t>
    </rPh>
    <rPh sb="3" eb="4">
      <t>リツ</t>
    </rPh>
    <phoneticPr fontId="1"/>
  </si>
  <si>
    <t>危険率５％＝100回のうち5回しか起こらないくらい稀であること</t>
    <rPh sb="0" eb="2">
      <t>キケン</t>
    </rPh>
    <rPh sb="2" eb="3">
      <t>リツ</t>
    </rPh>
    <rPh sb="9" eb="10">
      <t>カイ</t>
    </rPh>
    <rPh sb="14" eb="15">
      <t>カイ</t>
    </rPh>
    <rPh sb="17" eb="18">
      <t>オ</t>
    </rPh>
    <rPh sb="25" eb="26">
      <t>マレ</t>
    </rPh>
    <phoneticPr fontId="1"/>
  </si>
  <si>
    <t>（95%信頼性区間＝100回のうち95回はこの範囲に当てはまる、という区間）</t>
    <rPh sb="4" eb="7">
      <t>シンライセイ</t>
    </rPh>
    <rPh sb="7" eb="9">
      <t>クカン</t>
    </rPh>
    <rPh sb="13" eb="14">
      <t>カイ</t>
    </rPh>
    <rPh sb="19" eb="20">
      <t>カイ</t>
    </rPh>
    <rPh sb="23" eb="25">
      <t>ハンイ</t>
    </rPh>
    <rPh sb="26" eb="27">
      <t>ア</t>
    </rPh>
    <rPh sb="35" eb="37">
      <t>クカン</t>
    </rPh>
    <phoneticPr fontId="1"/>
  </si>
  <si>
    <t>「年齢別の人口」「年齢別自殺者数」「全国の年齢別自殺率」を用いると、年齢別に全国と比較できます</t>
    <rPh sb="1" eb="3">
      <t>ネンレイ</t>
    </rPh>
    <rPh sb="3" eb="4">
      <t>ベツ</t>
    </rPh>
    <rPh sb="5" eb="7">
      <t>ジンコウ</t>
    </rPh>
    <rPh sb="9" eb="11">
      <t>ネンレイ</t>
    </rPh>
    <rPh sb="11" eb="12">
      <t>ベツ</t>
    </rPh>
    <rPh sb="12" eb="15">
      <t>ジサツシャ</t>
    </rPh>
    <rPh sb="15" eb="16">
      <t>スウ</t>
    </rPh>
    <rPh sb="18" eb="20">
      <t>ゼンコク</t>
    </rPh>
    <rPh sb="21" eb="23">
      <t>ネンレイ</t>
    </rPh>
    <rPh sb="23" eb="24">
      <t>ベツ</t>
    </rPh>
    <rPh sb="24" eb="26">
      <t>ジサツ</t>
    </rPh>
    <rPh sb="26" eb="27">
      <t>リツ</t>
    </rPh>
    <rPh sb="29" eb="30">
      <t>モチ</t>
    </rPh>
    <rPh sb="34" eb="36">
      <t>ネンレイ</t>
    </rPh>
    <rPh sb="36" eb="37">
      <t>ベツ</t>
    </rPh>
    <rPh sb="38" eb="40">
      <t>ゼンコク</t>
    </rPh>
    <rPh sb="41" eb="43">
      <t>ヒカク</t>
    </rPh>
    <phoneticPr fontId="1"/>
  </si>
  <si>
    <t>　　　　　　　　　　　　　　市町村の自殺率範囲の中に全国の自殺率が入っていれば</t>
    <rPh sb="14" eb="17">
      <t>シチョウソン</t>
    </rPh>
    <rPh sb="18" eb="20">
      <t>ジサツ</t>
    </rPh>
    <rPh sb="20" eb="21">
      <t>リツ</t>
    </rPh>
    <rPh sb="21" eb="23">
      <t>ハンイ</t>
    </rPh>
    <rPh sb="24" eb="25">
      <t>ナカ</t>
    </rPh>
    <rPh sb="26" eb="28">
      <t>ゼンコク</t>
    </rPh>
    <rPh sb="29" eb="31">
      <t>ジサツ</t>
    </rPh>
    <rPh sb="31" eb="32">
      <t>リツ</t>
    </rPh>
    <rPh sb="33" eb="34">
      <t>ハイ</t>
    </rPh>
    <phoneticPr fontId="1"/>
  </si>
  <si>
    <t>　　　　　　　　　　　　　　全国と同等の自殺率であると判定されます</t>
    <rPh sb="14" eb="16">
      <t>ゼンコク</t>
    </rPh>
    <rPh sb="17" eb="19">
      <t>ドウトウ</t>
    </rPh>
    <rPh sb="20" eb="22">
      <t>ジサツ</t>
    </rPh>
    <rPh sb="22" eb="23">
      <t>リツ</t>
    </rPh>
    <rPh sb="27" eb="29">
      <t>ハンテイ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</si>
</sst>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9">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2" tint="-0.249977111117893"/>
      <name val="ＭＳ Ｐゴシック"/>
      <family val="2"/>
      <charset val="128"/>
      <scheme val="minor"/>
    </font>
    <font>
      <b/>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b/>
      <sz val="11"/>
      <color rgb="FFFF0000"/>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66FF66"/>
        <bgColor indexed="64"/>
      </patternFill>
    </fill>
    <fill>
      <patternFill patternType="solid">
        <fgColor theme="2" tint="-0.249977111117893"/>
        <bgColor indexed="64"/>
      </patternFill>
    </fill>
    <fill>
      <patternFill patternType="solid">
        <fgColor rgb="FF99FF99"/>
        <bgColor indexed="64"/>
      </patternFill>
    </fill>
    <fill>
      <patternFill patternType="solid">
        <fgColor theme="2" tint="-9.9978637043366805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176" fontId="0" fillId="0" borderId="0" xfId="0" applyNumberFormat="1" applyBorder="1" applyAlignment="1">
      <alignment horizontal="center" vertical="center"/>
    </xf>
    <xf numFmtId="177" fontId="0" fillId="0" borderId="0" xfId="0" applyNumberFormat="1" applyBorder="1" applyAlignment="1">
      <alignment horizontal="center" vertical="center"/>
    </xf>
    <xf numFmtId="0" fontId="2" fillId="0" borderId="0" xfId="0" applyFont="1">
      <alignment vertical="center"/>
    </xf>
    <xf numFmtId="0" fontId="3" fillId="4" borderId="0" xfId="0" applyFont="1" applyFill="1">
      <alignment vertical="center"/>
    </xf>
    <xf numFmtId="176" fontId="3" fillId="4" borderId="0" xfId="0" applyNumberFormat="1" applyFont="1" applyFill="1">
      <alignment vertical="center"/>
    </xf>
    <xf numFmtId="176" fontId="3" fillId="4" borderId="0" xfId="0" applyNumberFormat="1" applyFont="1" applyFill="1" applyBorder="1" applyAlignment="1">
      <alignment horizontal="center" vertical="center"/>
    </xf>
    <xf numFmtId="0" fontId="3" fillId="4" borderId="0" xfId="0" applyNumberFormat="1" applyFont="1" applyFill="1">
      <alignment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5" fillId="0" borderId="0" xfId="0" applyFont="1">
      <alignment vertical="center"/>
    </xf>
    <xf numFmtId="0" fontId="0" fillId="0" borderId="0" xfId="0"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lignment vertical="center"/>
    </xf>
    <xf numFmtId="176" fontId="0" fillId="3" borderId="2" xfId="0" applyNumberFormat="1" applyFill="1" applyBorder="1" applyAlignment="1">
      <alignment horizontal="center" vertical="center"/>
    </xf>
    <xf numFmtId="0" fontId="2" fillId="0" borderId="1" xfId="0" applyFont="1" applyBorder="1">
      <alignment vertical="center"/>
    </xf>
    <xf numFmtId="0" fontId="6" fillId="0" borderId="0" xfId="0" applyFont="1">
      <alignment vertical="center"/>
    </xf>
    <xf numFmtId="176" fontId="0" fillId="5" borderId="0" xfId="0" applyNumberFormat="1" applyFill="1" applyBorder="1" applyAlignment="1">
      <alignment horizontal="center" vertical="center"/>
    </xf>
    <xf numFmtId="176" fontId="0" fillId="5" borderId="5"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7" fontId="0" fillId="5" borderId="0" xfId="0" applyNumberFormat="1" applyFill="1" applyBorder="1" applyAlignment="1">
      <alignment horizontal="center" vertical="center"/>
    </xf>
    <xf numFmtId="177" fontId="0" fillId="5" borderId="5" xfId="0" applyNumberFormat="1" applyFill="1" applyBorder="1" applyAlignment="1">
      <alignment horizontal="center"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0" fontId="0" fillId="0" borderId="2" xfId="0" applyBorder="1">
      <alignment vertical="center"/>
    </xf>
    <xf numFmtId="0" fontId="0" fillId="0" borderId="7" xfId="0" applyBorder="1">
      <alignment vertical="center"/>
    </xf>
    <xf numFmtId="0" fontId="0" fillId="3" borderId="0" xfId="0" applyFill="1">
      <alignment vertical="center"/>
    </xf>
    <xf numFmtId="0" fontId="0" fillId="0" borderId="0" xfId="0" applyAlignment="1">
      <alignment horizontal="right" vertical="center"/>
    </xf>
    <xf numFmtId="0" fontId="7" fillId="0" borderId="0" xfId="0" applyFont="1">
      <alignment vertical="center"/>
    </xf>
    <xf numFmtId="0" fontId="0" fillId="0" borderId="6" xfId="0" applyBorder="1" applyAlignment="1">
      <alignment horizontal="right" vertical="center"/>
    </xf>
    <xf numFmtId="0" fontId="0" fillId="0" borderId="4" xfId="0" applyBorder="1" applyAlignment="1">
      <alignment horizontal="right" vertical="center"/>
    </xf>
    <xf numFmtId="176" fontId="0" fillId="0" borderId="2" xfId="0" applyNumberFormat="1" applyFill="1" applyBorder="1" applyAlignment="1">
      <alignment horizontal="center" vertical="center"/>
    </xf>
    <xf numFmtId="0" fontId="0" fillId="0" borderId="0" xfId="0" applyFill="1" applyBorder="1" applyAlignment="1">
      <alignment horizontal="left" vertical="center"/>
    </xf>
    <xf numFmtId="0" fontId="5" fillId="6" borderId="0" xfId="0" applyFont="1" applyFill="1">
      <alignment vertical="center"/>
    </xf>
    <xf numFmtId="0" fontId="4" fillId="6" borderId="0" xfId="0" applyFont="1" applyFill="1">
      <alignment vertical="center"/>
    </xf>
    <xf numFmtId="176" fontId="0" fillId="0" borderId="0" xfId="0" applyNumberFormat="1">
      <alignment vertical="center"/>
    </xf>
    <xf numFmtId="177" fontId="0" fillId="0" borderId="0" xfId="0" applyNumberFormat="1">
      <alignment vertical="center"/>
    </xf>
    <xf numFmtId="0" fontId="0" fillId="2" borderId="0" xfId="0" applyFill="1" applyProtection="1">
      <alignment vertical="center"/>
      <protection locked="0"/>
    </xf>
  </cellXfs>
  <cellStyles count="1">
    <cellStyle name="標準" xfId="0" builtinId="0"/>
  </cellStyles>
  <dxfs count="0"/>
  <tableStyles count="0" defaultTableStyle="TableStyleMedium2" defaultPivotStyle="PivotStyleLight16"/>
  <colors>
    <mruColors>
      <color rgb="FF66FF66"/>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40840527464189"/>
          <c:y val="5.1400554097404488E-2"/>
          <c:w val="0.78066293520538843"/>
          <c:h val="0.77682852143482062"/>
        </c:manualLayout>
      </c:layout>
      <c:scatterChart>
        <c:scatterStyle val="lineMarker"/>
        <c:varyColors val="0"/>
        <c:ser>
          <c:idx val="0"/>
          <c:order val="0"/>
          <c:spPr>
            <a:ln w="28575">
              <a:noFill/>
            </a:ln>
          </c:spPr>
          <c:marker>
            <c:symbol val="diamond"/>
            <c:size val="14"/>
          </c:marker>
          <c:errBars>
            <c:errDir val="y"/>
            <c:errBarType val="both"/>
            <c:errValType val="cust"/>
            <c:noEndCap val="0"/>
            <c:plus>
              <c:numRef>
                <c:f>Sheet1!$K$8:$L$8</c:f>
                <c:numCache>
                  <c:formatCode>General</c:formatCode>
                  <c:ptCount val="2"/>
                  <c:pt idx="0">
                    <c:v>10.493837996275969</c:v>
                  </c:pt>
                </c:numCache>
              </c:numRef>
            </c:plus>
            <c:minus>
              <c:numRef>
                <c:f>Sheet1!$K$7:$L$7</c:f>
                <c:numCache>
                  <c:formatCode>General</c:formatCode>
                  <c:ptCount val="2"/>
                  <c:pt idx="0">
                    <c:v>7.0221987615437644</c:v>
                  </c:pt>
                </c:numCache>
              </c:numRef>
            </c:minus>
            <c:spPr>
              <a:ln w="38100">
                <a:solidFill>
                  <a:schemeClr val="accent3">
                    <a:lumMod val="50000"/>
                  </a:schemeClr>
                </a:solidFill>
              </a:ln>
            </c:spPr>
          </c:errBars>
          <c:xVal>
            <c:strRef>
              <c:f>Sheet1!$K$4:$L$4</c:f>
              <c:strCache>
                <c:ptCount val="2"/>
                <c:pt idx="0">
                  <c:v>市町村の自殺率</c:v>
                </c:pt>
                <c:pt idx="1">
                  <c:v>全国の自殺率</c:v>
                </c:pt>
              </c:strCache>
            </c:strRef>
          </c:xVal>
          <c:yVal>
            <c:numRef>
              <c:f>Sheet1!$K$5:$L$5</c:f>
              <c:numCache>
                <c:formatCode>General</c:formatCode>
                <c:ptCount val="2"/>
                <c:pt idx="0" formatCode="0.0_ ">
                  <c:v>15.489467162329616</c:v>
                </c:pt>
              </c:numCache>
            </c:numRef>
          </c:yVal>
          <c:smooth val="0"/>
        </c:ser>
        <c:dLbls>
          <c:showLegendKey val="0"/>
          <c:showVal val="0"/>
          <c:showCatName val="0"/>
          <c:showSerName val="0"/>
          <c:showPercent val="0"/>
          <c:showBubbleSize val="0"/>
        </c:dLbls>
        <c:axId val="92685824"/>
        <c:axId val="92687744"/>
      </c:scatterChart>
      <c:scatterChart>
        <c:scatterStyle val="lineMarker"/>
        <c:varyColors val="0"/>
        <c:ser>
          <c:idx val="1"/>
          <c:order val="1"/>
          <c:spPr>
            <a:ln w="28575">
              <a:noFill/>
            </a:ln>
          </c:spPr>
          <c:marker>
            <c:symbol val="square"/>
            <c:size val="10"/>
          </c:marker>
          <c:xVal>
            <c:strRef>
              <c:f>Sheet1!$K$4:$L$4</c:f>
              <c:strCache>
                <c:ptCount val="2"/>
                <c:pt idx="0">
                  <c:v>市町村の自殺率</c:v>
                </c:pt>
                <c:pt idx="1">
                  <c:v>全国の自殺率</c:v>
                </c:pt>
              </c:strCache>
            </c:strRef>
          </c:xVal>
          <c:yVal>
            <c:numRef>
              <c:f>Sheet1!$K$6:$L$6</c:f>
              <c:numCache>
                <c:formatCode>General</c:formatCode>
                <c:ptCount val="2"/>
                <c:pt idx="1">
                  <c:v>19.723169823158059</c:v>
                </c:pt>
              </c:numCache>
            </c:numRef>
          </c:yVal>
          <c:smooth val="0"/>
        </c:ser>
        <c:dLbls>
          <c:showLegendKey val="0"/>
          <c:showVal val="0"/>
          <c:showCatName val="0"/>
          <c:showSerName val="0"/>
          <c:showPercent val="0"/>
          <c:showBubbleSize val="0"/>
        </c:dLbls>
        <c:axId val="92707840"/>
        <c:axId val="92706304"/>
      </c:scatterChart>
      <c:valAx>
        <c:axId val="92685824"/>
        <c:scaling>
          <c:orientation val="minMax"/>
        </c:scaling>
        <c:delete val="1"/>
        <c:axPos val="b"/>
        <c:title>
          <c:tx>
            <c:rich>
              <a:bodyPr/>
              <a:lstStyle/>
              <a:p>
                <a:pPr>
                  <a:defRPr/>
                </a:pPr>
                <a:r>
                  <a:rPr lang="ja-JP" altLang="en-US"/>
                  <a:t>市町村の自殺率範囲</a:t>
                </a:r>
              </a:p>
            </c:rich>
          </c:tx>
          <c:layout>
            <c:manualLayout>
              <c:xMode val="edge"/>
              <c:yMode val="edge"/>
              <c:x val="0.32058413180280176"/>
              <c:y val="0.86526611256926222"/>
            </c:manualLayout>
          </c:layout>
          <c:overlay val="0"/>
        </c:title>
        <c:majorTickMark val="out"/>
        <c:minorTickMark val="none"/>
        <c:tickLblPos val="nextTo"/>
        <c:crossAx val="92687744"/>
        <c:crosses val="autoZero"/>
        <c:crossBetween val="midCat"/>
      </c:valAx>
      <c:valAx>
        <c:axId val="92687744"/>
        <c:scaling>
          <c:orientation val="minMax"/>
        </c:scaling>
        <c:delete val="0"/>
        <c:axPos val="l"/>
        <c:majorGridlines/>
        <c:title>
          <c:tx>
            <c:rich>
              <a:bodyPr rot="0" vert="wordArtVertRtl"/>
              <a:lstStyle/>
              <a:p>
                <a:pPr>
                  <a:defRPr/>
                </a:pPr>
                <a:r>
                  <a:rPr lang="ja-JP" altLang="en-US"/>
                  <a:t>人口十万対自殺率（人）</a:t>
                </a:r>
              </a:p>
            </c:rich>
          </c:tx>
          <c:layout/>
          <c:overlay val="0"/>
        </c:title>
        <c:numFmt formatCode="0.0_ " sourceLinked="1"/>
        <c:majorTickMark val="out"/>
        <c:minorTickMark val="none"/>
        <c:tickLblPos val="nextTo"/>
        <c:crossAx val="92685824"/>
        <c:crosses val="autoZero"/>
        <c:crossBetween val="midCat"/>
      </c:valAx>
      <c:valAx>
        <c:axId val="92706304"/>
        <c:scaling>
          <c:orientation val="minMax"/>
        </c:scaling>
        <c:delete val="1"/>
        <c:axPos val="r"/>
        <c:numFmt formatCode="0.0_ " sourceLinked="1"/>
        <c:majorTickMark val="out"/>
        <c:minorTickMark val="none"/>
        <c:tickLblPos val="nextTo"/>
        <c:crossAx val="92707840"/>
        <c:crosses val="max"/>
        <c:crossBetween val="midCat"/>
      </c:valAx>
      <c:valAx>
        <c:axId val="92707840"/>
        <c:scaling>
          <c:orientation val="minMax"/>
        </c:scaling>
        <c:delete val="1"/>
        <c:axPos val="t"/>
        <c:title>
          <c:tx>
            <c:rich>
              <a:bodyPr/>
              <a:lstStyle/>
              <a:p>
                <a:pPr>
                  <a:defRPr/>
                </a:pPr>
                <a:r>
                  <a:rPr lang="ja-JP" altLang="en-US"/>
                  <a:t>全国の自殺率</a:t>
                </a:r>
              </a:p>
            </c:rich>
          </c:tx>
          <c:layout>
            <c:manualLayout>
              <c:xMode val="edge"/>
              <c:yMode val="edge"/>
              <c:x val="0.70592543401954277"/>
              <c:y val="0.87037037037037035"/>
            </c:manualLayout>
          </c:layout>
          <c:overlay val="0"/>
        </c:title>
        <c:majorTickMark val="out"/>
        <c:minorTickMark val="none"/>
        <c:tickLblPos val="nextTo"/>
        <c:crossAx val="92706304"/>
        <c:crosses val="max"/>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40840527464189"/>
          <c:y val="5.1400554097404488E-2"/>
          <c:w val="0.78066293520538843"/>
          <c:h val="0.77682852143482062"/>
        </c:manualLayout>
      </c:layout>
      <c:scatterChart>
        <c:scatterStyle val="lineMarker"/>
        <c:varyColors val="0"/>
        <c:ser>
          <c:idx val="0"/>
          <c:order val="0"/>
          <c:spPr>
            <a:ln w="28575">
              <a:noFill/>
            </a:ln>
          </c:spPr>
          <c:marker>
            <c:symbol val="diamond"/>
            <c:size val="14"/>
          </c:marker>
          <c:errBars>
            <c:errDir val="y"/>
            <c:errBarType val="both"/>
            <c:errValType val="cust"/>
            <c:noEndCap val="0"/>
            <c:plus>
              <c:numRef>
                <c:f>Sheet1!$K$8:$L$8</c:f>
                <c:numCache>
                  <c:formatCode>General</c:formatCode>
                  <c:ptCount val="2"/>
                  <c:pt idx="0">
                    <c:v>10.493837996275969</c:v>
                  </c:pt>
                </c:numCache>
              </c:numRef>
            </c:plus>
            <c:minus>
              <c:numRef>
                <c:f>Sheet1!$K$7:$L$7</c:f>
                <c:numCache>
                  <c:formatCode>General</c:formatCode>
                  <c:ptCount val="2"/>
                  <c:pt idx="0">
                    <c:v>7.0221987615437644</c:v>
                  </c:pt>
                </c:numCache>
              </c:numRef>
            </c:minus>
            <c:spPr>
              <a:ln w="38100">
                <a:solidFill>
                  <a:schemeClr val="accent3">
                    <a:lumMod val="50000"/>
                  </a:schemeClr>
                </a:solidFill>
              </a:ln>
            </c:spPr>
          </c:errBars>
          <c:xVal>
            <c:strRef>
              <c:f>Sheet1!$K$4:$L$4</c:f>
              <c:strCache>
                <c:ptCount val="2"/>
                <c:pt idx="0">
                  <c:v>市町村の自殺率</c:v>
                </c:pt>
                <c:pt idx="1">
                  <c:v>全国の自殺率</c:v>
                </c:pt>
              </c:strCache>
            </c:strRef>
          </c:xVal>
          <c:yVal>
            <c:numRef>
              <c:f>Sheet1!$K$5:$L$5</c:f>
              <c:numCache>
                <c:formatCode>General</c:formatCode>
                <c:ptCount val="2"/>
                <c:pt idx="0" formatCode="0.0_ ">
                  <c:v>15.489467162329616</c:v>
                </c:pt>
              </c:numCache>
            </c:numRef>
          </c:yVal>
          <c:smooth val="0"/>
        </c:ser>
        <c:dLbls>
          <c:showLegendKey val="0"/>
          <c:showVal val="0"/>
          <c:showCatName val="0"/>
          <c:showSerName val="0"/>
          <c:showPercent val="0"/>
          <c:showBubbleSize val="0"/>
        </c:dLbls>
        <c:axId val="93656192"/>
        <c:axId val="93658112"/>
      </c:scatterChart>
      <c:scatterChart>
        <c:scatterStyle val="lineMarker"/>
        <c:varyColors val="0"/>
        <c:ser>
          <c:idx val="1"/>
          <c:order val="1"/>
          <c:spPr>
            <a:ln w="28575">
              <a:noFill/>
            </a:ln>
          </c:spPr>
          <c:marker>
            <c:symbol val="square"/>
            <c:size val="10"/>
          </c:marker>
          <c:xVal>
            <c:strRef>
              <c:f>Sheet1!$K$4:$L$4</c:f>
              <c:strCache>
                <c:ptCount val="2"/>
                <c:pt idx="0">
                  <c:v>市町村の自殺率</c:v>
                </c:pt>
                <c:pt idx="1">
                  <c:v>全国の自殺率</c:v>
                </c:pt>
              </c:strCache>
            </c:strRef>
          </c:xVal>
          <c:yVal>
            <c:numRef>
              <c:f>Sheet1!$K$6:$L$6</c:f>
              <c:numCache>
                <c:formatCode>General</c:formatCode>
                <c:ptCount val="2"/>
                <c:pt idx="1">
                  <c:v>19.723169823158059</c:v>
                </c:pt>
              </c:numCache>
            </c:numRef>
          </c:yVal>
          <c:smooth val="0"/>
        </c:ser>
        <c:dLbls>
          <c:showLegendKey val="0"/>
          <c:showVal val="0"/>
          <c:showCatName val="0"/>
          <c:showSerName val="0"/>
          <c:showPercent val="0"/>
          <c:showBubbleSize val="0"/>
        </c:dLbls>
        <c:axId val="93674112"/>
        <c:axId val="93672576"/>
      </c:scatterChart>
      <c:valAx>
        <c:axId val="93656192"/>
        <c:scaling>
          <c:orientation val="minMax"/>
        </c:scaling>
        <c:delete val="1"/>
        <c:axPos val="b"/>
        <c:title>
          <c:tx>
            <c:rich>
              <a:bodyPr/>
              <a:lstStyle/>
              <a:p>
                <a:pPr>
                  <a:defRPr/>
                </a:pPr>
                <a:r>
                  <a:rPr lang="ja-JP" altLang="en-US"/>
                  <a:t>市町村の自殺率範囲</a:t>
                </a:r>
              </a:p>
            </c:rich>
          </c:tx>
          <c:layout>
            <c:manualLayout>
              <c:xMode val="edge"/>
              <c:yMode val="edge"/>
              <c:x val="0.32058413180280176"/>
              <c:y val="0.86526611256926222"/>
            </c:manualLayout>
          </c:layout>
          <c:overlay val="0"/>
        </c:title>
        <c:majorTickMark val="out"/>
        <c:minorTickMark val="none"/>
        <c:tickLblPos val="nextTo"/>
        <c:crossAx val="93658112"/>
        <c:crosses val="autoZero"/>
        <c:crossBetween val="midCat"/>
      </c:valAx>
      <c:valAx>
        <c:axId val="93658112"/>
        <c:scaling>
          <c:orientation val="minMax"/>
        </c:scaling>
        <c:delete val="0"/>
        <c:axPos val="l"/>
        <c:majorGridlines/>
        <c:title>
          <c:tx>
            <c:rich>
              <a:bodyPr rot="0" vert="wordArtVertRtl"/>
              <a:lstStyle/>
              <a:p>
                <a:pPr>
                  <a:defRPr/>
                </a:pPr>
                <a:r>
                  <a:rPr lang="ja-JP" altLang="en-US"/>
                  <a:t>人口十万対自殺率（人）</a:t>
                </a:r>
              </a:p>
            </c:rich>
          </c:tx>
          <c:layout/>
          <c:overlay val="0"/>
        </c:title>
        <c:numFmt formatCode="0.0_ " sourceLinked="1"/>
        <c:majorTickMark val="out"/>
        <c:minorTickMark val="none"/>
        <c:tickLblPos val="nextTo"/>
        <c:crossAx val="93656192"/>
        <c:crosses val="autoZero"/>
        <c:crossBetween val="midCat"/>
      </c:valAx>
      <c:valAx>
        <c:axId val="93672576"/>
        <c:scaling>
          <c:orientation val="minMax"/>
        </c:scaling>
        <c:delete val="1"/>
        <c:axPos val="r"/>
        <c:numFmt formatCode="0.0_ " sourceLinked="1"/>
        <c:majorTickMark val="out"/>
        <c:minorTickMark val="none"/>
        <c:tickLblPos val="nextTo"/>
        <c:crossAx val="93674112"/>
        <c:crosses val="max"/>
        <c:crossBetween val="midCat"/>
      </c:valAx>
      <c:valAx>
        <c:axId val="93674112"/>
        <c:scaling>
          <c:orientation val="minMax"/>
        </c:scaling>
        <c:delete val="1"/>
        <c:axPos val="t"/>
        <c:title>
          <c:tx>
            <c:rich>
              <a:bodyPr/>
              <a:lstStyle/>
              <a:p>
                <a:pPr>
                  <a:defRPr/>
                </a:pPr>
                <a:r>
                  <a:rPr lang="ja-JP" altLang="en-US"/>
                  <a:t>全国の自殺率</a:t>
                </a:r>
              </a:p>
            </c:rich>
          </c:tx>
          <c:layout>
            <c:manualLayout>
              <c:xMode val="edge"/>
              <c:yMode val="edge"/>
              <c:x val="0.70592543401954277"/>
              <c:y val="0.87037037037037035"/>
            </c:manualLayout>
          </c:layout>
          <c:overlay val="0"/>
        </c:title>
        <c:majorTickMark val="out"/>
        <c:minorTickMark val="none"/>
        <c:tickLblPos val="nextTo"/>
        <c:crossAx val="93672576"/>
        <c:crosses val="max"/>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1762125</xdr:colOff>
      <xdr:row>17</xdr:row>
      <xdr:rowOff>76200</xdr:rowOff>
    </xdr:from>
    <xdr:ext cx="698846" cy="275717"/>
    <xdr:sp macro="" textlink="">
      <xdr:nvSpPr>
        <xdr:cNvPr id="3" name="テキスト ボックス 2"/>
        <xdr:cNvSpPr txBox="1"/>
      </xdr:nvSpPr>
      <xdr:spPr>
        <a:xfrm>
          <a:off x="5972175" y="2895600"/>
          <a:ext cx="69884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00B050"/>
              </a:solidFill>
            </a:rPr>
            <a:t>同じです</a:t>
          </a:r>
        </a:p>
      </xdr:txBody>
    </xdr:sp>
    <xdr:clientData/>
  </xdr:oneCellAnchor>
  <xdr:twoCellAnchor>
    <xdr:from>
      <xdr:col>6</xdr:col>
      <xdr:colOff>2543175</xdr:colOff>
      <xdr:row>16</xdr:row>
      <xdr:rowOff>28575</xdr:rowOff>
    </xdr:from>
    <xdr:to>
      <xdr:col>7</xdr:col>
      <xdr:colOff>66675</xdr:colOff>
      <xdr:row>17</xdr:row>
      <xdr:rowOff>66675</xdr:rowOff>
    </xdr:to>
    <xdr:cxnSp macro="">
      <xdr:nvCxnSpPr>
        <xdr:cNvPr id="5" name="直線矢印コネクタ 4"/>
        <xdr:cNvCxnSpPr/>
      </xdr:nvCxnSpPr>
      <xdr:spPr>
        <a:xfrm flipV="1">
          <a:off x="6753225" y="2676525"/>
          <a:ext cx="19050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2543175</xdr:colOff>
      <xdr:row>18</xdr:row>
      <xdr:rowOff>123825</xdr:rowOff>
    </xdr:from>
    <xdr:to>
      <xdr:col>7</xdr:col>
      <xdr:colOff>95250</xdr:colOff>
      <xdr:row>19</xdr:row>
      <xdr:rowOff>114300</xdr:rowOff>
    </xdr:to>
    <xdr:cxnSp macro="">
      <xdr:nvCxnSpPr>
        <xdr:cNvPr id="6" name="直線矢印コネクタ 5"/>
        <xdr:cNvCxnSpPr/>
      </xdr:nvCxnSpPr>
      <xdr:spPr>
        <a:xfrm>
          <a:off x="6753225" y="3114675"/>
          <a:ext cx="2190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161925</xdr:colOff>
      <xdr:row>2</xdr:row>
      <xdr:rowOff>119062</xdr:rowOff>
    </xdr:from>
    <xdr:to>
      <xdr:col>15</xdr:col>
      <xdr:colOff>0</xdr:colOff>
      <xdr:row>18</xdr:row>
      <xdr:rowOff>90487</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1104900</xdr:colOff>
      <xdr:row>49</xdr:row>
      <xdr:rowOff>38100</xdr:rowOff>
    </xdr:from>
    <xdr:to>
      <xdr:col>6</xdr:col>
      <xdr:colOff>876300</xdr:colOff>
      <xdr:row>65</xdr:row>
      <xdr:rowOff>38100</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workbookViewId="0">
      <selection activeCell="C4" sqref="C4"/>
    </sheetView>
  </sheetViews>
  <sheetFormatPr defaultRowHeight="13.5"/>
  <cols>
    <col min="1" max="1" width="2.25" customWidth="1"/>
    <col min="2" max="2" width="29.25" customWidth="1"/>
    <col min="3" max="3" width="8.375" customWidth="1"/>
    <col min="4" max="4" width="3.125" customWidth="1"/>
    <col min="5" max="5" width="7.375" customWidth="1"/>
    <col min="6" max="6" width="6.75" customWidth="1"/>
    <col min="7" max="7" width="29.5" customWidth="1"/>
    <col min="8" max="8" width="6.5" customWidth="1"/>
    <col min="9" max="9" width="4.5" customWidth="1"/>
  </cols>
  <sheetData>
    <row r="1" spans="1:12" s="17" customFormat="1" ht="17.25">
      <c r="A1" s="42"/>
      <c r="B1" s="43" t="s">
        <v>9</v>
      </c>
      <c r="C1" s="42"/>
      <c r="D1" s="42"/>
      <c r="E1" s="42"/>
      <c r="F1" s="42"/>
      <c r="G1" s="42"/>
      <c r="H1" s="42"/>
    </row>
    <row r="2" spans="1:12">
      <c r="K2" s="10" t="s">
        <v>38</v>
      </c>
    </row>
    <row r="3" spans="1:12">
      <c r="C3" s="37" t="s">
        <v>10</v>
      </c>
      <c r="D3" s="37"/>
    </row>
    <row r="4" spans="1:12">
      <c r="B4" t="s">
        <v>1</v>
      </c>
      <c r="C4" s="46">
        <v>90384</v>
      </c>
      <c r="D4" s="37" t="s">
        <v>19</v>
      </c>
      <c r="K4" t="s">
        <v>29</v>
      </c>
      <c r="L4" t="s">
        <v>30</v>
      </c>
    </row>
    <row r="5" spans="1:12">
      <c r="B5" t="s">
        <v>0</v>
      </c>
      <c r="C5" s="46">
        <v>14</v>
      </c>
      <c r="D5" s="37" t="s">
        <v>17</v>
      </c>
      <c r="K5" s="44">
        <f>C13</f>
        <v>15.489467162329616</v>
      </c>
    </row>
    <row r="6" spans="1:12">
      <c r="B6" t="s">
        <v>2</v>
      </c>
      <c r="C6" s="46">
        <f>25150/1275.15</f>
        <v>19.723169823158059</v>
      </c>
      <c r="D6" s="37" t="s">
        <v>18</v>
      </c>
      <c r="K6" s="44"/>
      <c r="L6">
        <f>C6</f>
        <v>19.723169823158059</v>
      </c>
    </row>
    <row r="7" spans="1:12">
      <c r="C7" s="21"/>
      <c r="D7" s="21"/>
      <c r="E7" s="36" t="s">
        <v>16</v>
      </c>
      <c r="F7" s="35"/>
      <c r="G7" t="s">
        <v>15</v>
      </c>
      <c r="K7" s="44">
        <f>C13-C15</f>
        <v>7.0221987615437644</v>
      </c>
    </row>
    <row r="8" spans="1:12">
      <c r="C8" s="21"/>
      <c r="D8" s="21"/>
      <c r="E8" s="36"/>
      <c r="F8" s="21"/>
      <c r="K8" s="44">
        <f>E15-C13</f>
        <v>10.493837996275969</v>
      </c>
    </row>
    <row r="9" spans="1:12">
      <c r="A9" s="10" t="s">
        <v>31</v>
      </c>
      <c r="C9" s="21"/>
      <c r="D9" s="21"/>
    </row>
    <row r="10" spans="1:12">
      <c r="B10" t="s">
        <v>26</v>
      </c>
    </row>
    <row r="11" spans="1:12">
      <c r="B11" t="s">
        <v>7</v>
      </c>
    </row>
    <row r="12" spans="1:12" ht="14.25" thickBot="1">
      <c r="B12" t="s">
        <v>8</v>
      </c>
    </row>
    <row r="13" spans="1:12">
      <c r="B13" s="23" t="s">
        <v>12</v>
      </c>
      <c r="C13" s="22">
        <f>C5/C4*100000</f>
        <v>15.489467162329616</v>
      </c>
      <c r="D13" s="40"/>
      <c r="E13" s="5"/>
    </row>
    <row r="14" spans="1:12" ht="14.25" thickBot="1">
      <c r="B14" s="2"/>
      <c r="C14" s="6" t="s">
        <v>3</v>
      </c>
      <c r="D14" s="6"/>
      <c r="E14" s="7" t="s">
        <v>4</v>
      </c>
      <c r="H14" s="37" t="s">
        <v>11</v>
      </c>
    </row>
    <row r="15" spans="1:12">
      <c r="B15" s="2" t="s">
        <v>13</v>
      </c>
      <c r="C15" s="25">
        <f>IF($C$5=0,0,100000*BETAINV(0.025,$C$5,$C$4))</f>
        <v>8.4672684007858514</v>
      </c>
      <c r="D15" s="25" t="s">
        <v>25</v>
      </c>
      <c r="E15" s="26">
        <f>100000*BETAINV(0.975,$C$5+1,$C$4)</f>
        <v>25.983305158605585</v>
      </c>
      <c r="F15" s="1" t="s">
        <v>5</v>
      </c>
      <c r="G15" s="33"/>
      <c r="H15" s="15" t="str">
        <f>IF(C15&gt;C6,"高い",IF(E15&lt;C6,"低い","同等"))</f>
        <v>同等</v>
      </c>
      <c r="K15" s="44"/>
    </row>
    <row r="16" spans="1:12" ht="14.25" thickBot="1">
      <c r="B16" s="3" t="s">
        <v>14</v>
      </c>
      <c r="C16" s="27">
        <f>IF($C$5=0,0,100000*BETAINV(0.05,$C$5,$C$4))</f>
        <v>9.363308397349746</v>
      </c>
      <c r="D16" s="27" t="s">
        <v>24</v>
      </c>
      <c r="E16" s="28">
        <f>100000*BETAINV(0.95,$C$5+1,$C$4)</f>
        <v>24.210194029050669</v>
      </c>
      <c r="F16" s="3" t="s">
        <v>6</v>
      </c>
      <c r="G16" s="34"/>
      <c r="H16" s="16" t="str">
        <f>IF(C16&gt;C6,"高い",IF(E16&lt;C6,"低い","同等"))</f>
        <v>同等</v>
      </c>
      <c r="K16" s="44"/>
    </row>
    <row r="17" spans="1:11">
      <c r="B17" s="19"/>
      <c r="C17" s="8"/>
      <c r="D17" s="8"/>
      <c r="E17" s="8"/>
      <c r="F17" s="18"/>
      <c r="G17" s="18"/>
      <c r="H17" s="20"/>
    </row>
    <row r="18" spans="1:11">
      <c r="A18" s="10" t="s">
        <v>32</v>
      </c>
    </row>
    <row r="19" spans="1:11" ht="14.25" thickBot="1">
      <c r="B19" t="s">
        <v>27</v>
      </c>
    </row>
    <row r="20" spans="1:11" ht="14.25" thickBot="1">
      <c r="B20" s="1" t="s">
        <v>21</v>
      </c>
      <c r="C20" s="4" t="s">
        <v>3</v>
      </c>
      <c r="D20" s="4"/>
      <c r="E20" s="5" t="s">
        <v>4</v>
      </c>
      <c r="F20" s="41"/>
      <c r="K20" t="s">
        <v>33</v>
      </c>
    </row>
    <row r="21" spans="1:11">
      <c r="B21" s="39" t="s">
        <v>22</v>
      </c>
      <c r="C21" s="29">
        <f>LOOKUP($C$6,B24:B28,C25:C29)</f>
        <v>10</v>
      </c>
      <c r="D21" s="29" t="s">
        <v>24</v>
      </c>
      <c r="E21" s="30">
        <f>LOOKUP($C$6,F25:F29,E25:E29)</f>
        <v>27</v>
      </c>
      <c r="F21" s="1" t="s">
        <v>5</v>
      </c>
      <c r="G21" s="33"/>
      <c r="H21" s="15" t="str">
        <f>IF($C$5&gt;E21,"高い",IF($C$5&lt;C21,"低い","同等"))</f>
        <v>同等</v>
      </c>
      <c r="K21" s="45" t="s">
        <v>34</v>
      </c>
    </row>
    <row r="22" spans="1:11" ht="14.25" thickBot="1">
      <c r="B22" s="38" t="s">
        <v>23</v>
      </c>
      <c r="C22" s="31">
        <f>LOOKUP($C$6,B30:B34,C31:C35)</f>
        <v>11</v>
      </c>
      <c r="D22" s="31" t="s">
        <v>24</v>
      </c>
      <c r="E22" s="32">
        <f>LOOKUP($C$6,F31:F35,E31:E35)</f>
        <v>25</v>
      </c>
      <c r="F22" s="3" t="s">
        <v>6</v>
      </c>
      <c r="G22" s="34"/>
      <c r="H22" s="16" t="str">
        <f>IF($C$5&gt;E22,"高い",IF($C$5&lt;C22,"低い","同等"))</f>
        <v>同等</v>
      </c>
      <c r="K22" s="45" t="s">
        <v>35</v>
      </c>
    </row>
    <row r="23" spans="1:11">
      <c r="B23" s="18"/>
      <c r="C23" s="9"/>
      <c r="D23" s="9"/>
      <c r="E23" s="9"/>
    </row>
    <row r="24" spans="1:11" ht="1.5" hidden="1" customHeight="1">
      <c r="A24" s="11"/>
      <c r="B24" s="12">
        <f>IF(C25=0,0,100000*BETAINV(0.975,C24+1,$C$4))</f>
        <v>18.89973716912019</v>
      </c>
      <c r="C24" s="11">
        <f>C26-2</f>
        <v>9</v>
      </c>
      <c r="D24" s="11"/>
      <c r="E24" s="11"/>
      <c r="F24" s="11"/>
      <c r="G24" s="11"/>
      <c r="H24" s="11"/>
    </row>
    <row r="25" spans="1:11" s="24" customFormat="1" ht="1.5" hidden="1" customHeight="1">
      <c r="A25" s="11"/>
      <c r="B25" s="12">
        <f>IF(C26=0,0,100000*BETAINV(0.975,C25+1,$C$4))</f>
        <v>20.343720326354564</v>
      </c>
      <c r="C25" s="11">
        <f>C26-1</f>
        <v>10</v>
      </c>
      <c r="D25" s="11"/>
      <c r="E25" s="11">
        <f>E26-1</f>
        <v>25</v>
      </c>
      <c r="F25" s="13">
        <f>IF(E25=0,0,100000*BETAINV(0.025,E25,$C$4))</f>
        <v>17.895962457115498</v>
      </c>
      <c r="G25" s="13"/>
      <c r="H25" s="11"/>
    </row>
    <row r="26" spans="1:11" s="24" customFormat="1" ht="1.5" hidden="1" customHeight="1">
      <c r="A26" s="11"/>
      <c r="B26" s="12">
        <f>100000*BETAINV(0.975,C26+1,$C$4)</f>
        <v>21.772325162672246</v>
      </c>
      <c r="C26" s="11">
        <f t="shared" ref="C26" si="0">ROUND(C$4*BETAINV(0.025,C$4*C$6/100000,C$4),0)</f>
        <v>11</v>
      </c>
      <c r="D26" s="11"/>
      <c r="E26" s="14">
        <f t="shared" ref="E26" si="1">ROUNDDOWN(C$4*BETAINV(0.975,C$4*C$6/100000,C$4),0)</f>
        <v>26</v>
      </c>
      <c r="F26" s="13">
        <f t="shared" ref="F26:F29" si="2">IF(E26=0,0,100000*BETAINV(0.025,E26,$C$4))</f>
        <v>18.786643170013786</v>
      </c>
      <c r="G26" s="13"/>
      <c r="H26" s="11"/>
    </row>
    <row r="27" spans="1:11" s="24" customFormat="1" ht="1.5" hidden="1" customHeight="1">
      <c r="A27" s="11"/>
      <c r="B27" s="12">
        <f t="shared" ref="B27:B28" si="3">IF(C27&lt;=0,0,100000*BETAINV(0.975,C27+1,$C$4))</f>
        <v>23.187470702945578</v>
      </c>
      <c r="C27" s="11">
        <f>C26+1</f>
        <v>12</v>
      </c>
      <c r="D27" s="11"/>
      <c r="E27" s="11">
        <f>E26+1</f>
        <v>27</v>
      </c>
      <c r="F27" s="13">
        <f t="shared" si="2"/>
        <v>19.68142660428256</v>
      </c>
      <c r="G27" s="13"/>
      <c r="H27" s="11"/>
    </row>
    <row r="28" spans="1:11" s="24" customFormat="1" ht="1.5" hidden="1" customHeight="1">
      <c r="A28" s="11"/>
      <c r="B28" s="12">
        <f t="shared" si="3"/>
        <v>24.590706496008252</v>
      </c>
      <c r="C28" s="11">
        <f>C26+2</f>
        <v>13</v>
      </c>
      <c r="D28" s="11"/>
      <c r="E28" s="11">
        <f>E26+2</f>
        <v>28</v>
      </c>
      <c r="F28" s="13">
        <f t="shared" si="2"/>
        <v>20.580084811796443</v>
      </c>
      <c r="G28" s="13"/>
      <c r="H28" s="11"/>
    </row>
    <row r="29" spans="1:11" s="24" customFormat="1" ht="1.5" hidden="1" customHeight="1">
      <c r="A29" s="11"/>
      <c r="B29" s="12"/>
      <c r="C29" s="11">
        <f>C26+3</f>
        <v>14</v>
      </c>
      <c r="D29" s="11"/>
      <c r="E29" s="11">
        <f>E26+3</f>
        <v>29</v>
      </c>
      <c r="F29" s="13">
        <f t="shared" si="2"/>
        <v>21.482410085762336</v>
      </c>
      <c r="G29" s="13"/>
      <c r="H29" s="11"/>
    </row>
    <row r="30" spans="1:11" s="24" customFormat="1" ht="1.5" hidden="1" customHeight="1">
      <c r="A30" s="11"/>
      <c r="B30" s="12">
        <f>IF(C31=0,0,100000*BETAINV(0.95,C30+1,$C$4))</f>
        <v>17.373727975422693</v>
      </c>
      <c r="C30" s="11">
        <f>C32-2</f>
        <v>9</v>
      </c>
      <c r="D30" s="11"/>
      <c r="E30" s="11"/>
      <c r="F30" s="11"/>
      <c r="G30" s="11"/>
      <c r="H30" s="11"/>
    </row>
    <row r="31" spans="1:11" s="24" customFormat="1" ht="1.5" hidden="1" customHeight="1">
      <c r="A31" s="11"/>
      <c r="B31" s="12">
        <f>IF(C32=0,0,100000*BETAINV(0.95,C31+1,$C$4))</f>
        <v>18.764039664365129</v>
      </c>
      <c r="C31" s="11">
        <f>C32-1</f>
        <v>10</v>
      </c>
      <c r="D31" s="11"/>
      <c r="E31" s="11">
        <f>E32-1</f>
        <v>24</v>
      </c>
      <c r="F31" s="13">
        <f>IF(E31=0,0,100000*BETAINV(0.05,E31,$C$4))</f>
        <v>18.305694465905528</v>
      </c>
      <c r="G31" s="13"/>
      <c r="H31" s="11"/>
    </row>
    <row r="32" spans="1:11" s="24" customFormat="1" ht="1.5" hidden="1" customHeight="1">
      <c r="A32" s="11"/>
      <c r="B32" s="12">
        <f>100000*BETAINV(0.95,C32+1,$C$4)</f>
        <v>20.141366641168723</v>
      </c>
      <c r="C32" s="11">
        <f t="shared" ref="C32" si="4">ROUND(C$4*BETAINV(0.05,C$4*C$6/100000,C$4),0)</f>
        <v>11</v>
      </c>
      <c r="D32" s="11"/>
      <c r="E32" s="14">
        <f t="shared" ref="E32" si="5">ROUNDDOWN(C$4*BETAINV(0.95,C$4*C$6/100000,C$4),0)</f>
        <v>25</v>
      </c>
      <c r="F32" s="13">
        <f t="shared" ref="F32:F35" si="6">IF(E32=0,0,100000*BETAINV(0.05,E32,$C$4))</f>
        <v>19.227017620548487</v>
      </c>
      <c r="G32" s="13"/>
      <c r="H32" s="11"/>
    </row>
    <row r="33" spans="1:8" s="24" customFormat="1" ht="1.5" hidden="1" customHeight="1">
      <c r="A33" s="11"/>
      <c r="B33" s="12">
        <f>100000*BETAINV(0.95,C33+1,$C$4)</f>
        <v>21.507333228965031</v>
      </c>
      <c r="C33" s="11">
        <f>C32+1</f>
        <v>12</v>
      </c>
      <c r="D33" s="11"/>
      <c r="E33" s="11">
        <f>E32+1</f>
        <v>26</v>
      </c>
      <c r="F33" s="13">
        <f t="shared" si="6"/>
        <v>20.152009159478958</v>
      </c>
      <c r="G33" s="13"/>
      <c r="H33" s="11"/>
    </row>
    <row r="34" spans="1:8" s="24" customFormat="1" ht="1.5" hidden="1" customHeight="1">
      <c r="A34" s="11"/>
      <c r="B34" s="12">
        <f>100000*BETAINV(0.95,C34+1,$C$4)</f>
        <v>22.863250320770412</v>
      </c>
      <c r="C34" s="11">
        <f>C32+2</f>
        <v>13</v>
      </c>
      <c r="D34" s="11"/>
      <c r="E34" s="11">
        <f>E32+2</f>
        <v>27</v>
      </c>
      <c r="F34" s="13">
        <f t="shared" si="6"/>
        <v>21.080456554246908</v>
      </c>
      <c r="G34" s="13"/>
      <c r="H34" s="11"/>
    </row>
    <row r="35" spans="1:8" s="24" customFormat="1" ht="1.5" hidden="1" customHeight="1">
      <c r="A35" s="11"/>
      <c r="B35" s="11"/>
      <c r="C35" s="11">
        <f>C32+3</f>
        <v>14</v>
      </c>
      <c r="D35" s="11"/>
      <c r="E35" s="11">
        <f>E32+3</f>
        <v>28</v>
      </c>
      <c r="F35" s="13">
        <f t="shared" si="6"/>
        <v>22.012166916280659</v>
      </c>
      <c r="G35" s="13"/>
      <c r="H35" s="11"/>
    </row>
    <row r="37" spans="1:8">
      <c r="A37" t="s">
        <v>28</v>
      </c>
    </row>
    <row r="38" spans="1:8">
      <c r="B38" t="s">
        <v>36</v>
      </c>
    </row>
    <row r="39" spans="1:8">
      <c r="B39" t="s">
        <v>37</v>
      </c>
    </row>
    <row r="41" spans="1:8">
      <c r="A41" s="37" t="s">
        <v>39</v>
      </c>
    </row>
    <row r="42" spans="1:8">
      <c r="B42" t="s">
        <v>40</v>
      </c>
    </row>
    <row r="43" spans="1:8">
      <c r="B43" t="s">
        <v>41</v>
      </c>
    </row>
    <row r="45" spans="1:8">
      <c r="A45" t="s">
        <v>20</v>
      </c>
    </row>
    <row r="46" spans="1:8">
      <c r="B46" t="s">
        <v>42</v>
      </c>
    </row>
    <row r="49" spans="3:3">
      <c r="C49" s="10" t="s">
        <v>38</v>
      </c>
    </row>
    <row r="67" spans="2:2">
      <c r="B67" t="s">
        <v>43</v>
      </c>
    </row>
    <row r="68" spans="2:2">
      <c r="B68" s="45" t="s">
        <v>44</v>
      </c>
    </row>
  </sheetData>
  <sheetProtection password="C766" sheet="1" objects="1" scenarios="1"/>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2014-04-25T01:16:23Z</cp:lastPrinted>
  <dcterms:created xsi:type="dcterms:W3CDTF">2013-12-09T01:43:33Z</dcterms:created>
  <dcterms:modified xsi:type="dcterms:W3CDTF">2014-04-25T01:18:20Z</dcterms:modified>
</cp:coreProperties>
</file>