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Ls420d-suiden\水田畑作共有\(★)ファイル交換フォルダ\12佐藤（秀）\三ヶ森→佐藤さん\令和元年産生産に関する資料\【エクセル版】\"/>
    </mc:Choice>
  </mc:AlternateContent>
  <bookViews>
    <workbookView xWindow="-12" yWindow="-12" windowWidth="10320" windowHeight="8100" tabRatio="838" firstSheet="5" activeTab="13"/>
  </bookViews>
  <sheets>
    <sheet name="Ⅰ水稲の部" sheetId="38" r:id="rId1"/>
    <sheet name="1標高別銘柄品種" sheetId="4" r:id="rId2"/>
    <sheet name="2米の検査状況" sheetId="30" r:id="rId3"/>
    <sheet name="3水稲種子注文数量" sheetId="37" r:id="rId4"/>
    <sheet name="4地力・土改材" sheetId="11" r:id="rId5"/>
    <sheet name="5-1稲わら利用" sheetId="17" r:id="rId6"/>
    <sheet name="5-2もみがら利用" sheetId="26" r:id="rId7"/>
    <sheet name="5-3もみがら利用(CE等)" sheetId="27" r:id="rId8"/>
    <sheet name="6(1)田植機・収穫機" sheetId="12" r:id="rId9"/>
    <sheet name="6(2)育苗施設" sheetId="23" r:id="rId10"/>
    <sheet name="6(3)共乾施設" sheetId="14" r:id="rId11"/>
    <sheet name="7直播普及状況" sheetId="15" r:id="rId12"/>
    <sheet name="8環境に配慮した" sheetId="28" r:id="rId13"/>
    <sheet name="9大規模稲作経営体" sheetId="21" r:id="rId14"/>
  </sheets>
  <externalReferences>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s>
  <definedNames>
    <definedName name="_xlnm._FilterDatabase" localSheetId="11" hidden="1">'7直播普及状況'!$A$3:$Y$89</definedName>
    <definedName name="P_A">'[1]1標高別銘柄品種'!$A$2:$Y$10</definedName>
    <definedName name="_xlnm.Print_Area" localSheetId="1">'1標高別銘柄品種'!$A$1:$K$89</definedName>
    <definedName name="_xlnm.Print_Area" localSheetId="2">'2米の検査状況'!$A$1:$J$66</definedName>
    <definedName name="_xlnm.Print_Area" localSheetId="3">'3水稲種子注文数量'!$A$1:$O$84</definedName>
    <definedName name="_xlnm.Print_Area" localSheetId="4">'4地力・土改材'!$A$1:$Y$32</definedName>
    <definedName name="_xlnm.Print_Area" localSheetId="5">'5-1稲わら利用'!$A$1:$P$34</definedName>
    <definedName name="_xlnm.Print_Area" localSheetId="6">'5-2もみがら利用'!$A$1:$P$34</definedName>
    <definedName name="_xlnm.Print_Area" localSheetId="7">'5-3もみがら利用(CE等)'!$A$1:$O$34</definedName>
    <definedName name="_xlnm.Print_Area" localSheetId="8">'6(1)田植機・収穫機'!$A$1:$R$91</definedName>
    <definedName name="_xlnm.Print_Area" localSheetId="9">'6(2)育苗施設'!$A$1:$AA$92</definedName>
    <definedName name="_xlnm.Print_Area" localSheetId="10">'6(3)共乾施設'!$A$1:$AB$92</definedName>
    <definedName name="_xlnm.Print_Area" localSheetId="11">'7直播普及状況'!$A$1:$Y$90</definedName>
    <definedName name="_xlnm.Print_Area" localSheetId="12">'8環境に配慮した'!$A$1:$J$18</definedName>
    <definedName name="_xlnm.Print_Area" localSheetId="13">'9大規模稲作経営体'!$A$1:$I$88</definedName>
    <definedName name="_xlnm.Print_Area" localSheetId="0">Ⅰ水稲の部!$A$1:$G$39</definedName>
    <definedName name="_xlnm.Print_Area">'1標高別銘柄品種'!$A$1:$L$6</definedName>
    <definedName name="_xlnm.Print_Titles" localSheetId="1">'1標高別銘柄品種'!$1:$6</definedName>
    <definedName name="_xlnm.Print_Titles" localSheetId="3">'3水稲種子注文数量'!$1:$3</definedName>
    <definedName name="_xlnm.Print_Titles" localSheetId="4">'4地力・土改材'!$1:$7</definedName>
    <definedName name="_xlnm.Print_Titles" localSheetId="5">'5-1稲わら利用'!$1:$8</definedName>
    <definedName name="_xlnm.Print_Titles" localSheetId="6">'5-2もみがら利用'!$3:$8</definedName>
    <definedName name="_xlnm.Print_Titles" localSheetId="7">'5-3もみがら利用(CE等)'!$3:$8</definedName>
    <definedName name="_xlnm.Print_Titles" localSheetId="8">'6(1)田植機・収穫機'!$1:$8</definedName>
    <definedName name="_xlnm.Print_Titles" localSheetId="9">'6(2)育苗施設'!$1:$8</definedName>
    <definedName name="_xlnm.Print_Titles" localSheetId="10">'6(3)共乾施設'!$1:$8</definedName>
    <definedName name="_xlnm.Print_Titles" localSheetId="11">'7直播普及状況'!$1:$7</definedName>
    <definedName name="_xlnm.Print_Titles" localSheetId="12">'8環境に配慮した'!$1:$6</definedName>
    <definedName name="_xlnm.Print_Titles" localSheetId="13">'9大規模稲作経営体'!$2:$4</definedName>
  </definedNames>
  <calcPr calcId="162913" calcMode="manual"/>
</workbook>
</file>

<file path=xl/calcChain.xml><?xml version="1.0" encoding="utf-8"?>
<calcChain xmlns="http://schemas.openxmlformats.org/spreadsheetml/2006/main">
  <c r="I85" i="21" l="1"/>
  <c r="I14" i="21" s="1"/>
  <c r="I8" i="21" s="1"/>
  <c r="H85" i="21"/>
  <c r="G85" i="21"/>
  <c r="F85" i="21"/>
  <c r="E85" i="21"/>
  <c r="E14" i="21" s="1"/>
  <c r="E8" i="21" s="1"/>
  <c r="D85" i="21"/>
  <c r="C85" i="21"/>
  <c r="I76" i="21"/>
  <c r="H76" i="21"/>
  <c r="H14" i="21" s="1"/>
  <c r="H8" i="21" s="1"/>
  <c r="G76" i="21"/>
  <c r="F76" i="21"/>
  <c r="E76" i="21"/>
  <c r="D76" i="21"/>
  <c r="D14" i="21" s="1"/>
  <c r="D8" i="21" s="1"/>
  <c r="C76" i="21"/>
  <c r="I71" i="21"/>
  <c r="H71" i="21"/>
  <c r="G71" i="21"/>
  <c r="G13" i="21" s="1"/>
  <c r="F71" i="21"/>
  <c r="E71" i="21"/>
  <c r="D71" i="21"/>
  <c r="C71" i="21"/>
  <c r="C13" i="21" s="1"/>
  <c r="I67" i="21"/>
  <c r="H67" i="21"/>
  <c r="G67" i="21"/>
  <c r="F67" i="21"/>
  <c r="F12" i="21" s="1"/>
  <c r="F7" i="21" s="1"/>
  <c r="E67" i="21"/>
  <c r="D67" i="21"/>
  <c r="C67" i="21"/>
  <c r="I59" i="21"/>
  <c r="H59" i="21"/>
  <c r="H12" i="21" s="1"/>
  <c r="H7" i="21" s="1"/>
  <c r="G59" i="21"/>
  <c r="F59" i="21"/>
  <c r="E59" i="21"/>
  <c r="E12" i="21" s="1"/>
  <c r="E7" i="21" s="1"/>
  <c r="D59" i="21"/>
  <c r="C59" i="21"/>
  <c r="I55" i="21"/>
  <c r="H55" i="21"/>
  <c r="G55" i="21"/>
  <c r="G12" i="21" s="1"/>
  <c r="F55" i="21"/>
  <c r="E55" i="21"/>
  <c r="D55" i="21"/>
  <c r="D12" i="21" s="1"/>
  <c r="D7" i="21" s="1"/>
  <c r="C55" i="21"/>
  <c r="C12" i="21" s="1"/>
  <c r="I51" i="21"/>
  <c r="H51" i="21"/>
  <c r="G51" i="21"/>
  <c r="F51" i="21"/>
  <c r="F11" i="21" s="1"/>
  <c r="E51" i="21"/>
  <c r="D51" i="21"/>
  <c r="C51" i="21"/>
  <c r="C11" i="21" s="1"/>
  <c r="I41" i="21"/>
  <c r="H41" i="21"/>
  <c r="G41" i="21"/>
  <c r="F41" i="21"/>
  <c r="E41" i="21"/>
  <c r="D41" i="21"/>
  <c r="C41" i="21"/>
  <c r="I32" i="21"/>
  <c r="I10" i="21" s="1"/>
  <c r="H32" i="21"/>
  <c r="G32" i="21"/>
  <c r="F32" i="21"/>
  <c r="E32" i="21"/>
  <c r="E10" i="21" s="1"/>
  <c r="D32" i="21"/>
  <c r="C32" i="21"/>
  <c r="I28" i="21"/>
  <c r="H28" i="21"/>
  <c r="H10" i="21" s="1"/>
  <c r="G28" i="21"/>
  <c r="F28" i="21"/>
  <c r="E28" i="21"/>
  <c r="D28" i="21"/>
  <c r="D10" i="21" s="1"/>
  <c r="C28" i="21"/>
  <c r="C10" i="21" s="1"/>
  <c r="I26" i="21"/>
  <c r="H26" i="21"/>
  <c r="G26" i="21"/>
  <c r="G9" i="21" s="1"/>
  <c r="G6" i="21" s="1"/>
  <c r="F26" i="21"/>
  <c r="E26" i="21"/>
  <c r="D26" i="21"/>
  <c r="C26" i="21"/>
  <c r="C9" i="21" s="1"/>
  <c r="C6" i="21" s="1"/>
  <c r="I22" i="21"/>
  <c r="H22" i="21"/>
  <c r="G22" i="21"/>
  <c r="F22" i="21"/>
  <c r="E22" i="21"/>
  <c r="D22" i="21"/>
  <c r="C22" i="21"/>
  <c r="I18" i="21"/>
  <c r="H18" i="21"/>
  <c r="H9" i="21" s="1"/>
  <c r="G18" i="21"/>
  <c r="F18" i="21"/>
  <c r="E18" i="21"/>
  <c r="E9" i="21" s="1"/>
  <c r="D18" i="21"/>
  <c r="D9" i="21" s="1"/>
  <c r="C18" i="21"/>
  <c r="I15" i="21"/>
  <c r="H15" i="21"/>
  <c r="G15" i="21"/>
  <c r="F15" i="21"/>
  <c r="E15" i="21"/>
  <c r="D15" i="21"/>
  <c r="C15" i="21"/>
  <c r="G14" i="21"/>
  <c r="G8" i="21" s="1"/>
  <c r="F14" i="21"/>
  <c r="F8" i="21" s="1"/>
  <c r="C14" i="21"/>
  <c r="C8" i="21" s="1"/>
  <c r="I13" i="21"/>
  <c r="H13" i="21"/>
  <c r="F13" i="21"/>
  <c r="E13" i="21"/>
  <c r="D13" i="21"/>
  <c r="I12" i="21"/>
  <c r="I7" i="21" s="1"/>
  <c r="I11" i="21"/>
  <c r="H11" i="21"/>
  <c r="G11" i="21"/>
  <c r="E11" i="21"/>
  <c r="D11" i="21"/>
  <c r="G10" i="21"/>
  <c r="F10" i="21"/>
  <c r="I9" i="21"/>
  <c r="F9" i="21"/>
  <c r="F6" i="21" s="1"/>
  <c r="D17" i="28"/>
  <c r="D10" i="28" s="1"/>
  <c r="D16" i="28"/>
  <c r="D15" i="28"/>
  <c r="D14" i="28"/>
  <c r="D13" i="28"/>
  <c r="D12" i="28"/>
  <c r="D11" i="28"/>
  <c r="D8" i="28" s="1"/>
  <c r="D7" i="28" s="1"/>
  <c r="J10" i="28"/>
  <c r="I10" i="28"/>
  <c r="H10" i="28"/>
  <c r="G10" i="28"/>
  <c r="F10" i="28"/>
  <c r="E10" i="28"/>
  <c r="C10" i="28"/>
  <c r="J9" i="28"/>
  <c r="I9" i="28"/>
  <c r="H9" i="28"/>
  <c r="G9" i="28"/>
  <c r="F9" i="28"/>
  <c r="E9" i="28"/>
  <c r="D9" i="28"/>
  <c r="C9" i="28"/>
  <c r="J8" i="28"/>
  <c r="J7" i="28" s="1"/>
  <c r="I8" i="28"/>
  <c r="H8" i="28"/>
  <c r="G8" i="28"/>
  <c r="F8" i="28"/>
  <c r="E8" i="28"/>
  <c r="C8" i="28"/>
  <c r="I7" i="28"/>
  <c r="H7" i="28"/>
  <c r="G7" i="28"/>
  <c r="F7" i="28"/>
  <c r="E7" i="28"/>
  <c r="C7" i="28"/>
  <c r="W89" i="15"/>
  <c r="S89" i="15"/>
  <c r="K89" i="15"/>
  <c r="I89" i="15"/>
  <c r="G89" i="15"/>
  <c r="E89" i="15" s="1"/>
  <c r="Y88" i="15"/>
  <c r="X88" i="15"/>
  <c r="W88" i="15"/>
  <c r="V88" i="15"/>
  <c r="U88" i="15"/>
  <c r="T88" i="15"/>
  <c r="S88" i="15"/>
  <c r="S17" i="15" s="1"/>
  <c r="S11" i="15" s="1"/>
  <c r="R88" i="15"/>
  <c r="Q88" i="15"/>
  <c r="P88" i="15"/>
  <c r="O88" i="15"/>
  <c r="N88" i="15"/>
  <c r="M88" i="15"/>
  <c r="L88" i="15"/>
  <c r="K88" i="15"/>
  <c r="K17" i="15" s="1"/>
  <c r="K11" i="15" s="1"/>
  <c r="J88" i="15"/>
  <c r="I88" i="15"/>
  <c r="H88" i="15"/>
  <c r="G88" i="15"/>
  <c r="F88" i="15"/>
  <c r="E88" i="15"/>
  <c r="D88" i="15"/>
  <c r="C88" i="15"/>
  <c r="C17" i="15" s="1"/>
  <c r="Y79" i="15"/>
  <c r="X79" i="15"/>
  <c r="W79" i="15"/>
  <c r="W17" i="15" s="1"/>
  <c r="W11" i="15" s="1"/>
  <c r="V79" i="15"/>
  <c r="U79" i="15"/>
  <c r="T79" i="15"/>
  <c r="S79" i="15"/>
  <c r="R79" i="15"/>
  <c r="R17" i="15" s="1"/>
  <c r="R11" i="15" s="1"/>
  <c r="Q79" i="15"/>
  <c r="P79" i="15"/>
  <c r="O79" i="15"/>
  <c r="O17" i="15" s="1"/>
  <c r="O11" i="15" s="1"/>
  <c r="N79" i="15"/>
  <c r="M79" i="15"/>
  <c r="L79" i="15"/>
  <c r="K79" i="15"/>
  <c r="J79" i="15"/>
  <c r="J17" i="15" s="1"/>
  <c r="J11" i="15" s="1"/>
  <c r="I79" i="15"/>
  <c r="H79" i="15"/>
  <c r="G79" i="15"/>
  <c r="G17" i="15" s="1"/>
  <c r="G11" i="15" s="1"/>
  <c r="F79" i="15"/>
  <c r="E79" i="15"/>
  <c r="D79" i="15"/>
  <c r="C79" i="15"/>
  <c r="Y74" i="15"/>
  <c r="Y16" i="15" s="1"/>
  <c r="Y10" i="15" s="1"/>
  <c r="X74" i="15"/>
  <c r="W74" i="15"/>
  <c r="V74" i="15"/>
  <c r="V16" i="15" s="1"/>
  <c r="U74" i="15"/>
  <c r="T74" i="15"/>
  <c r="S74" i="15"/>
  <c r="R74" i="15"/>
  <c r="Q74" i="15"/>
  <c r="Q16" i="15" s="1"/>
  <c r="Q10" i="15" s="1"/>
  <c r="P74" i="15"/>
  <c r="O74" i="15"/>
  <c r="N74" i="15"/>
  <c r="N16" i="15" s="1"/>
  <c r="M74" i="15"/>
  <c r="L74" i="15"/>
  <c r="K74" i="15"/>
  <c r="J74" i="15"/>
  <c r="I74" i="15"/>
  <c r="I16" i="15" s="1"/>
  <c r="I10" i="15" s="1"/>
  <c r="H74" i="15"/>
  <c r="G74" i="15"/>
  <c r="F74" i="15"/>
  <c r="F16" i="15" s="1"/>
  <c r="E74" i="15"/>
  <c r="D74" i="15"/>
  <c r="C74" i="15"/>
  <c r="Y70" i="15"/>
  <c r="X70" i="15"/>
  <c r="X15" i="15" s="1"/>
  <c r="X10" i="15" s="1"/>
  <c r="W70" i="15"/>
  <c r="V70" i="15"/>
  <c r="U70" i="15"/>
  <c r="T70" i="15"/>
  <c r="S70" i="15"/>
  <c r="R70" i="15"/>
  <c r="Q70" i="15"/>
  <c r="P70" i="15"/>
  <c r="P15" i="15" s="1"/>
  <c r="P10" i="15" s="1"/>
  <c r="O70" i="15"/>
  <c r="N70" i="15"/>
  <c r="M70" i="15"/>
  <c r="L70" i="15"/>
  <c r="K70" i="15"/>
  <c r="J70" i="15"/>
  <c r="I70" i="15"/>
  <c r="H70" i="15"/>
  <c r="H15" i="15" s="1"/>
  <c r="H10" i="15" s="1"/>
  <c r="G70" i="15"/>
  <c r="F70" i="15"/>
  <c r="E70" i="15"/>
  <c r="D70" i="15"/>
  <c r="C70" i="15"/>
  <c r="Y62" i="15"/>
  <c r="X62" i="15"/>
  <c r="W62" i="15"/>
  <c r="W15" i="15" s="1"/>
  <c r="W10" i="15" s="1"/>
  <c r="V62" i="15"/>
  <c r="U62" i="15"/>
  <c r="T62" i="15"/>
  <c r="S62" i="15"/>
  <c r="R62" i="15"/>
  <c r="Q62" i="15"/>
  <c r="P62" i="15"/>
  <c r="O62" i="15"/>
  <c r="O15" i="15" s="1"/>
  <c r="O10" i="15" s="1"/>
  <c r="N62" i="15"/>
  <c r="M62" i="15"/>
  <c r="L62" i="15"/>
  <c r="K62" i="15"/>
  <c r="J62" i="15"/>
  <c r="I62" i="15"/>
  <c r="H62" i="15"/>
  <c r="G62" i="15"/>
  <c r="G15" i="15" s="1"/>
  <c r="G10" i="15" s="1"/>
  <c r="F62" i="15"/>
  <c r="E62" i="15"/>
  <c r="D62" i="15"/>
  <c r="C62" i="15"/>
  <c r="Y58" i="15"/>
  <c r="X58" i="15"/>
  <c r="W58" i="15"/>
  <c r="V58" i="15"/>
  <c r="V15" i="15" s="1"/>
  <c r="U58" i="15"/>
  <c r="U15" i="15" s="1"/>
  <c r="U10" i="15" s="1"/>
  <c r="T58" i="15"/>
  <c r="S58" i="15"/>
  <c r="R58" i="15"/>
  <c r="Q58" i="15"/>
  <c r="P58" i="15"/>
  <c r="O58" i="15"/>
  <c r="N58" i="15"/>
  <c r="N15" i="15" s="1"/>
  <c r="M58" i="15"/>
  <c r="M15" i="15" s="1"/>
  <c r="M10" i="15" s="1"/>
  <c r="L58" i="15"/>
  <c r="K58" i="15"/>
  <c r="J58" i="15"/>
  <c r="I58" i="15"/>
  <c r="H58" i="15"/>
  <c r="G58" i="15"/>
  <c r="F58" i="15"/>
  <c r="F15" i="15" s="1"/>
  <c r="E58" i="15"/>
  <c r="E15" i="15" s="1"/>
  <c r="E10" i="15" s="1"/>
  <c r="D58" i="15"/>
  <c r="C58" i="15"/>
  <c r="Y54" i="15"/>
  <c r="X54" i="15"/>
  <c r="W54" i="15"/>
  <c r="V54" i="15"/>
  <c r="U54" i="15"/>
  <c r="U14" i="15" s="1"/>
  <c r="T54" i="15"/>
  <c r="T14" i="15" s="1"/>
  <c r="S54" i="15"/>
  <c r="R54" i="15"/>
  <c r="Q54" i="15"/>
  <c r="P54" i="15"/>
  <c r="O54" i="15"/>
  <c r="N54" i="15"/>
  <c r="M54" i="15"/>
  <c r="M14" i="15" s="1"/>
  <c r="L54" i="15"/>
  <c r="L14" i="15" s="1"/>
  <c r="K54" i="15"/>
  <c r="J54" i="15"/>
  <c r="I54" i="15"/>
  <c r="H54" i="15"/>
  <c r="G54" i="15"/>
  <c r="F54" i="15"/>
  <c r="E54" i="15"/>
  <c r="E14" i="15" s="1"/>
  <c r="D54" i="15"/>
  <c r="D14" i="15" s="1"/>
  <c r="C54" i="15"/>
  <c r="Y43" i="15"/>
  <c r="X43" i="15"/>
  <c r="W43" i="15"/>
  <c r="V43" i="15"/>
  <c r="U43" i="15"/>
  <c r="T43" i="15"/>
  <c r="T13" i="15" s="1"/>
  <c r="S43" i="15"/>
  <c r="R43" i="15"/>
  <c r="Q43" i="15"/>
  <c r="P43" i="15"/>
  <c r="O43" i="15"/>
  <c r="N43" i="15"/>
  <c r="M43" i="15"/>
  <c r="L43" i="15"/>
  <c r="L13" i="15" s="1"/>
  <c r="K43" i="15"/>
  <c r="K13" i="15" s="1"/>
  <c r="K9" i="15" s="1"/>
  <c r="K8" i="15" s="1"/>
  <c r="J43" i="15"/>
  <c r="I43" i="15"/>
  <c r="H43" i="15"/>
  <c r="G43" i="15"/>
  <c r="F43" i="15"/>
  <c r="E43" i="15"/>
  <c r="D43" i="15"/>
  <c r="D13" i="15" s="1"/>
  <c r="C43" i="15"/>
  <c r="C13" i="15" s="1"/>
  <c r="Y34" i="15"/>
  <c r="X34" i="15"/>
  <c r="W34" i="15"/>
  <c r="V34" i="15"/>
  <c r="U34" i="15"/>
  <c r="T34" i="15"/>
  <c r="S34" i="15"/>
  <c r="S13" i="15" s="1"/>
  <c r="S9" i="15" s="1"/>
  <c r="S8" i="15" s="1"/>
  <c r="R34" i="15"/>
  <c r="Q34" i="15"/>
  <c r="O34" i="15"/>
  <c r="N34" i="15"/>
  <c r="M34" i="15"/>
  <c r="L34" i="15"/>
  <c r="K34" i="15"/>
  <c r="J34" i="15"/>
  <c r="I34" i="15"/>
  <c r="H34" i="15"/>
  <c r="G34" i="15"/>
  <c r="F34" i="15"/>
  <c r="E34" i="15"/>
  <c r="D34" i="15"/>
  <c r="C34" i="15"/>
  <c r="Y29" i="15"/>
  <c r="X29" i="15"/>
  <c r="W29" i="15"/>
  <c r="V29" i="15"/>
  <c r="U29" i="15"/>
  <c r="T29" i="15"/>
  <c r="S29" i="15"/>
  <c r="R29" i="15"/>
  <c r="Q29" i="15"/>
  <c r="P29" i="15"/>
  <c r="O29" i="15"/>
  <c r="N29" i="15"/>
  <c r="M29" i="15"/>
  <c r="L29" i="15"/>
  <c r="K29" i="15"/>
  <c r="J29" i="15"/>
  <c r="I29" i="15"/>
  <c r="H29" i="15"/>
  <c r="G29" i="15"/>
  <c r="F29" i="15"/>
  <c r="E29" i="15"/>
  <c r="E28" i="15"/>
  <c r="D28" i="15"/>
  <c r="C28" i="15" s="1"/>
  <c r="E27" i="15"/>
  <c r="D27" i="15"/>
  <c r="C27" i="15" s="1"/>
  <c r="E26" i="15"/>
  <c r="D26" i="15"/>
  <c r="D29" i="15" s="1"/>
  <c r="Y25" i="15"/>
  <c r="X25" i="15"/>
  <c r="W25" i="15"/>
  <c r="V25" i="15"/>
  <c r="U25" i="15"/>
  <c r="T25" i="15"/>
  <c r="S25" i="15"/>
  <c r="R25" i="15"/>
  <c r="Q25" i="15"/>
  <c r="P25" i="15"/>
  <c r="O25" i="15"/>
  <c r="N25" i="15"/>
  <c r="M25" i="15"/>
  <c r="L25" i="15"/>
  <c r="K25" i="15"/>
  <c r="J25" i="15"/>
  <c r="I25" i="15"/>
  <c r="H25" i="15"/>
  <c r="G25" i="15"/>
  <c r="F25" i="15"/>
  <c r="E25" i="15"/>
  <c r="D25" i="15"/>
  <c r="C25" i="15"/>
  <c r="Y21" i="15"/>
  <c r="X21" i="15"/>
  <c r="X12" i="15" s="1"/>
  <c r="X9" i="15" s="1"/>
  <c r="X8" i="15" s="1"/>
  <c r="W21" i="15"/>
  <c r="V21" i="15"/>
  <c r="U21" i="15"/>
  <c r="T21" i="15"/>
  <c r="T12" i="15" s="1"/>
  <c r="S21" i="15"/>
  <c r="R21" i="15"/>
  <c r="R12" i="15" s="1"/>
  <c r="R9" i="15" s="1"/>
  <c r="R8" i="15" s="1"/>
  <c r="Q21" i="15"/>
  <c r="P21" i="15"/>
  <c r="P12" i="15" s="1"/>
  <c r="P9" i="15" s="1"/>
  <c r="P8" i="15" s="1"/>
  <c r="O21" i="15"/>
  <c r="N21" i="15"/>
  <c r="M21" i="15"/>
  <c r="L21" i="15"/>
  <c r="L12" i="15" s="1"/>
  <c r="K21" i="15"/>
  <c r="J21" i="15"/>
  <c r="J12" i="15" s="1"/>
  <c r="I21" i="15"/>
  <c r="H21" i="15"/>
  <c r="H12" i="15" s="1"/>
  <c r="H9" i="15" s="1"/>
  <c r="H8" i="15" s="1"/>
  <c r="G21" i="15"/>
  <c r="F21" i="15"/>
  <c r="E21" i="15"/>
  <c r="D21" i="15"/>
  <c r="D12" i="15" s="1"/>
  <c r="C21" i="15"/>
  <c r="Y18" i="15"/>
  <c r="X18" i="15"/>
  <c r="W18" i="15"/>
  <c r="V18" i="15"/>
  <c r="U18" i="15"/>
  <c r="T18" i="15"/>
  <c r="S18" i="15"/>
  <c r="R18" i="15"/>
  <c r="P18" i="15"/>
  <c r="O18" i="15"/>
  <c r="N18" i="15"/>
  <c r="M18" i="15"/>
  <c r="L18" i="15"/>
  <c r="K18" i="15"/>
  <c r="J18" i="15"/>
  <c r="I18" i="15"/>
  <c r="H18" i="15"/>
  <c r="G18" i="15"/>
  <c r="F18" i="15"/>
  <c r="Y17" i="15"/>
  <c r="Y11" i="15" s="1"/>
  <c r="X17" i="15"/>
  <c r="V17" i="15"/>
  <c r="V11" i="15" s="1"/>
  <c r="U17" i="15"/>
  <c r="T17" i="15"/>
  <c r="Q17" i="15"/>
  <c r="P17" i="15"/>
  <c r="N17" i="15"/>
  <c r="N11" i="15" s="1"/>
  <c r="M17" i="15"/>
  <c r="L17" i="15"/>
  <c r="I17" i="15"/>
  <c r="I11" i="15" s="1"/>
  <c r="H17" i="15"/>
  <c r="F17" i="15"/>
  <c r="F11" i="15" s="1"/>
  <c r="E17" i="15"/>
  <c r="D17" i="15"/>
  <c r="X16" i="15"/>
  <c r="W16" i="15"/>
  <c r="U16" i="15"/>
  <c r="T16" i="15"/>
  <c r="S16" i="15"/>
  <c r="R16" i="15"/>
  <c r="P16" i="15"/>
  <c r="O16" i="15"/>
  <c r="M16" i="15"/>
  <c r="L16" i="15"/>
  <c r="K16" i="15"/>
  <c r="J16" i="15"/>
  <c r="H16" i="15"/>
  <c r="G16" i="15"/>
  <c r="E16" i="15"/>
  <c r="D16" i="15"/>
  <c r="C16" i="15"/>
  <c r="Y15" i="15"/>
  <c r="T15" i="15"/>
  <c r="T10" i="15" s="1"/>
  <c r="S15" i="15"/>
  <c r="R15" i="15"/>
  <c r="R10" i="15" s="1"/>
  <c r="Q15" i="15"/>
  <c r="L15" i="15"/>
  <c r="L10" i="15" s="1"/>
  <c r="K15" i="15"/>
  <c r="J15" i="15"/>
  <c r="J10" i="15" s="1"/>
  <c r="I15" i="15"/>
  <c r="D15" i="15"/>
  <c r="D10" i="15" s="1"/>
  <c r="C15" i="15"/>
  <c r="Y14" i="15"/>
  <c r="X14" i="15"/>
  <c r="W14" i="15"/>
  <c r="V14" i="15"/>
  <c r="S14" i="15"/>
  <c r="R14" i="15"/>
  <c r="Q14" i="15"/>
  <c r="P14" i="15"/>
  <c r="O14" i="15"/>
  <c r="N14" i="15"/>
  <c r="K14" i="15"/>
  <c r="J14" i="15"/>
  <c r="I14" i="15"/>
  <c r="H14" i="15"/>
  <c r="G14" i="15"/>
  <c r="F14" i="15"/>
  <c r="C14" i="15"/>
  <c r="Y13" i="15"/>
  <c r="X13" i="15"/>
  <c r="W13" i="15"/>
  <c r="V13" i="15"/>
  <c r="U13" i="15"/>
  <c r="R13" i="15"/>
  <c r="Q13" i="15"/>
  <c r="P13" i="15"/>
  <c r="O13" i="15"/>
  <c r="N13" i="15"/>
  <c r="M13" i="15"/>
  <c r="J13" i="15"/>
  <c r="I13" i="15"/>
  <c r="H13" i="15"/>
  <c r="G13" i="15"/>
  <c r="F13" i="15"/>
  <c r="E13" i="15"/>
  <c r="Y12" i="15"/>
  <c r="Y9" i="15" s="1"/>
  <c r="W12" i="15"/>
  <c r="W9" i="15" s="1"/>
  <c r="V12" i="15"/>
  <c r="U12" i="15"/>
  <c r="U9" i="15" s="1"/>
  <c r="U8" i="15" s="1"/>
  <c r="S12" i="15"/>
  <c r="Q12" i="15"/>
  <c r="Q9" i="15" s="1"/>
  <c r="O12" i="15"/>
  <c r="O9" i="15" s="1"/>
  <c r="N12" i="15"/>
  <c r="M12" i="15"/>
  <c r="K12" i="15"/>
  <c r="I12" i="15"/>
  <c r="I9" i="15" s="1"/>
  <c r="I8" i="15" s="1"/>
  <c r="G12" i="15"/>
  <c r="G9" i="15" s="1"/>
  <c r="G8" i="15" s="1"/>
  <c r="F12" i="15"/>
  <c r="E12" i="15"/>
  <c r="X11" i="15"/>
  <c r="U11" i="15"/>
  <c r="T11" i="15"/>
  <c r="P11" i="15"/>
  <c r="M11" i="15"/>
  <c r="L11" i="15"/>
  <c r="H11" i="15"/>
  <c r="S10" i="15"/>
  <c r="K10" i="15"/>
  <c r="C10" i="15"/>
  <c r="V9" i="15"/>
  <c r="N9" i="15"/>
  <c r="F9" i="15"/>
  <c r="E89" i="14"/>
  <c r="D89" i="14"/>
  <c r="C89" i="14"/>
  <c r="AB88" i="14"/>
  <c r="AA88" i="14"/>
  <c r="Z88" i="14"/>
  <c r="Y88" i="14"/>
  <c r="X88" i="14"/>
  <c r="X18" i="14" s="1"/>
  <c r="X12" i="14" s="1"/>
  <c r="W88" i="14"/>
  <c r="V88" i="14"/>
  <c r="U88" i="14"/>
  <c r="T88" i="14"/>
  <c r="S88" i="14"/>
  <c r="R88" i="14"/>
  <c r="Q88" i="14"/>
  <c r="P88" i="14"/>
  <c r="P18" i="14" s="1"/>
  <c r="P12" i="14" s="1"/>
  <c r="O88" i="14"/>
  <c r="N88" i="14"/>
  <c r="M88" i="14"/>
  <c r="L88" i="14"/>
  <c r="K88" i="14"/>
  <c r="J88" i="14"/>
  <c r="I88" i="14"/>
  <c r="H88" i="14"/>
  <c r="H18" i="14" s="1"/>
  <c r="H12" i="14" s="1"/>
  <c r="G88" i="14"/>
  <c r="F88" i="14"/>
  <c r="E88" i="14"/>
  <c r="D88" i="14"/>
  <c r="AB79" i="14"/>
  <c r="AA79" i="14"/>
  <c r="Z79" i="14"/>
  <c r="Y79" i="14"/>
  <c r="Y18" i="14" s="1"/>
  <c r="Y12" i="14" s="1"/>
  <c r="X79" i="14"/>
  <c r="W79" i="14"/>
  <c r="V79" i="14"/>
  <c r="U79" i="14"/>
  <c r="T79" i="14"/>
  <c r="S79" i="14"/>
  <c r="R79" i="14"/>
  <c r="Q79" i="14"/>
  <c r="Q18" i="14" s="1"/>
  <c r="Q12" i="14" s="1"/>
  <c r="P79" i="14"/>
  <c r="O79" i="14"/>
  <c r="N79" i="14"/>
  <c r="M79" i="14"/>
  <c r="L79" i="14"/>
  <c r="K79" i="14"/>
  <c r="J79" i="14"/>
  <c r="I79" i="14"/>
  <c r="I18" i="14" s="1"/>
  <c r="I12" i="14" s="1"/>
  <c r="H79" i="14"/>
  <c r="G79" i="14"/>
  <c r="F79" i="14"/>
  <c r="E79" i="14"/>
  <c r="D79" i="14"/>
  <c r="C79" i="14"/>
  <c r="AB74" i="14"/>
  <c r="AA74" i="14"/>
  <c r="AA17" i="14" s="1"/>
  <c r="AA11" i="14" s="1"/>
  <c r="Z74" i="14"/>
  <c r="Y74" i="14"/>
  <c r="X74" i="14"/>
  <c r="W74" i="14"/>
  <c r="V74" i="14"/>
  <c r="U74" i="14"/>
  <c r="T74" i="14"/>
  <c r="S74" i="14"/>
  <c r="S17" i="14" s="1"/>
  <c r="S11" i="14" s="1"/>
  <c r="R74" i="14"/>
  <c r="Q74" i="14"/>
  <c r="P74" i="14"/>
  <c r="O74" i="14"/>
  <c r="N74" i="14"/>
  <c r="M74" i="14"/>
  <c r="L74" i="14"/>
  <c r="K74" i="14"/>
  <c r="K17" i="14" s="1"/>
  <c r="K11" i="14" s="1"/>
  <c r="J74" i="14"/>
  <c r="I74" i="14"/>
  <c r="H74" i="14"/>
  <c r="G74" i="14"/>
  <c r="F74" i="14"/>
  <c r="E74" i="14"/>
  <c r="D74" i="14"/>
  <c r="C74" i="14"/>
  <c r="C17" i="14" s="1"/>
  <c r="C11" i="14" s="1"/>
  <c r="AB70" i="14"/>
  <c r="AA70" i="14"/>
  <c r="Z70" i="14"/>
  <c r="Y70" i="14"/>
  <c r="X70" i="14"/>
  <c r="W70" i="14"/>
  <c r="V70" i="14"/>
  <c r="U70" i="14"/>
  <c r="U16" i="14" s="1"/>
  <c r="U11" i="14" s="1"/>
  <c r="T70" i="14"/>
  <c r="S70" i="14"/>
  <c r="R70" i="14"/>
  <c r="Q70" i="14"/>
  <c r="P70" i="14"/>
  <c r="O70" i="14"/>
  <c r="N70" i="14"/>
  <c r="M70" i="14"/>
  <c r="M16" i="14" s="1"/>
  <c r="M11" i="14" s="1"/>
  <c r="L70" i="14"/>
  <c r="K70" i="14"/>
  <c r="J70" i="14"/>
  <c r="I70" i="14"/>
  <c r="H70" i="14"/>
  <c r="G70" i="14"/>
  <c r="F70" i="14"/>
  <c r="E70" i="14"/>
  <c r="E16" i="14" s="1"/>
  <c r="E11" i="14" s="1"/>
  <c r="D70" i="14"/>
  <c r="C70" i="14"/>
  <c r="AB62" i="14"/>
  <c r="AA62" i="14"/>
  <c r="Z62" i="14"/>
  <c r="Y62" i="14"/>
  <c r="X62" i="14"/>
  <c r="W62" i="14"/>
  <c r="W16" i="14" s="1"/>
  <c r="W11" i="14" s="1"/>
  <c r="V62" i="14"/>
  <c r="U62" i="14"/>
  <c r="T62" i="14"/>
  <c r="S62" i="14"/>
  <c r="R62" i="14"/>
  <c r="Q62" i="14"/>
  <c r="P62" i="14"/>
  <c r="O62" i="14"/>
  <c r="O16" i="14" s="1"/>
  <c r="O11" i="14" s="1"/>
  <c r="N62" i="14"/>
  <c r="M62" i="14"/>
  <c r="L62" i="14"/>
  <c r="K62" i="14"/>
  <c r="J62" i="14"/>
  <c r="I62" i="14"/>
  <c r="H62" i="14"/>
  <c r="G62" i="14"/>
  <c r="G16" i="14" s="1"/>
  <c r="G11" i="14" s="1"/>
  <c r="F62" i="14"/>
  <c r="E62" i="14"/>
  <c r="D62" i="14"/>
  <c r="C62" i="14"/>
  <c r="AB58" i="14"/>
  <c r="AA58" i="14"/>
  <c r="Z58" i="14"/>
  <c r="X58" i="14"/>
  <c r="X16" i="14" s="1"/>
  <c r="X11" i="14" s="1"/>
  <c r="W58" i="14"/>
  <c r="V58" i="14"/>
  <c r="U58" i="14"/>
  <c r="T58" i="14"/>
  <c r="S58" i="14"/>
  <c r="R58" i="14"/>
  <c r="Q58" i="14"/>
  <c r="P58" i="14"/>
  <c r="P16" i="14" s="1"/>
  <c r="P11" i="14" s="1"/>
  <c r="O58" i="14"/>
  <c r="N58" i="14"/>
  <c r="M58" i="14"/>
  <c r="L58" i="14"/>
  <c r="K58" i="14"/>
  <c r="J58" i="14"/>
  <c r="I58" i="14"/>
  <c r="H58" i="14"/>
  <c r="H16" i="14" s="1"/>
  <c r="H11" i="14" s="1"/>
  <c r="G58" i="14"/>
  <c r="F58" i="14"/>
  <c r="E58" i="14"/>
  <c r="D58" i="14"/>
  <c r="C58" i="14"/>
  <c r="AB54" i="14"/>
  <c r="AA54" i="14"/>
  <c r="Z54" i="14"/>
  <c r="Z15" i="14" s="1"/>
  <c r="Y54" i="14"/>
  <c r="X54" i="14"/>
  <c r="W54" i="14"/>
  <c r="V54" i="14"/>
  <c r="U54" i="14"/>
  <c r="T54" i="14"/>
  <c r="S54" i="14"/>
  <c r="R54" i="14"/>
  <c r="R15" i="14" s="1"/>
  <c r="Q54" i="14"/>
  <c r="P54" i="14"/>
  <c r="O54" i="14"/>
  <c r="N54" i="14"/>
  <c r="M54" i="14"/>
  <c r="L54" i="14"/>
  <c r="K54" i="14"/>
  <c r="J54" i="14"/>
  <c r="J15" i="14" s="1"/>
  <c r="I54" i="14"/>
  <c r="H54" i="14"/>
  <c r="G54" i="14"/>
  <c r="F54" i="14"/>
  <c r="E54" i="14"/>
  <c r="D54" i="14"/>
  <c r="C54" i="14"/>
  <c r="AB35" i="14"/>
  <c r="AB14" i="14" s="1"/>
  <c r="AA35" i="14"/>
  <c r="Z35" i="14"/>
  <c r="Y35" i="14"/>
  <c r="X35" i="14"/>
  <c r="W35" i="14"/>
  <c r="V35" i="14"/>
  <c r="U35" i="14"/>
  <c r="T35" i="14"/>
  <c r="T14" i="14" s="1"/>
  <c r="T10" i="14" s="1"/>
  <c r="S35" i="14"/>
  <c r="R35" i="14"/>
  <c r="Q35" i="14"/>
  <c r="P35" i="14"/>
  <c r="O35" i="14"/>
  <c r="N35" i="14"/>
  <c r="M35" i="14"/>
  <c r="L35" i="14"/>
  <c r="L14" i="14" s="1"/>
  <c r="L10" i="14" s="1"/>
  <c r="L9" i="14" s="1"/>
  <c r="K35" i="14"/>
  <c r="J35" i="14"/>
  <c r="I35" i="14"/>
  <c r="H35" i="14"/>
  <c r="G35" i="14"/>
  <c r="F35" i="14"/>
  <c r="E35" i="14"/>
  <c r="D35" i="14"/>
  <c r="D14" i="14" s="1"/>
  <c r="D10" i="14" s="1"/>
  <c r="D9" i="14" s="1"/>
  <c r="C35" i="14"/>
  <c r="AB30" i="14"/>
  <c r="AA30" i="14"/>
  <c r="Z30" i="14"/>
  <c r="Y30" i="14"/>
  <c r="X30" i="14"/>
  <c r="W30" i="14"/>
  <c r="V30" i="14"/>
  <c r="V13" i="14" s="1"/>
  <c r="V10" i="14" s="1"/>
  <c r="V9" i="14" s="1"/>
  <c r="U30" i="14"/>
  <c r="T30" i="14"/>
  <c r="S30" i="14"/>
  <c r="R30" i="14"/>
  <c r="Q30" i="14"/>
  <c r="P30" i="14"/>
  <c r="O30" i="14"/>
  <c r="N30" i="14"/>
  <c r="N13" i="14" s="1"/>
  <c r="N10" i="14" s="1"/>
  <c r="N9" i="14" s="1"/>
  <c r="M30" i="14"/>
  <c r="L30" i="14"/>
  <c r="K30" i="14"/>
  <c r="J30" i="14"/>
  <c r="I30" i="14"/>
  <c r="H30" i="14"/>
  <c r="G30" i="14"/>
  <c r="F30" i="14"/>
  <c r="F13" i="14" s="1"/>
  <c r="F10" i="14" s="1"/>
  <c r="E30" i="14"/>
  <c r="D30" i="14"/>
  <c r="C30" i="14"/>
  <c r="AB26" i="14"/>
  <c r="AA26" i="14"/>
  <c r="Z26" i="14"/>
  <c r="Y26" i="14"/>
  <c r="X26" i="14"/>
  <c r="W26" i="14"/>
  <c r="V26" i="14"/>
  <c r="U26" i="14"/>
  <c r="T26" i="14"/>
  <c r="S26" i="14"/>
  <c r="R26" i="14"/>
  <c r="Q26" i="14"/>
  <c r="P26" i="14"/>
  <c r="P13" i="14" s="1"/>
  <c r="P10" i="14" s="1"/>
  <c r="P9" i="14" s="1"/>
  <c r="O26" i="14"/>
  <c r="N26" i="14"/>
  <c r="M26" i="14"/>
  <c r="L26" i="14"/>
  <c r="K26" i="14"/>
  <c r="J26" i="14"/>
  <c r="I26" i="14"/>
  <c r="H26" i="14"/>
  <c r="H13" i="14" s="1"/>
  <c r="H10" i="14" s="1"/>
  <c r="H9" i="14" s="1"/>
  <c r="G26" i="14"/>
  <c r="F26" i="14"/>
  <c r="E26" i="14"/>
  <c r="D26" i="14"/>
  <c r="C26" i="14"/>
  <c r="AB22" i="14"/>
  <c r="AB13" i="14" s="1"/>
  <c r="AA22" i="14"/>
  <c r="Z22" i="14"/>
  <c r="Z13" i="14" s="1"/>
  <c r="Y22" i="14"/>
  <c r="X22" i="14"/>
  <c r="X13" i="14" s="1"/>
  <c r="X10" i="14" s="1"/>
  <c r="W22" i="14"/>
  <c r="V22" i="14"/>
  <c r="U22" i="14"/>
  <c r="T22" i="14"/>
  <c r="S22" i="14"/>
  <c r="R22" i="14"/>
  <c r="R13" i="14" s="1"/>
  <c r="R10" i="14" s="1"/>
  <c r="R9" i="14" s="1"/>
  <c r="Q22" i="14"/>
  <c r="P22" i="14"/>
  <c r="O22" i="14"/>
  <c r="N22" i="14"/>
  <c r="M22" i="14"/>
  <c r="L22" i="14"/>
  <c r="K22" i="14"/>
  <c r="J22" i="14"/>
  <c r="J13" i="14" s="1"/>
  <c r="J10" i="14" s="1"/>
  <c r="J9" i="14" s="1"/>
  <c r="I22" i="14"/>
  <c r="H22" i="14"/>
  <c r="G22" i="14"/>
  <c r="F22" i="14"/>
  <c r="E22" i="14"/>
  <c r="D22" i="14"/>
  <c r="C22" i="14"/>
  <c r="AB19" i="14"/>
  <c r="AA19" i="14"/>
  <c r="Z19" i="14"/>
  <c r="Y19" i="14"/>
  <c r="X19" i="14"/>
  <c r="W19" i="14"/>
  <c r="V19" i="14"/>
  <c r="U19" i="14"/>
  <c r="T19" i="14"/>
  <c r="S19" i="14"/>
  <c r="R19" i="14"/>
  <c r="Q19" i="14"/>
  <c r="P19" i="14"/>
  <c r="O19" i="14"/>
  <c r="N19" i="14"/>
  <c r="M19" i="14"/>
  <c r="L19" i="14"/>
  <c r="K19" i="14"/>
  <c r="J19" i="14"/>
  <c r="I19" i="14"/>
  <c r="H19" i="14"/>
  <c r="G19" i="14"/>
  <c r="F19" i="14"/>
  <c r="E19" i="14"/>
  <c r="D19" i="14"/>
  <c r="C19" i="14"/>
  <c r="AB18" i="14"/>
  <c r="AB12" i="14" s="1"/>
  <c r="AA18" i="14"/>
  <c r="Z18" i="14"/>
  <c r="W18" i="14"/>
  <c r="V18" i="14"/>
  <c r="V12" i="14" s="1"/>
  <c r="U18" i="14"/>
  <c r="T18" i="14"/>
  <c r="T12" i="14" s="1"/>
  <c r="S18" i="14"/>
  <c r="R18" i="14"/>
  <c r="O18" i="14"/>
  <c r="N18" i="14"/>
  <c r="N12" i="14" s="1"/>
  <c r="M18" i="14"/>
  <c r="L18" i="14"/>
  <c r="L12" i="14" s="1"/>
  <c r="K18" i="14"/>
  <c r="J18" i="14"/>
  <c r="G18" i="14"/>
  <c r="F18" i="14"/>
  <c r="F12" i="14" s="1"/>
  <c r="E18" i="14"/>
  <c r="D18" i="14"/>
  <c r="D12" i="14" s="1"/>
  <c r="AB17" i="14"/>
  <c r="Z17" i="14"/>
  <c r="Y17" i="14"/>
  <c r="X17" i="14"/>
  <c r="W17" i="14"/>
  <c r="V17" i="14"/>
  <c r="U17" i="14"/>
  <c r="T17" i="14"/>
  <c r="R17" i="14"/>
  <c r="Q17" i="14"/>
  <c r="P17" i="14"/>
  <c r="O17" i="14"/>
  <c r="N17" i="14"/>
  <c r="M17" i="14"/>
  <c r="L17" i="14"/>
  <c r="J17" i="14"/>
  <c r="I17" i="14"/>
  <c r="H17" i="14"/>
  <c r="G17" i="14"/>
  <c r="F17" i="14"/>
  <c r="E17" i="14"/>
  <c r="D17" i="14"/>
  <c r="AB16" i="14"/>
  <c r="AA16" i="14"/>
  <c r="Z16" i="14"/>
  <c r="Y16" i="14"/>
  <c r="Y11" i="14" s="1"/>
  <c r="V16" i="14"/>
  <c r="T16" i="14"/>
  <c r="S16" i="14"/>
  <c r="R16" i="14"/>
  <c r="Q16" i="14"/>
  <c r="Q11" i="14" s="1"/>
  <c r="N16" i="14"/>
  <c r="L16" i="14"/>
  <c r="K16" i="14"/>
  <c r="J16" i="14"/>
  <c r="I16" i="14"/>
  <c r="I11" i="14" s="1"/>
  <c r="F16" i="14"/>
  <c r="D16" i="14"/>
  <c r="C16" i="14"/>
  <c r="AB15" i="14"/>
  <c r="AA15" i="14"/>
  <c r="AA10" i="14" s="1"/>
  <c r="Y15" i="14"/>
  <c r="X15" i="14"/>
  <c r="W15" i="14"/>
  <c r="V15" i="14"/>
  <c r="U15" i="14"/>
  <c r="T15" i="14"/>
  <c r="S15" i="14"/>
  <c r="S10" i="14" s="1"/>
  <c r="Q15" i="14"/>
  <c r="P15" i="14"/>
  <c r="O15" i="14"/>
  <c r="N15" i="14"/>
  <c r="M15" i="14"/>
  <c r="L15" i="14"/>
  <c r="K15" i="14"/>
  <c r="K10" i="14" s="1"/>
  <c r="I15" i="14"/>
  <c r="H15" i="14"/>
  <c r="G15" i="14"/>
  <c r="F15" i="14"/>
  <c r="E15" i="14"/>
  <c r="D15" i="14"/>
  <c r="C15" i="14"/>
  <c r="C10" i="14" s="1"/>
  <c r="AA14" i="14"/>
  <c r="Z14" i="14"/>
  <c r="Y14" i="14"/>
  <c r="X14" i="14"/>
  <c r="W14" i="14"/>
  <c r="V14" i="14"/>
  <c r="U14" i="14"/>
  <c r="S14" i="14"/>
  <c r="R14" i="14"/>
  <c r="Q14" i="14"/>
  <c r="P14" i="14"/>
  <c r="O14" i="14"/>
  <c r="N14" i="14"/>
  <c r="M14" i="14"/>
  <c r="K14" i="14"/>
  <c r="J14" i="14"/>
  <c r="I14" i="14"/>
  <c r="H14" i="14"/>
  <c r="G14" i="14"/>
  <c r="F14" i="14"/>
  <c r="E14" i="14"/>
  <c r="C14" i="14"/>
  <c r="AA13" i="14"/>
  <c r="Y13" i="14"/>
  <c r="Y10" i="14" s="1"/>
  <c r="W13" i="14"/>
  <c r="W10" i="14" s="1"/>
  <c r="U13" i="14"/>
  <c r="T13" i="14"/>
  <c r="S13" i="14"/>
  <c r="Q13" i="14"/>
  <c r="Q10" i="14" s="1"/>
  <c r="O13" i="14"/>
  <c r="O10" i="14" s="1"/>
  <c r="O9" i="14" s="1"/>
  <c r="M13" i="14"/>
  <c r="L13" i="14"/>
  <c r="K13" i="14"/>
  <c r="I13" i="14"/>
  <c r="I10" i="14" s="1"/>
  <c r="G13" i="14"/>
  <c r="G10" i="14" s="1"/>
  <c r="E13" i="14"/>
  <c r="D13" i="14"/>
  <c r="C13" i="14"/>
  <c r="AA12" i="14"/>
  <c r="Z12" i="14"/>
  <c r="W12" i="14"/>
  <c r="U12" i="14"/>
  <c r="S12" i="14"/>
  <c r="R12" i="14"/>
  <c r="O12" i="14"/>
  <c r="M12" i="14"/>
  <c r="K12" i="14"/>
  <c r="J12" i="14"/>
  <c r="G12" i="14"/>
  <c r="E12" i="14"/>
  <c r="C12" i="14"/>
  <c r="AB11" i="14"/>
  <c r="Z11" i="14"/>
  <c r="V11" i="14"/>
  <c r="T11" i="14"/>
  <c r="R11" i="14"/>
  <c r="N11" i="14"/>
  <c r="L11" i="14"/>
  <c r="J11" i="14"/>
  <c r="F11" i="14"/>
  <c r="D11" i="14"/>
  <c r="U10" i="14"/>
  <c r="U9" i="14" s="1"/>
  <c r="M10" i="14"/>
  <c r="E10" i="14"/>
  <c r="AA88" i="23"/>
  <c r="Z88" i="23"/>
  <c r="Y88" i="23"/>
  <c r="X88" i="23"/>
  <c r="W88" i="23"/>
  <c r="V88" i="23"/>
  <c r="U88" i="23"/>
  <c r="T88" i="23"/>
  <c r="T18" i="23" s="1"/>
  <c r="T12" i="23" s="1"/>
  <c r="S88" i="23"/>
  <c r="R88" i="23"/>
  <c r="Q88" i="23"/>
  <c r="P88" i="23"/>
  <c r="O88" i="23"/>
  <c r="N88" i="23"/>
  <c r="M88" i="23"/>
  <c r="L88" i="23"/>
  <c r="L18" i="23" s="1"/>
  <c r="L12" i="23" s="1"/>
  <c r="K88" i="23"/>
  <c r="J88" i="23"/>
  <c r="H88" i="23"/>
  <c r="G88" i="23"/>
  <c r="F88" i="23"/>
  <c r="E88" i="23"/>
  <c r="D88" i="23"/>
  <c r="D83" i="23"/>
  <c r="I81" i="23"/>
  <c r="D81" i="23"/>
  <c r="I80" i="23"/>
  <c r="I88" i="23" s="1"/>
  <c r="D80" i="23"/>
  <c r="AA79" i="23"/>
  <c r="Z79" i="23"/>
  <c r="Y79" i="23"/>
  <c r="Y18" i="23" s="1"/>
  <c r="Y12" i="23" s="1"/>
  <c r="X79" i="23"/>
  <c r="W79" i="23"/>
  <c r="V79" i="23"/>
  <c r="U79" i="23"/>
  <c r="T79" i="23"/>
  <c r="S79" i="23"/>
  <c r="R79" i="23"/>
  <c r="Q79" i="23"/>
  <c r="Q18" i="23" s="1"/>
  <c r="Q12" i="23" s="1"/>
  <c r="P79" i="23"/>
  <c r="O79" i="23"/>
  <c r="N79" i="23"/>
  <c r="M79" i="23"/>
  <c r="L79" i="23"/>
  <c r="K79" i="23"/>
  <c r="J79" i="23"/>
  <c r="H79" i="23"/>
  <c r="G79" i="23"/>
  <c r="F79" i="23"/>
  <c r="E79" i="23"/>
  <c r="I77" i="23"/>
  <c r="D77" i="23"/>
  <c r="I76" i="23"/>
  <c r="I79" i="23" s="1"/>
  <c r="I18" i="23" s="1"/>
  <c r="I12" i="23" s="1"/>
  <c r="D76" i="23"/>
  <c r="D79" i="23" s="1"/>
  <c r="D18" i="23" s="1"/>
  <c r="D12" i="23" s="1"/>
  <c r="AA74" i="23"/>
  <c r="Z74" i="23"/>
  <c r="Y74" i="23"/>
  <c r="X74" i="23"/>
  <c r="W74" i="23"/>
  <c r="V74" i="23"/>
  <c r="U74" i="23"/>
  <c r="U17" i="23" s="1"/>
  <c r="U11" i="23" s="1"/>
  <c r="U9" i="23" s="1"/>
  <c r="T74" i="23"/>
  <c r="S74" i="23"/>
  <c r="R74" i="23"/>
  <c r="Q74" i="23"/>
  <c r="P74" i="23"/>
  <c r="O74" i="23"/>
  <c r="N74" i="23"/>
  <c r="M74" i="23"/>
  <c r="M17" i="23" s="1"/>
  <c r="M11" i="23" s="1"/>
  <c r="M9" i="23" s="1"/>
  <c r="L74" i="23"/>
  <c r="K74" i="23"/>
  <c r="J74" i="23"/>
  <c r="I74" i="23"/>
  <c r="H74" i="23"/>
  <c r="G74" i="23"/>
  <c r="F74" i="23"/>
  <c r="E74" i="23"/>
  <c r="E17" i="23" s="1"/>
  <c r="E11" i="23" s="1"/>
  <c r="E9" i="23" s="1"/>
  <c r="D74" i="23"/>
  <c r="D73" i="23"/>
  <c r="D72" i="23"/>
  <c r="D71" i="23"/>
  <c r="AA70" i="23"/>
  <c r="Z70" i="23"/>
  <c r="Y70" i="23"/>
  <c r="X70" i="23"/>
  <c r="W70" i="23"/>
  <c r="V70" i="23"/>
  <c r="U70" i="23"/>
  <c r="T70" i="23"/>
  <c r="S70" i="23"/>
  <c r="R70" i="23"/>
  <c r="Q70" i="23"/>
  <c r="P70" i="23"/>
  <c r="O70" i="23"/>
  <c r="N70" i="23"/>
  <c r="M70" i="23"/>
  <c r="L70" i="23"/>
  <c r="K70" i="23"/>
  <c r="J70" i="23"/>
  <c r="H70" i="23"/>
  <c r="G70" i="23"/>
  <c r="F70" i="23"/>
  <c r="E70" i="23"/>
  <c r="I69" i="23"/>
  <c r="D69" i="23"/>
  <c r="I64" i="23"/>
  <c r="I70" i="23" s="1"/>
  <c r="D64" i="23"/>
  <c r="D70" i="23" s="1"/>
  <c r="AA62" i="23"/>
  <c r="Z62" i="23"/>
  <c r="Y62" i="23"/>
  <c r="X62" i="23"/>
  <c r="W62" i="23"/>
  <c r="V62" i="23"/>
  <c r="U62" i="23"/>
  <c r="T62" i="23"/>
  <c r="T16" i="23" s="1"/>
  <c r="T11" i="23" s="1"/>
  <c r="S62" i="23"/>
  <c r="R62" i="23"/>
  <c r="Q62" i="23"/>
  <c r="P62" i="23"/>
  <c r="O62" i="23"/>
  <c r="N62" i="23"/>
  <c r="M62" i="23"/>
  <c r="L62" i="23"/>
  <c r="L16" i="23" s="1"/>
  <c r="L11" i="23" s="1"/>
  <c r="K62" i="23"/>
  <c r="J62" i="23"/>
  <c r="I62" i="23" s="1"/>
  <c r="H62" i="23"/>
  <c r="G62" i="23"/>
  <c r="F62" i="23"/>
  <c r="E62" i="23"/>
  <c r="D62" i="23"/>
  <c r="D16" i="23" s="1"/>
  <c r="D11" i="23" s="1"/>
  <c r="I61" i="23"/>
  <c r="D61" i="23"/>
  <c r="I59" i="23"/>
  <c r="D59" i="23"/>
  <c r="AA58" i="23"/>
  <c r="Z58" i="23"/>
  <c r="Y58" i="23"/>
  <c r="X58" i="23"/>
  <c r="W58" i="23"/>
  <c r="V58" i="23"/>
  <c r="U58" i="23"/>
  <c r="T58" i="23"/>
  <c r="S58" i="23"/>
  <c r="R58" i="23"/>
  <c r="Q58" i="23"/>
  <c r="P58" i="23"/>
  <c r="O58" i="23"/>
  <c r="N58" i="23"/>
  <c r="M58" i="23"/>
  <c r="L58" i="23"/>
  <c r="K58" i="23"/>
  <c r="J58" i="23"/>
  <c r="I58" i="23"/>
  <c r="H58" i="23"/>
  <c r="H16" i="23" s="1"/>
  <c r="H11" i="23" s="1"/>
  <c r="G58" i="23"/>
  <c r="F58" i="23"/>
  <c r="E58" i="23"/>
  <c r="D58" i="23"/>
  <c r="AA54" i="23"/>
  <c r="Z54" i="23"/>
  <c r="Y54" i="23"/>
  <c r="X54" i="23"/>
  <c r="X15" i="23" s="1"/>
  <c r="X10" i="23" s="1"/>
  <c r="W54" i="23"/>
  <c r="V54" i="23"/>
  <c r="U54" i="23"/>
  <c r="T54" i="23"/>
  <c r="S54" i="23"/>
  <c r="R54" i="23"/>
  <c r="Q54" i="23"/>
  <c r="P54" i="23"/>
  <c r="P15" i="23" s="1"/>
  <c r="P10" i="23" s="1"/>
  <c r="O54" i="23"/>
  <c r="N54" i="23"/>
  <c r="M54" i="23"/>
  <c r="L54" i="23"/>
  <c r="K54" i="23"/>
  <c r="J54" i="23"/>
  <c r="H54" i="23"/>
  <c r="H15" i="23" s="1"/>
  <c r="H10" i="23" s="1"/>
  <c r="G54" i="23"/>
  <c r="F54" i="23"/>
  <c r="E54" i="23"/>
  <c r="I53" i="23"/>
  <c r="D53" i="23"/>
  <c r="I47" i="23"/>
  <c r="D47" i="23"/>
  <c r="I45" i="23"/>
  <c r="I54" i="23" s="1"/>
  <c r="I15" i="23" s="1"/>
  <c r="D45" i="23"/>
  <c r="D54" i="23" s="1"/>
  <c r="D15" i="23" s="1"/>
  <c r="AA44" i="23"/>
  <c r="Z44" i="23"/>
  <c r="Y44" i="23"/>
  <c r="X44" i="23"/>
  <c r="W44" i="23"/>
  <c r="V44" i="23"/>
  <c r="V14" i="23" s="1"/>
  <c r="V10" i="23" s="1"/>
  <c r="V9" i="23" s="1"/>
  <c r="U44" i="23"/>
  <c r="T44" i="23"/>
  <c r="S44" i="23"/>
  <c r="R44" i="23"/>
  <c r="Q44" i="23"/>
  <c r="P44" i="23"/>
  <c r="O44" i="23"/>
  <c r="N44" i="23"/>
  <c r="N14" i="23" s="1"/>
  <c r="N10" i="23" s="1"/>
  <c r="N9" i="23" s="1"/>
  <c r="M44" i="23"/>
  <c r="L44" i="23"/>
  <c r="K44" i="23"/>
  <c r="J44" i="23"/>
  <c r="I44" i="23"/>
  <c r="H44" i="23"/>
  <c r="G44" i="23"/>
  <c r="F44" i="23"/>
  <c r="F14" i="23" s="1"/>
  <c r="F10" i="23" s="1"/>
  <c r="F9" i="23" s="1"/>
  <c r="E44" i="23"/>
  <c r="D42" i="23"/>
  <c r="D44" i="23" s="1"/>
  <c r="AA35" i="23"/>
  <c r="Z35" i="23"/>
  <c r="Y35" i="23"/>
  <c r="X35" i="23"/>
  <c r="W35" i="23"/>
  <c r="V35" i="23"/>
  <c r="U35" i="23"/>
  <c r="T35" i="23"/>
  <c r="S35" i="23"/>
  <c r="R35" i="23"/>
  <c r="Q35" i="23"/>
  <c r="P35" i="23"/>
  <c r="O35" i="23"/>
  <c r="N35" i="23"/>
  <c r="M35" i="23"/>
  <c r="L35" i="23"/>
  <c r="K35" i="23"/>
  <c r="J35" i="23"/>
  <c r="H35" i="23"/>
  <c r="G35" i="23"/>
  <c r="F35" i="23"/>
  <c r="E35" i="23"/>
  <c r="I34" i="23"/>
  <c r="D34" i="23"/>
  <c r="I32" i="23"/>
  <c r="I35" i="23" s="1"/>
  <c r="I14" i="23" s="1"/>
  <c r="D32" i="23"/>
  <c r="D35" i="23" s="1"/>
  <c r="AA30" i="23"/>
  <c r="AA13" i="23" s="1"/>
  <c r="AA10" i="23" s="1"/>
  <c r="AA9" i="23" s="1"/>
  <c r="Z30" i="23"/>
  <c r="Y30" i="23"/>
  <c r="X30" i="23"/>
  <c r="W30" i="23"/>
  <c r="V30" i="23"/>
  <c r="U30" i="23"/>
  <c r="T30" i="23"/>
  <c r="S30" i="23"/>
  <c r="S13" i="23" s="1"/>
  <c r="S10" i="23" s="1"/>
  <c r="S9" i="23" s="1"/>
  <c r="R30" i="23"/>
  <c r="Q30" i="23"/>
  <c r="P30" i="23"/>
  <c r="O30" i="23"/>
  <c r="N30" i="23"/>
  <c r="M30" i="23"/>
  <c r="L30" i="23"/>
  <c r="K30" i="23"/>
  <c r="K13" i="23" s="1"/>
  <c r="K10" i="23" s="1"/>
  <c r="K9" i="23" s="1"/>
  <c r="J30" i="23"/>
  <c r="H30" i="23"/>
  <c r="G30" i="23"/>
  <c r="F30" i="23"/>
  <c r="E30" i="23"/>
  <c r="I29" i="23"/>
  <c r="D29" i="23"/>
  <c r="I28" i="23"/>
  <c r="D28" i="23"/>
  <c r="I27" i="23"/>
  <c r="I30" i="23" s="1"/>
  <c r="D27" i="23"/>
  <c r="D30" i="23" s="1"/>
  <c r="AA26" i="23"/>
  <c r="Z26" i="23"/>
  <c r="Y26" i="23"/>
  <c r="Y13" i="23" s="1"/>
  <c r="Y10" i="23" s="1"/>
  <c r="X26" i="23"/>
  <c r="W26" i="23"/>
  <c r="V26" i="23"/>
  <c r="U26" i="23"/>
  <c r="T26" i="23"/>
  <c r="S26" i="23"/>
  <c r="R26" i="23"/>
  <c r="Q26" i="23"/>
  <c r="Q13" i="23" s="1"/>
  <c r="Q10" i="23" s="1"/>
  <c r="P26" i="23"/>
  <c r="O26" i="23"/>
  <c r="N26" i="23"/>
  <c r="M26" i="23"/>
  <c r="L26" i="23"/>
  <c r="K26" i="23"/>
  <c r="J26" i="23"/>
  <c r="I26" i="23"/>
  <c r="H26" i="23"/>
  <c r="G26" i="23"/>
  <c r="F26" i="23"/>
  <c r="E26" i="23"/>
  <c r="I25" i="23"/>
  <c r="D25" i="23"/>
  <c r="I24" i="23"/>
  <c r="D24" i="23"/>
  <c r="I23" i="23"/>
  <c r="D23" i="23"/>
  <c r="D26" i="23" s="1"/>
  <c r="AA22" i="23"/>
  <c r="Z22" i="23"/>
  <c r="Y22" i="23"/>
  <c r="X22" i="23"/>
  <c r="W22" i="23"/>
  <c r="V22" i="23"/>
  <c r="U22" i="23"/>
  <c r="T22" i="23"/>
  <c r="S22" i="23"/>
  <c r="R22" i="23"/>
  <c r="Q22" i="23"/>
  <c r="P22" i="23"/>
  <c r="O22" i="23"/>
  <c r="N22" i="23"/>
  <c r="M22" i="23"/>
  <c r="L22" i="23"/>
  <c r="K22" i="23"/>
  <c r="J22" i="23"/>
  <c r="H22" i="23"/>
  <c r="G22" i="23"/>
  <c r="F22" i="23"/>
  <c r="E22" i="23"/>
  <c r="D22" i="23"/>
  <c r="I20" i="23"/>
  <c r="I22" i="23" s="1"/>
  <c r="AA19" i="23"/>
  <c r="Z19" i="23"/>
  <c r="Y19" i="23"/>
  <c r="X19" i="23"/>
  <c r="W19" i="23"/>
  <c r="V19" i="23"/>
  <c r="U19" i="23"/>
  <c r="T19" i="23"/>
  <c r="S19" i="23"/>
  <c r="R19" i="23"/>
  <c r="Q19" i="23"/>
  <c r="P19" i="23"/>
  <c r="O19" i="23"/>
  <c r="N19" i="23"/>
  <c r="M19" i="23"/>
  <c r="L19" i="23"/>
  <c r="K19" i="23"/>
  <c r="J19" i="23"/>
  <c r="I19" i="23"/>
  <c r="H19" i="23"/>
  <c r="G19" i="23"/>
  <c r="F19" i="23"/>
  <c r="E19" i="23"/>
  <c r="D19" i="23"/>
  <c r="AA18" i="23"/>
  <c r="Z18" i="23"/>
  <c r="X18" i="23"/>
  <c r="X12" i="23" s="1"/>
  <c r="W18" i="23"/>
  <c r="V18" i="23"/>
  <c r="U18" i="23"/>
  <c r="S18" i="23"/>
  <c r="R18" i="23"/>
  <c r="P18" i="23"/>
  <c r="P12" i="23" s="1"/>
  <c r="O18" i="23"/>
  <c r="N18" i="23"/>
  <c r="M18" i="23"/>
  <c r="K18" i="23"/>
  <c r="J18" i="23"/>
  <c r="H18" i="23"/>
  <c r="H12" i="23" s="1"/>
  <c r="G18" i="23"/>
  <c r="F18" i="23"/>
  <c r="E18" i="23"/>
  <c r="AA17" i="23"/>
  <c r="Z17" i="23"/>
  <c r="Y17" i="23"/>
  <c r="X17" i="23"/>
  <c r="W17" i="23"/>
  <c r="V17" i="23"/>
  <c r="T17" i="23"/>
  <c r="S17" i="23"/>
  <c r="R17" i="23"/>
  <c r="Q17" i="23"/>
  <c r="P17" i="23"/>
  <c r="O17" i="23"/>
  <c r="N17" i="23"/>
  <c r="L17" i="23"/>
  <c r="K17" i="23"/>
  <c r="J17" i="23"/>
  <c r="I17" i="23"/>
  <c r="H17" i="23"/>
  <c r="G17" i="23"/>
  <c r="F17" i="23"/>
  <c r="D17" i="23"/>
  <c r="AA16" i="23"/>
  <c r="Z16" i="23"/>
  <c r="Y16" i="23"/>
  <c r="X16" i="23"/>
  <c r="X11" i="23" s="1"/>
  <c r="W16" i="23"/>
  <c r="V16" i="23"/>
  <c r="U16" i="23"/>
  <c r="S16" i="23"/>
  <c r="R16" i="23"/>
  <c r="Q16" i="23"/>
  <c r="P16" i="23"/>
  <c r="P11" i="23" s="1"/>
  <c r="O16" i="23"/>
  <c r="N16" i="23"/>
  <c r="M16" i="23"/>
  <c r="J16" i="23"/>
  <c r="G16" i="23"/>
  <c r="F16" i="23"/>
  <c r="E16" i="23"/>
  <c r="AA15" i="23"/>
  <c r="Z15" i="23"/>
  <c r="Y15" i="23"/>
  <c r="W15" i="23"/>
  <c r="V15" i="23"/>
  <c r="U15" i="23"/>
  <c r="T15" i="23"/>
  <c r="S15" i="23"/>
  <c r="R15" i="23"/>
  <c r="Q15" i="23"/>
  <c r="O15" i="23"/>
  <c r="N15" i="23"/>
  <c r="M15" i="23"/>
  <c r="L15" i="23"/>
  <c r="K15" i="23"/>
  <c r="J15" i="23"/>
  <c r="G15" i="23"/>
  <c r="F15" i="23"/>
  <c r="E15" i="23"/>
  <c r="AA14" i="23"/>
  <c r="Z14" i="23"/>
  <c r="Y14" i="23"/>
  <c r="X14" i="23"/>
  <c r="W14" i="23"/>
  <c r="U14" i="23"/>
  <c r="T14" i="23"/>
  <c r="S14" i="23"/>
  <c r="R14" i="23"/>
  <c r="Q14" i="23"/>
  <c r="P14" i="23"/>
  <c r="O14" i="23"/>
  <c r="M14" i="23"/>
  <c r="L14" i="23"/>
  <c r="K14" i="23"/>
  <c r="J14" i="23"/>
  <c r="H14" i="23"/>
  <c r="G14" i="23"/>
  <c r="E14" i="23"/>
  <c r="Z13" i="23"/>
  <c r="X13" i="23"/>
  <c r="W13" i="23"/>
  <c r="V13" i="23"/>
  <c r="U13" i="23"/>
  <c r="T13" i="23"/>
  <c r="R13" i="23"/>
  <c r="P13" i="23"/>
  <c r="O13" i="23"/>
  <c r="N13" i="23"/>
  <c r="M13" i="23"/>
  <c r="L13" i="23"/>
  <c r="J13" i="23"/>
  <c r="H13" i="23"/>
  <c r="G13" i="23"/>
  <c r="F13" i="23"/>
  <c r="E13" i="23"/>
  <c r="AA12" i="23"/>
  <c r="Z12" i="23"/>
  <c r="W12" i="23"/>
  <c r="V12" i="23"/>
  <c r="U12" i="23"/>
  <c r="S12" i="23"/>
  <c r="R12" i="23"/>
  <c r="O12" i="23"/>
  <c r="N12" i="23"/>
  <c r="M12" i="23"/>
  <c r="K12" i="23"/>
  <c r="J12" i="23"/>
  <c r="G12" i="23"/>
  <c r="F12" i="23"/>
  <c r="E12" i="23"/>
  <c r="AA11" i="23"/>
  <c r="Z11" i="23"/>
  <c r="Y11" i="23"/>
  <c r="W11" i="23"/>
  <c r="V11" i="23"/>
  <c r="S11" i="23"/>
  <c r="R11" i="23"/>
  <c r="Q11" i="23"/>
  <c r="O11" i="23"/>
  <c r="N11" i="23"/>
  <c r="K11" i="23"/>
  <c r="J11" i="23"/>
  <c r="G11" i="23"/>
  <c r="F11" i="23"/>
  <c r="Z10" i="23"/>
  <c r="W10" i="23"/>
  <c r="W9" i="23" s="1"/>
  <c r="U10" i="23"/>
  <c r="T10" i="23"/>
  <c r="R10" i="23"/>
  <c r="O10" i="23"/>
  <c r="O9" i="23" s="1"/>
  <c r="M10" i="23"/>
  <c r="L10" i="23"/>
  <c r="J10" i="23"/>
  <c r="G10" i="23"/>
  <c r="E10" i="23"/>
  <c r="Z9" i="23"/>
  <c r="R9" i="23"/>
  <c r="J9" i="23"/>
  <c r="G9" i="23"/>
  <c r="R88" i="12"/>
  <c r="Q88" i="12"/>
  <c r="P88" i="12"/>
  <c r="N88" i="12"/>
  <c r="M88" i="12"/>
  <c r="L88" i="12"/>
  <c r="K88" i="12"/>
  <c r="K18" i="12" s="1"/>
  <c r="K12" i="12" s="1"/>
  <c r="J88" i="12"/>
  <c r="I88" i="12"/>
  <c r="H88" i="12"/>
  <c r="F88" i="12"/>
  <c r="E88" i="12"/>
  <c r="D88" i="12"/>
  <c r="O87" i="12"/>
  <c r="O83" i="12"/>
  <c r="G83" i="12"/>
  <c r="O82" i="12"/>
  <c r="G82" i="12"/>
  <c r="O81" i="12"/>
  <c r="O80" i="12"/>
  <c r="O88" i="12" s="1"/>
  <c r="G80" i="12"/>
  <c r="G88" i="12" s="1"/>
  <c r="R79" i="12"/>
  <c r="Q79" i="12"/>
  <c r="P79" i="12"/>
  <c r="N79" i="12"/>
  <c r="M79" i="12"/>
  <c r="L79" i="12"/>
  <c r="K79" i="12"/>
  <c r="J79" i="12"/>
  <c r="I79" i="12"/>
  <c r="H79" i="12"/>
  <c r="F79" i="12"/>
  <c r="E79" i="12"/>
  <c r="D79" i="12"/>
  <c r="O78" i="12"/>
  <c r="G78" i="12"/>
  <c r="O77" i="12"/>
  <c r="G77" i="12"/>
  <c r="O76" i="12"/>
  <c r="G76" i="12"/>
  <c r="O75" i="12"/>
  <c r="O79" i="12" s="1"/>
  <c r="O18" i="12" s="1"/>
  <c r="O12" i="12" s="1"/>
  <c r="G75" i="12"/>
  <c r="G79" i="12" s="1"/>
  <c r="R74" i="12"/>
  <c r="Q74" i="12"/>
  <c r="P74" i="12"/>
  <c r="N74" i="12"/>
  <c r="M74" i="12"/>
  <c r="L74" i="12"/>
  <c r="K74" i="12"/>
  <c r="J74" i="12"/>
  <c r="I74" i="12"/>
  <c r="H74" i="12"/>
  <c r="G74" i="12"/>
  <c r="F74" i="12"/>
  <c r="E74" i="12"/>
  <c r="D74" i="12"/>
  <c r="O73" i="12"/>
  <c r="G73" i="12"/>
  <c r="O72" i="12"/>
  <c r="G72" i="12"/>
  <c r="O71" i="12"/>
  <c r="O74" i="12" s="1"/>
  <c r="O17" i="12" s="1"/>
  <c r="G71" i="12"/>
  <c r="R70" i="12"/>
  <c r="Q70" i="12"/>
  <c r="P70" i="12"/>
  <c r="N70" i="12"/>
  <c r="N16" i="12" s="1"/>
  <c r="N11" i="12" s="1"/>
  <c r="M70" i="12"/>
  <c r="L70" i="12"/>
  <c r="K70" i="12"/>
  <c r="J70" i="12"/>
  <c r="I70" i="12"/>
  <c r="H70" i="12"/>
  <c r="F70" i="12"/>
  <c r="F16" i="12" s="1"/>
  <c r="F11" i="12" s="1"/>
  <c r="E70" i="12"/>
  <c r="D70" i="12"/>
  <c r="O69" i="12"/>
  <c r="G69" i="12"/>
  <c r="O68" i="12"/>
  <c r="G68" i="12"/>
  <c r="O67" i="12"/>
  <c r="G67" i="12"/>
  <c r="O66" i="12"/>
  <c r="G66" i="12"/>
  <c r="O65" i="12"/>
  <c r="G65" i="12"/>
  <c r="O64" i="12"/>
  <c r="G64" i="12"/>
  <c r="O63" i="12"/>
  <c r="O70" i="12" s="1"/>
  <c r="G63" i="12"/>
  <c r="G70" i="12" s="1"/>
  <c r="R62" i="12"/>
  <c r="Q62" i="12"/>
  <c r="P62" i="12"/>
  <c r="N62" i="12"/>
  <c r="M62" i="12"/>
  <c r="L62" i="12"/>
  <c r="K62" i="12"/>
  <c r="K16" i="12" s="1"/>
  <c r="K11" i="12" s="1"/>
  <c r="K9" i="12" s="1"/>
  <c r="J62" i="12"/>
  <c r="I62" i="12"/>
  <c r="H62" i="12"/>
  <c r="F62" i="12"/>
  <c r="E62" i="12"/>
  <c r="D62" i="12"/>
  <c r="O61" i="12"/>
  <c r="G61" i="12"/>
  <c r="O60" i="12"/>
  <c r="G60" i="12"/>
  <c r="O59" i="12"/>
  <c r="O62" i="12" s="1"/>
  <c r="G59" i="12"/>
  <c r="G62" i="12" s="1"/>
  <c r="R58" i="12"/>
  <c r="Q58" i="12"/>
  <c r="P58" i="12"/>
  <c r="N58" i="12"/>
  <c r="M58" i="12"/>
  <c r="L58" i="12"/>
  <c r="K58" i="12"/>
  <c r="J58" i="12"/>
  <c r="I58" i="12"/>
  <c r="H58" i="12"/>
  <c r="F58" i="12"/>
  <c r="E58" i="12"/>
  <c r="D58" i="12"/>
  <c r="O57" i="12"/>
  <c r="G57" i="12"/>
  <c r="O56" i="12"/>
  <c r="G56" i="12"/>
  <c r="O55" i="12"/>
  <c r="O58" i="12" s="1"/>
  <c r="G55" i="12"/>
  <c r="G58" i="12" s="1"/>
  <c r="G16" i="12" s="1"/>
  <c r="G11" i="12" s="1"/>
  <c r="R54" i="12"/>
  <c r="Q54" i="12"/>
  <c r="P54" i="12"/>
  <c r="N54" i="12"/>
  <c r="M54" i="12"/>
  <c r="M15" i="12" s="1"/>
  <c r="L54" i="12"/>
  <c r="K54" i="12"/>
  <c r="J54" i="12"/>
  <c r="I54" i="12"/>
  <c r="H54" i="12"/>
  <c r="F54" i="12"/>
  <c r="E54" i="12"/>
  <c r="E15" i="12" s="1"/>
  <c r="D54" i="12"/>
  <c r="O53" i="12"/>
  <c r="G53" i="12"/>
  <c r="O52" i="12"/>
  <c r="G52" i="12"/>
  <c r="O51" i="12"/>
  <c r="G51" i="12"/>
  <c r="O50" i="12"/>
  <c r="G50" i="12"/>
  <c r="O49" i="12"/>
  <c r="G49" i="12"/>
  <c r="O48" i="12"/>
  <c r="G48" i="12"/>
  <c r="O47" i="12"/>
  <c r="G47" i="12"/>
  <c r="O46" i="12"/>
  <c r="G46" i="12"/>
  <c r="O45" i="12"/>
  <c r="O54" i="12" s="1"/>
  <c r="O15" i="12" s="1"/>
  <c r="G45" i="12"/>
  <c r="G54" i="12" s="1"/>
  <c r="G15" i="12" s="1"/>
  <c r="R44" i="12"/>
  <c r="Q44" i="12"/>
  <c r="P44" i="12"/>
  <c r="N44" i="12"/>
  <c r="M44" i="12"/>
  <c r="L44" i="12"/>
  <c r="K44" i="12"/>
  <c r="J44" i="12"/>
  <c r="I44" i="12"/>
  <c r="H44" i="12"/>
  <c r="F44" i="12"/>
  <c r="E44" i="12"/>
  <c r="D44" i="12"/>
  <c r="O43" i="12"/>
  <c r="G43" i="12"/>
  <c r="O42" i="12"/>
  <c r="G42" i="12"/>
  <c r="O41" i="12"/>
  <c r="G41" i="12"/>
  <c r="O40" i="12"/>
  <c r="G40" i="12"/>
  <c r="O39" i="12"/>
  <c r="G39" i="12"/>
  <c r="O38" i="12"/>
  <c r="G38" i="12"/>
  <c r="O37" i="12"/>
  <c r="G37" i="12"/>
  <c r="O36" i="12"/>
  <c r="O44" i="12" s="1"/>
  <c r="G36" i="12"/>
  <c r="G44" i="12" s="1"/>
  <c r="R35" i="12"/>
  <c r="Q35" i="12"/>
  <c r="P35" i="12"/>
  <c r="N35" i="12"/>
  <c r="M35" i="12"/>
  <c r="M14" i="12" s="1"/>
  <c r="L35" i="12"/>
  <c r="K35" i="12"/>
  <c r="J35" i="12"/>
  <c r="I35" i="12"/>
  <c r="H35" i="12"/>
  <c r="F35" i="12"/>
  <c r="E35" i="12"/>
  <c r="E14" i="12" s="1"/>
  <c r="D35" i="12"/>
  <c r="O34" i="12"/>
  <c r="G34" i="12"/>
  <c r="O33" i="12"/>
  <c r="G33" i="12"/>
  <c r="O32" i="12"/>
  <c r="O35" i="12" s="1"/>
  <c r="G32" i="12"/>
  <c r="G35" i="12" s="1"/>
  <c r="G14" i="12" s="1"/>
  <c r="O31" i="12"/>
  <c r="O14" i="12" s="1"/>
  <c r="G31" i="12"/>
  <c r="R26" i="12"/>
  <c r="Q26" i="12"/>
  <c r="P26" i="12"/>
  <c r="N26" i="12"/>
  <c r="M26" i="12"/>
  <c r="L26" i="12"/>
  <c r="L13" i="12" s="1"/>
  <c r="L10" i="12" s="1"/>
  <c r="L9" i="12" s="1"/>
  <c r="K26" i="12"/>
  <c r="J26" i="12"/>
  <c r="I26" i="12"/>
  <c r="H26" i="12"/>
  <c r="F26" i="12"/>
  <c r="E26" i="12"/>
  <c r="D26" i="12"/>
  <c r="D13" i="12" s="1"/>
  <c r="D10" i="12" s="1"/>
  <c r="D9" i="12" s="1"/>
  <c r="O25" i="12"/>
  <c r="G25" i="12"/>
  <c r="O24" i="12"/>
  <c r="G24" i="12"/>
  <c r="O23" i="12"/>
  <c r="O26" i="12" s="1"/>
  <c r="G23" i="12"/>
  <c r="G26" i="12" s="1"/>
  <c r="Q22" i="12"/>
  <c r="P22" i="12"/>
  <c r="P13" i="12" s="1"/>
  <c r="P10" i="12" s="1"/>
  <c r="N22" i="12"/>
  <c r="M22" i="12"/>
  <c r="L22" i="12"/>
  <c r="K22" i="12"/>
  <c r="J22" i="12"/>
  <c r="I22" i="12"/>
  <c r="H22" i="12"/>
  <c r="H13" i="12" s="1"/>
  <c r="H10" i="12" s="1"/>
  <c r="F22" i="12"/>
  <c r="E22" i="12"/>
  <c r="D22" i="12"/>
  <c r="O21" i="12"/>
  <c r="G21" i="12"/>
  <c r="O20" i="12"/>
  <c r="O22" i="12" s="1"/>
  <c r="O13" i="12" s="1"/>
  <c r="G20" i="12"/>
  <c r="G22" i="12" s="1"/>
  <c r="G13" i="12" s="1"/>
  <c r="R19" i="12"/>
  <c r="Q19" i="12"/>
  <c r="P19" i="12"/>
  <c r="O19" i="12"/>
  <c r="N19" i="12"/>
  <c r="M19" i="12"/>
  <c r="L19" i="12"/>
  <c r="K19" i="12"/>
  <c r="J19" i="12"/>
  <c r="I19" i="12"/>
  <c r="H19" i="12"/>
  <c r="G19" i="12"/>
  <c r="F19" i="12"/>
  <c r="E19" i="12"/>
  <c r="D19" i="12"/>
  <c r="R18" i="12"/>
  <c r="R12" i="12" s="1"/>
  <c r="Q18" i="12"/>
  <c r="P18" i="12"/>
  <c r="N18" i="12"/>
  <c r="M18" i="12"/>
  <c r="L18" i="12"/>
  <c r="J18" i="12"/>
  <c r="J12" i="12" s="1"/>
  <c r="I18" i="12"/>
  <c r="H18" i="12"/>
  <c r="F18" i="12"/>
  <c r="E18" i="12"/>
  <c r="D18" i="12"/>
  <c r="R17" i="12"/>
  <c r="Q17" i="12"/>
  <c r="Q11" i="12" s="1"/>
  <c r="Q9" i="12" s="1"/>
  <c r="P17" i="12"/>
  <c r="N17" i="12"/>
  <c r="M17" i="12"/>
  <c r="L17" i="12"/>
  <c r="K17" i="12"/>
  <c r="J17" i="12"/>
  <c r="I17" i="12"/>
  <c r="I11" i="12" s="1"/>
  <c r="I9" i="12" s="1"/>
  <c r="H17" i="12"/>
  <c r="G17" i="12"/>
  <c r="F17" i="12"/>
  <c r="E17" i="12"/>
  <c r="D17" i="12"/>
  <c r="R16" i="12"/>
  <c r="Q16" i="12"/>
  <c r="P16" i="12"/>
  <c r="P11" i="12" s="1"/>
  <c r="M16" i="12"/>
  <c r="L16" i="12"/>
  <c r="J16" i="12"/>
  <c r="I16" i="12"/>
  <c r="H16" i="12"/>
  <c r="H11" i="12" s="1"/>
  <c r="E16" i="12"/>
  <c r="D16" i="12"/>
  <c r="R15" i="12"/>
  <c r="Q15" i="12"/>
  <c r="P15" i="12"/>
  <c r="N15" i="12"/>
  <c r="L15" i="12"/>
  <c r="K15" i="12"/>
  <c r="J15" i="12"/>
  <c r="I15" i="12"/>
  <c r="H15" i="12"/>
  <c r="F15" i="12"/>
  <c r="D15" i="12"/>
  <c r="R14" i="12"/>
  <c r="Q14" i="12"/>
  <c r="P14" i="12"/>
  <c r="N14" i="12"/>
  <c r="N10" i="12" s="1"/>
  <c r="N9" i="12" s="1"/>
  <c r="L14" i="12"/>
  <c r="K14" i="12"/>
  <c r="J14" i="12"/>
  <c r="I14" i="12"/>
  <c r="H14" i="12"/>
  <c r="F14" i="12"/>
  <c r="F10" i="12" s="1"/>
  <c r="F9" i="12" s="1"/>
  <c r="D14" i="12"/>
  <c r="R13" i="12"/>
  <c r="Q13" i="12"/>
  <c r="N13" i="12"/>
  <c r="M13" i="12"/>
  <c r="M10" i="12" s="1"/>
  <c r="M9" i="12" s="1"/>
  <c r="K13" i="12"/>
  <c r="J13" i="12"/>
  <c r="I13" i="12"/>
  <c r="F13" i="12"/>
  <c r="E13" i="12"/>
  <c r="Q12" i="12"/>
  <c r="P12" i="12"/>
  <c r="N12" i="12"/>
  <c r="M12" i="12"/>
  <c r="L12" i="12"/>
  <c r="I12" i="12"/>
  <c r="H12" i="12"/>
  <c r="F12" i="12"/>
  <c r="E12" i="12"/>
  <c r="D12" i="12"/>
  <c r="R11" i="12"/>
  <c r="M11" i="12"/>
  <c r="L11" i="12"/>
  <c r="J11" i="12"/>
  <c r="E11" i="12"/>
  <c r="D11" i="12"/>
  <c r="R10" i="12"/>
  <c r="R9" i="12" s="1"/>
  <c r="Q10" i="12"/>
  <c r="K10" i="12"/>
  <c r="J10" i="12"/>
  <c r="J9" i="12" s="1"/>
  <c r="I10" i="12"/>
  <c r="K33" i="27"/>
  <c r="F33" i="27" s="1"/>
  <c r="C33" i="27"/>
  <c r="C19" i="27" s="1"/>
  <c r="D29" i="27"/>
  <c r="K25" i="27"/>
  <c r="F25" i="27" s="1"/>
  <c r="D25" i="27"/>
  <c r="D24" i="27"/>
  <c r="D14" i="27" s="1"/>
  <c r="C24" i="27"/>
  <c r="C14" i="27" s="1"/>
  <c r="K22" i="27"/>
  <c r="D22" i="27"/>
  <c r="F22" i="27" s="1"/>
  <c r="O20" i="27"/>
  <c r="K20" i="27"/>
  <c r="F20" i="27"/>
  <c r="O19" i="27"/>
  <c r="O18" i="27"/>
  <c r="E18" i="27"/>
  <c r="D18" i="27"/>
  <c r="C18" i="27"/>
  <c r="O17" i="27"/>
  <c r="E17" i="27"/>
  <c r="D17" i="27"/>
  <c r="C17" i="27"/>
  <c r="C11" i="27" s="1"/>
  <c r="O16" i="27"/>
  <c r="E16" i="27"/>
  <c r="D16" i="27"/>
  <c r="D11" i="27" s="1"/>
  <c r="C16" i="27"/>
  <c r="O15" i="27"/>
  <c r="E15" i="27"/>
  <c r="F15" i="27" s="1"/>
  <c r="D15" i="27"/>
  <c r="C15" i="27"/>
  <c r="O14" i="27"/>
  <c r="E14" i="27"/>
  <c r="O13" i="27"/>
  <c r="E13" i="27"/>
  <c r="C13" i="27"/>
  <c r="O11" i="27"/>
  <c r="E11" i="27"/>
  <c r="K33" i="26"/>
  <c r="F33" i="26" s="1"/>
  <c r="C33" i="26"/>
  <c r="D33" i="26" s="1"/>
  <c r="C32" i="26"/>
  <c r="C31" i="26"/>
  <c r="C30" i="26"/>
  <c r="C17" i="26" s="1"/>
  <c r="D29" i="26"/>
  <c r="F28" i="26"/>
  <c r="C28" i="26"/>
  <c r="C26" i="26"/>
  <c r="C15" i="26" s="1"/>
  <c r="K25" i="26"/>
  <c r="F25" i="26" s="1"/>
  <c r="C25" i="26"/>
  <c r="C24" i="26"/>
  <c r="D24" i="26" s="1"/>
  <c r="D14" i="26" s="1"/>
  <c r="C23" i="26"/>
  <c r="K22" i="26"/>
  <c r="F22" i="26"/>
  <c r="C22" i="26"/>
  <c r="C21" i="26"/>
  <c r="K20" i="26"/>
  <c r="C20" i="26"/>
  <c r="D20" i="26" s="1"/>
  <c r="P19" i="26"/>
  <c r="P12" i="26" s="1"/>
  <c r="O19" i="26"/>
  <c r="O12" i="26" s="1"/>
  <c r="P18" i="26"/>
  <c r="O18" i="26"/>
  <c r="E18" i="26"/>
  <c r="D18" i="26"/>
  <c r="P17" i="26"/>
  <c r="O17" i="26"/>
  <c r="E17" i="26"/>
  <c r="D17" i="26"/>
  <c r="P16" i="26"/>
  <c r="O16" i="26"/>
  <c r="E16" i="26"/>
  <c r="D16" i="26"/>
  <c r="D11" i="26" s="1"/>
  <c r="C16" i="26"/>
  <c r="C11" i="26" s="1"/>
  <c r="P15" i="26"/>
  <c r="O15" i="26"/>
  <c r="E15" i="26"/>
  <c r="F15" i="26" s="1"/>
  <c r="D15" i="26"/>
  <c r="P14" i="26"/>
  <c r="O14" i="26"/>
  <c r="O10" i="26" s="1"/>
  <c r="E14" i="26"/>
  <c r="P13" i="26"/>
  <c r="P10" i="26" s="1"/>
  <c r="O13" i="26"/>
  <c r="E13" i="26"/>
  <c r="M33" i="17"/>
  <c r="J33" i="17"/>
  <c r="F33" i="17"/>
  <c r="C33" i="17"/>
  <c r="C19" i="17" s="1"/>
  <c r="D32" i="17"/>
  <c r="C32" i="17"/>
  <c r="C31" i="17"/>
  <c r="C30" i="17"/>
  <c r="C17" i="17" s="1"/>
  <c r="F29" i="17"/>
  <c r="D29" i="17"/>
  <c r="C28" i="17"/>
  <c r="D28" i="17" s="1"/>
  <c r="D16" i="17" s="1"/>
  <c r="C26" i="17"/>
  <c r="D26" i="17" s="1"/>
  <c r="D15" i="17" s="1"/>
  <c r="M25" i="17"/>
  <c r="J25" i="17"/>
  <c r="C25" i="17"/>
  <c r="D25" i="17" s="1"/>
  <c r="C24" i="17"/>
  <c r="C23" i="17"/>
  <c r="D23" i="17" s="1"/>
  <c r="M22" i="17"/>
  <c r="J22" i="17"/>
  <c r="C22" i="17"/>
  <c r="D22" i="17" s="1"/>
  <c r="F22" i="17" s="1"/>
  <c r="C21" i="17"/>
  <c r="D21" i="17" s="1"/>
  <c r="M20" i="17"/>
  <c r="J20" i="17"/>
  <c r="C20" i="17"/>
  <c r="D20" i="17" s="1"/>
  <c r="P19" i="17"/>
  <c r="O19" i="17"/>
  <c r="P18" i="17"/>
  <c r="O18" i="17"/>
  <c r="E18" i="17"/>
  <c r="P17" i="17"/>
  <c r="O17" i="17"/>
  <c r="E17" i="17"/>
  <c r="P16" i="17"/>
  <c r="O16" i="17"/>
  <c r="O11" i="17" s="1"/>
  <c r="E16" i="17"/>
  <c r="C16" i="17"/>
  <c r="P15" i="17"/>
  <c r="O15" i="17"/>
  <c r="E15" i="17"/>
  <c r="P14" i="17"/>
  <c r="O14" i="17"/>
  <c r="E14" i="17"/>
  <c r="P13" i="17"/>
  <c r="O13" i="17"/>
  <c r="O10" i="17" s="1"/>
  <c r="E13" i="17"/>
  <c r="T32" i="11"/>
  <c r="Q32" i="11"/>
  <c r="N32" i="11"/>
  <c r="H32" i="11"/>
  <c r="K32" i="11" s="1"/>
  <c r="C32" i="11"/>
  <c r="X32" i="11" s="1"/>
  <c r="T31" i="11"/>
  <c r="Q31" i="11"/>
  <c r="N31" i="11"/>
  <c r="K31" i="11"/>
  <c r="G31" i="11"/>
  <c r="C31" i="11"/>
  <c r="Y31" i="11" s="1"/>
  <c r="Y30" i="11"/>
  <c r="W30" i="11"/>
  <c r="T30" i="11"/>
  <c r="Q30" i="11"/>
  <c r="N30" i="11"/>
  <c r="K30" i="11"/>
  <c r="G30" i="11"/>
  <c r="W29" i="11"/>
  <c r="T29" i="11"/>
  <c r="Q29" i="11"/>
  <c r="N29" i="11"/>
  <c r="K29" i="11"/>
  <c r="G29" i="11"/>
  <c r="C29" i="11"/>
  <c r="Y29" i="11" s="1"/>
  <c r="W28" i="11"/>
  <c r="T28" i="11"/>
  <c r="Q28" i="11"/>
  <c r="N28" i="11"/>
  <c r="K28" i="11"/>
  <c r="G28" i="11"/>
  <c r="C28" i="11"/>
  <c r="Y28" i="11" s="1"/>
  <c r="W27" i="11"/>
  <c r="T27" i="11"/>
  <c r="Q27" i="11"/>
  <c r="N27" i="11"/>
  <c r="K27" i="11"/>
  <c r="G27" i="11"/>
  <c r="C27" i="11"/>
  <c r="Y27" i="11" s="1"/>
  <c r="W25" i="11"/>
  <c r="T25" i="11"/>
  <c r="Q25" i="11"/>
  <c r="N25" i="11"/>
  <c r="K25" i="11"/>
  <c r="G25" i="11"/>
  <c r="C25" i="11"/>
  <c r="Y25" i="11" s="1"/>
  <c r="W24" i="11"/>
  <c r="T24" i="11"/>
  <c r="Q24" i="11"/>
  <c r="N24" i="11"/>
  <c r="K24" i="11"/>
  <c r="G24" i="11"/>
  <c r="C24" i="11"/>
  <c r="Y24" i="11" s="1"/>
  <c r="W23" i="11"/>
  <c r="T23" i="11"/>
  <c r="Q23" i="11"/>
  <c r="N23" i="11"/>
  <c r="K23" i="11"/>
  <c r="G23" i="11"/>
  <c r="C23" i="11"/>
  <c r="Y23" i="11" s="1"/>
  <c r="K22" i="11"/>
  <c r="C22" i="11"/>
  <c r="Y22" i="11" s="1"/>
  <c r="W21" i="11"/>
  <c r="T21" i="11"/>
  <c r="Q21" i="11"/>
  <c r="N21" i="11"/>
  <c r="K21" i="11"/>
  <c r="G21" i="11"/>
  <c r="C21" i="11"/>
  <c r="I21" i="11" s="1"/>
  <c r="T20" i="11"/>
  <c r="Q20" i="11"/>
  <c r="N20" i="11"/>
  <c r="K20" i="11"/>
  <c r="G20" i="11"/>
  <c r="C20" i="11"/>
  <c r="Y20" i="11" s="1"/>
  <c r="W19" i="11"/>
  <c r="T19" i="11"/>
  <c r="Q19" i="11"/>
  <c r="N19" i="11"/>
  <c r="K19" i="11"/>
  <c r="G19" i="11"/>
  <c r="C19" i="11"/>
  <c r="I19" i="11" s="1"/>
  <c r="V18" i="11"/>
  <c r="U18" i="11"/>
  <c r="S18" i="11"/>
  <c r="T18" i="11" s="1"/>
  <c r="R18" i="11"/>
  <c r="R11" i="11" s="1"/>
  <c r="P18" i="11"/>
  <c r="Q18" i="11" s="1"/>
  <c r="O18" i="11"/>
  <c r="N18" i="11"/>
  <c r="M18" i="11"/>
  <c r="L18" i="11"/>
  <c r="J18" i="11"/>
  <c r="X17" i="11"/>
  <c r="V17" i="11"/>
  <c r="V11" i="11" s="1"/>
  <c r="W11" i="11" s="1"/>
  <c r="U17" i="11"/>
  <c r="S17" i="11"/>
  <c r="T17" i="11" s="1"/>
  <c r="R17" i="11"/>
  <c r="Q17" i="11"/>
  <c r="P17" i="11"/>
  <c r="O17" i="11"/>
  <c r="O11" i="11" s="1"/>
  <c r="N17" i="11"/>
  <c r="M17" i="11"/>
  <c r="L17" i="11"/>
  <c r="J17" i="11"/>
  <c r="K17" i="11" s="1"/>
  <c r="H17" i="11"/>
  <c r="F17" i="11"/>
  <c r="D17" i="11"/>
  <c r="C17" i="11"/>
  <c r="X16" i="11"/>
  <c r="V16" i="11"/>
  <c r="V10" i="11" s="1"/>
  <c r="U16" i="11"/>
  <c r="T16" i="11"/>
  <c r="S16" i="11"/>
  <c r="R16" i="11"/>
  <c r="P16" i="11"/>
  <c r="Q16" i="11" s="1"/>
  <c r="O16" i="11"/>
  <c r="M16" i="11"/>
  <c r="N16" i="11" s="1"/>
  <c r="L16" i="11"/>
  <c r="J16" i="11"/>
  <c r="K16" i="11" s="1"/>
  <c r="H16" i="11"/>
  <c r="F16" i="11"/>
  <c r="F10" i="11" s="1"/>
  <c r="D16" i="11"/>
  <c r="C16" i="11"/>
  <c r="E16" i="11" s="1"/>
  <c r="X15" i="11"/>
  <c r="W15" i="11"/>
  <c r="V15" i="11"/>
  <c r="U15" i="11"/>
  <c r="U10" i="11" s="1"/>
  <c r="T15" i="11"/>
  <c r="S15" i="11"/>
  <c r="R15" i="11"/>
  <c r="P15" i="11"/>
  <c r="Q15" i="11" s="1"/>
  <c r="O15" i="11"/>
  <c r="M15" i="11"/>
  <c r="M10" i="11" s="1"/>
  <c r="L15" i="11"/>
  <c r="L10" i="11" s="1"/>
  <c r="K15" i="11"/>
  <c r="J15" i="11"/>
  <c r="H15" i="11"/>
  <c r="F15" i="11"/>
  <c r="D15" i="11"/>
  <c r="G15" i="11" s="1"/>
  <c r="C15" i="11"/>
  <c r="C10" i="11" s="1"/>
  <c r="X14" i="11"/>
  <c r="V14" i="11"/>
  <c r="W14" i="11" s="1"/>
  <c r="U14" i="11"/>
  <c r="S14" i="11"/>
  <c r="T14" i="11" s="1"/>
  <c r="R14" i="11"/>
  <c r="Q14" i="11"/>
  <c r="P14" i="11"/>
  <c r="O14" i="11"/>
  <c r="N14" i="11"/>
  <c r="M14" i="11"/>
  <c r="L14" i="11"/>
  <c r="K14" i="11"/>
  <c r="J14" i="11"/>
  <c r="H14" i="11"/>
  <c r="F14" i="11"/>
  <c r="G14" i="11" s="1"/>
  <c r="D14" i="11"/>
  <c r="X13" i="11"/>
  <c r="V13" i="11"/>
  <c r="W13" i="11" s="1"/>
  <c r="U13" i="11"/>
  <c r="U9" i="11" s="1"/>
  <c r="U8" i="11" s="1"/>
  <c r="S13" i="11"/>
  <c r="S9" i="11" s="1"/>
  <c r="R13" i="11"/>
  <c r="Q13" i="11"/>
  <c r="P13" i="11"/>
  <c r="O13" i="11"/>
  <c r="M13" i="11"/>
  <c r="M9" i="11" s="1"/>
  <c r="L13" i="11"/>
  <c r="J13" i="11"/>
  <c r="K13" i="11" s="1"/>
  <c r="H13" i="11"/>
  <c r="F13" i="11"/>
  <c r="G13" i="11" s="1"/>
  <c r="D13" i="11"/>
  <c r="X12" i="11"/>
  <c r="X9" i="11" s="1"/>
  <c r="W12" i="11"/>
  <c r="V12" i="11"/>
  <c r="U12" i="11"/>
  <c r="T12" i="11"/>
  <c r="S12" i="11"/>
  <c r="R12" i="11"/>
  <c r="R9" i="11" s="1"/>
  <c r="Q12" i="11"/>
  <c r="P12" i="11"/>
  <c r="P9" i="11" s="1"/>
  <c r="O12" i="11"/>
  <c r="M12" i="11"/>
  <c r="N12" i="11" s="1"/>
  <c r="L12" i="11"/>
  <c r="L9" i="11" s="1"/>
  <c r="L8" i="11" s="1"/>
  <c r="J12" i="11"/>
  <c r="J9" i="11" s="1"/>
  <c r="H12" i="11"/>
  <c r="H9" i="11" s="1"/>
  <c r="F12" i="11"/>
  <c r="D12" i="11"/>
  <c r="G12" i="11" s="1"/>
  <c r="U11" i="11"/>
  <c r="S11" i="11"/>
  <c r="P11" i="11"/>
  <c r="N11" i="11"/>
  <c r="M11" i="11"/>
  <c r="L11" i="11"/>
  <c r="S10" i="11"/>
  <c r="T10" i="11" s="1"/>
  <c r="R10" i="11"/>
  <c r="O10" i="11"/>
  <c r="J10" i="11"/>
  <c r="V9" i="11"/>
  <c r="O9" i="11"/>
  <c r="F9" i="11"/>
  <c r="C84" i="37"/>
  <c r="O83" i="37"/>
  <c r="O13" i="37" s="1"/>
  <c r="O7" i="37" s="1"/>
  <c r="N83" i="37"/>
  <c r="M83" i="37"/>
  <c r="M13" i="37" s="1"/>
  <c r="M7" i="37" s="1"/>
  <c r="L83" i="37"/>
  <c r="K83" i="37"/>
  <c r="J83" i="37"/>
  <c r="I83" i="37"/>
  <c r="H83" i="37"/>
  <c r="G83" i="37"/>
  <c r="G13" i="37" s="1"/>
  <c r="G7" i="37" s="1"/>
  <c r="F83" i="37"/>
  <c r="E83" i="37"/>
  <c r="E13" i="37" s="1"/>
  <c r="E7" i="37" s="1"/>
  <c r="D83" i="37"/>
  <c r="C82" i="37"/>
  <c r="C81" i="37"/>
  <c r="C78" i="37"/>
  <c r="C77" i="37"/>
  <c r="C76" i="37"/>
  <c r="C75" i="37"/>
  <c r="C83" i="37" s="1"/>
  <c r="O74" i="37"/>
  <c r="N74" i="37"/>
  <c r="M74" i="37"/>
  <c r="L74" i="37"/>
  <c r="K74" i="37"/>
  <c r="J74" i="37"/>
  <c r="I74" i="37"/>
  <c r="H74" i="37"/>
  <c r="G74" i="37"/>
  <c r="F74" i="37"/>
  <c r="E74" i="37"/>
  <c r="D74" i="37"/>
  <c r="C73" i="37"/>
  <c r="C72" i="37"/>
  <c r="C71" i="37"/>
  <c r="C70" i="37"/>
  <c r="C74" i="37" s="1"/>
  <c r="C13" i="37" s="1"/>
  <c r="C7" i="37" s="1"/>
  <c r="O69" i="37"/>
  <c r="N69" i="37"/>
  <c r="M69" i="37"/>
  <c r="M12" i="37" s="1"/>
  <c r="L69" i="37"/>
  <c r="K69" i="37"/>
  <c r="K12" i="37" s="1"/>
  <c r="J69" i="37"/>
  <c r="J12" i="37" s="1"/>
  <c r="I69" i="37"/>
  <c r="H69" i="37"/>
  <c r="G69" i="37"/>
  <c r="F69" i="37"/>
  <c r="E69" i="37"/>
  <c r="E12" i="37" s="1"/>
  <c r="D69" i="37"/>
  <c r="C69" i="37"/>
  <c r="C12" i="37" s="1"/>
  <c r="C68" i="37"/>
  <c r="C67" i="37"/>
  <c r="C66" i="37"/>
  <c r="O65" i="37"/>
  <c r="N65" i="37"/>
  <c r="M65" i="37"/>
  <c r="L65" i="37"/>
  <c r="K65" i="37"/>
  <c r="K11" i="37" s="1"/>
  <c r="K6" i="37" s="1"/>
  <c r="J65" i="37"/>
  <c r="I65" i="37"/>
  <c r="H65" i="37"/>
  <c r="G65" i="37"/>
  <c r="F65" i="37"/>
  <c r="E65" i="37"/>
  <c r="D65" i="37"/>
  <c r="C65" i="37"/>
  <c r="C64" i="37"/>
  <c r="C63" i="37"/>
  <c r="C62" i="37"/>
  <c r="C61" i="37"/>
  <c r="C60" i="37"/>
  <c r="C59" i="37"/>
  <c r="C58" i="37"/>
  <c r="O57" i="37"/>
  <c r="N57" i="37"/>
  <c r="M57" i="37"/>
  <c r="L57" i="37"/>
  <c r="K57" i="37"/>
  <c r="J57" i="37"/>
  <c r="I57" i="37"/>
  <c r="I11" i="37" s="1"/>
  <c r="I6" i="37" s="1"/>
  <c r="H57" i="37"/>
  <c r="G57" i="37"/>
  <c r="F57" i="37"/>
  <c r="E57" i="37"/>
  <c r="D57" i="37"/>
  <c r="C56" i="37"/>
  <c r="C54" i="37"/>
  <c r="C57" i="37" s="1"/>
  <c r="O53" i="37"/>
  <c r="O11" i="37" s="1"/>
  <c r="O6" i="37" s="1"/>
  <c r="N53" i="37"/>
  <c r="M53" i="37"/>
  <c r="M11" i="37" s="1"/>
  <c r="M6" i="37" s="1"/>
  <c r="L53" i="37"/>
  <c r="K53" i="37"/>
  <c r="J53" i="37"/>
  <c r="I53" i="37"/>
  <c r="H53" i="37"/>
  <c r="G53" i="37"/>
  <c r="G11" i="37" s="1"/>
  <c r="G6" i="37" s="1"/>
  <c r="F53" i="37"/>
  <c r="E53" i="37"/>
  <c r="E11" i="37" s="1"/>
  <c r="E6" i="37" s="1"/>
  <c r="D53" i="37"/>
  <c r="C52" i="37"/>
  <c r="C53" i="37" s="1"/>
  <c r="C50" i="37"/>
  <c r="O49" i="37"/>
  <c r="O10" i="37" s="1"/>
  <c r="N49" i="37"/>
  <c r="M49" i="37"/>
  <c r="M10" i="37" s="1"/>
  <c r="L49" i="37"/>
  <c r="L10" i="37" s="1"/>
  <c r="L5" i="37" s="1"/>
  <c r="L4" i="37" s="1"/>
  <c r="K49" i="37"/>
  <c r="J49" i="37"/>
  <c r="I49" i="37"/>
  <c r="H49" i="37"/>
  <c r="G49" i="37"/>
  <c r="G10" i="37" s="1"/>
  <c r="F49" i="37"/>
  <c r="E49" i="37"/>
  <c r="E10" i="37" s="1"/>
  <c r="D49" i="37"/>
  <c r="D10" i="37" s="1"/>
  <c r="C48" i="37"/>
  <c r="C47" i="37"/>
  <c r="C46" i="37"/>
  <c r="C45" i="37"/>
  <c r="C44" i="37"/>
  <c r="C43" i="37"/>
  <c r="C42" i="37"/>
  <c r="C41" i="37"/>
  <c r="C49" i="37" s="1"/>
  <c r="C10" i="37" s="1"/>
  <c r="C40" i="37"/>
  <c r="O39" i="37"/>
  <c r="O9" i="37" s="1"/>
  <c r="N39" i="37"/>
  <c r="M39" i="37"/>
  <c r="M9" i="37" s="1"/>
  <c r="L39" i="37"/>
  <c r="K39" i="37"/>
  <c r="K9" i="37" s="1"/>
  <c r="J39" i="37"/>
  <c r="H39" i="37"/>
  <c r="G39" i="37"/>
  <c r="F39" i="37"/>
  <c r="E39" i="37"/>
  <c r="D39" i="37"/>
  <c r="D9" i="37" s="1"/>
  <c r="C38" i="37"/>
  <c r="C37" i="37"/>
  <c r="C36" i="37"/>
  <c r="C35" i="37"/>
  <c r="C34" i="37"/>
  <c r="C32" i="37"/>
  <c r="C31" i="37"/>
  <c r="C39" i="37" s="1"/>
  <c r="O30" i="37"/>
  <c r="N30" i="37"/>
  <c r="M30" i="37"/>
  <c r="L30" i="37"/>
  <c r="K30" i="37"/>
  <c r="J30" i="37"/>
  <c r="I30" i="37"/>
  <c r="H30" i="37"/>
  <c r="G30" i="37"/>
  <c r="F30" i="37"/>
  <c r="E30" i="37"/>
  <c r="D30" i="37"/>
  <c r="C29" i="37"/>
  <c r="C28" i="37"/>
  <c r="C27" i="37"/>
  <c r="C30" i="37" s="1"/>
  <c r="C9" i="37" s="1"/>
  <c r="C26" i="37"/>
  <c r="O25" i="37"/>
  <c r="N25" i="37"/>
  <c r="M25" i="37"/>
  <c r="L25" i="37"/>
  <c r="K25" i="37"/>
  <c r="J25" i="37"/>
  <c r="I25" i="37"/>
  <c r="H25" i="37"/>
  <c r="G25" i="37"/>
  <c r="F25" i="37"/>
  <c r="E25" i="37"/>
  <c r="D25" i="37"/>
  <c r="C24" i="37"/>
  <c r="C23" i="37"/>
  <c r="C25" i="37" s="1"/>
  <c r="C22" i="37"/>
  <c r="O21" i="37"/>
  <c r="N21" i="37"/>
  <c r="M21" i="37"/>
  <c r="L21" i="37"/>
  <c r="K21" i="37"/>
  <c r="J21" i="37"/>
  <c r="I21" i="37"/>
  <c r="I8" i="37" s="1"/>
  <c r="I5" i="37" s="1"/>
  <c r="I4" i="37" s="1"/>
  <c r="H21" i="37"/>
  <c r="G21" i="37"/>
  <c r="G8" i="37" s="1"/>
  <c r="G5" i="37" s="1"/>
  <c r="F21" i="37"/>
  <c r="E21" i="37"/>
  <c r="D21" i="37"/>
  <c r="C20" i="37"/>
  <c r="C19" i="37"/>
  <c r="C21" i="37" s="1"/>
  <c r="C18" i="37"/>
  <c r="O17" i="37"/>
  <c r="O8" i="37" s="1"/>
  <c r="O5" i="37" s="1"/>
  <c r="O4" i="37" s="1"/>
  <c r="N17" i="37"/>
  <c r="N8" i="37" s="1"/>
  <c r="N5" i="37" s="1"/>
  <c r="N4" i="37" s="1"/>
  <c r="M17" i="37"/>
  <c r="K17" i="37"/>
  <c r="J17" i="37"/>
  <c r="I17" i="37"/>
  <c r="H17" i="37"/>
  <c r="H8" i="37" s="1"/>
  <c r="H5" i="37" s="1"/>
  <c r="H4" i="37" s="1"/>
  <c r="G17" i="37"/>
  <c r="F17" i="37"/>
  <c r="F8" i="37" s="1"/>
  <c r="F5" i="37" s="1"/>
  <c r="F4" i="37" s="1"/>
  <c r="E17" i="37"/>
  <c r="D17" i="37"/>
  <c r="D8" i="37" s="1"/>
  <c r="C16" i="37"/>
  <c r="C17" i="37" s="1"/>
  <c r="C15" i="37"/>
  <c r="O14" i="37"/>
  <c r="N14" i="37"/>
  <c r="M14" i="37"/>
  <c r="L14" i="37"/>
  <c r="K14" i="37"/>
  <c r="J14" i="37"/>
  <c r="I14" i="37"/>
  <c r="H14" i="37"/>
  <c r="G14" i="37"/>
  <c r="F14" i="37"/>
  <c r="E14" i="37"/>
  <c r="D14" i="37"/>
  <c r="C14" i="37"/>
  <c r="N13" i="37"/>
  <c r="L13" i="37"/>
  <c r="L7" i="37" s="1"/>
  <c r="K13" i="37"/>
  <c r="K7" i="37" s="1"/>
  <c r="J13" i="37"/>
  <c r="I13" i="37"/>
  <c r="I7" i="37" s="1"/>
  <c r="H13" i="37"/>
  <c r="F13" i="37"/>
  <c r="D13" i="37"/>
  <c r="D7" i="37" s="1"/>
  <c r="O12" i="37"/>
  <c r="N12" i="37"/>
  <c r="L12" i="37"/>
  <c r="I12" i="37"/>
  <c r="H12" i="37"/>
  <c r="G12" i="37"/>
  <c r="F12" i="37"/>
  <c r="D12" i="37"/>
  <c r="N11" i="37"/>
  <c r="N6" i="37" s="1"/>
  <c r="L11" i="37"/>
  <c r="L6" i="37" s="1"/>
  <c r="J11" i="37"/>
  <c r="H11" i="37"/>
  <c r="H6" i="37" s="1"/>
  <c r="F11" i="37"/>
  <c r="F6" i="37" s="1"/>
  <c r="D11" i="37"/>
  <c r="D6" i="37" s="1"/>
  <c r="N10" i="37"/>
  <c r="K10" i="37"/>
  <c r="J10" i="37"/>
  <c r="I10" i="37"/>
  <c r="H10" i="37"/>
  <c r="F10" i="37"/>
  <c r="N9" i="37"/>
  <c r="L9" i="37"/>
  <c r="J9" i="37"/>
  <c r="I9" i="37"/>
  <c r="H9" i="37"/>
  <c r="G9" i="37"/>
  <c r="F9" i="37"/>
  <c r="E9" i="37"/>
  <c r="M8" i="37"/>
  <c r="M5" i="37" s="1"/>
  <c r="L8" i="37"/>
  <c r="K8" i="37"/>
  <c r="K5" i="37" s="1"/>
  <c r="K4" i="37" s="1"/>
  <c r="J8" i="37"/>
  <c r="E8" i="37"/>
  <c r="N7" i="37"/>
  <c r="J7" i="37"/>
  <c r="H7" i="37"/>
  <c r="F7" i="37"/>
  <c r="J5" i="37"/>
  <c r="D66" i="30"/>
  <c r="D54" i="30"/>
  <c r="D45" i="30"/>
  <c r="I7" i="30"/>
  <c r="G7" i="30"/>
  <c r="E7" i="30"/>
  <c r="C6" i="30"/>
  <c r="C7" i="30" s="1"/>
  <c r="C5" i="30"/>
  <c r="D7" i="4"/>
  <c r="E7" i="4"/>
  <c r="F7" i="4"/>
  <c r="G7" i="4"/>
  <c r="H7" i="4"/>
  <c r="I7" i="4"/>
  <c r="J7" i="4"/>
  <c r="K7" i="4"/>
  <c r="D8" i="4"/>
  <c r="E8" i="4"/>
  <c r="F8" i="4"/>
  <c r="G8" i="4"/>
  <c r="H8" i="4"/>
  <c r="I8" i="4"/>
  <c r="J8" i="4"/>
  <c r="K8" i="4"/>
  <c r="D9" i="4"/>
  <c r="E9" i="4"/>
  <c r="F9" i="4"/>
  <c r="G9" i="4"/>
  <c r="H9" i="4"/>
  <c r="I9" i="4"/>
  <c r="J9" i="4"/>
  <c r="K9" i="4"/>
  <c r="D10" i="4"/>
  <c r="E10" i="4"/>
  <c r="F10" i="4"/>
  <c r="G10" i="4"/>
  <c r="H10" i="4"/>
  <c r="I10" i="4"/>
  <c r="J10" i="4"/>
  <c r="K10" i="4"/>
  <c r="D11" i="4"/>
  <c r="E11" i="4"/>
  <c r="F11" i="4"/>
  <c r="G11" i="4"/>
  <c r="H11" i="4"/>
  <c r="I11" i="4"/>
  <c r="J11" i="4"/>
  <c r="K11" i="4"/>
  <c r="D12" i="4"/>
  <c r="E12" i="4"/>
  <c r="F12" i="4"/>
  <c r="G12" i="4"/>
  <c r="H12" i="4"/>
  <c r="I12" i="4"/>
  <c r="J12" i="4"/>
  <c r="K12" i="4"/>
  <c r="D13" i="4"/>
  <c r="E13" i="4"/>
  <c r="F13" i="4"/>
  <c r="G13" i="4"/>
  <c r="H13" i="4"/>
  <c r="I13" i="4"/>
  <c r="J13" i="4"/>
  <c r="K13" i="4"/>
  <c r="D14" i="4"/>
  <c r="E14" i="4"/>
  <c r="F14" i="4"/>
  <c r="G14" i="4"/>
  <c r="H14" i="4"/>
  <c r="I14" i="4"/>
  <c r="J14" i="4"/>
  <c r="K14" i="4"/>
  <c r="D15" i="4"/>
  <c r="E15" i="4"/>
  <c r="F15" i="4"/>
  <c r="G15" i="4"/>
  <c r="H15" i="4"/>
  <c r="I15" i="4"/>
  <c r="J15" i="4"/>
  <c r="K15" i="4"/>
  <c r="D16" i="4"/>
  <c r="E16" i="4"/>
  <c r="F16" i="4"/>
  <c r="G16" i="4"/>
  <c r="H16" i="4"/>
  <c r="I16" i="4"/>
  <c r="J16" i="4"/>
  <c r="K16" i="4"/>
  <c r="D17" i="4"/>
  <c r="E17" i="4"/>
  <c r="F17" i="4"/>
  <c r="G17" i="4"/>
  <c r="H17" i="4"/>
  <c r="I17" i="4"/>
  <c r="J17" i="4"/>
  <c r="K17" i="4"/>
  <c r="D18" i="4"/>
  <c r="E18" i="4"/>
  <c r="F18" i="4"/>
  <c r="G18" i="4"/>
  <c r="H18" i="4"/>
  <c r="D19" i="4"/>
  <c r="E19" i="4"/>
  <c r="F19" i="4"/>
  <c r="G19" i="4"/>
  <c r="H19" i="4"/>
  <c r="J19" i="4"/>
  <c r="D20" i="4"/>
  <c r="E20" i="4"/>
  <c r="F20" i="4"/>
  <c r="G20" i="4"/>
  <c r="H20" i="4"/>
  <c r="I20" i="4"/>
  <c r="J20" i="4"/>
  <c r="K20" i="4"/>
  <c r="D21" i="4"/>
  <c r="E21" i="4"/>
  <c r="F21" i="4"/>
  <c r="G21" i="4"/>
  <c r="H21" i="4"/>
  <c r="I21" i="4"/>
  <c r="J21" i="4"/>
  <c r="D22" i="4"/>
  <c r="E22" i="4"/>
  <c r="F22" i="4"/>
  <c r="G22" i="4"/>
  <c r="D23" i="4"/>
  <c r="E23" i="4"/>
  <c r="F23" i="4"/>
  <c r="G23" i="4"/>
  <c r="D24" i="4"/>
  <c r="E24" i="4"/>
  <c r="F24" i="4"/>
  <c r="G24" i="4"/>
  <c r="H24" i="4"/>
  <c r="I24" i="4"/>
  <c r="J24" i="4"/>
  <c r="K24" i="4"/>
  <c r="D25" i="4"/>
  <c r="E25" i="4"/>
  <c r="F25" i="4"/>
  <c r="G25" i="4"/>
  <c r="H25" i="4"/>
  <c r="I25" i="4"/>
  <c r="J25" i="4"/>
  <c r="K25" i="4"/>
  <c r="D26" i="4"/>
  <c r="E26" i="4"/>
  <c r="F26" i="4"/>
  <c r="G26" i="4"/>
  <c r="H26" i="4"/>
  <c r="D27" i="4"/>
  <c r="E27" i="4"/>
  <c r="F27" i="4"/>
  <c r="G27" i="4"/>
  <c r="H27" i="4"/>
  <c r="I27" i="4"/>
  <c r="J27" i="4"/>
  <c r="D28" i="4"/>
  <c r="E28" i="4"/>
  <c r="F28" i="4"/>
  <c r="G28" i="4"/>
  <c r="H28" i="4"/>
  <c r="I28" i="4"/>
  <c r="J28" i="4"/>
  <c r="K28" i="4"/>
  <c r="D29" i="4"/>
  <c r="E29" i="4"/>
  <c r="F29" i="4"/>
  <c r="G29" i="4"/>
  <c r="H29" i="4"/>
  <c r="I29" i="4"/>
  <c r="J29" i="4"/>
  <c r="D30" i="4"/>
  <c r="E30" i="4"/>
  <c r="F30" i="4"/>
  <c r="G30" i="4"/>
  <c r="H30" i="4"/>
  <c r="I30" i="4"/>
  <c r="J30" i="4"/>
  <c r="K30" i="4"/>
  <c r="D31" i="4"/>
  <c r="E31" i="4"/>
  <c r="F31" i="4"/>
  <c r="H31" i="4"/>
  <c r="I31" i="4"/>
  <c r="J31" i="4"/>
  <c r="K31" i="4"/>
  <c r="D32" i="4"/>
  <c r="E32" i="4"/>
  <c r="F32" i="4"/>
  <c r="G32" i="4"/>
  <c r="H32" i="4"/>
  <c r="I32" i="4"/>
  <c r="D33" i="4"/>
  <c r="E33" i="4"/>
  <c r="F33" i="4"/>
  <c r="I33" i="4"/>
  <c r="J33" i="4"/>
  <c r="D34" i="4"/>
  <c r="E34" i="4"/>
  <c r="F34" i="4"/>
  <c r="G34" i="4"/>
  <c r="H34" i="4"/>
  <c r="I34" i="4"/>
  <c r="J34" i="4"/>
  <c r="K34" i="4"/>
  <c r="D35" i="4"/>
  <c r="E35" i="4"/>
  <c r="F35" i="4"/>
  <c r="G35" i="4"/>
  <c r="H35" i="4"/>
  <c r="I35" i="4"/>
  <c r="J35" i="4"/>
  <c r="D36" i="4"/>
  <c r="E36" i="4"/>
  <c r="F36" i="4"/>
  <c r="G36" i="4"/>
  <c r="D37" i="4"/>
  <c r="E37" i="4"/>
  <c r="F37" i="4"/>
  <c r="G37" i="4"/>
  <c r="H37" i="4"/>
  <c r="I37" i="4"/>
  <c r="K37" i="4"/>
  <c r="D38" i="4"/>
  <c r="E38" i="4"/>
  <c r="F38" i="4"/>
  <c r="G38" i="4"/>
  <c r="H38" i="4"/>
  <c r="I38" i="4"/>
  <c r="D39" i="4"/>
  <c r="E39" i="4"/>
  <c r="F39" i="4"/>
  <c r="G39" i="4"/>
  <c r="H39" i="4"/>
  <c r="I39" i="4"/>
  <c r="D40" i="4"/>
  <c r="E40" i="4"/>
  <c r="F40" i="4"/>
  <c r="H40" i="4"/>
  <c r="I40" i="4"/>
  <c r="J40" i="4"/>
  <c r="D41" i="4"/>
  <c r="E41" i="4"/>
  <c r="F41" i="4"/>
  <c r="G41" i="4"/>
  <c r="H41" i="4"/>
  <c r="I41" i="4"/>
  <c r="D42" i="4"/>
  <c r="E42" i="4"/>
  <c r="F42" i="4"/>
  <c r="G42" i="4"/>
  <c r="H42" i="4"/>
  <c r="I42" i="4"/>
  <c r="J42" i="4"/>
  <c r="K42" i="4"/>
  <c r="D43" i="4"/>
  <c r="E43" i="4"/>
  <c r="F43" i="4"/>
  <c r="G43" i="4"/>
  <c r="H43" i="4"/>
  <c r="I43" i="4"/>
  <c r="J43" i="4"/>
  <c r="K43" i="4"/>
  <c r="D44" i="4"/>
  <c r="E44" i="4"/>
  <c r="F44" i="4"/>
  <c r="G44" i="4"/>
  <c r="H44" i="4"/>
  <c r="I44" i="4"/>
  <c r="D45" i="4"/>
  <c r="E45" i="4"/>
  <c r="F45" i="4"/>
  <c r="G45" i="4"/>
  <c r="H45" i="4"/>
  <c r="I45" i="4"/>
  <c r="J45" i="4"/>
  <c r="D46" i="4"/>
  <c r="E46" i="4"/>
  <c r="F46" i="4"/>
  <c r="G46" i="4"/>
  <c r="H46" i="4"/>
  <c r="D47" i="4"/>
  <c r="E47" i="4"/>
  <c r="F47" i="4"/>
  <c r="G47" i="4"/>
  <c r="D48" i="4"/>
  <c r="E48" i="4"/>
  <c r="F48" i="4"/>
  <c r="G48" i="4"/>
  <c r="D49" i="4"/>
  <c r="E49" i="4"/>
  <c r="F49" i="4"/>
  <c r="G49" i="4"/>
  <c r="H49" i="4"/>
  <c r="I49" i="4"/>
  <c r="D50" i="4"/>
  <c r="E50" i="4"/>
  <c r="F50" i="4"/>
  <c r="G50" i="4"/>
  <c r="I50" i="4"/>
  <c r="J50" i="4"/>
  <c r="D51" i="4"/>
  <c r="E51" i="4"/>
  <c r="F51" i="4"/>
  <c r="G51" i="4"/>
  <c r="H51" i="4"/>
  <c r="I51" i="4"/>
  <c r="J51" i="4"/>
  <c r="K51" i="4"/>
  <c r="D52" i="4"/>
  <c r="E52" i="4"/>
  <c r="F52" i="4"/>
  <c r="H52" i="4"/>
  <c r="I52" i="4"/>
  <c r="J52" i="4"/>
  <c r="K52" i="4"/>
  <c r="D53" i="4"/>
  <c r="E53" i="4"/>
  <c r="F53" i="4"/>
  <c r="G53" i="4"/>
  <c r="H53" i="4"/>
  <c r="I53" i="4"/>
  <c r="J53" i="4"/>
  <c r="K53" i="4"/>
  <c r="D54" i="4"/>
  <c r="E54" i="4"/>
  <c r="F54" i="4"/>
  <c r="G54" i="4"/>
  <c r="H54" i="4"/>
  <c r="I54" i="4"/>
  <c r="J54" i="4"/>
  <c r="D55" i="4"/>
  <c r="E55" i="4"/>
  <c r="F55" i="4"/>
  <c r="G55" i="4"/>
  <c r="H55" i="4"/>
  <c r="I55" i="4"/>
  <c r="D56" i="4"/>
  <c r="E56" i="4"/>
  <c r="F56" i="4"/>
  <c r="J56" i="4"/>
  <c r="K56" i="4"/>
  <c r="D57" i="4"/>
  <c r="E57" i="4"/>
  <c r="F57" i="4"/>
  <c r="G57" i="4"/>
  <c r="H57" i="4"/>
  <c r="I57" i="4"/>
  <c r="J57" i="4"/>
  <c r="K57" i="4"/>
  <c r="D58" i="4"/>
  <c r="E58" i="4"/>
  <c r="F58" i="4"/>
  <c r="G58" i="4"/>
  <c r="H58" i="4"/>
  <c r="I58" i="4"/>
  <c r="J58" i="4"/>
  <c r="D59" i="4"/>
  <c r="E59" i="4"/>
  <c r="F59" i="4"/>
  <c r="G59" i="4"/>
  <c r="H59" i="4"/>
  <c r="I59" i="4"/>
  <c r="J59" i="4"/>
  <c r="D60" i="4"/>
  <c r="E60" i="4"/>
  <c r="F60" i="4"/>
  <c r="G60" i="4"/>
  <c r="H60" i="4"/>
  <c r="I60" i="4"/>
  <c r="D61" i="4"/>
  <c r="E61" i="4"/>
  <c r="F61" i="4"/>
  <c r="G61" i="4"/>
  <c r="H61" i="4"/>
  <c r="I61" i="4"/>
  <c r="J61" i="4"/>
  <c r="K61" i="4"/>
  <c r="D62" i="4"/>
  <c r="E62" i="4"/>
  <c r="F62" i="4"/>
  <c r="G62" i="4"/>
  <c r="D63" i="4"/>
  <c r="E63" i="4"/>
  <c r="F63" i="4"/>
  <c r="G63" i="4"/>
  <c r="D64" i="4"/>
  <c r="E64" i="4"/>
  <c r="F64" i="4"/>
  <c r="G64" i="4"/>
  <c r="H64" i="4"/>
  <c r="I64" i="4"/>
  <c r="J64" i="4"/>
  <c r="K64" i="4"/>
  <c r="D65" i="4"/>
  <c r="E65" i="4"/>
  <c r="F65" i="4"/>
  <c r="G65" i="4"/>
  <c r="H65" i="4"/>
  <c r="I65" i="4"/>
  <c r="D66" i="4"/>
  <c r="E66" i="4"/>
  <c r="F66" i="4"/>
  <c r="G66" i="4"/>
  <c r="H66" i="4"/>
  <c r="I66" i="4"/>
  <c r="D67" i="4"/>
  <c r="E67" i="4"/>
  <c r="F67" i="4"/>
  <c r="H67" i="4"/>
  <c r="I67" i="4"/>
  <c r="J67" i="4"/>
  <c r="K67" i="4"/>
  <c r="D68" i="4"/>
  <c r="E68" i="4"/>
  <c r="F68" i="4"/>
  <c r="G68" i="4"/>
  <c r="H68" i="4"/>
  <c r="D69" i="4"/>
  <c r="E69" i="4"/>
  <c r="F69" i="4"/>
  <c r="G69" i="4"/>
  <c r="H69" i="4"/>
  <c r="I69" i="4"/>
  <c r="J69" i="4"/>
  <c r="K69" i="4"/>
  <c r="D70" i="4"/>
  <c r="E70" i="4"/>
  <c r="F70" i="4"/>
  <c r="I70" i="4"/>
  <c r="J70" i="4"/>
  <c r="K70" i="4"/>
  <c r="D71" i="4"/>
  <c r="E71" i="4"/>
  <c r="F71" i="4"/>
  <c r="H71" i="4"/>
  <c r="I71" i="4"/>
  <c r="J71" i="4"/>
  <c r="D72" i="4"/>
  <c r="E72" i="4"/>
  <c r="F72" i="4"/>
  <c r="I72" i="4"/>
  <c r="J72" i="4"/>
  <c r="K72" i="4"/>
  <c r="D73" i="4"/>
  <c r="E73" i="4"/>
  <c r="F73" i="4"/>
  <c r="G73" i="4"/>
  <c r="H73" i="4"/>
  <c r="I73" i="4"/>
  <c r="J73" i="4"/>
  <c r="K73" i="4"/>
  <c r="D74" i="4"/>
  <c r="E74" i="4"/>
  <c r="F74" i="4"/>
  <c r="G74" i="4"/>
  <c r="H74" i="4"/>
  <c r="I74" i="4"/>
  <c r="D75" i="4"/>
  <c r="E75" i="4"/>
  <c r="F75" i="4"/>
  <c r="G75" i="4"/>
  <c r="D76" i="4"/>
  <c r="E76" i="4"/>
  <c r="F76" i="4"/>
  <c r="G76" i="4"/>
  <c r="D77" i="4"/>
  <c r="E77" i="4"/>
  <c r="F77" i="4"/>
  <c r="I77" i="4"/>
  <c r="D78" i="4"/>
  <c r="E78" i="4"/>
  <c r="F78" i="4"/>
  <c r="G78" i="4"/>
  <c r="H78" i="4"/>
  <c r="I78" i="4"/>
  <c r="J78" i="4"/>
  <c r="K78" i="4"/>
  <c r="D79" i="4"/>
  <c r="E79" i="4"/>
  <c r="F79" i="4"/>
  <c r="G79" i="4"/>
  <c r="H79" i="4"/>
  <c r="D80" i="4"/>
  <c r="E80" i="4"/>
  <c r="F80" i="4"/>
  <c r="G80" i="4"/>
  <c r="D81" i="4"/>
  <c r="E81" i="4"/>
  <c r="F81" i="4"/>
  <c r="G81" i="4"/>
  <c r="D82" i="4"/>
  <c r="E82" i="4"/>
  <c r="F82" i="4"/>
  <c r="G82" i="4"/>
  <c r="H82" i="4"/>
  <c r="I82" i="4"/>
  <c r="D85" i="4"/>
  <c r="E85" i="4"/>
  <c r="F85" i="4"/>
  <c r="G85" i="4"/>
  <c r="D86" i="4"/>
  <c r="E86" i="4"/>
  <c r="F86" i="4"/>
  <c r="J86" i="4"/>
  <c r="D87" i="4"/>
  <c r="E87" i="4"/>
  <c r="F87" i="4"/>
  <c r="G87" i="4"/>
  <c r="H87" i="4"/>
  <c r="I87" i="4"/>
  <c r="J87" i="4"/>
  <c r="K87" i="4"/>
  <c r="D88" i="4"/>
  <c r="E88" i="4"/>
  <c r="F88" i="4"/>
  <c r="G88" i="4"/>
  <c r="H88" i="4"/>
  <c r="I88" i="4"/>
  <c r="J88" i="4"/>
  <c r="K88" i="4"/>
  <c r="P12" i="17" l="1"/>
  <c r="C15" i="17"/>
  <c r="E11" i="17"/>
  <c r="F15" i="17"/>
  <c r="C18" i="17"/>
  <c r="F17" i="26"/>
  <c r="D13" i="27"/>
  <c r="F17" i="27"/>
  <c r="C14" i="26"/>
  <c r="F13" i="27"/>
  <c r="F18" i="27"/>
  <c r="F16" i="26"/>
  <c r="F18" i="26"/>
  <c r="F16" i="27"/>
  <c r="C10" i="27"/>
  <c r="F11" i="27"/>
  <c r="D30" i="17"/>
  <c r="D17" i="17" s="1"/>
  <c r="E11" i="26"/>
  <c r="F11" i="26" s="1"/>
  <c r="P11" i="26"/>
  <c r="O12" i="27"/>
  <c r="C14" i="11"/>
  <c r="Y14" i="11" s="1"/>
  <c r="C13" i="11"/>
  <c r="Y13" i="11" s="1"/>
  <c r="C11" i="17"/>
  <c r="F9" i="14"/>
  <c r="E19" i="11"/>
  <c r="C12" i="17"/>
  <c r="F14" i="26"/>
  <c r="C14" i="17"/>
  <c r="E14" i="11"/>
  <c r="D24" i="17"/>
  <c r="D14" i="17" s="1"/>
  <c r="F14" i="17" s="1"/>
  <c r="E13" i="11"/>
  <c r="J9" i="15"/>
  <c r="J8" i="15" s="1"/>
  <c r="C18" i="26"/>
  <c r="C12" i="27"/>
  <c r="C9" i="27" s="1"/>
  <c r="I15" i="11"/>
  <c r="E17" i="11"/>
  <c r="Y17" i="11"/>
  <c r="C18" i="11"/>
  <c r="C11" i="11" s="1"/>
  <c r="D33" i="27"/>
  <c r="E33" i="27" s="1"/>
  <c r="E19" i="27" s="1"/>
  <c r="E12" i="27" s="1"/>
  <c r="I16" i="11"/>
  <c r="H18" i="11"/>
  <c r="K18" i="11" s="1"/>
  <c r="C19" i="26"/>
  <c r="I17" i="11"/>
  <c r="Y15" i="11"/>
  <c r="Y16" i="11"/>
  <c r="Y19" i="11"/>
  <c r="H6" i="21"/>
  <c r="H5" i="21" s="1"/>
  <c r="G7" i="21"/>
  <c r="F5" i="21"/>
  <c r="I6" i="21"/>
  <c r="I5" i="21" s="1"/>
  <c r="D6" i="21"/>
  <c r="D5" i="21" s="1"/>
  <c r="C7" i="21"/>
  <c r="C5" i="21" s="1"/>
  <c r="E6" i="21"/>
  <c r="E5" i="21" s="1"/>
  <c r="G5" i="21"/>
  <c r="W8" i="15"/>
  <c r="M9" i="15"/>
  <c r="M8" i="15" s="1"/>
  <c r="Y8" i="15"/>
  <c r="E18" i="15"/>
  <c r="E11" i="15" s="1"/>
  <c r="D89" i="15"/>
  <c r="F10" i="15"/>
  <c r="F8" i="15" s="1"/>
  <c r="N10" i="15"/>
  <c r="N8" i="15" s="1"/>
  <c r="V10" i="15"/>
  <c r="V8" i="15" s="1"/>
  <c r="O8" i="15"/>
  <c r="D9" i="15"/>
  <c r="L9" i="15"/>
  <c r="L8" i="15" s="1"/>
  <c r="T9" i="15"/>
  <c r="T8" i="15" s="1"/>
  <c r="E9" i="15"/>
  <c r="E8" i="15" s="1"/>
  <c r="C26" i="15"/>
  <c r="C29" i="15" s="1"/>
  <c r="C12" i="15" s="1"/>
  <c r="C9" i="15" s="1"/>
  <c r="T9" i="14"/>
  <c r="Q9" i="14"/>
  <c r="AB10" i="14"/>
  <c r="AB9" i="14" s="1"/>
  <c r="AA9" i="14"/>
  <c r="I9" i="14"/>
  <c r="S9" i="14"/>
  <c r="Z10" i="14"/>
  <c r="Z9" i="14" s="1"/>
  <c r="W9" i="14"/>
  <c r="K9" i="14"/>
  <c r="E9" i="14"/>
  <c r="Y9" i="14"/>
  <c r="C9" i="14"/>
  <c r="X9" i="14"/>
  <c r="G9" i="14"/>
  <c r="M9" i="14"/>
  <c r="I13" i="23"/>
  <c r="I10" i="23" s="1"/>
  <c r="I9" i="23" s="1"/>
  <c r="D13" i="23"/>
  <c r="D10" i="23" s="1"/>
  <c r="D9" i="23" s="1"/>
  <c r="I16" i="23"/>
  <c r="I11" i="23" s="1"/>
  <c r="D14" i="23"/>
  <c r="Q9" i="23"/>
  <c r="Y9" i="23"/>
  <c r="L9" i="23"/>
  <c r="T9" i="23"/>
  <c r="P9" i="23"/>
  <c r="X9" i="23"/>
  <c r="H9" i="23"/>
  <c r="O16" i="12"/>
  <c r="O11" i="12" s="1"/>
  <c r="E10" i="12"/>
  <c r="E9" i="12" s="1"/>
  <c r="P9" i="12"/>
  <c r="H9" i="12"/>
  <c r="G10" i="12"/>
  <c r="O10" i="12"/>
  <c r="G18" i="12"/>
  <c r="G12" i="12" s="1"/>
  <c r="O10" i="27"/>
  <c r="O9" i="27" s="1"/>
  <c r="D10" i="27"/>
  <c r="F14" i="27"/>
  <c r="E10" i="27"/>
  <c r="O12" i="17"/>
  <c r="O9" i="17" s="1"/>
  <c r="P11" i="17"/>
  <c r="P10" i="17"/>
  <c r="P9" i="17" s="1"/>
  <c r="O11" i="26"/>
  <c r="P9" i="26"/>
  <c r="D13" i="26"/>
  <c r="D10" i="26" s="1"/>
  <c r="F20" i="26"/>
  <c r="O9" i="26"/>
  <c r="E33" i="26"/>
  <c r="E19" i="26" s="1"/>
  <c r="D19" i="26"/>
  <c r="D12" i="26" s="1"/>
  <c r="E10" i="26"/>
  <c r="C13" i="26"/>
  <c r="C10" i="26" s="1"/>
  <c r="D13" i="17"/>
  <c r="F20" i="17"/>
  <c r="F16" i="17"/>
  <c r="D11" i="17"/>
  <c r="F11" i="17" s="1"/>
  <c r="E10" i="17"/>
  <c r="C13" i="17"/>
  <c r="F17" i="17"/>
  <c r="D33" i="17"/>
  <c r="Q11" i="11"/>
  <c r="Q9" i="11"/>
  <c r="M8" i="11"/>
  <c r="N8" i="11" s="1"/>
  <c r="N9" i="11"/>
  <c r="G9" i="11"/>
  <c r="N10" i="11"/>
  <c r="W10" i="11"/>
  <c r="O8" i="11"/>
  <c r="R8" i="11"/>
  <c r="Y32" i="11"/>
  <c r="X18" i="11"/>
  <c r="W9" i="11"/>
  <c r="T11" i="11"/>
  <c r="K9" i="11"/>
  <c r="K10" i="11"/>
  <c r="T9" i="11"/>
  <c r="S8" i="11"/>
  <c r="T8" i="11" s="1"/>
  <c r="V8" i="11"/>
  <c r="W8" i="11" s="1"/>
  <c r="H10" i="11"/>
  <c r="I10" i="11" s="1"/>
  <c r="P10" i="11"/>
  <c r="Q10" i="11" s="1"/>
  <c r="X10" i="11"/>
  <c r="Y10" i="11" s="1"/>
  <c r="E15" i="11"/>
  <c r="G17" i="11"/>
  <c r="W17" i="11"/>
  <c r="J11" i="11"/>
  <c r="C12" i="11"/>
  <c r="K12" i="11"/>
  <c r="T13" i="11"/>
  <c r="N15" i="11"/>
  <c r="G16" i="11"/>
  <c r="W16" i="11"/>
  <c r="E12" i="11"/>
  <c r="N13" i="11"/>
  <c r="Y21" i="11"/>
  <c r="D10" i="11"/>
  <c r="E10" i="11" s="1"/>
  <c r="D9" i="11"/>
  <c r="I14" i="11"/>
  <c r="D32" i="11"/>
  <c r="I13" i="11"/>
  <c r="M4" i="37"/>
  <c r="C8" i="37"/>
  <c r="C5" i="37" s="1"/>
  <c r="J6" i="37"/>
  <c r="E5" i="37"/>
  <c r="E4" i="37" s="1"/>
  <c r="D5" i="37"/>
  <c r="D4" i="37" s="1"/>
  <c r="J4" i="37"/>
  <c r="G4" i="37"/>
  <c r="C11" i="37"/>
  <c r="C6" i="37" s="1"/>
  <c r="C10" i="17" l="1"/>
  <c r="C9" i="17" s="1"/>
  <c r="D19" i="27"/>
  <c r="F19" i="27" s="1"/>
  <c r="D9" i="26"/>
  <c r="D10" i="17"/>
  <c r="I18" i="11"/>
  <c r="H11" i="11"/>
  <c r="C12" i="26"/>
  <c r="C9" i="26" s="1"/>
  <c r="C89" i="15"/>
  <c r="D18" i="15"/>
  <c r="D11" i="15" s="1"/>
  <c r="D8" i="15" s="1"/>
  <c r="O9" i="12"/>
  <c r="G9" i="12"/>
  <c r="E9" i="27"/>
  <c r="F10" i="27"/>
  <c r="E9" i="26"/>
  <c r="F10" i="26"/>
  <c r="F13" i="26"/>
  <c r="F19" i="26"/>
  <c r="E12" i="26"/>
  <c r="F12" i="26" s="1"/>
  <c r="D19" i="17"/>
  <c r="E33" i="17"/>
  <c r="E19" i="17" s="1"/>
  <c r="F10" i="17"/>
  <c r="F13" i="17"/>
  <c r="X11" i="11"/>
  <c r="Y11" i="11" s="1"/>
  <c r="Y18" i="11"/>
  <c r="J8" i="11"/>
  <c r="P8" i="11"/>
  <c r="Q8" i="11" s="1"/>
  <c r="F32" i="11"/>
  <c r="D18" i="11"/>
  <c r="C9" i="11"/>
  <c r="E9" i="11" s="1"/>
  <c r="I12" i="11"/>
  <c r="Y12" i="11"/>
  <c r="G10" i="11"/>
  <c r="C4" i="37"/>
  <c r="D12" i="27" l="1"/>
  <c r="F12" i="27" s="1"/>
  <c r="F9" i="26"/>
  <c r="X8" i="11"/>
  <c r="I11" i="11"/>
  <c r="H8" i="11"/>
  <c r="K8" i="11"/>
  <c r="K11" i="11"/>
  <c r="Q89" i="15"/>
  <c r="Q18" i="15" s="1"/>
  <c r="Q11" i="15" s="1"/>
  <c r="Q8" i="15" s="1"/>
  <c r="C18" i="15"/>
  <c r="C11" i="15" s="1"/>
  <c r="C8" i="15" s="1"/>
  <c r="F19" i="17"/>
  <c r="E12" i="17"/>
  <c r="C8" i="11"/>
  <c r="I8" i="11" s="1"/>
  <c r="Y9" i="11"/>
  <c r="I9" i="11"/>
  <c r="E18" i="11"/>
  <c r="D11" i="11"/>
  <c r="F18" i="11"/>
  <c r="G32" i="11"/>
  <c r="D9" i="27" l="1"/>
  <c r="F9" i="27" s="1"/>
  <c r="E9" i="17"/>
  <c r="G18" i="11"/>
  <c r="F11" i="11"/>
  <c r="E11" i="11"/>
  <c r="D8" i="11"/>
  <c r="E8" i="11" s="1"/>
  <c r="Y8" i="11"/>
  <c r="G11" i="11" l="1"/>
  <c r="F8" i="11"/>
  <c r="G8" i="11" s="1"/>
  <c r="J15" i="27" l="1"/>
  <c r="L17" i="27"/>
  <c r="L15" i="27"/>
  <c r="G17" i="26"/>
  <c r="G17" i="27"/>
  <c r="G15" i="27"/>
  <c r="G15" i="17"/>
  <c r="G19" i="17"/>
  <c r="H17" i="17"/>
  <c r="H19" i="17"/>
  <c r="I15" i="17"/>
  <c r="I19" i="17"/>
  <c r="K15" i="17"/>
  <c r="K17" i="17"/>
  <c r="L15" i="17"/>
  <c r="N15" i="17"/>
  <c r="N19" i="17"/>
  <c r="J17" i="27"/>
  <c r="AB10" i="4"/>
  <c r="AA10" i="4"/>
  <c r="Z10" i="4"/>
  <c r="Y10" i="4"/>
  <c r="X10" i="4"/>
  <c r="AB9" i="4"/>
  <c r="AA9" i="4"/>
  <c r="Z9" i="4"/>
  <c r="Y9" i="4"/>
  <c r="X9" i="4"/>
  <c r="AB8" i="4"/>
  <c r="AA8" i="4"/>
  <c r="Z8" i="4"/>
  <c r="Y8" i="4"/>
  <c r="X8" i="4"/>
  <c r="G15" i="26"/>
  <c r="I19" i="26"/>
  <c r="J19" i="26"/>
  <c r="N15" i="26"/>
  <c r="N17" i="26"/>
  <c r="H15" i="26"/>
  <c r="L15" i="26"/>
  <c r="L17" i="26"/>
  <c r="L19" i="26"/>
  <c r="M15" i="26"/>
  <c r="M17" i="26"/>
  <c r="M19" i="26"/>
  <c r="I15" i="26"/>
  <c r="I17" i="26"/>
  <c r="J17" i="26"/>
  <c r="M17" i="27"/>
  <c r="N15" i="27"/>
  <c r="M15" i="27"/>
  <c r="H15" i="27"/>
  <c r="H17" i="27"/>
  <c r="I17" i="27"/>
  <c r="I15" i="27"/>
  <c r="X7" i="4"/>
  <c r="L13" i="17"/>
  <c r="I13" i="17"/>
  <c r="L19" i="17"/>
  <c r="M19" i="27" l="1"/>
  <c r="J19" i="27"/>
  <c r="I19" i="27"/>
  <c r="N19" i="27"/>
  <c r="H19" i="27"/>
  <c r="K19" i="27" s="1"/>
  <c r="G19" i="27"/>
  <c r="L19" i="27"/>
  <c r="K17" i="27"/>
  <c r="K15" i="27"/>
  <c r="I18" i="27"/>
  <c r="G18" i="27"/>
  <c r="G19" i="26"/>
  <c r="N19" i="26"/>
  <c r="L18" i="26"/>
  <c r="N14" i="26"/>
  <c r="N13" i="26"/>
  <c r="K17" i="26"/>
  <c r="G18" i="17"/>
  <c r="I17" i="17"/>
  <c r="J17" i="17" s="1"/>
  <c r="N17" i="17"/>
  <c r="M15" i="17"/>
  <c r="N18" i="17"/>
  <c r="J19" i="17"/>
  <c r="G17" i="17"/>
  <c r="L17" i="17"/>
  <c r="M17" i="17" s="1"/>
  <c r="G14" i="17"/>
  <c r="H14" i="17"/>
  <c r="H19" i="26"/>
  <c r="J18" i="27"/>
  <c r="H18" i="26"/>
  <c r="L18" i="17"/>
  <c r="K18" i="17"/>
  <c r="M18" i="17" s="1"/>
  <c r="J11" i="26"/>
  <c r="H11" i="17"/>
  <c r="K14" i="17"/>
  <c r="L14" i="17"/>
  <c r="L13" i="26"/>
  <c r="G13" i="26"/>
  <c r="M18" i="27"/>
  <c r="H13" i="17"/>
  <c r="J13" i="17" s="1"/>
  <c r="AB7" i="4"/>
  <c r="L14" i="26"/>
  <c r="H18" i="27"/>
  <c r="H13" i="26"/>
  <c r="N18" i="27"/>
  <c r="H16" i="27"/>
  <c r="N14" i="17"/>
  <c r="G16" i="17"/>
  <c r="AA7" i="4"/>
  <c r="Y7" i="4"/>
  <c r="Z7" i="4"/>
  <c r="I16" i="26"/>
  <c r="I16" i="17"/>
  <c r="N16" i="17"/>
  <c r="N17" i="27"/>
  <c r="J15" i="26"/>
  <c r="K15" i="26" s="1"/>
  <c r="K19" i="17"/>
  <c r="M19" i="17" s="1"/>
  <c r="I13" i="27"/>
  <c r="L16" i="17"/>
  <c r="K13" i="17"/>
  <c r="M13" i="17" s="1"/>
  <c r="G16" i="26"/>
  <c r="H17" i="26"/>
  <c r="H15" i="17"/>
  <c r="J15" i="17" s="1"/>
  <c r="N13" i="17"/>
  <c r="M13" i="26"/>
  <c r="I13" i="26"/>
  <c r="J18" i="26"/>
  <c r="N18" i="26"/>
  <c r="M16" i="26"/>
  <c r="G13" i="27"/>
  <c r="G18" i="26"/>
  <c r="G13" i="17"/>
  <c r="J13" i="26"/>
  <c r="M16" i="27"/>
  <c r="L16" i="26"/>
  <c r="L12" i="27" l="1"/>
  <c r="K19" i="26"/>
  <c r="I12" i="27"/>
  <c r="M12" i="27"/>
  <c r="G12" i="27"/>
  <c r="K18" i="27"/>
  <c r="H13" i="27"/>
  <c r="M13" i="27"/>
  <c r="I16" i="27"/>
  <c r="J13" i="27"/>
  <c r="K13" i="27" s="1"/>
  <c r="N13" i="27"/>
  <c r="J16" i="27"/>
  <c r="G16" i="27"/>
  <c r="K16" i="27" s="1"/>
  <c r="H12" i="27"/>
  <c r="L16" i="27"/>
  <c r="N16" i="27"/>
  <c r="L18" i="27"/>
  <c r="L13" i="27"/>
  <c r="H14" i="26"/>
  <c r="N16" i="26"/>
  <c r="N11" i="26"/>
  <c r="G14" i="26"/>
  <c r="K14" i="26" s="1"/>
  <c r="I18" i="26"/>
  <c r="K18" i="26" s="1"/>
  <c r="K13" i="26"/>
  <c r="M18" i="26"/>
  <c r="J14" i="26"/>
  <c r="I14" i="26"/>
  <c r="H16" i="26"/>
  <c r="J16" i="26"/>
  <c r="M14" i="26"/>
  <c r="J14" i="17"/>
  <c r="K16" i="17"/>
  <c r="M16" i="17" s="1"/>
  <c r="M14" i="17"/>
  <c r="I18" i="17"/>
  <c r="H16" i="17"/>
  <c r="J16" i="17" s="1"/>
  <c r="D31" i="17" s="1"/>
  <c r="D18" i="17" s="1"/>
  <c r="I10" i="17"/>
  <c r="I14" i="17"/>
  <c r="G11" i="17"/>
  <c r="K11" i="17"/>
  <c r="H18" i="17"/>
  <c r="L10" i="17"/>
  <c r="J12" i="27"/>
  <c r="L10" i="26"/>
  <c r="G10" i="26"/>
  <c r="I12" i="17"/>
  <c r="N12" i="27"/>
  <c r="J11" i="27"/>
  <c r="G11" i="26"/>
  <c r="M11" i="27"/>
  <c r="N10" i="17"/>
  <c r="H10" i="26"/>
  <c r="I11" i="17"/>
  <c r="J11" i="17" s="1"/>
  <c r="I11" i="26"/>
  <c r="L11" i="26"/>
  <c r="J10" i="26"/>
  <c r="I10" i="26"/>
  <c r="M11" i="26"/>
  <c r="K12" i="17"/>
  <c r="G12" i="26"/>
  <c r="H10" i="17"/>
  <c r="J10" i="17" s="1"/>
  <c r="H11" i="26"/>
  <c r="G10" i="17"/>
  <c r="M10" i="26"/>
  <c r="K10" i="17"/>
  <c r="M10" i="17" s="1"/>
  <c r="L11" i="17"/>
  <c r="N11" i="27"/>
  <c r="N11" i="17"/>
  <c r="G12" i="17" l="1"/>
  <c r="L12" i="17"/>
  <c r="M12" i="17" s="1"/>
  <c r="H12" i="17"/>
  <c r="N12" i="17"/>
  <c r="K12" i="27"/>
  <c r="G11" i="27"/>
  <c r="L11" i="27"/>
  <c r="H11" i="27"/>
  <c r="I11" i="27"/>
  <c r="J18" i="17"/>
  <c r="H12" i="26"/>
  <c r="K16" i="26"/>
  <c r="K11" i="26"/>
  <c r="L12" i="26"/>
  <c r="I12" i="26"/>
  <c r="N12" i="26"/>
  <c r="M12" i="26"/>
  <c r="N10" i="26"/>
  <c r="J12" i="26"/>
  <c r="K10" i="26"/>
  <c r="J12" i="17"/>
  <c r="F18" i="17"/>
  <c r="D12" i="17"/>
  <c r="M11" i="17"/>
  <c r="G9" i="26"/>
  <c r="K9" i="17" l="1"/>
  <c r="L9" i="17"/>
  <c r="M9" i="17" s="1"/>
  <c r="H9" i="17"/>
  <c r="N9" i="17"/>
  <c r="G9" i="17"/>
  <c r="K12" i="26"/>
  <c r="K11" i="27"/>
  <c r="M9" i="26"/>
  <c r="H9" i="26"/>
  <c r="L9" i="26"/>
  <c r="N9" i="26"/>
  <c r="J9" i="26"/>
  <c r="I9" i="26"/>
  <c r="D9" i="17"/>
  <c r="F9" i="17" s="1"/>
  <c r="F12" i="17"/>
  <c r="I9" i="17"/>
  <c r="J9" i="17" l="1"/>
  <c r="K9" i="26"/>
  <c r="H14" i="27" l="1"/>
  <c r="M14" i="27"/>
  <c r="N14" i="27"/>
  <c r="J14" i="27"/>
  <c r="G14" i="27"/>
  <c r="I10" i="27" l="1"/>
  <c r="I14" i="27"/>
  <c r="K14" i="27"/>
  <c r="L10" i="27"/>
  <c r="L14" i="27"/>
  <c r="J10" i="27"/>
  <c r="H10" i="27"/>
  <c r="N10" i="27"/>
  <c r="I9" i="27"/>
  <c r="L9" i="27"/>
  <c r="G9" i="27" l="1"/>
  <c r="G10" i="27"/>
  <c r="K10" i="27" s="1"/>
  <c r="M9" i="27"/>
  <c r="M10" i="27"/>
  <c r="N9" i="27"/>
  <c r="J9" i="27"/>
  <c r="H9" i="27"/>
  <c r="K9" i="27" l="1"/>
</calcChain>
</file>

<file path=xl/sharedStrings.xml><?xml version="1.0" encoding="utf-8"?>
<sst xmlns="http://schemas.openxmlformats.org/spreadsheetml/2006/main" count="1475" uniqueCount="507">
  <si>
    <t>水稲</t>
  </si>
  <si>
    <t>作付</t>
  </si>
  <si>
    <t>　</t>
  </si>
  <si>
    <t>面積</t>
  </si>
  <si>
    <t xml:space="preserve"> </t>
  </si>
  <si>
    <t>小計</t>
  </si>
  <si>
    <t>合計</t>
  </si>
  <si>
    <t>同左</t>
  </si>
  <si>
    <t>有　機　物　の　施　用</t>
  </si>
  <si>
    <t>ケ　イ　カ　リ　ン</t>
  </si>
  <si>
    <t>施用</t>
  </si>
  <si>
    <t>施用量</t>
  </si>
  <si>
    <t>同左10ａ</t>
  </si>
  <si>
    <t>割合</t>
  </si>
  <si>
    <t>(風乾)</t>
  </si>
  <si>
    <t>比率</t>
  </si>
  <si>
    <t>収　　穫　　機</t>
  </si>
  <si>
    <t>植え</t>
  </si>
  <si>
    <t>湛　水</t>
  </si>
  <si>
    <t>乾　田</t>
  </si>
  <si>
    <t>以上</t>
  </si>
  <si>
    <t>直　播</t>
  </si>
  <si>
    <t>苗の種類別</t>
  </si>
  <si>
    <t>出荷段階別</t>
  </si>
  <si>
    <t>共同育苗施設数</t>
  </si>
  <si>
    <t>面　積</t>
  </si>
  <si>
    <t>50ha</t>
  </si>
  <si>
    <t>方式別箇所数及び処理面積、出荷数量</t>
  </si>
  <si>
    <t>処　理</t>
  </si>
  <si>
    <t>数</t>
  </si>
  <si>
    <t>(ha)</t>
  </si>
  <si>
    <t>不耕起</t>
  </si>
  <si>
    <t>乗　用</t>
  </si>
  <si>
    <t>播　種</t>
  </si>
  <si>
    <t>播種機</t>
  </si>
  <si>
    <t>条播</t>
  </si>
  <si>
    <t>点播</t>
  </si>
  <si>
    <t>ﾄﾞﾘﾙ播</t>
  </si>
  <si>
    <t>未満</t>
    <rPh sb="0" eb="2">
      <t>ミマン</t>
    </rPh>
    <phoneticPr fontId="3"/>
  </si>
  <si>
    <t>経営規模別内訳</t>
    <rPh sb="0" eb="2">
      <t>ケイエイ</t>
    </rPh>
    <rPh sb="2" eb="4">
      <t>キボ</t>
    </rPh>
    <rPh sb="4" eb="5">
      <t>ベツ</t>
    </rPh>
    <rPh sb="5" eb="7">
      <t>ウチワケ</t>
    </rPh>
    <phoneticPr fontId="8"/>
  </si>
  <si>
    <t>導入計画面積</t>
    <rPh sb="0" eb="2">
      <t>ドウニュウ</t>
    </rPh>
    <rPh sb="2" eb="4">
      <t>ケイカク</t>
    </rPh>
    <rPh sb="4" eb="6">
      <t>メンセキ</t>
    </rPh>
    <phoneticPr fontId="8"/>
  </si>
  <si>
    <t>認定者数</t>
    <rPh sb="0" eb="3">
      <t>ニンテイシャ</t>
    </rPh>
    <rPh sb="3" eb="4">
      <t>スウ</t>
    </rPh>
    <phoneticPr fontId="8"/>
  </si>
  <si>
    <t>汎用型ｺﾝﾊﾞｲﾝ</t>
    <rPh sb="0" eb="1">
      <t>ハン</t>
    </rPh>
    <rPh sb="1" eb="2">
      <t>ヨウ</t>
    </rPh>
    <rPh sb="2" eb="3">
      <t>カタ</t>
    </rPh>
    <phoneticPr fontId="3"/>
  </si>
  <si>
    <t>(人)</t>
    <rPh sb="1" eb="2">
      <t>ニン</t>
    </rPh>
    <phoneticPr fontId="8"/>
  </si>
  <si>
    <t>小計</t>
    <rPh sb="0" eb="2">
      <t>ショウケイ</t>
    </rPh>
    <phoneticPr fontId="3"/>
  </si>
  <si>
    <t>地域区分</t>
    <rPh sb="0" eb="2">
      <t>チイキ</t>
    </rPh>
    <rPh sb="2" eb="4">
      <t>クブン</t>
    </rPh>
    <phoneticPr fontId="4"/>
  </si>
  <si>
    <t>標高別水稲作付面積(ha)</t>
    <rPh sb="3" eb="5">
      <t>スイトウ</t>
    </rPh>
    <rPh sb="5" eb="7">
      <t>サクツケ</t>
    </rPh>
    <phoneticPr fontId="4"/>
  </si>
  <si>
    <t>当たり</t>
    <rPh sb="0" eb="1">
      <t>ア</t>
    </rPh>
    <phoneticPr fontId="4"/>
  </si>
  <si>
    <t>収量</t>
    <rPh sb="0" eb="2">
      <t>シュウリョウ</t>
    </rPh>
    <phoneticPr fontId="4"/>
  </si>
  <si>
    <t>300m
未満</t>
    <rPh sb="5" eb="7">
      <t>ミマン</t>
    </rPh>
    <phoneticPr fontId="4"/>
  </si>
  <si>
    <t>600m
以上</t>
    <rPh sb="5" eb="7">
      <t>イジョウ</t>
    </rPh>
    <phoneticPr fontId="4"/>
  </si>
  <si>
    <t>中 通 り</t>
    <rPh sb="0" eb="1">
      <t>チュウ</t>
    </rPh>
    <rPh sb="2" eb="3">
      <t>ツウ</t>
    </rPh>
    <phoneticPr fontId="4"/>
  </si>
  <si>
    <t>県　　 計</t>
    <rPh sb="0" eb="1">
      <t>ケン</t>
    </rPh>
    <rPh sb="4" eb="5">
      <t>ケイ</t>
    </rPh>
    <phoneticPr fontId="4"/>
  </si>
  <si>
    <t>会　　 津</t>
    <rPh sb="0" eb="1">
      <t>カイ</t>
    </rPh>
    <rPh sb="4" eb="5">
      <t>ツ</t>
    </rPh>
    <phoneticPr fontId="4"/>
  </si>
  <si>
    <t>浜 通 り</t>
    <rPh sb="0" eb="1">
      <t>ハマ</t>
    </rPh>
    <rPh sb="2" eb="3">
      <t>ツウ</t>
    </rPh>
    <phoneticPr fontId="4"/>
  </si>
  <si>
    <t>南 会 津</t>
    <rPh sb="0" eb="1">
      <t>ミナミ</t>
    </rPh>
    <rPh sb="2" eb="3">
      <t>カイ</t>
    </rPh>
    <rPh sb="4" eb="5">
      <t>ツ</t>
    </rPh>
    <phoneticPr fontId="4"/>
  </si>
  <si>
    <t>農林事務所</t>
    <rPh sb="0" eb="1">
      <t>ノウ</t>
    </rPh>
    <rPh sb="1" eb="2">
      <t>ハヤシ</t>
    </rPh>
    <rPh sb="2" eb="3">
      <t>コト</t>
    </rPh>
    <rPh sb="3" eb="4">
      <t>ツトム</t>
    </rPh>
    <rPh sb="4" eb="5">
      <t>ショ</t>
    </rPh>
    <phoneticPr fontId="4"/>
  </si>
  <si>
    <t>玄　 米
収穫量</t>
    <rPh sb="5" eb="7">
      <t>シュウカク</t>
    </rPh>
    <rPh sb="7" eb="8">
      <t>リョウ</t>
    </rPh>
    <phoneticPr fontId="4"/>
  </si>
  <si>
    <t>い わ き</t>
    <phoneticPr fontId="4"/>
  </si>
  <si>
    <t>玄米</t>
    <rPh sb="0" eb="2">
      <t>ゲンマイ</t>
    </rPh>
    <phoneticPr fontId="3"/>
  </si>
  <si>
    <t>利用量</t>
    <rPh sb="0" eb="2">
      <t>リヨウ</t>
    </rPh>
    <rPh sb="2" eb="3">
      <t>リョウ</t>
    </rPh>
    <phoneticPr fontId="3"/>
  </si>
  <si>
    <t>その他</t>
    <rPh sb="0" eb="3">
      <t>ソノタ</t>
    </rPh>
    <phoneticPr fontId="3"/>
  </si>
  <si>
    <t>収穫量</t>
    <rPh sb="0" eb="2">
      <t>シュウカク</t>
    </rPh>
    <rPh sb="2" eb="3">
      <t>リョウ</t>
    </rPh>
    <phoneticPr fontId="3"/>
  </si>
  <si>
    <t>発生量</t>
    <rPh sb="0" eb="2">
      <t>ハッセイ</t>
    </rPh>
    <rPh sb="2" eb="3">
      <t>リョウ</t>
    </rPh>
    <phoneticPr fontId="3"/>
  </si>
  <si>
    <t>合計</t>
    <rPh sb="0" eb="2">
      <t>ゴウケイ</t>
    </rPh>
    <phoneticPr fontId="3"/>
  </si>
  <si>
    <t>利用率</t>
    <rPh sb="0" eb="2">
      <t>リヨウ</t>
    </rPh>
    <rPh sb="2" eb="3">
      <t>リツ</t>
    </rPh>
    <phoneticPr fontId="3"/>
  </si>
  <si>
    <t>(廃棄等）</t>
    <rPh sb="1" eb="3">
      <t>ハイキ</t>
    </rPh>
    <rPh sb="3" eb="4">
      <t>トウ</t>
    </rPh>
    <phoneticPr fontId="3"/>
  </si>
  <si>
    <t>堆肥</t>
    <rPh sb="0" eb="2">
      <t>タイヒ</t>
    </rPh>
    <phoneticPr fontId="3"/>
  </si>
  <si>
    <t>耕　　　種</t>
    <rPh sb="0" eb="1">
      <t>コウ</t>
    </rPh>
    <rPh sb="4" eb="5">
      <t>シュ</t>
    </rPh>
    <phoneticPr fontId="3"/>
  </si>
  <si>
    <t>畜産</t>
    <rPh sb="0" eb="2">
      <t>チクサン</t>
    </rPh>
    <phoneticPr fontId="3"/>
  </si>
  <si>
    <t>くん炭</t>
    <rPh sb="2" eb="3">
      <t>スミ</t>
    </rPh>
    <phoneticPr fontId="3"/>
  </si>
  <si>
    <t>燃料</t>
    <rPh sb="0" eb="2">
      <t>ネンリョウ</t>
    </rPh>
    <phoneticPr fontId="3"/>
  </si>
  <si>
    <t>マルチ</t>
    <phoneticPr fontId="3"/>
  </si>
  <si>
    <t>暗渠</t>
    <rPh sb="0" eb="2">
      <t>アンキョ</t>
    </rPh>
    <phoneticPr fontId="3"/>
  </si>
  <si>
    <t>県中</t>
    <rPh sb="0" eb="2">
      <t>ケンチュウ</t>
    </rPh>
    <phoneticPr fontId="3"/>
  </si>
  <si>
    <t>南会津</t>
    <rPh sb="0" eb="3">
      <t>ミナミアイヅ</t>
    </rPh>
    <phoneticPr fontId="3"/>
  </si>
  <si>
    <t>地域区分</t>
    <rPh sb="0" eb="2">
      <t>チイキ</t>
    </rPh>
    <rPh sb="2" eb="4">
      <t>クブン</t>
    </rPh>
    <phoneticPr fontId="3"/>
  </si>
  <si>
    <t>中 通 り</t>
    <rPh sb="0" eb="1">
      <t>チュウ</t>
    </rPh>
    <rPh sb="2" eb="3">
      <t>ツウ</t>
    </rPh>
    <phoneticPr fontId="3"/>
  </si>
  <si>
    <t>浜 通 り</t>
    <rPh sb="0" eb="1">
      <t>ハマ</t>
    </rPh>
    <rPh sb="2" eb="3">
      <t>ツウ</t>
    </rPh>
    <phoneticPr fontId="3"/>
  </si>
  <si>
    <t>農 林 事 務 所</t>
    <rPh sb="0" eb="1">
      <t>ノウ</t>
    </rPh>
    <rPh sb="2" eb="3">
      <t>ハヤシ</t>
    </rPh>
    <rPh sb="4" eb="5">
      <t>コト</t>
    </rPh>
    <rPh sb="6" eb="7">
      <t>ツトム</t>
    </rPh>
    <rPh sb="8" eb="9">
      <t>ショ</t>
    </rPh>
    <phoneticPr fontId="3"/>
  </si>
  <si>
    <t>南 会 津</t>
    <rPh sb="0" eb="1">
      <t>ミナミ</t>
    </rPh>
    <rPh sb="2" eb="3">
      <t>カイ</t>
    </rPh>
    <rPh sb="4" eb="5">
      <t>ツ</t>
    </rPh>
    <phoneticPr fontId="3"/>
  </si>
  <si>
    <t>須 賀 川</t>
    <rPh sb="0" eb="1">
      <t>ス</t>
    </rPh>
    <rPh sb="2" eb="3">
      <t>ガ</t>
    </rPh>
    <rPh sb="4" eb="5">
      <t>カワ</t>
    </rPh>
    <phoneticPr fontId="3"/>
  </si>
  <si>
    <t>喜 多 方</t>
    <rPh sb="0" eb="1">
      <t>キ</t>
    </rPh>
    <rPh sb="2" eb="3">
      <t>タ</t>
    </rPh>
    <rPh sb="4" eb="5">
      <t>カタ</t>
    </rPh>
    <phoneticPr fontId="3"/>
  </si>
  <si>
    <t>会津坂下</t>
    <rPh sb="0" eb="4">
      <t>アイヅバンゲ</t>
    </rPh>
    <phoneticPr fontId="3"/>
  </si>
  <si>
    <t>資材</t>
    <rPh sb="0" eb="2">
      <t>シザイ</t>
    </rPh>
    <phoneticPr fontId="3"/>
  </si>
  <si>
    <t>暗渠</t>
  </si>
  <si>
    <t>代替</t>
    <rPh sb="0" eb="2">
      <t>ダイタイ</t>
    </rPh>
    <phoneticPr fontId="3"/>
  </si>
  <si>
    <t>床土</t>
    <rPh sb="0" eb="1">
      <t>トコ</t>
    </rPh>
    <rPh sb="1" eb="2">
      <t>ツチ</t>
    </rPh>
    <phoneticPr fontId="3"/>
  </si>
  <si>
    <t>(%)</t>
    <phoneticPr fontId="3"/>
  </si>
  <si>
    <t>(t)</t>
    <phoneticPr fontId="3"/>
  </si>
  <si>
    <t>共乾施設</t>
  </si>
  <si>
    <t>における</t>
  </si>
  <si>
    <t>利用量</t>
  </si>
  <si>
    <t>その他</t>
  </si>
  <si>
    <t>利用率</t>
  </si>
  <si>
    <t>耕　　　種</t>
  </si>
  <si>
    <t>畜産</t>
  </si>
  <si>
    <t>くん炭</t>
  </si>
  <si>
    <t>燃料</t>
  </si>
  <si>
    <t>(廃棄等）</t>
  </si>
  <si>
    <t>発生量</t>
  </si>
  <si>
    <t>堆肥</t>
  </si>
  <si>
    <t>マルチ</t>
  </si>
  <si>
    <t>(t)</t>
  </si>
  <si>
    <t>(%)</t>
  </si>
  <si>
    <t>籾がらの</t>
    <rPh sb="0" eb="1">
      <t>モミ</t>
    </rPh>
    <phoneticPr fontId="3"/>
  </si>
  <si>
    <t>処理量</t>
    <rPh sb="0" eb="2">
      <t>ショリ</t>
    </rPh>
    <rPh sb="2" eb="3">
      <t>リョウ</t>
    </rPh>
    <phoneticPr fontId="3"/>
  </si>
  <si>
    <t>同左処理面積（ha）</t>
    <phoneticPr fontId="3"/>
  </si>
  <si>
    <t>200ha</t>
    <phoneticPr fontId="3"/>
  </si>
  <si>
    <t>個所</t>
    <rPh sb="0" eb="2">
      <t>カショ</t>
    </rPh>
    <phoneticPr fontId="3"/>
  </si>
  <si>
    <t>数</t>
    <rPh sb="0" eb="1">
      <t>スウ</t>
    </rPh>
    <phoneticPr fontId="3"/>
  </si>
  <si>
    <t>面積</t>
    <rPh sb="0" eb="2">
      <t>メンセキ</t>
    </rPh>
    <phoneticPr fontId="3"/>
  </si>
  <si>
    <t>出芽苗</t>
    <rPh sb="0" eb="1">
      <t>デ</t>
    </rPh>
    <phoneticPr fontId="3"/>
  </si>
  <si>
    <t>利　用　量　の　内　訳　(％)</t>
    <rPh sb="0" eb="1">
      <t>リ</t>
    </rPh>
    <rPh sb="2" eb="3">
      <t>ヨウ</t>
    </rPh>
    <rPh sb="4" eb="5">
      <t>リョウ</t>
    </rPh>
    <rPh sb="8" eb="9">
      <t>ウチ</t>
    </rPh>
    <rPh sb="10" eb="11">
      <t>ヤク</t>
    </rPh>
    <phoneticPr fontId="3"/>
  </si>
  <si>
    <t>300～
400m</t>
    <phoneticPr fontId="4"/>
  </si>
  <si>
    <t>400～
500m</t>
    <phoneticPr fontId="4"/>
  </si>
  <si>
    <t>500～
600m</t>
    <phoneticPr fontId="4"/>
  </si>
  <si>
    <t>いわき</t>
    <phoneticPr fontId="3"/>
  </si>
  <si>
    <t>床土</t>
    <phoneticPr fontId="3"/>
  </si>
  <si>
    <t>６条</t>
    <phoneticPr fontId="3"/>
  </si>
  <si>
    <t>８条</t>
    <phoneticPr fontId="3"/>
  </si>
  <si>
    <t>乳　苗</t>
    <phoneticPr fontId="3"/>
  </si>
  <si>
    <t>稚　苗</t>
    <phoneticPr fontId="3"/>
  </si>
  <si>
    <t>中  苗</t>
    <phoneticPr fontId="3"/>
  </si>
  <si>
    <t>成  苗</t>
    <phoneticPr fontId="3"/>
  </si>
  <si>
    <t>緑化苗</t>
    <phoneticPr fontId="3"/>
  </si>
  <si>
    <t>硬化苗</t>
    <phoneticPr fontId="3"/>
  </si>
  <si>
    <t>50～</t>
    <phoneticPr fontId="3"/>
  </si>
  <si>
    <t>100～</t>
    <phoneticPr fontId="3"/>
  </si>
  <si>
    <t>未満</t>
    <phoneticPr fontId="3"/>
  </si>
  <si>
    <t>(ha)</t>
    <phoneticPr fontId="3"/>
  </si>
  <si>
    <t>田 村 市</t>
    <rPh sb="0" eb="1">
      <t>タ</t>
    </rPh>
    <rPh sb="2" eb="3">
      <t>ムラ</t>
    </rPh>
    <rPh sb="4" eb="5">
      <t>シ</t>
    </rPh>
    <phoneticPr fontId="20"/>
  </si>
  <si>
    <t>三 春 町</t>
  </si>
  <si>
    <t>小 野 町</t>
  </si>
  <si>
    <t>鏡 石 町</t>
  </si>
  <si>
    <t>天 栄 村</t>
  </si>
  <si>
    <t>石 川 町</t>
  </si>
  <si>
    <t>玉 川 村</t>
  </si>
  <si>
    <t>平 田 村</t>
  </si>
  <si>
    <t>浅 川 町</t>
  </si>
  <si>
    <t>古 殿 町</t>
  </si>
  <si>
    <t>会津美里町</t>
    <rPh sb="0" eb="2">
      <t>アイヅ</t>
    </rPh>
    <rPh sb="2" eb="3">
      <t>ビ</t>
    </rPh>
    <rPh sb="3" eb="4">
      <t>サト</t>
    </rPh>
    <rPh sb="4" eb="5">
      <t>マチ</t>
    </rPh>
    <phoneticPr fontId="20"/>
  </si>
  <si>
    <t>南 会 津 町</t>
    <rPh sb="0" eb="1">
      <t>ミナミ</t>
    </rPh>
    <rPh sb="2" eb="3">
      <t>カイ</t>
    </rPh>
    <rPh sb="4" eb="5">
      <t>ツ</t>
    </rPh>
    <rPh sb="6" eb="7">
      <t>マチ</t>
    </rPh>
    <phoneticPr fontId="20"/>
  </si>
  <si>
    <t>南 相 馬 市</t>
    <rPh sb="0" eb="1">
      <t>ミナミ</t>
    </rPh>
    <rPh sb="2" eb="3">
      <t>ソウ</t>
    </rPh>
    <rPh sb="4" eb="5">
      <t>ウマ</t>
    </rPh>
    <rPh sb="6" eb="7">
      <t>シ</t>
    </rPh>
    <phoneticPr fontId="20"/>
  </si>
  <si>
    <t>郡 山 市</t>
    <rPh sb="0" eb="1">
      <t>グン</t>
    </rPh>
    <rPh sb="2" eb="3">
      <t>ヤマ</t>
    </rPh>
    <rPh sb="4" eb="5">
      <t>シ</t>
    </rPh>
    <phoneticPr fontId="20"/>
  </si>
  <si>
    <t>有機栽培</t>
    <rPh sb="0" eb="2">
      <t>ユウキ</t>
    </rPh>
    <rPh sb="2" eb="4">
      <t>サイバイ</t>
    </rPh>
    <phoneticPr fontId="8"/>
  </si>
  <si>
    <t>特別栽培</t>
    <rPh sb="0" eb="2">
      <t>トクベツ</t>
    </rPh>
    <rPh sb="2" eb="4">
      <t>サイバイ</t>
    </rPh>
    <phoneticPr fontId="8"/>
  </si>
  <si>
    <t>農林事務所</t>
    <rPh sb="0" eb="1">
      <t>ノウ</t>
    </rPh>
    <rPh sb="1" eb="2">
      <t>ハヤシ</t>
    </rPh>
    <rPh sb="2" eb="3">
      <t>コト</t>
    </rPh>
    <rPh sb="3" eb="4">
      <t>ツトム</t>
    </rPh>
    <rPh sb="4" eb="5">
      <t>ショ</t>
    </rPh>
    <phoneticPr fontId="3"/>
  </si>
  <si>
    <t>猪 苗 代 町</t>
    <phoneticPr fontId="20"/>
  </si>
  <si>
    <t>喜 多 方 市</t>
    <phoneticPr fontId="20"/>
  </si>
  <si>
    <t>浪 江 町</t>
    <phoneticPr fontId="20"/>
  </si>
  <si>
    <t>葛 尾 村</t>
    <phoneticPr fontId="20"/>
  </si>
  <si>
    <t>うち
「福島県特別栽培農産物認証制度」に基づく面積</t>
    <rPh sb="4" eb="7">
      <t>フクシマケン</t>
    </rPh>
    <rPh sb="7" eb="9">
      <t>トクベツ</t>
    </rPh>
    <rPh sb="9" eb="11">
      <t>サイバイ</t>
    </rPh>
    <rPh sb="11" eb="14">
      <t>ノウサンブツ</t>
    </rPh>
    <rPh sb="14" eb="16">
      <t>ニンショウ</t>
    </rPh>
    <rPh sb="16" eb="18">
      <t>セイド</t>
    </rPh>
    <rPh sb="20" eb="21">
      <t>モト</t>
    </rPh>
    <rPh sb="23" eb="25">
      <t>メンセキ</t>
    </rPh>
    <phoneticPr fontId="8"/>
  </si>
  <si>
    <t>うち　
A以外の認証機関に
よる認証面積</t>
    <rPh sb="5" eb="7">
      <t>イガイ</t>
    </rPh>
    <rPh sb="8" eb="10">
      <t>ニンショウ</t>
    </rPh>
    <rPh sb="10" eb="12">
      <t>キカン</t>
    </rPh>
    <rPh sb="16" eb="18">
      <t>ニンショウ</t>
    </rPh>
    <rPh sb="18" eb="20">
      <t>メンセキ</t>
    </rPh>
    <phoneticPr fontId="8"/>
  </si>
  <si>
    <t>うち
A,B以外でガイドライン
に合致している面積</t>
    <rPh sb="6" eb="8">
      <t>イガイ</t>
    </rPh>
    <rPh sb="17" eb="19">
      <t>ガッチ</t>
    </rPh>
    <rPh sb="23" eb="25">
      <t>メンセキ</t>
    </rPh>
    <phoneticPr fontId="8"/>
  </si>
  <si>
    <t>うち
A,B,C以外で実態
確認されている面積</t>
    <rPh sb="8" eb="10">
      <t>イガイ</t>
    </rPh>
    <rPh sb="11" eb="13">
      <t>ジッタイ</t>
    </rPh>
    <rPh sb="14" eb="16">
      <t>カクニン</t>
    </rPh>
    <rPh sb="21" eb="23">
      <t>メンセキ</t>
    </rPh>
    <phoneticPr fontId="8"/>
  </si>
  <si>
    <t>伊 達 市</t>
    <rPh sb="0" eb="1">
      <t>イ</t>
    </rPh>
    <rPh sb="2" eb="3">
      <t>タチ</t>
    </rPh>
    <rPh sb="4" eb="5">
      <t>シ</t>
    </rPh>
    <phoneticPr fontId="20"/>
  </si>
  <si>
    <t>泉 崎 村</t>
    <phoneticPr fontId="20"/>
  </si>
  <si>
    <t>中 島 村</t>
    <phoneticPr fontId="20"/>
  </si>
  <si>
    <t>矢 吹 町</t>
    <phoneticPr fontId="20"/>
  </si>
  <si>
    <t>会津坂下町</t>
    <phoneticPr fontId="20"/>
  </si>
  <si>
    <t>湯 川 村</t>
    <phoneticPr fontId="20"/>
  </si>
  <si>
    <t>広 野 町</t>
    <phoneticPr fontId="20"/>
  </si>
  <si>
    <t>楢 葉 町</t>
    <phoneticPr fontId="20"/>
  </si>
  <si>
    <t>富 岡 町</t>
    <phoneticPr fontId="20"/>
  </si>
  <si>
    <t>川 内 村</t>
    <phoneticPr fontId="20"/>
  </si>
  <si>
    <t>大 熊 町</t>
    <phoneticPr fontId="20"/>
  </si>
  <si>
    <t>双 葉 町</t>
    <phoneticPr fontId="20"/>
  </si>
  <si>
    <t>玄米の</t>
    <phoneticPr fontId="3"/>
  </si>
  <si>
    <t>本 宮 市</t>
    <rPh sb="0" eb="1">
      <t>ホン</t>
    </rPh>
    <rPh sb="2" eb="3">
      <t>ミヤ</t>
    </rPh>
    <rPh sb="4" eb="5">
      <t>シ</t>
    </rPh>
    <phoneticPr fontId="20"/>
  </si>
  <si>
    <t>大 玉 村</t>
    <rPh sb="0" eb="1">
      <t>ダイ</t>
    </rPh>
    <rPh sb="2" eb="3">
      <t>タマ</t>
    </rPh>
    <rPh sb="4" eb="5">
      <t>ムラ</t>
    </rPh>
    <phoneticPr fontId="20"/>
  </si>
  <si>
    <t>県</t>
    <rPh sb="0" eb="1">
      <t>ケン</t>
    </rPh>
    <phoneticPr fontId="8"/>
  </si>
  <si>
    <t xml:space="preserve"> 大 玉 村</t>
    <rPh sb="1" eb="2">
      <t>ダイ</t>
    </rPh>
    <rPh sb="3" eb="4">
      <t>タマ</t>
    </rPh>
    <rPh sb="5" eb="6">
      <t>ムラ</t>
    </rPh>
    <phoneticPr fontId="20"/>
  </si>
  <si>
    <t>１等</t>
    <rPh sb="1" eb="2">
      <t>トウ</t>
    </rPh>
    <phoneticPr fontId="8"/>
  </si>
  <si>
    <t>２等</t>
    <rPh sb="1" eb="2">
      <t>トウ</t>
    </rPh>
    <phoneticPr fontId="8"/>
  </si>
  <si>
    <t>３等</t>
    <rPh sb="1" eb="2">
      <t>トウ</t>
    </rPh>
    <phoneticPr fontId="8"/>
  </si>
  <si>
    <t>規格外</t>
    <rPh sb="0" eb="2">
      <t>キカク</t>
    </rPh>
    <rPh sb="2" eb="3">
      <t>ガイ</t>
    </rPh>
    <phoneticPr fontId="8"/>
  </si>
  <si>
    <t>福島</t>
    <rPh sb="0" eb="2">
      <t>フクシマ</t>
    </rPh>
    <phoneticPr fontId="8"/>
  </si>
  <si>
    <t>（単位：トン、％）</t>
    <rPh sb="1" eb="3">
      <t>タンイ</t>
    </rPh>
    <phoneticPr fontId="8"/>
  </si>
  <si>
    <t>瑞穂黄金</t>
    <rPh sb="0" eb="2">
      <t>ミズホ</t>
    </rPh>
    <rPh sb="2" eb="4">
      <t>コガネ</t>
    </rPh>
    <phoneticPr fontId="8"/>
  </si>
  <si>
    <t>夢ごこち</t>
    <rPh sb="0" eb="1">
      <t>ユメ</t>
    </rPh>
    <phoneticPr fontId="8"/>
  </si>
  <si>
    <t>朝紫</t>
    <rPh sb="0" eb="1">
      <t>アサ</t>
    </rPh>
    <rPh sb="1" eb="2">
      <t>ムラサキ</t>
    </rPh>
    <phoneticPr fontId="8"/>
  </si>
  <si>
    <t>五百万石</t>
    <rPh sb="0" eb="2">
      <t>ゴヒャク</t>
    </rPh>
    <rPh sb="2" eb="4">
      <t>マンゴク</t>
    </rPh>
    <phoneticPr fontId="8"/>
  </si>
  <si>
    <t>特上</t>
    <rPh sb="0" eb="2">
      <t>トクジョウ</t>
    </rPh>
    <phoneticPr fontId="8"/>
  </si>
  <si>
    <t>特等</t>
    <rPh sb="0" eb="2">
      <t>トクトウ</t>
    </rPh>
    <phoneticPr fontId="8"/>
  </si>
  <si>
    <t>華吹雪</t>
    <rPh sb="0" eb="1">
      <t>ハナ</t>
    </rPh>
    <rPh sb="1" eb="3">
      <t>フブキ</t>
    </rPh>
    <phoneticPr fontId="8"/>
  </si>
  <si>
    <t>美山錦</t>
    <rPh sb="0" eb="2">
      <t>ミヤマ</t>
    </rPh>
    <rPh sb="2" eb="3">
      <t>ニシキ</t>
    </rPh>
    <phoneticPr fontId="8"/>
  </si>
  <si>
    <t>夢の香</t>
    <rPh sb="0" eb="1">
      <t>ユメ</t>
    </rPh>
    <rPh sb="2" eb="3">
      <t>カオ</t>
    </rPh>
    <phoneticPr fontId="8"/>
  </si>
  <si>
    <t>うち
特定
農業
団体</t>
    <rPh sb="3" eb="5">
      <t>トクテイ</t>
    </rPh>
    <rPh sb="6" eb="8">
      <t>ノウギョウ</t>
    </rPh>
    <rPh sb="9" eb="11">
      <t>ダンタイ</t>
    </rPh>
    <phoneticPr fontId="8"/>
  </si>
  <si>
    <t>水稲うるち玄米</t>
    <rPh sb="0" eb="2">
      <t>スイトウ</t>
    </rPh>
    <rPh sb="5" eb="7">
      <t>ゲンマイ</t>
    </rPh>
    <phoneticPr fontId="8"/>
  </si>
  <si>
    <t>醸造用玄米</t>
    <rPh sb="0" eb="3">
      <t>ジョウゾウヨウ</t>
    </rPh>
    <rPh sb="3" eb="5">
      <t>ゲンマイ</t>
    </rPh>
    <phoneticPr fontId="8"/>
  </si>
  <si>
    <t>　　　うち１等数量</t>
    <rPh sb="6" eb="7">
      <t>トウ</t>
    </rPh>
    <rPh sb="7" eb="9">
      <t>スウリョウ</t>
    </rPh>
    <phoneticPr fontId="8"/>
  </si>
  <si>
    <t>１等比率</t>
    <rPh sb="1" eb="2">
      <t>トウ</t>
    </rPh>
    <rPh sb="2" eb="4">
      <t>ヒリツ</t>
    </rPh>
    <phoneticPr fontId="8"/>
  </si>
  <si>
    <t>福　　島　</t>
    <rPh sb="0" eb="1">
      <t>フク</t>
    </rPh>
    <rPh sb="3" eb="4">
      <t>シマ</t>
    </rPh>
    <phoneticPr fontId="8"/>
  </si>
  <si>
    <t>水稲もち玄米</t>
    <rPh sb="0" eb="2">
      <t>スイトウ</t>
    </rPh>
    <rPh sb="4" eb="6">
      <t>ゲンマイ</t>
    </rPh>
    <phoneticPr fontId="8"/>
  </si>
  <si>
    <t>総　　計</t>
    <rPh sb="0" eb="1">
      <t>フサ</t>
    </rPh>
    <rPh sb="3" eb="4">
      <t>ケイ</t>
    </rPh>
    <phoneticPr fontId="8"/>
  </si>
  <si>
    <t>桑 折 町</t>
    <phoneticPr fontId="20"/>
  </si>
  <si>
    <t>棚 倉 町</t>
    <phoneticPr fontId="20"/>
  </si>
  <si>
    <t>磐 梯 町</t>
    <phoneticPr fontId="20"/>
  </si>
  <si>
    <t>下 郷 町</t>
    <phoneticPr fontId="20"/>
  </si>
  <si>
    <t>新 地 町</t>
    <phoneticPr fontId="20"/>
  </si>
  <si>
    <t>県　北</t>
    <rPh sb="0" eb="1">
      <t>ケン</t>
    </rPh>
    <rPh sb="2" eb="3">
      <t>キタ</t>
    </rPh>
    <phoneticPr fontId="4"/>
  </si>
  <si>
    <t>伊　達</t>
    <rPh sb="0" eb="1">
      <t>イ</t>
    </rPh>
    <rPh sb="2" eb="3">
      <t>タチ</t>
    </rPh>
    <phoneticPr fontId="4"/>
  </si>
  <si>
    <t>安　達</t>
    <rPh sb="0" eb="1">
      <t>アン</t>
    </rPh>
    <rPh sb="2" eb="3">
      <t>タチ</t>
    </rPh>
    <phoneticPr fontId="4"/>
  </si>
  <si>
    <t>会　津</t>
    <rPh sb="0" eb="1">
      <t>カイ</t>
    </rPh>
    <rPh sb="2" eb="3">
      <t>ツ</t>
    </rPh>
    <phoneticPr fontId="4"/>
  </si>
  <si>
    <t>南会津</t>
    <rPh sb="0" eb="1">
      <t>ミナミ</t>
    </rPh>
    <rPh sb="1" eb="2">
      <t>カイ</t>
    </rPh>
    <rPh sb="2" eb="3">
      <t>ツ</t>
    </rPh>
    <phoneticPr fontId="4"/>
  </si>
  <si>
    <t>双　葉</t>
    <rPh sb="0" eb="1">
      <t>ソウ</t>
    </rPh>
    <rPh sb="2" eb="3">
      <t>ハ</t>
    </rPh>
    <phoneticPr fontId="4"/>
  </si>
  <si>
    <t>伊　達</t>
    <rPh sb="0" eb="1">
      <t>イ</t>
    </rPh>
    <rPh sb="2" eb="3">
      <t>タチ</t>
    </rPh>
    <phoneticPr fontId="8"/>
  </si>
  <si>
    <t>安　達</t>
    <rPh sb="0" eb="1">
      <t>アン</t>
    </rPh>
    <rPh sb="2" eb="3">
      <t>タチ</t>
    </rPh>
    <phoneticPr fontId="8"/>
  </si>
  <si>
    <t>県　南</t>
    <rPh sb="0" eb="1">
      <t>ケン</t>
    </rPh>
    <rPh sb="2" eb="3">
      <t>ミナミ</t>
    </rPh>
    <phoneticPr fontId="8"/>
  </si>
  <si>
    <t>喜多方</t>
    <rPh sb="0" eb="3">
      <t>キタカタ</t>
    </rPh>
    <phoneticPr fontId="8"/>
  </si>
  <si>
    <t>南会津</t>
    <rPh sb="0" eb="3">
      <t>ミナミアイヅ</t>
    </rPh>
    <phoneticPr fontId="8"/>
  </si>
  <si>
    <t>会　津　坂　下</t>
    <rPh sb="0" eb="1">
      <t>カイ</t>
    </rPh>
    <rPh sb="2" eb="3">
      <t>ツ</t>
    </rPh>
    <rPh sb="4" eb="5">
      <t>バン</t>
    </rPh>
    <rPh sb="6" eb="7">
      <t>ゲ</t>
    </rPh>
    <phoneticPr fontId="8"/>
  </si>
  <si>
    <t>相　双</t>
    <rPh sb="0" eb="1">
      <t>ソウ</t>
    </rPh>
    <rPh sb="2" eb="3">
      <t>ソウ</t>
    </rPh>
    <phoneticPr fontId="8"/>
  </si>
  <si>
    <t>１０ａ</t>
    <phoneticPr fontId="4"/>
  </si>
  <si>
    <t>(ha)</t>
    <phoneticPr fontId="4"/>
  </si>
  <si>
    <t>(kg)</t>
    <phoneticPr fontId="4"/>
  </si>
  <si>
    <t>(t)</t>
    <phoneticPr fontId="4"/>
  </si>
  <si>
    <t>福 島 市</t>
    <phoneticPr fontId="20"/>
  </si>
  <si>
    <t>川 俣 町</t>
    <phoneticPr fontId="20"/>
  </si>
  <si>
    <t>国 見 町</t>
    <phoneticPr fontId="20"/>
  </si>
  <si>
    <t>二 本 松 市</t>
    <phoneticPr fontId="20"/>
  </si>
  <si>
    <t>大 玉 村</t>
    <phoneticPr fontId="20"/>
  </si>
  <si>
    <t>須 賀 川 市</t>
    <phoneticPr fontId="3"/>
  </si>
  <si>
    <t>白 河 市</t>
    <phoneticPr fontId="20"/>
  </si>
  <si>
    <t>西 郷 村</t>
    <phoneticPr fontId="20"/>
  </si>
  <si>
    <t>矢 祭 町</t>
    <phoneticPr fontId="20"/>
  </si>
  <si>
    <t>塙   町</t>
    <phoneticPr fontId="20"/>
  </si>
  <si>
    <t>鮫 川 村</t>
    <phoneticPr fontId="20"/>
  </si>
  <si>
    <t>会津若松市</t>
    <phoneticPr fontId="20"/>
  </si>
  <si>
    <t>猪 苗 代 町</t>
    <phoneticPr fontId="20"/>
  </si>
  <si>
    <t>北 塩 原 村</t>
    <phoneticPr fontId="20"/>
  </si>
  <si>
    <t>西 会 津 町</t>
    <phoneticPr fontId="20"/>
  </si>
  <si>
    <t>柳 津 町</t>
    <phoneticPr fontId="20"/>
  </si>
  <si>
    <t>三 島 町</t>
    <phoneticPr fontId="20"/>
  </si>
  <si>
    <t>金 山 町</t>
    <phoneticPr fontId="20"/>
  </si>
  <si>
    <t>昭 和 村</t>
    <phoneticPr fontId="20"/>
  </si>
  <si>
    <t>只 見 町</t>
    <phoneticPr fontId="20"/>
  </si>
  <si>
    <t>相 馬 市</t>
    <phoneticPr fontId="20"/>
  </si>
  <si>
    <t>飯 舘 村</t>
    <phoneticPr fontId="20"/>
  </si>
  <si>
    <t>県　　計</t>
    <rPh sb="0" eb="1">
      <t>ケン</t>
    </rPh>
    <rPh sb="3" eb="4">
      <t>ケイ</t>
    </rPh>
    <phoneticPr fontId="4"/>
  </si>
  <si>
    <t>会　　津</t>
    <rPh sb="0" eb="1">
      <t>カイ</t>
    </rPh>
    <rPh sb="3" eb="4">
      <t>ツ</t>
    </rPh>
    <phoneticPr fontId="4"/>
  </si>
  <si>
    <t>県　　北</t>
    <rPh sb="0" eb="1">
      <t>ケン</t>
    </rPh>
    <rPh sb="3" eb="4">
      <t>ホク</t>
    </rPh>
    <phoneticPr fontId="4"/>
  </si>
  <si>
    <t>県　　中</t>
    <rPh sb="0" eb="1">
      <t>ケン</t>
    </rPh>
    <rPh sb="3" eb="4">
      <t>チュウ</t>
    </rPh>
    <phoneticPr fontId="4"/>
  </si>
  <si>
    <t>県　　南</t>
    <rPh sb="0" eb="1">
      <t>ケン</t>
    </rPh>
    <rPh sb="3" eb="4">
      <t>ミナミ</t>
    </rPh>
    <phoneticPr fontId="4"/>
  </si>
  <si>
    <t>相　　双</t>
    <rPh sb="0" eb="1">
      <t>ソウ</t>
    </rPh>
    <rPh sb="3" eb="4">
      <t>ソウ</t>
    </rPh>
    <phoneticPr fontId="4"/>
  </si>
  <si>
    <t>い わ き 市</t>
    <rPh sb="6" eb="7">
      <t>シ</t>
    </rPh>
    <phoneticPr fontId="4"/>
  </si>
  <si>
    <t>い わ き</t>
    <phoneticPr fontId="3"/>
  </si>
  <si>
    <t>県　　計</t>
    <rPh sb="0" eb="1">
      <t>ケン</t>
    </rPh>
    <rPh sb="3" eb="4">
      <t>ケイ</t>
    </rPh>
    <phoneticPr fontId="3"/>
  </si>
  <si>
    <t>会　　津</t>
    <rPh sb="0" eb="1">
      <t>カイ</t>
    </rPh>
    <rPh sb="3" eb="4">
      <t>ツ</t>
    </rPh>
    <phoneticPr fontId="3"/>
  </si>
  <si>
    <t>県　　北</t>
    <rPh sb="0" eb="1">
      <t>ケン</t>
    </rPh>
    <rPh sb="3" eb="4">
      <t>ホク</t>
    </rPh>
    <phoneticPr fontId="3"/>
  </si>
  <si>
    <t>県　　中</t>
    <rPh sb="0" eb="1">
      <t>ケン</t>
    </rPh>
    <rPh sb="3" eb="4">
      <t>チュウ</t>
    </rPh>
    <phoneticPr fontId="3"/>
  </si>
  <si>
    <t>県　　南</t>
    <rPh sb="0" eb="1">
      <t>ケン</t>
    </rPh>
    <rPh sb="3" eb="4">
      <t>ミナミ</t>
    </rPh>
    <phoneticPr fontId="3"/>
  </si>
  <si>
    <t>相　　双</t>
    <rPh sb="0" eb="1">
      <t>ソウ</t>
    </rPh>
    <rPh sb="3" eb="4">
      <t>ソウ</t>
    </rPh>
    <phoneticPr fontId="3"/>
  </si>
  <si>
    <t>県　　北</t>
    <rPh sb="0" eb="1">
      <t>ケン</t>
    </rPh>
    <rPh sb="3" eb="4">
      <t>キタ</t>
    </rPh>
    <phoneticPr fontId="3"/>
  </si>
  <si>
    <t>伊　　達</t>
    <rPh sb="0" eb="1">
      <t>イ</t>
    </rPh>
    <rPh sb="3" eb="4">
      <t>タチ</t>
    </rPh>
    <phoneticPr fontId="3"/>
  </si>
  <si>
    <t>安　　達</t>
    <rPh sb="0" eb="1">
      <t>アン</t>
    </rPh>
    <rPh sb="3" eb="4">
      <t>タチ</t>
    </rPh>
    <phoneticPr fontId="3"/>
  </si>
  <si>
    <t>田　　村</t>
    <rPh sb="0" eb="1">
      <t>タ</t>
    </rPh>
    <rPh sb="3" eb="4">
      <t>ムラ</t>
    </rPh>
    <phoneticPr fontId="3"/>
  </si>
  <si>
    <t>双　　葉</t>
    <rPh sb="0" eb="1">
      <t>ソウ</t>
    </rPh>
    <rPh sb="3" eb="4">
      <t>ハ</t>
    </rPh>
    <phoneticPr fontId="3"/>
  </si>
  <si>
    <t>農業振興普及部・農業普及所</t>
    <rPh sb="0" eb="2">
      <t>ノウギョウ</t>
    </rPh>
    <rPh sb="2" eb="4">
      <t>シンコウ</t>
    </rPh>
    <rPh sb="4" eb="6">
      <t>フキュウ</t>
    </rPh>
    <rPh sb="6" eb="7">
      <t>ブ</t>
    </rPh>
    <rPh sb="8" eb="10">
      <t>ノウギョウ</t>
    </rPh>
    <rPh sb="10" eb="12">
      <t>フキュウ</t>
    </rPh>
    <rPh sb="12" eb="13">
      <t>ショ</t>
    </rPh>
    <phoneticPr fontId="3"/>
  </si>
  <si>
    <t>籾がらの利用（うち共同乾燥調製（貯蔵）施設分）</t>
    <rPh sb="0" eb="1">
      <t>モミ</t>
    </rPh>
    <rPh sb="4" eb="6">
      <t>リヨウ</t>
    </rPh>
    <rPh sb="9" eb="11">
      <t>キョウドウ</t>
    </rPh>
    <rPh sb="11" eb="13">
      <t>カンソウ</t>
    </rPh>
    <rPh sb="13" eb="15">
      <t>チョウセイ</t>
    </rPh>
    <rPh sb="16" eb="18">
      <t>チョゾウ</t>
    </rPh>
    <rPh sb="19" eb="21">
      <t>シセツ</t>
    </rPh>
    <rPh sb="21" eb="22">
      <t>ブン</t>
    </rPh>
    <phoneticPr fontId="3"/>
  </si>
  <si>
    <t>利 用 量 の 内 訳（％）</t>
    <rPh sb="0" eb="1">
      <t>リ</t>
    </rPh>
    <rPh sb="2" eb="3">
      <t>ヨウ</t>
    </rPh>
    <rPh sb="4" eb="5">
      <t>リョウ</t>
    </rPh>
    <rPh sb="8" eb="9">
      <t>ウチ</t>
    </rPh>
    <rPh sb="10" eb="11">
      <t>ヤク</t>
    </rPh>
    <phoneticPr fontId="3"/>
  </si>
  <si>
    <t>い わ き 市</t>
    <phoneticPr fontId="20"/>
  </si>
  <si>
    <t>（１）田植機及び収穫機</t>
    <phoneticPr fontId="5"/>
  </si>
  <si>
    <t>（２）　共同育苗施設</t>
    <phoneticPr fontId="3"/>
  </si>
  <si>
    <t>喜多方</t>
    <rPh sb="0" eb="3">
      <t>キタカタ</t>
    </rPh>
    <phoneticPr fontId="3"/>
  </si>
  <si>
    <t>南会津</t>
    <rPh sb="0" eb="1">
      <t>ミナミ</t>
    </rPh>
    <rPh sb="1" eb="3">
      <t>アイヅ</t>
    </rPh>
    <phoneticPr fontId="3"/>
  </si>
  <si>
    <t>伊　達</t>
    <rPh sb="0" eb="1">
      <t>イ</t>
    </rPh>
    <rPh sb="2" eb="3">
      <t>タチ</t>
    </rPh>
    <phoneticPr fontId="3"/>
  </si>
  <si>
    <t>安　達</t>
    <rPh sb="0" eb="1">
      <t>アン</t>
    </rPh>
    <rPh sb="2" eb="3">
      <t>タチ</t>
    </rPh>
    <phoneticPr fontId="3"/>
  </si>
  <si>
    <t>県　南</t>
    <rPh sb="0" eb="1">
      <t>ケン</t>
    </rPh>
    <rPh sb="2" eb="3">
      <t>ミナミ</t>
    </rPh>
    <phoneticPr fontId="3"/>
  </si>
  <si>
    <t>会　津</t>
    <rPh sb="0" eb="1">
      <t>カイ</t>
    </rPh>
    <rPh sb="2" eb="3">
      <t>ツ</t>
    </rPh>
    <phoneticPr fontId="3"/>
  </si>
  <si>
    <t>相　双</t>
    <rPh sb="0" eb="1">
      <t>ソウ</t>
    </rPh>
    <rPh sb="2" eb="3">
      <t>ソウ</t>
    </rPh>
    <phoneticPr fontId="3"/>
  </si>
  <si>
    <t>100ha</t>
    <phoneticPr fontId="3"/>
  </si>
  <si>
    <t>（３）共同乾燥調製（貯蔵）施設</t>
    <rPh sb="3" eb="5">
      <t>キョウドウ</t>
    </rPh>
    <rPh sb="5" eb="7">
      <t>カンソウ</t>
    </rPh>
    <rPh sb="7" eb="9">
      <t>チョウセイ</t>
    </rPh>
    <rPh sb="10" eb="12">
      <t>チョゾウ</t>
    </rPh>
    <rPh sb="13" eb="15">
      <t>シセツ</t>
    </rPh>
    <phoneticPr fontId="5"/>
  </si>
  <si>
    <t>二本松市</t>
    <phoneticPr fontId="20"/>
  </si>
  <si>
    <t>猪苗代町</t>
    <phoneticPr fontId="20"/>
  </si>
  <si>
    <t>喜多方市</t>
    <phoneticPr fontId="20"/>
  </si>
  <si>
    <t>北塩原村</t>
    <phoneticPr fontId="20"/>
  </si>
  <si>
    <t>南会津町</t>
    <rPh sb="0" eb="1">
      <t>ミナミ</t>
    </rPh>
    <rPh sb="1" eb="2">
      <t>カイ</t>
    </rPh>
    <rPh sb="2" eb="3">
      <t>ツ</t>
    </rPh>
    <rPh sb="3" eb="4">
      <t>マチ</t>
    </rPh>
    <phoneticPr fontId="20"/>
  </si>
  <si>
    <t>南相馬市</t>
    <rPh sb="0" eb="1">
      <t>ミナミ</t>
    </rPh>
    <rPh sb="1" eb="2">
      <t>ソウ</t>
    </rPh>
    <rPh sb="2" eb="3">
      <t>ウマ</t>
    </rPh>
    <rPh sb="3" eb="4">
      <t>シ</t>
    </rPh>
    <phoneticPr fontId="20"/>
  </si>
  <si>
    <t>いわき市</t>
    <phoneticPr fontId="20"/>
  </si>
  <si>
    <t>須賀川市</t>
    <phoneticPr fontId="3"/>
  </si>
  <si>
    <t>西会津町</t>
    <phoneticPr fontId="20"/>
  </si>
  <si>
    <t>※１</t>
    <phoneticPr fontId="8"/>
  </si>
  <si>
    <t>※２</t>
    <phoneticPr fontId="8"/>
  </si>
  <si>
    <t>A</t>
    <phoneticPr fontId="8"/>
  </si>
  <si>
    <t>B</t>
    <phoneticPr fontId="8"/>
  </si>
  <si>
    <t>C</t>
    <phoneticPr fontId="8"/>
  </si>
  <si>
    <t>D</t>
    <phoneticPr fontId="8"/>
  </si>
  <si>
    <t>県　北</t>
    <rPh sb="0" eb="1">
      <t>ケン</t>
    </rPh>
    <rPh sb="2" eb="3">
      <t>キタ</t>
    </rPh>
    <phoneticPr fontId="3"/>
  </si>
  <si>
    <t>田　村</t>
    <rPh sb="0" eb="1">
      <t>タ</t>
    </rPh>
    <rPh sb="2" eb="3">
      <t>ムラ</t>
    </rPh>
    <phoneticPr fontId="3"/>
  </si>
  <si>
    <t>須　賀　川</t>
    <rPh sb="0" eb="1">
      <t>ス</t>
    </rPh>
    <rPh sb="2" eb="3">
      <t>ガ</t>
    </rPh>
    <rPh sb="4" eb="5">
      <t>カワ</t>
    </rPh>
    <phoneticPr fontId="3"/>
  </si>
  <si>
    <t>会　津　坂　下</t>
    <rPh sb="0" eb="1">
      <t>カイ</t>
    </rPh>
    <rPh sb="2" eb="3">
      <t>ツ</t>
    </rPh>
    <rPh sb="4" eb="5">
      <t>バン</t>
    </rPh>
    <rPh sb="6" eb="7">
      <t>ゲ</t>
    </rPh>
    <phoneticPr fontId="3"/>
  </si>
  <si>
    <t>双　葉</t>
    <rPh sb="0" eb="1">
      <t>ソウ</t>
    </rPh>
    <rPh sb="2" eb="3">
      <t>ハ</t>
    </rPh>
    <phoneticPr fontId="3"/>
  </si>
  <si>
    <t>喜多方</t>
    <rPh sb="0" eb="1">
      <t>ヨシ</t>
    </rPh>
    <rPh sb="1" eb="2">
      <t>タ</t>
    </rPh>
    <rPh sb="2" eb="3">
      <t>カタ</t>
    </rPh>
    <phoneticPr fontId="3"/>
  </si>
  <si>
    <t>南会津</t>
    <rPh sb="0" eb="1">
      <t>ミナミ</t>
    </rPh>
    <rPh sb="1" eb="2">
      <t>カイ</t>
    </rPh>
    <rPh sb="2" eb="3">
      <t>ツ</t>
    </rPh>
    <phoneticPr fontId="3"/>
  </si>
  <si>
    <t>い わ き 市</t>
    <rPh sb="6" eb="7">
      <t>シ</t>
    </rPh>
    <phoneticPr fontId="3"/>
  </si>
  <si>
    <t>夢の香</t>
    <rPh sb="0" eb="1">
      <t>ユメ</t>
    </rPh>
    <rPh sb="2" eb="3">
      <t>カオ</t>
    </rPh>
    <phoneticPr fontId="3"/>
  </si>
  <si>
    <t>五百万石</t>
    <rPh sb="0" eb="2">
      <t>ゴヒャク</t>
    </rPh>
    <rPh sb="2" eb="4">
      <t>マンゴク</t>
    </rPh>
    <phoneticPr fontId="3"/>
  </si>
  <si>
    <t>華吹雪</t>
    <rPh sb="0" eb="1">
      <t>ハナ</t>
    </rPh>
    <rPh sb="1" eb="3">
      <t>フブキ</t>
    </rPh>
    <phoneticPr fontId="3"/>
  </si>
  <si>
    <t>県中</t>
    <rPh sb="0" eb="1">
      <t>ケン</t>
    </rPh>
    <rPh sb="1" eb="2">
      <t>チュウ</t>
    </rPh>
    <phoneticPr fontId="3"/>
  </si>
  <si>
    <t>郡 山 市</t>
    <rPh sb="0" eb="1">
      <t>グン</t>
    </rPh>
    <rPh sb="2" eb="3">
      <t>ヤマ</t>
    </rPh>
    <rPh sb="4" eb="5">
      <t>シ</t>
    </rPh>
    <phoneticPr fontId="3"/>
  </si>
  <si>
    <t>合　計</t>
    <rPh sb="0" eb="1">
      <t>ゴウ</t>
    </rPh>
    <rPh sb="2" eb="3">
      <t>ケイ</t>
    </rPh>
    <phoneticPr fontId="3"/>
  </si>
  <si>
    <t>＊醸造用玄米については、１等数量、１等比率に「特上」、「特等」を含む。</t>
    <rPh sb="1" eb="4">
      <t>ジョウゾウヨウ</t>
    </rPh>
    <rPh sb="4" eb="6">
      <t>ゲンマイ</t>
    </rPh>
    <rPh sb="13" eb="14">
      <t>トウ</t>
    </rPh>
    <rPh sb="14" eb="16">
      <t>スウリョウ</t>
    </rPh>
    <rPh sb="18" eb="19">
      <t>トウ</t>
    </rPh>
    <rPh sb="19" eb="21">
      <t>ヒリツ</t>
    </rPh>
    <rPh sb="23" eb="25">
      <t>トクジョウ</t>
    </rPh>
    <rPh sb="28" eb="29">
      <t>トク</t>
    </rPh>
    <rPh sb="29" eb="30">
      <t>トウ</t>
    </rPh>
    <rPh sb="32" eb="33">
      <t>フク</t>
    </rPh>
    <phoneticPr fontId="8"/>
  </si>
  <si>
    <t>等級比率（%）</t>
    <rPh sb="0" eb="2">
      <t>トウキュウ</t>
    </rPh>
    <rPh sb="2" eb="4">
      <t>ヒリツ</t>
    </rPh>
    <phoneticPr fontId="8"/>
  </si>
  <si>
    <t>籾　が　ら　の　利　用</t>
    <rPh sb="0" eb="1">
      <t>モミ</t>
    </rPh>
    <rPh sb="8" eb="9">
      <t>リ</t>
    </rPh>
    <rPh sb="10" eb="11">
      <t>ヨウ</t>
    </rPh>
    <phoneticPr fontId="3"/>
  </si>
  <si>
    <t>20ha～
30ha</t>
    <phoneticPr fontId="8"/>
  </si>
  <si>
    <t>（２）銘柄別検査数量</t>
    <rPh sb="3" eb="5">
      <t>メイガラ</t>
    </rPh>
    <rPh sb="5" eb="6">
      <t>ベツ</t>
    </rPh>
    <rPh sb="6" eb="8">
      <t>ケンサ</t>
    </rPh>
    <rPh sb="8" eb="10">
      <t>スウリョウ</t>
    </rPh>
    <phoneticPr fontId="8"/>
  </si>
  <si>
    <t>（１）種類別検査数量</t>
    <rPh sb="3" eb="5">
      <t>シュルイ</t>
    </rPh>
    <rPh sb="5" eb="6">
      <t>ベツ</t>
    </rPh>
    <rPh sb="6" eb="8">
      <t>ケンサ</t>
    </rPh>
    <rPh sb="8" eb="10">
      <t>スウリョウ</t>
    </rPh>
    <phoneticPr fontId="8"/>
  </si>
  <si>
    <t>　　ア　水稲うるち玄米</t>
    <rPh sb="4" eb="6">
      <t>スイトウ</t>
    </rPh>
    <rPh sb="9" eb="11">
      <t>ゲンマイ</t>
    </rPh>
    <phoneticPr fontId="8"/>
  </si>
  <si>
    <t>　　イ　水稲もち玄米</t>
    <rPh sb="4" eb="6">
      <t>スイトウ</t>
    </rPh>
    <rPh sb="8" eb="10">
      <t>ゲンマイ</t>
    </rPh>
    <phoneticPr fontId="8"/>
  </si>
  <si>
    <t>　　ウ　醸造用玄米</t>
    <rPh sb="4" eb="7">
      <t>ジョウゾウヨウ</t>
    </rPh>
    <rPh sb="7" eb="9">
      <t>ゲンマイ</t>
    </rPh>
    <phoneticPr fontId="8"/>
  </si>
  <si>
    <t>総　　計</t>
    <rPh sb="0" eb="1">
      <t>ソウ</t>
    </rPh>
    <rPh sb="3" eb="4">
      <t>ケイ</t>
    </rPh>
    <phoneticPr fontId="8"/>
  </si>
  <si>
    <t>（単位：kg）</t>
    <rPh sb="1" eb="3">
      <t>タンイ</t>
    </rPh>
    <phoneticPr fontId="3"/>
  </si>
  <si>
    <t>水稲
作付
面積
(ha)</t>
    <rPh sb="3" eb="5">
      <t>サクツケ</t>
    </rPh>
    <rPh sb="6" eb="8">
      <t>メンセキ</t>
    </rPh>
    <phoneticPr fontId="4"/>
  </si>
  <si>
    <t>１０ａ
当たり
収量
(kg)</t>
    <rPh sb="4" eb="5">
      <t>ア</t>
    </rPh>
    <rPh sb="8" eb="10">
      <t>シュウリョウ</t>
    </rPh>
    <phoneticPr fontId="4"/>
  </si>
  <si>
    <t>玄　米
収穫量
(t)</t>
    <rPh sb="4" eb="6">
      <t>シュウカク</t>
    </rPh>
    <rPh sb="6" eb="7">
      <t>リョウ</t>
    </rPh>
    <phoneticPr fontId="4"/>
  </si>
  <si>
    <t>焼却</t>
    <rPh sb="0" eb="2">
      <t>ショウキャク</t>
    </rPh>
    <phoneticPr fontId="3"/>
  </si>
  <si>
    <t>いわき</t>
    <phoneticPr fontId="4"/>
  </si>
  <si>
    <t>県　北</t>
    <rPh sb="0" eb="1">
      <t>ケン</t>
    </rPh>
    <rPh sb="2" eb="3">
      <t>ホク</t>
    </rPh>
    <phoneticPr fontId="3"/>
  </si>
  <si>
    <t>県　中</t>
    <rPh sb="0" eb="1">
      <t>ケン</t>
    </rPh>
    <rPh sb="2" eb="3">
      <t>チュウ</t>
    </rPh>
    <phoneticPr fontId="3"/>
  </si>
  <si>
    <t>須賀川</t>
    <rPh sb="0" eb="3">
      <t>スカガワ</t>
    </rPh>
    <phoneticPr fontId="3"/>
  </si>
  <si>
    <t>喜多方</t>
    <rPh sb="0" eb="1">
      <t>キ</t>
    </rPh>
    <rPh sb="1" eb="2">
      <t>タ</t>
    </rPh>
    <rPh sb="2" eb="3">
      <t>カタ</t>
    </rPh>
    <phoneticPr fontId="3"/>
  </si>
  <si>
    <r>
      <t xml:space="preserve">      ※   
</t>
    </r>
    <r>
      <rPr>
        <sz val="10"/>
        <color indexed="8"/>
        <rFont val="ＭＳ 明朝"/>
        <family val="1"/>
        <charset val="128"/>
      </rPr>
      <t>うち
認定
農業
者数</t>
    </r>
    <rPh sb="14" eb="16">
      <t>ニンテイ</t>
    </rPh>
    <rPh sb="17" eb="18">
      <t>ノウ</t>
    </rPh>
    <rPh sb="18" eb="19">
      <t>ギョウ</t>
    </rPh>
    <rPh sb="20" eb="21">
      <t>モノ</t>
    </rPh>
    <rPh sb="21" eb="22">
      <t>カズ</t>
    </rPh>
    <phoneticPr fontId="8"/>
  </si>
  <si>
    <t>コシヒカリ</t>
    <phoneticPr fontId="3"/>
  </si>
  <si>
    <t>ひとめぼれ</t>
    <phoneticPr fontId="3"/>
  </si>
  <si>
    <t>あきた
こまち</t>
    <phoneticPr fontId="3"/>
  </si>
  <si>
    <t>チヨニシキ</t>
    <phoneticPr fontId="3"/>
  </si>
  <si>
    <t>まいひめ</t>
    <phoneticPr fontId="3"/>
  </si>
  <si>
    <t>こがねもち</t>
    <phoneticPr fontId="3"/>
  </si>
  <si>
    <t>ヒメノモチ</t>
    <phoneticPr fontId="3"/>
  </si>
  <si>
    <t>会津坂下</t>
    <rPh sb="0" eb="2">
      <t>アイヅ</t>
    </rPh>
    <rPh sb="2" eb="4">
      <t>サカシタ</t>
    </rPh>
    <phoneticPr fontId="3"/>
  </si>
  <si>
    <t>天のつぶ</t>
    <rPh sb="0" eb="1">
      <t>テン</t>
    </rPh>
    <phoneticPr fontId="8"/>
  </si>
  <si>
    <t>天のつぶ</t>
    <rPh sb="0" eb="1">
      <t>テン</t>
    </rPh>
    <phoneticPr fontId="3"/>
  </si>
  <si>
    <t>五百川</t>
    <rPh sb="0" eb="3">
      <t>ゴヒャクガワ</t>
    </rPh>
    <phoneticPr fontId="8"/>
  </si>
  <si>
    <t>つくばＳＤ1号</t>
    <rPh sb="6" eb="7">
      <t>ゴウ</t>
    </rPh>
    <phoneticPr fontId="8"/>
  </si>
  <si>
    <t>みどり豊</t>
    <rPh sb="3" eb="4">
      <t>ユタ</t>
    </rPh>
    <phoneticPr fontId="8"/>
  </si>
  <si>
    <t>小野町</t>
    <rPh sb="0" eb="3">
      <t>オノマチ</t>
    </rPh>
    <phoneticPr fontId="3"/>
  </si>
  <si>
    <t>小　計</t>
    <phoneticPr fontId="4"/>
  </si>
  <si>
    <t>小　計</t>
    <phoneticPr fontId="4"/>
  </si>
  <si>
    <t>桑 折 町</t>
    <phoneticPr fontId="20"/>
  </si>
  <si>
    <t>国 見 町</t>
    <phoneticPr fontId="20"/>
  </si>
  <si>
    <t>品  種</t>
    <phoneticPr fontId="8"/>
  </si>
  <si>
    <t>産  地</t>
    <phoneticPr fontId="8"/>
  </si>
  <si>
    <t>総　計
（t）</t>
    <phoneticPr fontId="8"/>
  </si>
  <si>
    <t>あきたこまち</t>
    <phoneticPr fontId="8"/>
  </si>
  <si>
    <t>あきだわら</t>
    <phoneticPr fontId="8"/>
  </si>
  <si>
    <t>ＬＧＣソフト</t>
    <phoneticPr fontId="8"/>
  </si>
  <si>
    <t>おきにいり</t>
    <phoneticPr fontId="8"/>
  </si>
  <si>
    <t>コシヒカリ</t>
    <phoneticPr fontId="8"/>
  </si>
  <si>
    <t>ササニシキ</t>
    <phoneticPr fontId="8"/>
  </si>
  <si>
    <t>たかねみのり</t>
    <phoneticPr fontId="8"/>
  </si>
  <si>
    <t>チヨニシキ</t>
    <phoneticPr fontId="8"/>
  </si>
  <si>
    <t>はえぬき</t>
    <phoneticPr fontId="8"/>
  </si>
  <si>
    <t>ひとめぼれ</t>
    <phoneticPr fontId="8"/>
  </si>
  <si>
    <t>ふくみらい</t>
    <phoneticPr fontId="8"/>
  </si>
  <si>
    <t>まいひめ</t>
    <phoneticPr fontId="8"/>
  </si>
  <si>
    <t>ミルキープリンセス</t>
    <phoneticPr fontId="8"/>
  </si>
  <si>
    <t xml:space="preserve">総  計
（t） </t>
    <phoneticPr fontId="8"/>
  </si>
  <si>
    <t>こがねもち</t>
    <phoneticPr fontId="8"/>
  </si>
  <si>
    <t>ヒメノモチ</t>
    <phoneticPr fontId="8"/>
  </si>
  <si>
    <t>総  計
（t）</t>
    <phoneticPr fontId="8"/>
  </si>
  <si>
    <t>小　計</t>
    <phoneticPr fontId="8"/>
  </si>
  <si>
    <t>小　計</t>
    <phoneticPr fontId="3"/>
  </si>
  <si>
    <t>会津坂下</t>
  </si>
  <si>
    <t>広 野 町</t>
  </si>
  <si>
    <t>楢 葉 町</t>
  </si>
  <si>
    <t>富 岡 町</t>
  </si>
  <si>
    <t>川 内 村</t>
  </si>
  <si>
    <t>大 熊 町</t>
  </si>
  <si>
    <t>双 葉 町</t>
  </si>
  <si>
    <t>浪 江 町</t>
  </si>
  <si>
    <t>葛 尾 村</t>
  </si>
  <si>
    <t>ミルキークイーン</t>
    <phoneticPr fontId="8"/>
  </si>
  <si>
    <t>直播栽培用機器整備状況</t>
    <phoneticPr fontId="3"/>
  </si>
  <si>
    <t>ｺ-ﾃｨﾝｸﾞﾏｼﾝ</t>
    <phoneticPr fontId="3"/>
  </si>
  <si>
    <t>湛水直播用播種機</t>
    <rPh sb="0" eb="2">
      <t>タンスイ</t>
    </rPh>
    <rPh sb="2" eb="4">
      <t>チョクハ</t>
    </rPh>
    <rPh sb="4" eb="5">
      <t>ヨウ</t>
    </rPh>
    <rPh sb="5" eb="7">
      <t>ハシュ</t>
    </rPh>
    <rPh sb="7" eb="8">
      <t>キ</t>
    </rPh>
    <phoneticPr fontId="3"/>
  </si>
  <si>
    <t>乾田直播用播種機</t>
    <rPh sb="0" eb="2">
      <t>カンデン</t>
    </rPh>
    <rPh sb="2" eb="4">
      <t>チョクハ</t>
    </rPh>
    <rPh sb="4" eb="5">
      <t>ヨウ</t>
    </rPh>
    <rPh sb="5" eb="7">
      <t>ハシュ</t>
    </rPh>
    <rPh sb="7" eb="8">
      <t>キ</t>
    </rPh>
    <phoneticPr fontId="3"/>
  </si>
  <si>
    <t>導入</t>
    <rPh sb="0" eb="2">
      <t>ドウニュウ</t>
    </rPh>
    <phoneticPr fontId="3"/>
  </si>
  <si>
    <t>処理</t>
    <phoneticPr fontId="3"/>
  </si>
  <si>
    <t>台数</t>
    <rPh sb="0" eb="2">
      <t>ダイスウ</t>
    </rPh>
    <phoneticPr fontId="3"/>
  </si>
  <si>
    <t>　　 ＷＣＳ　</t>
    <phoneticPr fontId="3"/>
  </si>
  <si>
    <t>直播栽培実施状況</t>
    <rPh sb="4" eb="6">
      <t>ジッシ</t>
    </rPh>
    <rPh sb="6" eb="8">
      <t>ジョウキョウ</t>
    </rPh>
    <phoneticPr fontId="3"/>
  </si>
  <si>
    <t>無人</t>
    <phoneticPr fontId="3"/>
  </si>
  <si>
    <t>動散</t>
    <phoneticPr fontId="3"/>
  </si>
  <si>
    <t>乾田</t>
    <rPh sb="0" eb="1">
      <t>イヌイ</t>
    </rPh>
    <rPh sb="1" eb="2">
      <t>タ</t>
    </rPh>
    <phoneticPr fontId="3"/>
  </si>
  <si>
    <t>ヘリ</t>
    <phoneticPr fontId="3"/>
  </si>
  <si>
    <t>播種</t>
    <phoneticPr fontId="3"/>
  </si>
  <si>
    <t>直播</t>
    <phoneticPr fontId="3"/>
  </si>
  <si>
    <t>※　試験研究機関及び教育機関における実施面積は含まない。</t>
  </si>
  <si>
    <t>※被災等の理由により稼働の無かった育苗施設については括弧書きで記入してください。</t>
    <rPh sb="1" eb="3">
      <t>ヒサイ</t>
    </rPh>
    <rPh sb="3" eb="4">
      <t>トウ</t>
    </rPh>
    <rPh sb="5" eb="7">
      <t>リユウ</t>
    </rPh>
    <rPh sb="10" eb="12">
      <t>カドウ</t>
    </rPh>
    <rPh sb="13" eb="14">
      <t>ナ</t>
    </rPh>
    <rPh sb="17" eb="19">
      <t>イクビョウ</t>
    </rPh>
    <rPh sb="19" eb="21">
      <t>シセツ</t>
    </rPh>
    <rPh sb="26" eb="29">
      <t>カッコガ</t>
    </rPh>
    <rPh sb="31" eb="33">
      <t>キニュウ</t>
    </rPh>
    <phoneticPr fontId="5"/>
  </si>
  <si>
    <t>※被災等の理由により稼働の無かった共同乾燥調製（貯蔵）施設については括弧書きで記入してください。</t>
    <rPh sb="1" eb="3">
      <t>ヒサイ</t>
    </rPh>
    <rPh sb="3" eb="4">
      <t>トウ</t>
    </rPh>
    <rPh sb="5" eb="7">
      <t>リユウ</t>
    </rPh>
    <rPh sb="10" eb="12">
      <t>カドウ</t>
    </rPh>
    <rPh sb="13" eb="14">
      <t>ナ</t>
    </rPh>
    <rPh sb="17" eb="19">
      <t>キョウドウ</t>
    </rPh>
    <rPh sb="19" eb="21">
      <t>カンソウ</t>
    </rPh>
    <rPh sb="21" eb="23">
      <t>チョウセイ</t>
    </rPh>
    <rPh sb="24" eb="26">
      <t>チョゾウ</t>
    </rPh>
    <rPh sb="27" eb="29">
      <t>シセツ</t>
    </rPh>
    <rPh sb="34" eb="37">
      <t>カッコガ</t>
    </rPh>
    <rPh sb="39" eb="41">
      <t>キニュウ</t>
    </rPh>
    <phoneticPr fontId="5"/>
  </si>
  <si>
    <t>※「利用量の内訳（％）」の合計は１００となるようにしてください。</t>
    <rPh sb="2" eb="5">
      <t>リヨウリョウ</t>
    </rPh>
    <rPh sb="6" eb="8">
      <t>ウチワケ</t>
    </rPh>
    <rPh sb="13" eb="15">
      <t>ゴウケイ</t>
    </rPh>
    <phoneticPr fontId="4"/>
  </si>
  <si>
    <t>※直播栽培面積は「田植機利用面積」に含めない。</t>
    <rPh sb="1" eb="3">
      <t>チョクハ</t>
    </rPh>
    <rPh sb="3" eb="5">
      <t>サイバイ</t>
    </rPh>
    <rPh sb="5" eb="7">
      <t>メンセキ</t>
    </rPh>
    <rPh sb="9" eb="12">
      <t>タウエキ</t>
    </rPh>
    <rPh sb="12" eb="14">
      <t>リヨウ</t>
    </rPh>
    <rPh sb="14" eb="16">
      <t>メンセキ</t>
    </rPh>
    <rPh sb="18" eb="19">
      <t>フク</t>
    </rPh>
    <phoneticPr fontId="5"/>
  </si>
  <si>
    <t>※「機構別利用面積」「苗別機械移植面積」各々の合計は、「田植機利用面積」の合計との整合性を図ってください。</t>
    <rPh sb="2" eb="4">
      <t>キコウ</t>
    </rPh>
    <rPh sb="4" eb="5">
      <t>ベツ</t>
    </rPh>
    <rPh sb="5" eb="7">
      <t>リヨウ</t>
    </rPh>
    <rPh sb="7" eb="9">
      <t>メンセキ</t>
    </rPh>
    <rPh sb="11" eb="12">
      <t>ナエ</t>
    </rPh>
    <rPh sb="12" eb="13">
      <t>ベツ</t>
    </rPh>
    <rPh sb="13" eb="15">
      <t>キカイ</t>
    </rPh>
    <rPh sb="15" eb="17">
      <t>イショク</t>
    </rPh>
    <rPh sb="17" eb="19">
      <t>メンセキ</t>
    </rPh>
    <rPh sb="20" eb="22">
      <t>オノオノ</t>
    </rPh>
    <rPh sb="23" eb="25">
      <t>ゴウケイ</t>
    </rPh>
    <rPh sb="28" eb="31">
      <t>タウエキ</t>
    </rPh>
    <rPh sb="31" eb="33">
      <t>リヨウ</t>
    </rPh>
    <rPh sb="33" eb="35">
      <t>メンセキ</t>
    </rPh>
    <rPh sb="37" eb="39">
      <t>ゴウケイ</t>
    </rPh>
    <rPh sb="41" eb="43">
      <t>セイゴウ</t>
    </rPh>
    <rPh sb="43" eb="44">
      <t>セイ</t>
    </rPh>
    <rPh sb="45" eb="46">
      <t>ハカ</t>
    </rPh>
    <phoneticPr fontId="5"/>
  </si>
  <si>
    <t>※「方式別箇所数」「能力別箇所数」各々の合計は、「総箇所数」と整合性を図ってください。</t>
    <rPh sb="2" eb="5">
      <t>ホウシキベツ</t>
    </rPh>
    <rPh sb="5" eb="7">
      <t>カショ</t>
    </rPh>
    <rPh sb="7" eb="8">
      <t>スウ</t>
    </rPh>
    <rPh sb="10" eb="13">
      <t>ノウリョクベツ</t>
    </rPh>
    <rPh sb="13" eb="15">
      <t>カショ</t>
    </rPh>
    <rPh sb="15" eb="16">
      <t>スウ</t>
    </rPh>
    <rPh sb="17" eb="19">
      <t>オノオノ</t>
    </rPh>
    <rPh sb="20" eb="22">
      <t>ゴウケイ</t>
    </rPh>
    <rPh sb="25" eb="26">
      <t>ソウ</t>
    </rPh>
    <rPh sb="26" eb="28">
      <t>カショ</t>
    </rPh>
    <rPh sb="28" eb="29">
      <t>スウ</t>
    </rPh>
    <rPh sb="31" eb="33">
      <t>セイゴウ</t>
    </rPh>
    <rPh sb="33" eb="34">
      <t>セイ</t>
    </rPh>
    <rPh sb="35" eb="36">
      <t>ハカ</t>
    </rPh>
    <phoneticPr fontId="5"/>
  </si>
  <si>
    <t>※「方式別処理面積」「能力別処理面積」各々の合計は、「総処理面積」と整合性を図ってください。</t>
    <rPh sb="2" eb="4">
      <t>ホウシキ</t>
    </rPh>
    <rPh sb="4" eb="5">
      <t>ベツ</t>
    </rPh>
    <rPh sb="5" eb="7">
      <t>ショリ</t>
    </rPh>
    <rPh sb="7" eb="9">
      <t>メンセキ</t>
    </rPh>
    <rPh sb="11" eb="14">
      <t>ノウリョクベツ</t>
    </rPh>
    <rPh sb="14" eb="18">
      <t>ショリメンセキ</t>
    </rPh>
    <rPh sb="19" eb="21">
      <t>オノオノ</t>
    </rPh>
    <rPh sb="22" eb="24">
      <t>ゴウケイ</t>
    </rPh>
    <rPh sb="27" eb="28">
      <t>ソウ</t>
    </rPh>
    <rPh sb="28" eb="30">
      <t>ショリ</t>
    </rPh>
    <rPh sb="30" eb="32">
      <t>メンセキ</t>
    </rPh>
    <rPh sb="34" eb="36">
      <t>セイゴウ</t>
    </rPh>
    <rPh sb="36" eb="37">
      <t>セイ</t>
    </rPh>
    <rPh sb="38" eb="39">
      <t>ハカ</t>
    </rPh>
    <phoneticPr fontId="5"/>
  </si>
  <si>
    <t>※「苗の種類別個所数」「苗の種類別」「出荷段階別」の個所数・面積の各々の合計は、
それぞれ「共同育苗施設数」「同左処理面積」と整合性を図ってください。</t>
    <rPh sb="2" eb="3">
      <t>ナエ</t>
    </rPh>
    <rPh sb="4" eb="7">
      <t>シュルイベツ</t>
    </rPh>
    <rPh sb="7" eb="9">
      <t>コショ</t>
    </rPh>
    <rPh sb="9" eb="10">
      <t>スウ</t>
    </rPh>
    <rPh sb="63" eb="65">
      <t>セイゴウ</t>
    </rPh>
    <rPh sb="65" eb="66">
      <t>セイ</t>
    </rPh>
    <rPh sb="67" eb="68">
      <t>ハカ</t>
    </rPh>
    <phoneticPr fontId="3"/>
  </si>
  <si>
    <t>※数値については、東北農政局福島県拠点の公表数値と整合性を図ってください。</t>
    <rPh sb="16" eb="17">
      <t>ケン</t>
    </rPh>
    <rPh sb="17" eb="19">
      <t>キョテン</t>
    </rPh>
    <rPh sb="27" eb="28">
      <t>セイ</t>
    </rPh>
    <phoneticPr fontId="4"/>
  </si>
  <si>
    <t>県中</t>
    <rPh sb="0" eb="1">
      <t>ケン</t>
    </rPh>
    <rPh sb="1" eb="2">
      <t>チュウ</t>
    </rPh>
    <phoneticPr fontId="4"/>
  </si>
  <si>
    <t>(ha)</t>
    <phoneticPr fontId="8"/>
  </si>
  <si>
    <t>京の華１号</t>
    <rPh sb="0" eb="1">
      <t>キョウ</t>
    </rPh>
    <rPh sb="2" eb="3">
      <t>ハナ</t>
    </rPh>
    <rPh sb="4" eb="5">
      <t>ゴウ</t>
    </rPh>
    <phoneticPr fontId="8"/>
  </si>
  <si>
    <t>あぶくまもち</t>
    <phoneticPr fontId="8"/>
  </si>
  <si>
    <t>笑みの絆</t>
    <rPh sb="0" eb="1">
      <t>エ</t>
    </rPh>
    <rPh sb="3" eb="4">
      <t>キズナ</t>
    </rPh>
    <phoneticPr fontId="8"/>
  </si>
  <si>
    <t>大粒ダイヤ</t>
    <rPh sb="0" eb="2">
      <t>オオツブ</t>
    </rPh>
    <phoneticPr fontId="8"/>
  </si>
  <si>
    <t>さいこううち</t>
    <phoneticPr fontId="8"/>
  </si>
  <si>
    <t>里山のつぶ</t>
    <rPh sb="0" eb="2">
      <t>サトヤマ</t>
    </rPh>
    <phoneticPr fontId="8"/>
  </si>
  <si>
    <t>ふくのさち</t>
    <phoneticPr fontId="8"/>
  </si>
  <si>
    <t>ほむすめ舞</t>
    <rPh sb="4" eb="5">
      <t>マイ</t>
    </rPh>
    <phoneticPr fontId="8"/>
  </si>
  <si>
    <t>みつひかり</t>
    <phoneticPr fontId="8"/>
  </si>
  <si>
    <t>ゆめさやか</t>
    <phoneticPr fontId="8"/>
  </si>
  <si>
    <t>30ha～
50ha</t>
    <phoneticPr fontId="8"/>
  </si>
  <si>
    <t>50ha以上</t>
    <rPh sb="4" eb="6">
      <t>イジョウ</t>
    </rPh>
    <phoneticPr fontId="8"/>
  </si>
  <si>
    <t>20ha以上
経営体数
合計</t>
    <rPh sb="4" eb="6">
      <t>イジョウ</t>
    </rPh>
    <rPh sb="7" eb="9">
      <t>ケイエイ</t>
    </rPh>
    <rPh sb="9" eb="10">
      <t>タイ</t>
    </rPh>
    <rPh sb="10" eb="11">
      <t>スウ</t>
    </rPh>
    <rPh sb="12" eb="14">
      <t>ゴウケイ</t>
    </rPh>
    <phoneticPr fontId="8"/>
  </si>
  <si>
    <t>※　認定農業者数、農地所有適格法人数は重複カウントを含む。</t>
    <rPh sb="10" eb="11">
      <t>チ</t>
    </rPh>
    <rPh sb="11" eb="13">
      <t>ショユウ</t>
    </rPh>
    <rPh sb="13" eb="15">
      <t>テキカク</t>
    </rPh>
    <phoneticPr fontId="8"/>
  </si>
  <si>
    <t>　　（例：認定農業者である農地所有適格法人）</t>
    <rPh sb="14" eb="15">
      <t>チ</t>
    </rPh>
    <rPh sb="15" eb="17">
      <t>ショユウ</t>
    </rPh>
    <rPh sb="17" eb="19">
      <t>テキカク</t>
    </rPh>
    <phoneticPr fontId="8"/>
  </si>
  <si>
    <r>
      <t xml:space="preserve">     ※</t>
    </r>
    <r>
      <rPr>
        <sz val="10"/>
        <color indexed="8"/>
        <rFont val="ＭＳ 明朝"/>
        <family val="1"/>
        <charset val="128"/>
      </rPr>
      <t xml:space="preserve">
うち
農地所有適格
法人</t>
    </r>
    <rPh sb="10" eb="12">
      <t>ノウチ</t>
    </rPh>
    <rPh sb="12" eb="14">
      <t>ショユウ</t>
    </rPh>
    <rPh sb="14" eb="16">
      <t>テキカク</t>
    </rPh>
    <rPh sb="17" eb="19">
      <t>ホウジン</t>
    </rPh>
    <phoneticPr fontId="8"/>
  </si>
  <si>
    <t>小　計</t>
  </si>
  <si>
    <t>小　計</t>
    <phoneticPr fontId="4"/>
  </si>
  <si>
    <t>只 見 町</t>
    <phoneticPr fontId="20"/>
  </si>
  <si>
    <t>里山のつぶ</t>
    <rPh sb="0" eb="2">
      <t>サトヤマ</t>
    </rPh>
    <phoneticPr fontId="3"/>
  </si>
  <si>
    <t>-</t>
    <phoneticPr fontId="3"/>
  </si>
  <si>
    <t>小　計</t>
    <phoneticPr fontId="3"/>
  </si>
  <si>
    <t>稲わらの利用（令和元年）</t>
    <rPh sb="0" eb="1">
      <t>イナ</t>
    </rPh>
    <rPh sb="4" eb="6">
      <t>リヨウ</t>
    </rPh>
    <rPh sb="7" eb="9">
      <t>レイワ</t>
    </rPh>
    <rPh sb="9" eb="11">
      <t>ガンネン</t>
    </rPh>
    <rPh sb="10" eb="11">
      <t>ネン</t>
    </rPh>
    <phoneticPr fontId="4"/>
  </si>
  <si>
    <t>もみがらの利用（令和元年）</t>
    <rPh sb="5" eb="7">
      <t>リヨウ</t>
    </rPh>
    <rPh sb="8" eb="10">
      <t>レイワ</t>
    </rPh>
    <rPh sb="10" eb="12">
      <t>ガンネン</t>
    </rPh>
    <rPh sb="11" eb="12">
      <t>ネン</t>
    </rPh>
    <phoneticPr fontId="3"/>
  </si>
  <si>
    <t>もみがらの利用（共同乾燥調製（貯蔵）施設分)（令和元年)</t>
    <rPh sb="5" eb="7">
      <t>リヨウ</t>
    </rPh>
    <rPh sb="8" eb="10">
      <t>キョウドウ</t>
    </rPh>
    <rPh sb="10" eb="12">
      <t>カンソウ</t>
    </rPh>
    <rPh sb="12" eb="14">
      <t>チョウセイ</t>
    </rPh>
    <rPh sb="15" eb="17">
      <t>チョゾウ</t>
    </rPh>
    <rPh sb="18" eb="20">
      <t>シセツ</t>
    </rPh>
    <rPh sb="20" eb="21">
      <t>ブン</t>
    </rPh>
    <rPh sb="26" eb="27">
      <t>ネン</t>
    </rPh>
    <phoneticPr fontId="3"/>
  </si>
  <si>
    <t>１　水稲生産状況と標高別作付面積（令和元年産）</t>
    <rPh sb="2" eb="4">
      <t>スイトウ</t>
    </rPh>
    <rPh sb="4" eb="6">
      <t>セイサン</t>
    </rPh>
    <rPh sb="6" eb="8">
      <t>ジョウキョウ</t>
    </rPh>
    <rPh sb="9" eb="11">
      <t>ヒョウコウ</t>
    </rPh>
    <rPh sb="11" eb="12">
      <t>ベツ</t>
    </rPh>
    <rPh sb="12" eb="14">
      <t>サクツ</t>
    </rPh>
    <rPh sb="14" eb="16">
      <t>メンセキ</t>
    </rPh>
    <rPh sb="17" eb="20">
      <t>レイワガン</t>
    </rPh>
    <rPh sb="20" eb="21">
      <t>ネン</t>
    </rPh>
    <rPh sb="21" eb="22">
      <t>サン</t>
    </rPh>
    <phoneticPr fontId="4"/>
  </si>
  <si>
    <t>令和元年播種用として、福島県米改良協会から配付した種子の数量を
事業所の所在する市町村別に集計したもの。</t>
    <rPh sb="0" eb="3">
      <t>レイワガン</t>
    </rPh>
    <rPh sb="3" eb="4">
      <t>ネン</t>
    </rPh>
    <rPh sb="4" eb="6">
      <t>ハシュ</t>
    </rPh>
    <rPh sb="6" eb="7">
      <t>ヨウ</t>
    </rPh>
    <rPh sb="11" eb="14">
      <t>フクシマケン</t>
    </rPh>
    <rPh sb="14" eb="17">
      <t>コメカイリョウ</t>
    </rPh>
    <rPh sb="17" eb="19">
      <t>キョウカイ</t>
    </rPh>
    <rPh sb="21" eb="23">
      <t>ハイフ</t>
    </rPh>
    <rPh sb="25" eb="27">
      <t>シュシ</t>
    </rPh>
    <rPh sb="28" eb="30">
      <t>スウリョウ</t>
    </rPh>
    <rPh sb="32" eb="35">
      <t>ジギョウショ</t>
    </rPh>
    <rPh sb="36" eb="38">
      <t>ショザイ</t>
    </rPh>
    <rPh sb="40" eb="43">
      <t>シチョウソン</t>
    </rPh>
    <rPh sb="43" eb="44">
      <t>ベツ</t>
    </rPh>
    <rPh sb="45" eb="47">
      <t>シュウケイ</t>
    </rPh>
    <phoneticPr fontId="3"/>
  </si>
  <si>
    <t>-</t>
    <phoneticPr fontId="8"/>
  </si>
  <si>
    <t>ちほみのり</t>
    <phoneticPr fontId="8"/>
  </si>
  <si>
    <t>つくばＳＤ2号</t>
    <rPh sb="6" eb="7">
      <t>ゴウ</t>
    </rPh>
    <phoneticPr fontId="8"/>
  </si>
  <si>
    <t>ゆうだい21</t>
    <phoneticPr fontId="8"/>
  </si>
  <si>
    <t>福島酒50号</t>
    <rPh sb="0" eb="2">
      <t>フクシマ</t>
    </rPh>
    <rPh sb="2" eb="3">
      <t>サケ</t>
    </rPh>
    <rPh sb="5" eb="6">
      <t>ゴウ</t>
    </rPh>
    <phoneticPr fontId="8"/>
  </si>
  <si>
    <t>山田錦</t>
    <rPh sb="0" eb="3">
      <t>ヤマダニシキ</t>
    </rPh>
    <phoneticPr fontId="8"/>
  </si>
  <si>
    <t>土　壌　改　良　資　材　の　活　用</t>
    <rPh sb="0" eb="1">
      <t>ツチ</t>
    </rPh>
    <rPh sb="2" eb="3">
      <t>ツチ</t>
    </rPh>
    <rPh sb="4" eb="5">
      <t>アラタ</t>
    </rPh>
    <rPh sb="6" eb="7">
      <t>リョウ</t>
    </rPh>
    <rPh sb="8" eb="9">
      <t>シ</t>
    </rPh>
    <rPh sb="10" eb="11">
      <t>ザイ</t>
    </rPh>
    <rPh sb="14" eb="15">
      <t>カツ</t>
    </rPh>
    <rPh sb="16" eb="17">
      <t>ヨウ</t>
    </rPh>
    <phoneticPr fontId="3"/>
  </si>
  <si>
    <t>秋　耕</t>
    <phoneticPr fontId="3"/>
  </si>
  <si>
    <t>わ　　　ら</t>
    <phoneticPr fontId="3"/>
  </si>
  <si>
    <t>堆　き　ゅ　う  肥</t>
    <phoneticPr fontId="3"/>
  </si>
  <si>
    <t>珪　カ　ル</t>
    <phoneticPr fontId="3"/>
  </si>
  <si>
    <t>よ　う　り　ん</t>
    <phoneticPr fontId="3"/>
  </si>
  <si>
    <t>含　鉄　資　材</t>
    <phoneticPr fontId="3"/>
  </si>
  <si>
    <t>施用</t>
    <phoneticPr fontId="3"/>
  </si>
  <si>
    <t>同左
10ａ
当たり
(kg)</t>
    <phoneticPr fontId="3"/>
  </si>
  <si>
    <t>当たり</t>
    <rPh sb="0" eb="1">
      <t>ア</t>
    </rPh>
    <phoneticPr fontId="3"/>
  </si>
  <si>
    <t>量</t>
    <rPh sb="0" eb="1">
      <t>リョウ</t>
    </rPh>
    <phoneticPr fontId="3"/>
  </si>
  <si>
    <t>(kg)</t>
    <phoneticPr fontId="3"/>
  </si>
  <si>
    <t>稲　わ　ら　の　利　用</t>
    <rPh sb="0" eb="1">
      <t>イネ</t>
    </rPh>
    <rPh sb="8" eb="9">
      <t>リ</t>
    </rPh>
    <rPh sb="10" eb="11">
      <t>ヨウ</t>
    </rPh>
    <phoneticPr fontId="3"/>
  </si>
  <si>
    <t>稲わらの</t>
    <rPh sb="0" eb="1">
      <t>イナ</t>
    </rPh>
    <phoneticPr fontId="3"/>
  </si>
  <si>
    <t>すき</t>
    <phoneticPr fontId="3"/>
  </si>
  <si>
    <t>耕　種</t>
    <rPh sb="0" eb="1">
      <t>コウ</t>
    </rPh>
    <rPh sb="2" eb="3">
      <t>タネ</t>
    </rPh>
    <phoneticPr fontId="3"/>
  </si>
  <si>
    <t>畜　産</t>
    <rPh sb="0" eb="1">
      <t>チク</t>
    </rPh>
    <rPh sb="2" eb="3">
      <t>サン</t>
    </rPh>
    <phoneticPr fontId="3"/>
  </si>
  <si>
    <t>加工</t>
    <rPh sb="0" eb="2">
      <t>カコウ</t>
    </rPh>
    <phoneticPr fontId="3"/>
  </si>
  <si>
    <t>込み</t>
    <rPh sb="0" eb="1">
      <t>コ</t>
    </rPh>
    <phoneticPr fontId="3"/>
  </si>
  <si>
    <t>飼料</t>
    <rPh sb="0" eb="2">
      <t>シリョウ</t>
    </rPh>
    <phoneticPr fontId="3"/>
  </si>
  <si>
    <t>敷料</t>
    <rPh sb="0" eb="1">
      <t>シ</t>
    </rPh>
    <rPh sb="1" eb="2">
      <t>リョウ</t>
    </rPh>
    <phoneticPr fontId="3"/>
  </si>
  <si>
    <t>田植機利用面積(ha)</t>
    <rPh sb="0" eb="3">
      <t>タウエキ</t>
    </rPh>
    <rPh sb="3" eb="5">
      <t>リヨウ</t>
    </rPh>
    <rPh sb="5" eb="7">
      <t>メンセキ</t>
    </rPh>
    <phoneticPr fontId="3"/>
  </si>
  <si>
    <t>機構別利用面積(ha)</t>
    <rPh sb="3" eb="5">
      <t>リヨウ</t>
    </rPh>
    <rPh sb="5" eb="7">
      <t>メンセキ</t>
    </rPh>
    <phoneticPr fontId="3"/>
  </si>
  <si>
    <t>苗別機械移植面積(ha)</t>
    <rPh sb="0" eb="1">
      <t>ナエ</t>
    </rPh>
    <rPh sb="1" eb="2">
      <t>ベツ</t>
    </rPh>
    <rPh sb="2" eb="4">
      <t>キカイ</t>
    </rPh>
    <rPh sb="4" eb="6">
      <t>イショク</t>
    </rPh>
    <rPh sb="6" eb="8">
      <t>メンセキ</t>
    </rPh>
    <phoneticPr fontId="3"/>
  </si>
  <si>
    <t>バインダ</t>
    <phoneticPr fontId="3"/>
  </si>
  <si>
    <t>自脱型ｺﾝﾊﾞｲﾝ</t>
    <phoneticPr fontId="3"/>
  </si>
  <si>
    <t>施肥</t>
    <phoneticPr fontId="3"/>
  </si>
  <si>
    <t>成苗</t>
    <phoneticPr fontId="3"/>
  </si>
  <si>
    <t>不耕起</t>
    <rPh sb="0" eb="1">
      <t>フ</t>
    </rPh>
    <rPh sb="1" eb="2">
      <t>コウ</t>
    </rPh>
    <rPh sb="2" eb="3">
      <t>キ</t>
    </rPh>
    <phoneticPr fontId="3"/>
  </si>
  <si>
    <t>合計</t>
    <rPh sb="0" eb="1">
      <t>ゴウ</t>
    </rPh>
    <rPh sb="1" eb="2">
      <t>ケイ</t>
    </rPh>
    <phoneticPr fontId="3"/>
  </si>
  <si>
    <t>利用</t>
    <rPh sb="0" eb="2">
      <t>リヨウ</t>
    </rPh>
    <phoneticPr fontId="3"/>
  </si>
  <si>
    <t>田植機</t>
    <rPh sb="0" eb="2">
      <t>タウエ</t>
    </rPh>
    <rPh sb="2" eb="3">
      <t>キ</t>
    </rPh>
    <phoneticPr fontId="3"/>
  </si>
  <si>
    <t>乳苗</t>
    <phoneticPr fontId="3"/>
  </si>
  <si>
    <t>稚苗</t>
    <phoneticPr fontId="3"/>
  </si>
  <si>
    <t>中苗</t>
    <phoneticPr fontId="3"/>
  </si>
  <si>
    <t>共同乾燥</t>
    <phoneticPr fontId="3"/>
  </si>
  <si>
    <t>能力別箇所数及び処理面積</t>
    <rPh sb="0" eb="3">
      <t>ノウリョクベツ</t>
    </rPh>
    <rPh sb="3" eb="5">
      <t>カショ</t>
    </rPh>
    <rPh sb="5" eb="6">
      <t>スウ</t>
    </rPh>
    <rPh sb="6" eb="7">
      <t>オヨ</t>
    </rPh>
    <rPh sb="8" eb="10">
      <t>ショリ</t>
    </rPh>
    <rPh sb="10" eb="12">
      <t>メンセキ</t>
    </rPh>
    <phoneticPr fontId="3"/>
  </si>
  <si>
    <t>バラ出荷</t>
    <phoneticPr fontId="3"/>
  </si>
  <si>
    <t>調製（貯蔵）施設</t>
    <rPh sb="2" eb="8">
      <t>シセツ</t>
    </rPh>
    <phoneticPr fontId="3"/>
  </si>
  <si>
    <t>20ha未満</t>
    <phoneticPr fontId="3"/>
  </si>
  <si>
    <t>20～50ha</t>
    <phoneticPr fontId="3"/>
  </si>
  <si>
    <t>50～100ha</t>
    <phoneticPr fontId="3"/>
  </si>
  <si>
    <t>100～200ha</t>
    <phoneticPr fontId="3"/>
  </si>
  <si>
    <t>200ha以上</t>
    <phoneticPr fontId="3"/>
  </si>
  <si>
    <t>総箇</t>
    <phoneticPr fontId="3"/>
  </si>
  <si>
    <t>出荷</t>
    <phoneticPr fontId="3"/>
  </si>
  <si>
    <t>ＲＣ</t>
    <phoneticPr fontId="3"/>
  </si>
  <si>
    <t>色彩選別</t>
    <rPh sb="0" eb="2">
      <t>シキサイ</t>
    </rPh>
    <rPh sb="2" eb="4">
      <t>センベツ</t>
    </rPh>
    <phoneticPr fontId="3"/>
  </si>
  <si>
    <t>ＤＳ</t>
    <phoneticPr fontId="3"/>
  </si>
  <si>
    <t>ＣＥ</t>
    <phoneticPr fontId="3"/>
  </si>
  <si>
    <t>箇所</t>
    <phoneticPr fontId="3"/>
  </si>
  <si>
    <t>数量</t>
    <phoneticPr fontId="3"/>
  </si>
  <si>
    <t>所数</t>
    <phoneticPr fontId="3"/>
  </si>
  <si>
    <t>面積</t>
    <phoneticPr fontId="3"/>
  </si>
  <si>
    <t>機の導入</t>
    <rPh sb="0" eb="1">
      <t>キ</t>
    </rPh>
    <rPh sb="2" eb="4">
      <t>ドウニュウ</t>
    </rPh>
    <phoneticPr fontId="3"/>
  </si>
  <si>
    <t>小　計</t>
    <rPh sb="0" eb="1">
      <t>ショウ</t>
    </rPh>
    <rPh sb="2" eb="3">
      <t>ケイ</t>
    </rPh>
    <phoneticPr fontId="3"/>
  </si>
  <si>
    <t>7(28)</t>
    <phoneticPr fontId="3"/>
  </si>
  <si>
    <t>直播</t>
    <rPh sb="0" eb="2">
      <t>チョクハ</t>
    </rPh>
    <phoneticPr fontId="3"/>
  </si>
  <si>
    <t>直播栽培実施状況（子実収穫）</t>
    <rPh sb="4" eb="6">
      <t>ジッシ</t>
    </rPh>
    <rPh sb="9" eb="10">
      <t>シ</t>
    </rPh>
    <rPh sb="10" eb="11">
      <t>ジツ</t>
    </rPh>
    <rPh sb="11" eb="13">
      <t>シュウカク</t>
    </rPh>
    <phoneticPr fontId="3"/>
  </si>
  <si>
    <t>※</t>
    <phoneticPr fontId="3"/>
  </si>
  <si>
    <r>
      <t>エコファーマー　</t>
    </r>
    <r>
      <rPr>
        <b/>
        <sz val="11"/>
        <rFont val="ＭＳ 明朝"/>
        <family val="1"/>
        <charset val="128"/>
      </rPr>
      <t>※３</t>
    </r>
    <r>
      <rPr>
        <sz val="11"/>
        <rFont val="ＭＳ 明朝"/>
        <family val="1"/>
        <charset val="128"/>
      </rPr>
      <t>　　
（令和2年3月末現在）</t>
    </r>
    <rPh sb="14" eb="16">
      <t>レイワ</t>
    </rPh>
    <rPh sb="17" eb="18">
      <t>ネン</t>
    </rPh>
    <rPh sb="18" eb="19">
      <t>ヘイネン</t>
    </rPh>
    <rPh sb="19" eb="20">
      <t>ガツ</t>
    </rPh>
    <rPh sb="20" eb="21">
      <t>マツ</t>
    </rPh>
    <rPh sb="21" eb="23">
      <t>ゲンザイ</t>
    </rPh>
    <phoneticPr fontId="8"/>
  </si>
  <si>
    <t>９　大規模稲作経営体数（作業受託面積含む）（令和元年度実績）</t>
    <rPh sb="2" eb="5">
      <t>ダイキボ</t>
    </rPh>
    <rPh sb="5" eb="7">
      <t>イナサク</t>
    </rPh>
    <rPh sb="7" eb="9">
      <t>ケイエイ</t>
    </rPh>
    <rPh sb="9" eb="10">
      <t>カラダ</t>
    </rPh>
    <rPh sb="10" eb="11">
      <t>スウ</t>
    </rPh>
    <rPh sb="12" eb="14">
      <t>サギョウ</t>
    </rPh>
    <rPh sb="14" eb="16">
      <t>ジュタク</t>
    </rPh>
    <rPh sb="16" eb="18">
      <t>メンセキ</t>
    </rPh>
    <rPh sb="18" eb="19">
      <t>フク</t>
    </rPh>
    <rPh sb="22" eb="25">
      <t>レイワガン</t>
    </rPh>
    <rPh sb="26" eb="27">
      <t>ド</t>
    </rPh>
    <rPh sb="27" eb="29">
      <t>ジッセキ</t>
    </rPh>
    <phoneticPr fontId="8"/>
  </si>
  <si>
    <t>８　環境に配慮した稲作の状況（令和元年）</t>
    <rPh sb="2" eb="4">
      <t>カンキョウ</t>
    </rPh>
    <rPh sb="5" eb="7">
      <t>ハイリョ</t>
    </rPh>
    <rPh sb="9" eb="11">
      <t>イナサク</t>
    </rPh>
    <rPh sb="12" eb="14">
      <t>ジョウキョウ</t>
    </rPh>
    <rPh sb="15" eb="18">
      <t>レイワガン</t>
    </rPh>
    <phoneticPr fontId="8"/>
  </si>
  <si>
    <t>７　直播栽培実施状況（令和元年）</t>
    <rPh sb="2" eb="4">
      <t>チョクハ</t>
    </rPh>
    <rPh sb="4" eb="6">
      <t>サイバイ</t>
    </rPh>
    <rPh sb="6" eb="8">
      <t>ジッシ</t>
    </rPh>
    <rPh sb="11" eb="14">
      <t>レイワガン</t>
    </rPh>
    <phoneticPr fontId="3"/>
  </si>
  <si>
    <t>６　農業機械、施設の普及と利用状況（令和元年）</t>
    <rPh sb="13" eb="15">
      <t>リヨウ</t>
    </rPh>
    <rPh sb="15" eb="17">
      <t>ジョウキョウ</t>
    </rPh>
    <rPh sb="18" eb="21">
      <t>レイワガン</t>
    </rPh>
    <phoneticPr fontId="3"/>
  </si>
  <si>
    <t>６　農業機械、施設の普及と利用状況（令和元年）</t>
    <rPh sb="13" eb="15">
      <t>リヨウ</t>
    </rPh>
    <rPh sb="15" eb="17">
      <t>ジョウキョウ</t>
    </rPh>
    <rPh sb="18" eb="21">
      <t>レイワガン</t>
    </rPh>
    <rPh sb="21" eb="22">
      <t>ネン</t>
    </rPh>
    <phoneticPr fontId="3"/>
  </si>
  <si>
    <t>６　農業機械、施設の普及と利用状況（令和元年）</t>
    <rPh sb="13" eb="15">
      <t>リヨウ</t>
    </rPh>
    <rPh sb="15" eb="17">
      <t>ジョウキョウ</t>
    </rPh>
    <rPh sb="18" eb="21">
      <t>レイワガン</t>
    </rPh>
    <phoneticPr fontId="5"/>
  </si>
  <si>
    <t>５　　稲わら・もみがらの発生量及び利用状況（令和元年）</t>
    <rPh sb="3" eb="4">
      <t>イナ</t>
    </rPh>
    <rPh sb="12" eb="15">
      <t>ハッセイリョウ</t>
    </rPh>
    <rPh sb="15" eb="16">
      <t>オヨ</t>
    </rPh>
    <rPh sb="17" eb="19">
      <t>リヨウ</t>
    </rPh>
    <rPh sb="19" eb="21">
      <t>ジョウキョウ</t>
    </rPh>
    <rPh sb="22" eb="24">
      <t>レイワ</t>
    </rPh>
    <rPh sb="24" eb="26">
      <t>ガンネン</t>
    </rPh>
    <rPh sb="25" eb="26">
      <t>ネン</t>
    </rPh>
    <phoneticPr fontId="4"/>
  </si>
  <si>
    <t>５　　稲わら・もみがらの発生量及び利用状況（令和元年）</t>
    <rPh sb="3" eb="4">
      <t>イナ</t>
    </rPh>
    <rPh sb="12" eb="15">
      <t>ハッセイリョウ</t>
    </rPh>
    <rPh sb="15" eb="16">
      <t>オヨ</t>
    </rPh>
    <rPh sb="17" eb="19">
      <t>リヨウ</t>
    </rPh>
    <rPh sb="19" eb="21">
      <t>ジョウキョウ</t>
    </rPh>
    <rPh sb="22" eb="25">
      <t>レイワガン</t>
    </rPh>
    <rPh sb="25" eb="26">
      <t>ネン</t>
    </rPh>
    <phoneticPr fontId="4"/>
  </si>
  <si>
    <t>４　地力の維持増強（令和元年）</t>
    <rPh sb="10" eb="13">
      <t>レイワガン</t>
    </rPh>
    <phoneticPr fontId="5"/>
  </si>
  <si>
    <t>３　平成３０年産水稲種子の品種別配付実績</t>
    <rPh sb="2" eb="4">
      <t>ヘイセイ</t>
    </rPh>
    <rPh sb="6" eb="8">
      <t>ネンサン</t>
    </rPh>
    <rPh sb="8" eb="10">
      <t>スイトウ</t>
    </rPh>
    <rPh sb="10" eb="12">
      <t>シュシ</t>
    </rPh>
    <rPh sb="13" eb="16">
      <t>ヒンシュベツ</t>
    </rPh>
    <rPh sb="16" eb="18">
      <t>ハイフ</t>
    </rPh>
    <rPh sb="18" eb="20">
      <t>ジッセキ</t>
    </rPh>
    <phoneticPr fontId="3"/>
  </si>
  <si>
    <t>２　令和元年産米の検査結果（令和２年３月３１日現在）</t>
    <rPh sb="2" eb="5">
      <t>レイワガン</t>
    </rPh>
    <rPh sb="5" eb="6">
      <t>ネン</t>
    </rPh>
    <rPh sb="6" eb="8">
      <t>サンマイ</t>
    </rPh>
    <rPh sb="9" eb="11">
      <t>ケンサ</t>
    </rPh>
    <rPh sb="11" eb="13">
      <t>ケッカ</t>
    </rPh>
    <rPh sb="14" eb="16">
      <t>レイワ</t>
    </rPh>
    <rPh sb="17" eb="18">
      <t>ネン</t>
    </rPh>
    <rPh sb="19" eb="20">
      <t>ガツ</t>
    </rPh>
    <rPh sb="22" eb="25">
      <t>ニチゲンザイ</t>
    </rPh>
    <rPh sb="23" eb="25">
      <t>ゲンザイ</t>
    </rPh>
    <phoneticPr fontId="8"/>
  </si>
  <si>
    <t>Ⅰ　水稲の部</t>
    <rPh sb="2" eb="4">
      <t>スイトウ</t>
    </rPh>
    <rPh sb="5" eb="6">
      <t>ブ</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</si>
</sst>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176" formatCode="0.0_ "/>
    <numFmt numFmtId="177" formatCode="0_);[Red]\(0\)"/>
    <numFmt numFmtId="178" formatCode="0_ ;[Red]\-0\ "/>
    <numFmt numFmtId="179" formatCode="#,##0_ "/>
    <numFmt numFmtId="180" formatCode="0.0_);[Red]\(0.0\)"/>
    <numFmt numFmtId="181" formatCode="#,##0_ ;[Red]\-#,##0\ "/>
    <numFmt numFmtId="182" formatCode="#,##0_);[Red]\(#,##0\)"/>
    <numFmt numFmtId="183" formatCode="#,##0.0_ "/>
    <numFmt numFmtId="184" formatCode="#,##0.0_);[Red]\(#,##0.0\)"/>
    <numFmt numFmtId="185" formatCode="0_);\(0\)"/>
    <numFmt numFmtId="186" formatCode="yyyy/m/d\ h:mm;@"/>
    <numFmt numFmtId="187" formatCode="0_ "/>
  </numFmts>
  <fonts count="41" x14ac:knownFonts="1">
    <font>
      <sz val="11"/>
      <name val="ＭＳ Ｐゴシック"/>
      <family val="3"/>
      <charset val="128"/>
    </font>
    <font>
      <sz val="11"/>
      <name val="ＭＳ Ｐゴシック"/>
      <family val="3"/>
      <charset val="128"/>
    </font>
    <font>
      <sz val="14"/>
      <name val="ＭＳ 明朝"/>
      <family val="1"/>
      <charset val="128"/>
    </font>
    <font>
      <sz val="14"/>
      <color indexed="8"/>
      <name val="ＭＳ Ｐゴシック"/>
      <family val="3"/>
      <charset val="128"/>
    </font>
    <font>
      <sz val="14"/>
      <color indexed="8"/>
      <name val="ＭＳ Ｐゴシック"/>
      <family val="3"/>
      <charset val="128"/>
    </font>
    <font>
      <sz val="14"/>
      <color indexed="8"/>
      <name val="ＭＳ Ｐゴシック"/>
      <family val="3"/>
      <charset val="128"/>
    </font>
    <font>
      <sz val="14"/>
      <color indexed="10"/>
      <name val="ＭＳ 明朝"/>
      <family val="1"/>
      <charset val="128"/>
    </font>
    <font>
      <sz val="14"/>
      <name val="ＭＳ 明朝"/>
      <family val="1"/>
      <charset val="128"/>
    </font>
    <font>
      <sz val="6"/>
      <name val="ＭＳ Ｐゴシック"/>
      <family val="3"/>
      <charset val="128"/>
    </font>
    <font>
      <sz val="11"/>
      <name val="ＭＳ 明朝"/>
      <family val="1"/>
      <charset val="128"/>
    </font>
    <font>
      <sz val="11"/>
      <name val="ＭＳ 明朝"/>
      <family val="1"/>
      <charset val="128"/>
    </font>
    <font>
      <sz val="11"/>
      <color indexed="8"/>
      <name val="ＭＳ 明朝"/>
      <family val="1"/>
      <charset val="128"/>
    </font>
    <font>
      <sz val="11"/>
      <color indexed="10"/>
      <name val="ＭＳ 明朝"/>
      <family val="1"/>
      <charset val="128"/>
    </font>
    <font>
      <sz val="11"/>
      <color indexed="12"/>
      <name val="ＭＳ 明朝"/>
      <family val="1"/>
      <charset val="128"/>
    </font>
    <font>
      <sz val="10"/>
      <color indexed="10"/>
      <name val="ＭＳ 明朝"/>
      <family val="1"/>
      <charset val="128"/>
    </font>
    <font>
      <sz val="10"/>
      <name val="ＭＳ 明朝"/>
      <family val="1"/>
      <charset val="128"/>
    </font>
    <font>
      <sz val="12"/>
      <name val="ＭＳ 明朝"/>
      <family val="1"/>
      <charset val="128"/>
    </font>
    <font>
      <b/>
      <sz val="14"/>
      <name val="ＭＳ 明朝"/>
      <family val="1"/>
      <charset val="128"/>
    </font>
    <font>
      <b/>
      <sz val="14"/>
      <color indexed="8"/>
      <name val="ＭＳ 明朝"/>
      <family val="1"/>
      <charset val="128"/>
    </font>
    <font>
      <sz val="12"/>
      <name val="System"/>
      <charset val="128"/>
    </font>
    <font>
      <sz val="8"/>
      <name val="ＭＳ 明朝"/>
      <family val="1"/>
      <charset val="128"/>
    </font>
    <font>
      <b/>
      <sz val="11"/>
      <name val="ＭＳ 明朝"/>
      <family val="1"/>
      <charset val="128"/>
    </font>
    <font>
      <sz val="14"/>
      <color indexed="8"/>
      <name val="ＭＳ 明朝"/>
      <family val="1"/>
      <charset val="128"/>
    </font>
    <font>
      <sz val="6"/>
      <name val="ＭＳ 明朝"/>
      <family val="1"/>
      <charset val="128"/>
    </font>
    <font>
      <sz val="10"/>
      <color indexed="8"/>
      <name val="ＭＳ 明朝"/>
      <family val="1"/>
      <charset val="128"/>
    </font>
    <font>
      <sz val="9"/>
      <color indexed="8"/>
      <name val="ＭＳ 明朝"/>
      <family val="1"/>
      <charset val="128"/>
    </font>
    <font>
      <sz val="6"/>
      <color indexed="8"/>
      <name val="ＭＳ 明朝"/>
      <family val="1"/>
      <charset val="128"/>
    </font>
    <font>
      <sz val="12"/>
      <color indexed="8"/>
      <name val="ＭＳ 明朝"/>
      <family val="1"/>
      <charset val="128"/>
    </font>
    <font>
      <sz val="9"/>
      <name val="ＭＳ 明朝"/>
      <family val="1"/>
      <charset val="128"/>
    </font>
    <font>
      <vertAlign val="superscript"/>
      <sz val="10"/>
      <name val="ＭＳ 明朝"/>
      <family val="1"/>
      <charset val="128"/>
    </font>
    <font>
      <b/>
      <sz val="10"/>
      <name val="ＭＳ 明朝"/>
      <family val="1"/>
      <charset val="128"/>
    </font>
    <font>
      <sz val="11"/>
      <color indexed="48"/>
      <name val="ＭＳ 明朝"/>
      <family val="1"/>
      <charset val="128"/>
    </font>
    <font>
      <sz val="11"/>
      <color indexed="8"/>
      <name val="ＭＳ 明朝"/>
      <family val="1"/>
      <charset val="128"/>
    </font>
    <font>
      <b/>
      <sz val="10"/>
      <color indexed="8"/>
      <name val="ＭＳ 明朝"/>
      <family val="1"/>
      <charset val="128"/>
    </font>
    <font>
      <sz val="14"/>
      <color indexed="8"/>
      <name val="ＭＳ 明朝"/>
      <family val="1"/>
      <charset val="128"/>
    </font>
    <font>
      <sz val="11"/>
      <name val="ＭＳ Ｐゴシック"/>
      <family val="3"/>
      <charset val="128"/>
    </font>
    <font>
      <sz val="11"/>
      <color rgb="FFFF0000"/>
      <name val="ＭＳ 明朝"/>
      <family val="1"/>
      <charset val="128"/>
    </font>
    <font>
      <sz val="10"/>
      <color rgb="FF000000"/>
      <name val="ＭＳ 明朝"/>
      <family val="1"/>
      <charset val="128"/>
    </font>
    <font>
      <sz val="11"/>
      <color theme="1"/>
      <name val="ＭＳ 明朝"/>
      <family val="1"/>
      <charset val="128"/>
    </font>
    <font>
      <sz val="8"/>
      <name val="ＭＳ Ｐゴシック"/>
      <family val="3"/>
      <charset val="128"/>
    </font>
    <font>
      <sz val="28"/>
      <name val="ＭＳ Ｐゴシック"/>
      <family val="3"/>
      <charset val="128"/>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374">
    <border>
      <left/>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dotted">
        <color indexed="64"/>
      </top>
      <bottom style="dotted">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thin">
        <color indexed="8"/>
      </left>
      <right style="thin">
        <color indexed="8"/>
      </right>
      <top/>
      <bottom/>
      <diagonal/>
    </border>
    <border>
      <left/>
      <right style="thin">
        <color indexed="8"/>
      </right>
      <top style="medium">
        <color indexed="8"/>
      </top>
      <bottom style="thin">
        <color indexed="8"/>
      </bottom>
      <diagonal/>
    </border>
    <border>
      <left style="thin">
        <color indexed="64"/>
      </left>
      <right style="thin">
        <color indexed="64"/>
      </right>
      <top style="medium">
        <color indexed="64"/>
      </top>
      <bottom style="thin">
        <color indexed="64"/>
      </bottom>
      <diagonal/>
    </border>
    <border>
      <left/>
      <right/>
      <top style="medium">
        <color indexed="8"/>
      </top>
      <bottom style="thin">
        <color indexed="8"/>
      </bottom>
      <diagonal/>
    </border>
    <border>
      <left style="thin">
        <color indexed="8"/>
      </left>
      <right/>
      <top style="medium">
        <color indexed="8"/>
      </top>
      <bottom/>
      <diagonal/>
    </border>
    <border>
      <left style="thin">
        <color indexed="8"/>
      </left>
      <right/>
      <top style="thin">
        <color indexed="8"/>
      </top>
      <bottom style="thin">
        <color indexed="8"/>
      </bottom>
      <diagonal/>
    </border>
    <border>
      <left style="thin">
        <color indexed="8"/>
      </left>
      <right/>
      <top style="double">
        <color indexed="8"/>
      </top>
      <bottom style="medium">
        <color indexed="8"/>
      </bottom>
      <diagonal/>
    </border>
    <border>
      <left/>
      <right/>
      <top style="medium">
        <color indexed="64"/>
      </top>
      <bottom/>
      <diagonal/>
    </border>
    <border>
      <left/>
      <right/>
      <top style="thin">
        <color indexed="8"/>
      </top>
      <bottom style="thin">
        <color indexed="8"/>
      </bottom>
      <diagonal/>
    </border>
    <border>
      <left/>
      <right style="thin">
        <color indexed="8"/>
      </right>
      <top style="thin">
        <color indexed="8"/>
      </top>
      <bottom/>
      <diagonal/>
    </border>
    <border>
      <left style="thin">
        <color indexed="8"/>
      </left>
      <right style="thin">
        <color indexed="8"/>
      </right>
      <top style="thin">
        <color indexed="8"/>
      </top>
      <bottom/>
      <diagonal/>
    </border>
    <border>
      <left/>
      <right style="thin">
        <color indexed="8"/>
      </right>
      <top style="thin">
        <color indexed="8"/>
      </top>
      <bottom style="thin">
        <color indexed="8"/>
      </bottom>
      <diagonal/>
    </border>
    <border>
      <left style="thin">
        <color indexed="8"/>
      </left>
      <right/>
      <top/>
      <bottom/>
      <diagonal/>
    </border>
    <border>
      <left style="thin">
        <color indexed="8"/>
      </left>
      <right/>
      <top style="thin">
        <color indexed="8"/>
      </top>
      <bottom/>
      <diagonal/>
    </border>
    <border>
      <left style="thin">
        <color indexed="8"/>
      </left>
      <right style="thin">
        <color indexed="8"/>
      </right>
      <top style="medium">
        <color indexed="8"/>
      </top>
      <bottom/>
      <diagonal/>
    </border>
    <border>
      <left/>
      <right/>
      <top style="medium">
        <color indexed="8"/>
      </top>
      <bottom/>
      <diagonal/>
    </border>
    <border>
      <left style="thin">
        <color indexed="8"/>
      </left>
      <right style="thin">
        <color indexed="8"/>
      </right>
      <top style="medium">
        <color indexed="8"/>
      </top>
      <bottom style="thin">
        <color indexed="8"/>
      </bottom>
      <diagonal/>
    </border>
    <border>
      <left style="thin">
        <color indexed="8"/>
      </left>
      <right/>
      <top style="medium">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style="medium">
        <color indexed="8"/>
      </bottom>
      <diagonal/>
    </border>
    <border>
      <left style="thin">
        <color indexed="8"/>
      </left>
      <right/>
      <top style="thin">
        <color indexed="8"/>
      </top>
      <bottom style="medium">
        <color indexed="8"/>
      </bottom>
      <diagonal/>
    </border>
    <border>
      <left style="thin">
        <color indexed="8"/>
      </left>
      <right/>
      <top/>
      <bottom style="thin">
        <color indexed="8"/>
      </bottom>
      <diagonal/>
    </border>
    <border>
      <left style="thin">
        <color indexed="8"/>
      </left>
      <right style="thin">
        <color indexed="8"/>
      </right>
      <top/>
      <bottom style="thin">
        <color indexed="8"/>
      </bottom>
      <diagonal/>
    </border>
    <border>
      <left style="thin">
        <color indexed="8"/>
      </left>
      <right style="thin">
        <color indexed="8"/>
      </right>
      <top style="double">
        <color indexed="8"/>
      </top>
      <bottom style="medium">
        <color indexed="8"/>
      </bottom>
      <diagonal/>
    </border>
    <border>
      <left/>
      <right/>
      <top/>
      <bottom style="thin">
        <color indexed="8"/>
      </bottom>
      <diagonal/>
    </border>
    <border>
      <left style="thin">
        <color indexed="64"/>
      </left>
      <right/>
      <top style="medium">
        <color indexed="8"/>
      </top>
      <bottom style="medium">
        <color indexed="64"/>
      </bottom>
      <diagonal/>
    </border>
    <border>
      <left style="thin">
        <color indexed="8"/>
      </left>
      <right/>
      <top style="medium">
        <color indexed="8"/>
      </top>
      <bottom style="medium">
        <color indexed="64"/>
      </bottom>
      <diagonal/>
    </border>
    <border>
      <left style="thin">
        <color indexed="8"/>
      </left>
      <right style="thin">
        <color indexed="8"/>
      </right>
      <top style="medium">
        <color indexed="8"/>
      </top>
      <bottom style="medium">
        <color indexed="64"/>
      </bottom>
      <diagonal/>
    </border>
    <border>
      <left style="thin">
        <color indexed="64"/>
      </left>
      <right style="thin">
        <color indexed="8"/>
      </right>
      <top style="medium">
        <color indexed="64"/>
      </top>
      <bottom style="thin">
        <color indexed="64"/>
      </bottom>
      <diagonal/>
    </border>
    <border>
      <left style="thin">
        <color indexed="64"/>
      </left>
      <right style="thin">
        <color indexed="8"/>
      </right>
      <top style="thin">
        <color indexed="64"/>
      </top>
      <bottom style="thin">
        <color indexed="64"/>
      </bottom>
      <diagonal/>
    </border>
    <border>
      <left style="thin">
        <color indexed="8"/>
      </left>
      <right/>
      <top style="medium">
        <color indexed="64"/>
      </top>
      <bottom style="thin">
        <color indexed="8"/>
      </bottom>
      <diagonal/>
    </border>
    <border>
      <left style="thin">
        <color indexed="8"/>
      </left>
      <right style="thin">
        <color indexed="8"/>
      </right>
      <top style="medium">
        <color indexed="64"/>
      </top>
      <bottom style="thin">
        <color indexed="8"/>
      </bottom>
      <diagonal/>
    </border>
    <border>
      <left style="thin">
        <color indexed="8"/>
      </left>
      <right style="medium">
        <color indexed="64"/>
      </right>
      <top style="medium">
        <color indexed="64"/>
      </top>
      <bottom style="thin">
        <color indexed="8"/>
      </bottom>
      <diagonal/>
    </border>
    <border>
      <left style="thin">
        <color indexed="8"/>
      </left>
      <right style="medium">
        <color indexed="64"/>
      </right>
      <top/>
      <bottom style="thin">
        <color indexed="8"/>
      </bottom>
      <diagonal/>
    </border>
    <border>
      <left style="thin">
        <color indexed="8"/>
      </left>
      <right style="thin">
        <color indexed="8"/>
      </right>
      <top style="thin">
        <color indexed="8"/>
      </top>
      <bottom style="double">
        <color indexed="8"/>
      </bottom>
      <diagonal/>
    </border>
    <border>
      <left style="thin">
        <color indexed="8"/>
      </left>
      <right/>
      <top/>
      <bottom style="medium">
        <color indexed="64"/>
      </bottom>
      <diagonal/>
    </border>
    <border>
      <left style="thin">
        <color indexed="8"/>
      </left>
      <right/>
      <top/>
      <bottom style="medium">
        <color indexed="8"/>
      </bottom>
      <diagonal/>
    </border>
    <border>
      <left style="thin">
        <color indexed="8"/>
      </left>
      <right style="thin">
        <color indexed="8"/>
      </right>
      <top/>
      <bottom style="medium">
        <color indexed="8"/>
      </bottom>
      <diagonal/>
    </border>
    <border>
      <left style="thin">
        <color indexed="8"/>
      </left>
      <right/>
      <top style="medium">
        <color indexed="8"/>
      </top>
      <bottom style="medium">
        <color indexed="8"/>
      </bottom>
      <diagonal/>
    </border>
    <border>
      <left style="medium">
        <color indexed="8"/>
      </left>
      <right style="thin">
        <color indexed="8"/>
      </right>
      <top style="medium">
        <color indexed="8"/>
      </top>
      <bottom style="medium">
        <color indexed="8"/>
      </bottom>
      <diagonal/>
    </border>
    <border>
      <left style="thin">
        <color indexed="8"/>
      </left>
      <right style="medium">
        <color indexed="64"/>
      </right>
      <top style="thin">
        <color indexed="8"/>
      </top>
      <bottom style="thin">
        <color indexed="8"/>
      </bottom>
      <diagonal/>
    </border>
    <border>
      <left style="thin">
        <color indexed="8"/>
      </left>
      <right style="thin">
        <color indexed="8"/>
      </right>
      <top style="dotted">
        <color indexed="8"/>
      </top>
      <bottom style="medium">
        <color indexed="8"/>
      </bottom>
      <diagonal/>
    </border>
    <border>
      <left style="medium">
        <color indexed="8"/>
      </left>
      <right/>
      <top/>
      <bottom/>
      <diagonal/>
    </border>
    <border>
      <left style="thin">
        <color indexed="8"/>
      </left>
      <right style="thin">
        <color indexed="8"/>
      </right>
      <top style="thin">
        <color indexed="64"/>
      </top>
      <bottom style="thin">
        <color indexed="8"/>
      </bottom>
      <diagonal/>
    </border>
    <border>
      <left style="thin">
        <color indexed="8"/>
      </left>
      <right style="thin">
        <color indexed="8"/>
      </right>
      <top style="medium">
        <color indexed="8"/>
      </top>
      <bottom style="medium">
        <color indexed="8"/>
      </bottom>
      <diagonal/>
    </border>
    <border>
      <left style="medium">
        <color indexed="8"/>
      </left>
      <right style="thin">
        <color indexed="8"/>
      </right>
      <top style="medium">
        <color indexed="64"/>
      </top>
      <bottom style="medium">
        <color indexed="8"/>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8"/>
      </left>
      <right style="medium">
        <color indexed="64"/>
      </right>
      <top style="double">
        <color indexed="8"/>
      </top>
      <bottom style="medium">
        <color indexed="8"/>
      </bottom>
      <diagonal/>
    </border>
    <border>
      <left style="thin">
        <color indexed="8"/>
      </left>
      <right style="medium">
        <color indexed="64"/>
      </right>
      <top style="medium">
        <color indexed="8"/>
      </top>
      <bottom style="thin">
        <color indexed="8"/>
      </bottom>
      <diagonal/>
    </border>
    <border>
      <left/>
      <right/>
      <top style="medium">
        <color indexed="64"/>
      </top>
      <bottom style="thin">
        <color indexed="8"/>
      </bottom>
      <diagonal/>
    </border>
    <border>
      <left/>
      <right style="medium">
        <color indexed="64"/>
      </right>
      <top style="medium">
        <color indexed="64"/>
      </top>
      <bottom style="thin">
        <color indexed="8"/>
      </bottom>
      <diagonal/>
    </border>
    <border>
      <left style="thin">
        <color indexed="8"/>
      </left>
      <right style="medium">
        <color indexed="64"/>
      </right>
      <top/>
      <bottom/>
      <diagonal/>
    </border>
    <border>
      <left style="thin">
        <color indexed="8"/>
      </left>
      <right style="thin">
        <color indexed="8"/>
      </right>
      <top/>
      <bottom style="medium">
        <color indexed="64"/>
      </bottom>
      <diagonal/>
    </border>
    <border>
      <left style="thin">
        <color indexed="8"/>
      </left>
      <right style="medium">
        <color indexed="64"/>
      </right>
      <top/>
      <bottom style="medium">
        <color indexed="64"/>
      </bottom>
      <diagonal/>
    </border>
    <border>
      <left style="thin">
        <color indexed="64"/>
      </left>
      <right/>
      <top style="thin">
        <color indexed="8"/>
      </top>
      <bottom style="thin">
        <color indexed="8"/>
      </bottom>
      <diagonal/>
    </border>
    <border>
      <left style="thin">
        <color indexed="8"/>
      </left>
      <right style="thin">
        <color indexed="64"/>
      </right>
      <top/>
      <bottom/>
      <diagonal/>
    </border>
    <border>
      <left style="thin">
        <color indexed="8"/>
      </left>
      <right style="thin">
        <color indexed="64"/>
      </right>
      <top/>
      <bottom style="medium">
        <color indexed="8"/>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style="medium">
        <color indexed="64"/>
      </top>
      <bottom style="medium">
        <color indexed="64"/>
      </bottom>
      <diagonal/>
    </border>
    <border>
      <left style="thin">
        <color indexed="8"/>
      </left>
      <right style="thin">
        <color indexed="8"/>
      </right>
      <top style="double">
        <color indexed="8"/>
      </top>
      <bottom style="medium">
        <color indexed="64"/>
      </bottom>
      <diagonal/>
    </border>
    <border>
      <left style="thin">
        <color indexed="8"/>
      </left>
      <right style="thin">
        <color indexed="8"/>
      </right>
      <top style="thin">
        <color indexed="64"/>
      </top>
      <bottom style="thin">
        <color indexed="64"/>
      </bottom>
      <diagonal/>
    </border>
    <border>
      <left style="thin">
        <color indexed="8"/>
      </left>
      <right style="thin">
        <color indexed="8"/>
      </right>
      <top style="double">
        <color indexed="64"/>
      </top>
      <bottom style="medium">
        <color indexed="64"/>
      </bottom>
      <diagonal/>
    </border>
    <border>
      <left style="thin">
        <color indexed="8"/>
      </left>
      <right style="thin">
        <color indexed="64"/>
      </right>
      <top style="thin">
        <color indexed="8"/>
      </top>
      <bottom style="thin">
        <color indexed="8"/>
      </bottom>
      <diagonal/>
    </border>
    <border>
      <left style="thin">
        <color indexed="64"/>
      </left>
      <right style="thin">
        <color indexed="64"/>
      </right>
      <top style="thin">
        <color indexed="8"/>
      </top>
      <bottom style="thin">
        <color indexed="8"/>
      </bottom>
      <diagonal/>
    </border>
    <border>
      <left/>
      <right style="thin">
        <color indexed="64"/>
      </right>
      <top style="thin">
        <color indexed="8"/>
      </top>
      <bottom style="thin">
        <color indexed="8"/>
      </bottom>
      <diagonal/>
    </border>
    <border>
      <left/>
      <right style="medium">
        <color indexed="64"/>
      </right>
      <top style="thin">
        <color indexed="64"/>
      </top>
      <bottom style="thin">
        <color indexed="64"/>
      </bottom>
      <diagonal/>
    </border>
    <border>
      <left style="thin">
        <color indexed="8"/>
      </left>
      <right style="thin">
        <color indexed="64"/>
      </right>
      <top style="thin">
        <color indexed="8"/>
      </top>
      <bottom/>
      <diagonal/>
    </border>
    <border>
      <left style="thin">
        <color indexed="8"/>
      </left>
      <right style="thin">
        <color indexed="64"/>
      </right>
      <top/>
      <bottom style="medium">
        <color indexed="64"/>
      </bottom>
      <diagonal/>
    </border>
    <border>
      <left style="thin">
        <color indexed="8"/>
      </left>
      <right style="thin">
        <color indexed="64"/>
      </right>
      <top style="medium">
        <color indexed="64"/>
      </top>
      <bottom/>
      <diagonal/>
    </border>
    <border>
      <left style="thin">
        <color indexed="8"/>
      </left>
      <right style="thin">
        <color indexed="64"/>
      </right>
      <top style="medium">
        <color indexed="8"/>
      </top>
      <bottom style="thin">
        <color indexed="8"/>
      </bottom>
      <diagonal/>
    </border>
    <border>
      <left style="thin">
        <color indexed="8"/>
      </left>
      <right style="thin">
        <color indexed="64"/>
      </right>
      <top style="thin">
        <color indexed="8"/>
      </top>
      <bottom style="medium">
        <color indexed="8"/>
      </bottom>
      <diagonal/>
    </border>
    <border>
      <left style="thin">
        <color indexed="8"/>
      </left>
      <right style="thin">
        <color indexed="64"/>
      </right>
      <top/>
      <bottom style="thin">
        <color indexed="8"/>
      </bottom>
      <diagonal/>
    </border>
    <border>
      <left style="thin">
        <color indexed="8"/>
      </left>
      <right style="thin">
        <color indexed="64"/>
      </right>
      <top style="double">
        <color indexed="8"/>
      </top>
      <bottom style="medium">
        <color indexed="8"/>
      </bottom>
      <diagonal/>
    </border>
    <border>
      <left style="thin">
        <color indexed="8"/>
      </left>
      <right style="thin">
        <color indexed="64"/>
      </right>
      <top style="medium">
        <color indexed="8"/>
      </top>
      <bottom style="medium">
        <color indexed="64"/>
      </bottom>
      <diagonal/>
    </border>
    <border>
      <left style="thin">
        <color indexed="8"/>
      </left>
      <right style="thin">
        <color indexed="64"/>
      </right>
      <top style="medium">
        <color indexed="64"/>
      </top>
      <bottom style="thin">
        <color indexed="8"/>
      </bottom>
      <diagonal/>
    </border>
    <border>
      <left style="thin">
        <color indexed="8"/>
      </left>
      <right style="medium">
        <color indexed="64"/>
      </right>
      <top style="medium">
        <color indexed="64"/>
      </top>
      <bottom/>
      <diagonal/>
    </border>
    <border>
      <left style="thin">
        <color indexed="8"/>
      </left>
      <right style="medium">
        <color indexed="64"/>
      </right>
      <top style="thin">
        <color indexed="8"/>
      </top>
      <bottom style="medium">
        <color indexed="8"/>
      </bottom>
      <diagonal/>
    </border>
    <border>
      <left style="thin">
        <color indexed="8"/>
      </left>
      <right style="medium">
        <color indexed="64"/>
      </right>
      <top style="medium">
        <color indexed="8"/>
      </top>
      <bottom style="medium">
        <color indexed="64"/>
      </bottom>
      <diagonal/>
    </border>
    <border>
      <left style="thin">
        <color indexed="8"/>
      </left>
      <right style="medium">
        <color indexed="64"/>
      </right>
      <top style="medium">
        <color indexed="8"/>
      </top>
      <bottom/>
      <diagonal/>
    </border>
    <border>
      <left/>
      <right style="thin">
        <color indexed="8"/>
      </right>
      <top style="double">
        <color indexed="8"/>
      </top>
      <bottom style="medium">
        <color indexed="8"/>
      </bottom>
      <diagonal/>
    </border>
    <border>
      <left/>
      <right/>
      <top style="double">
        <color indexed="8"/>
      </top>
      <bottom style="medium">
        <color indexed="8"/>
      </bottom>
      <diagonal/>
    </border>
    <border>
      <left/>
      <right style="thin">
        <color indexed="8"/>
      </right>
      <top style="thin">
        <color indexed="8"/>
      </top>
      <bottom style="medium">
        <color indexed="8"/>
      </bottom>
      <diagonal/>
    </border>
    <border>
      <left/>
      <right style="thin">
        <color indexed="64"/>
      </right>
      <top style="medium">
        <color indexed="8"/>
      </top>
      <bottom style="thin">
        <color indexed="8"/>
      </bottom>
      <diagonal/>
    </border>
    <border>
      <left style="thin">
        <color indexed="8"/>
      </left>
      <right style="medium">
        <color indexed="64"/>
      </right>
      <top/>
      <bottom style="medium">
        <color indexed="8"/>
      </bottom>
      <diagonal/>
    </border>
    <border>
      <left style="thin">
        <color indexed="8"/>
      </left>
      <right style="medium">
        <color indexed="64"/>
      </right>
      <top style="thin">
        <color indexed="64"/>
      </top>
      <bottom style="thin">
        <color indexed="8"/>
      </bottom>
      <diagonal/>
    </border>
    <border>
      <left style="thin">
        <color indexed="8"/>
      </left>
      <right style="medium">
        <color indexed="64"/>
      </right>
      <top style="medium">
        <color indexed="8"/>
      </top>
      <bottom style="medium">
        <color indexed="8"/>
      </bottom>
      <diagonal/>
    </border>
    <border>
      <left style="thin">
        <color indexed="8"/>
      </left>
      <right style="medium">
        <color indexed="64"/>
      </right>
      <top style="thin">
        <color indexed="8"/>
      </top>
      <bottom/>
      <diagonal/>
    </border>
    <border>
      <left style="thin">
        <color indexed="8"/>
      </left>
      <right style="medium">
        <color indexed="8"/>
      </right>
      <top style="medium">
        <color indexed="8"/>
      </top>
      <bottom style="thin">
        <color indexed="8"/>
      </bottom>
      <diagonal/>
    </border>
    <border>
      <left style="thin">
        <color indexed="64"/>
      </left>
      <right/>
      <top style="thin">
        <color indexed="64"/>
      </top>
      <bottom style="thin">
        <color indexed="64"/>
      </bottom>
      <diagonal/>
    </border>
    <border>
      <left style="thin">
        <color indexed="64"/>
      </left>
      <right style="medium">
        <color indexed="64"/>
      </right>
      <top/>
      <bottom style="thin">
        <color indexed="64"/>
      </bottom>
      <diagonal/>
    </border>
    <border>
      <left style="thin">
        <color indexed="8"/>
      </left>
      <right style="thin">
        <color indexed="64"/>
      </right>
      <top style="medium">
        <color indexed="8"/>
      </top>
      <bottom/>
      <diagonal/>
    </border>
    <border>
      <left style="thin">
        <color indexed="8"/>
      </left>
      <right/>
      <top style="thin">
        <color indexed="64"/>
      </top>
      <bottom style="thin">
        <color indexed="64"/>
      </bottom>
      <diagonal/>
    </border>
    <border>
      <left style="medium">
        <color indexed="64"/>
      </left>
      <right style="thin">
        <color indexed="8"/>
      </right>
      <top style="medium">
        <color indexed="64"/>
      </top>
      <bottom style="medium">
        <color indexed="64"/>
      </bottom>
      <diagonal/>
    </border>
    <border>
      <left style="thin">
        <color indexed="8"/>
      </left>
      <right style="thin">
        <color indexed="8"/>
      </right>
      <top style="medium">
        <color indexed="64"/>
      </top>
      <bottom style="medium">
        <color indexed="64"/>
      </bottom>
      <diagonal/>
    </border>
    <border>
      <left style="thin">
        <color indexed="8"/>
      </left>
      <right style="medium">
        <color indexed="8"/>
      </right>
      <top style="medium">
        <color indexed="64"/>
      </top>
      <bottom style="medium">
        <color indexed="64"/>
      </bottom>
      <diagonal/>
    </border>
    <border>
      <left style="thin">
        <color indexed="8"/>
      </left>
      <right/>
      <top style="medium">
        <color indexed="64"/>
      </top>
      <bottom style="medium">
        <color indexed="64"/>
      </bottom>
      <diagonal/>
    </border>
    <border>
      <left/>
      <right style="medium">
        <color indexed="64"/>
      </right>
      <top style="thin">
        <color indexed="8"/>
      </top>
      <bottom style="medium">
        <color indexed="64"/>
      </bottom>
      <diagonal/>
    </border>
    <border>
      <left style="medium">
        <color indexed="64"/>
      </left>
      <right style="thin">
        <color indexed="8"/>
      </right>
      <top style="medium">
        <color indexed="8"/>
      </top>
      <bottom style="medium">
        <color indexed="8"/>
      </bottom>
      <diagonal/>
    </border>
    <border>
      <left/>
      <right style="thin">
        <color indexed="8"/>
      </right>
      <top/>
      <bottom style="thin">
        <color indexed="8"/>
      </bottom>
      <diagonal/>
    </border>
    <border>
      <left style="thin">
        <color indexed="8"/>
      </left>
      <right style="medium">
        <color indexed="8"/>
      </right>
      <top/>
      <bottom style="thin">
        <color indexed="8"/>
      </bottom>
      <diagonal/>
    </border>
    <border>
      <left style="thin">
        <color indexed="8"/>
      </left>
      <right style="medium">
        <color indexed="8"/>
      </right>
      <top style="medium">
        <color indexed="64"/>
      </top>
      <bottom style="thin">
        <color indexed="8"/>
      </bottom>
      <diagonal/>
    </border>
    <border>
      <left style="thin">
        <color indexed="8"/>
      </left>
      <right style="medium">
        <color indexed="8"/>
      </right>
      <top style="double">
        <color indexed="8"/>
      </top>
      <bottom style="medium">
        <color indexed="64"/>
      </bottom>
      <diagonal/>
    </border>
    <border>
      <left/>
      <right style="thin">
        <color indexed="8"/>
      </right>
      <top style="thin">
        <color indexed="64"/>
      </top>
      <bottom style="thin">
        <color indexed="64"/>
      </bottom>
      <diagonal/>
    </border>
    <border>
      <left/>
      <right style="medium">
        <color indexed="8"/>
      </right>
      <top/>
      <bottom style="thin">
        <color indexed="8"/>
      </bottom>
      <diagonal/>
    </border>
    <border>
      <left style="thin">
        <color indexed="8"/>
      </left>
      <right style="thin">
        <color indexed="8"/>
      </right>
      <top style="thin">
        <color indexed="64"/>
      </top>
      <bottom/>
      <diagonal/>
    </border>
    <border>
      <left style="thin">
        <color indexed="8"/>
      </left>
      <right style="thin">
        <color indexed="8"/>
      </right>
      <top style="double">
        <color indexed="64"/>
      </top>
      <bottom/>
      <diagonal/>
    </border>
    <border>
      <left style="thin">
        <color indexed="8"/>
      </left>
      <right/>
      <top style="double">
        <color indexed="64"/>
      </top>
      <bottom/>
      <diagonal/>
    </border>
    <border>
      <left style="thin">
        <color indexed="64"/>
      </left>
      <right style="thin">
        <color indexed="64"/>
      </right>
      <top style="medium">
        <color indexed="8"/>
      </top>
      <bottom style="thin">
        <color indexed="8"/>
      </bottom>
      <diagonal/>
    </border>
    <border>
      <left/>
      <right style="medium">
        <color indexed="8"/>
      </right>
      <top style="medium">
        <color indexed="8"/>
      </top>
      <bottom style="thin">
        <color indexed="8"/>
      </bottom>
      <diagonal/>
    </border>
    <border>
      <left/>
      <right style="thin">
        <color indexed="8"/>
      </right>
      <top style="medium">
        <color indexed="64"/>
      </top>
      <bottom style="thin">
        <color indexed="8"/>
      </bottom>
      <diagonal/>
    </border>
    <border>
      <left style="thin">
        <color indexed="64"/>
      </left>
      <right/>
      <top style="thin">
        <color indexed="8"/>
      </top>
      <bottom style="thin">
        <color indexed="64"/>
      </bottom>
      <diagonal/>
    </border>
    <border>
      <left style="thin">
        <color indexed="64"/>
      </left>
      <right style="thin">
        <color indexed="64"/>
      </right>
      <top style="thin">
        <color indexed="8"/>
      </top>
      <bottom style="thin">
        <color indexed="64"/>
      </bottom>
      <diagonal/>
    </border>
    <border>
      <left style="thin">
        <color indexed="64"/>
      </left>
      <right style="thin">
        <color indexed="8"/>
      </right>
      <top style="medium">
        <color indexed="8"/>
      </top>
      <bottom style="thin">
        <color indexed="8"/>
      </bottom>
      <diagonal/>
    </border>
    <border>
      <left/>
      <right style="medium">
        <color indexed="64"/>
      </right>
      <top style="medium">
        <color indexed="8"/>
      </top>
      <bottom style="thin">
        <color indexed="8"/>
      </bottom>
      <diagonal/>
    </border>
    <border>
      <left/>
      <right style="medium">
        <color indexed="8"/>
      </right>
      <top style="thin">
        <color indexed="8"/>
      </top>
      <bottom style="thin">
        <color indexed="8"/>
      </bottom>
      <diagonal/>
    </border>
    <border>
      <left style="thin">
        <color indexed="8"/>
      </left>
      <right style="medium">
        <color indexed="64"/>
      </right>
      <top style="double">
        <color indexed="8"/>
      </top>
      <bottom style="medium">
        <color indexed="64"/>
      </bottom>
      <diagonal/>
    </border>
    <border>
      <left style="thin">
        <color indexed="8"/>
      </left>
      <right style="medium">
        <color indexed="64"/>
      </right>
      <top style="medium">
        <color indexed="64"/>
      </top>
      <bottom style="medium">
        <color indexed="64"/>
      </bottom>
      <diagonal/>
    </border>
    <border>
      <left style="thin">
        <color indexed="64"/>
      </left>
      <right style="thin">
        <color indexed="64"/>
      </right>
      <top style="thin">
        <color indexed="8"/>
      </top>
      <bottom style="double">
        <color indexed="64"/>
      </bottom>
      <diagonal/>
    </border>
    <border>
      <left style="thin">
        <color indexed="8"/>
      </left>
      <right style="medium">
        <color indexed="8"/>
      </right>
      <top style="double">
        <color indexed="8"/>
      </top>
      <bottom style="medium">
        <color indexed="8"/>
      </bottom>
      <diagonal/>
    </border>
    <border>
      <left style="thin">
        <color indexed="8"/>
      </left>
      <right style="thin">
        <color indexed="64"/>
      </right>
      <top style="thin">
        <color indexed="64"/>
      </top>
      <bottom style="thin">
        <color indexed="8"/>
      </bottom>
      <diagonal/>
    </border>
    <border>
      <left/>
      <right style="medium">
        <color indexed="64"/>
      </right>
      <top/>
      <bottom style="thin">
        <color indexed="8"/>
      </bottom>
      <diagonal/>
    </border>
    <border>
      <left/>
      <right style="medium">
        <color indexed="64"/>
      </right>
      <top style="thin">
        <color indexed="8"/>
      </top>
      <bottom style="thin">
        <color indexed="8"/>
      </bottom>
      <diagonal/>
    </border>
    <border>
      <left style="thin">
        <color indexed="8"/>
      </left>
      <right style="medium">
        <color indexed="8"/>
      </right>
      <top style="medium">
        <color indexed="8"/>
      </top>
      <bottom/>
      <diagonal/>
    </border>
    <border>
      <left style="thin">
        <color indexed="8"/>
      </left>
      <right style="medium">
        <color indexed="8"/>
      </right>
      <top/>
      <bottom/>
      <diagonal/>
    </border>
    <border>
      <left/>
      <right/>
      <top style="thin">
        <color indexed="8"/>
      </top>
      <bottom/>
      <diagonal/>
    </border>
    <border>
      <left/>
      <right style="thin">
        <color indexed="8"/>
      </right>
      <top style="medium">
        <color indexed="8"/>
      </top>
      <bottom style="medium">
        <color indexed="8"/>
      </bottom>
      <diagonal/>
    </border>
    <border>
      <left/>
      <right/>
      <top style="medium">
        <color indexed="8"/>
      </top>
      <bottom style="medium">
        <color indexed="8"/>
      </bottom>
      <diagonal/>
    </border>
    <border>
      <left style="thin">
        <color indexed="8"/>
      </left>
      <right style="medium">
        <color indexed="8"/>
      </right>
      <top style="medium">
        <color indexed="8"/>
      </top>
      <bottom style="medium">
        <color indexed="8"/>
      </bottom>
      <diagonal/>
    </border>
    <border>
      <left style="thin">
        <color indexed="8"/>
      </left>
      <right style="medium">
        <color indexed="8"/>
      </right>
      <top style="thin">
        <color indexed="8"/>
      </top>
      <bottom style="thin">
        <color indexed="8"/>
      </bottom>
      <diagonal/>
    </border>
    <border>
      <left/>
      <right/>
      <top style="thin">
        <color indexed="8"/>
      </top>
      <bottom style="medium">
        <color indexed="8"/>
      </bottom>
      <diagonal/>
    </border>
    <border>
      <left style="thin">
        <color indexed="8"/>
      </left>
      <right style="medium">
        <color indexed="8"/>
      </right>
      <top style="thin">
        <color indexed="8"/>
      </top>
      <bottom style="medium">
        <color indexed="8"/>
      </bottom>
      <diagonal/>
    </border>
    <border>
      <left style="thin">
        <color indexed="8"/>
      </left>
      <right style="thin">
        <color indexed="8"/>
      </right>
      <top style="thin">
        <color indexed="8"/>
      </top>
      <bottom style="thin">
        <color indexed="64"/>
      </bottom>
      <diagonal/>
    </border>
    <border>
      <left style="thin">
        <color indexed="8"/>
      </left>
      <right/>
      <top style="double">
        <color indexed="8"/>
      </top>
      <bottom style="medium">
        <color indexed="64"/>
      </bottom>
      <diagonal/>
    </border>
    <border>
      <left style="thin">
        <color indexed="8"/>
      </left>
      <right style="thin">
        <color indexed="8"/>
      </right>
      <top style="double">
        <color indexed="64"/>
      </top>
      <bottom style="medium">
        <color indexed="8"/>
      </bottom>
      <diagonal/>
    </border>
    <border>
      <left style="thin">
        <color indexed="64"/>
      </left>
      <right style="thin">
        <color indexed="8"/>
      </right>
      <top/>
      <bottom/>
      <diagonal/>
    </border>
    <border>
      <left style="thin">
        <color indexed="64"/>
      </left>
      <right style="thin">
        <color indexed="8"/>
      </right>
      <top style="thin">
        <color indexed="8"/>
      </top>
      <bottom style="thin">
        <color indexed="8"/>
      </bottom>
      <diagonal/>
    </border>
    <border>
      <left style="thin">
        <color indexed="64"/>
      </left>
      <right style="thin">
        <color indexed="8"/>
      </right>
      <top style="thin">
        <color indexed="8"/>
      </top>
      <bottom style="medium">
        <color indexed="8"/>
      </bottom>
      <diagonal/>
    </border>
    <border>
      <left style="thin">
        <color indexed="64"/>
      </left>
      <right style="thin">
        <color indexed="8"/>
      </right>
      <top style="double">
        <color indexed="8"/>
      </top>
      <bottom style="medium">
        <color indexed="8"/>
      </bottom>
      <diagonal/>
    </border>
    <border>
      <left style="thin">
        <color indexed="8"/>
      </left>
      <right style="medium">
        <color indexed="64"/>
      </right>
      <top style="double">
        <color indexed="64"/>
      </top>
      <bottom style="medium">
        <color indexed="8"/>
      </bottom>
      <diagonal/>
    </border>
    <border>
      <left style="thin">
        <color indexed="8"/>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8"/>
      </left>
      <right style="medium">
        <color indexed="8"/>
      </right>
      <top/>
      <bottom style="medium">
        <color indexed="8"/>
      </bottom>
      <diagonal/>
    </border>
    <border>
      <left style="medium">
        <color indexed="8"/>
      </left>
      <right/>
      <top style="medium">
        <color indexed="8"/>
      </top>
      <bottom style="medium">
        <color indexed="8"/>
      </bottom>
      <diagonal/>
    </border>
    <border>
      <left style="thin">
        <color indexed="64"/>
      </left>
      <right style="thin">
        <color indexed="8"/>
      </right>
      <top style="medium">
        <color indexed="8"/>
      </top>
      <bottom style="thin">
        <color indexed="64"/>
      </bottom>
      <diagonal/>
    </border>
    <border>
      <left style="thin">
        <color indexed="64"/>
      </left>
      <right style="thin">
        <color indexed="8"/>
      </right>
      <top/>
      <bottom style="thin">
        <color indexed="8"/>
      </bottom>
      <diagonal/>
    </border>
    <border>
      <left style="medium">
        <color indexed="8"/>
      </left>
      <right style="thin">
        <color indexed="8"/>
      </right>
      <top style="double">
        <color indexed="8"/>
      </top>
      <bottom style="medium">
        <color indexed="8"/>
      </bottom>
      <diagonal/>
    </border>
    <border>
      <left/>
      <right style="medium">
        <color indexed="64"/>
      </right>
      <top style="double">
        <color indexed="8"/>
      </top>
      <bottom style="medium">
        <color indexed="8"/>
      </bottom>
      <diagonal/>
    </border>
    <border>
      <left style="thin">
        <color indexed="8"/>
      </left>
      <right style="thin">
        <color indexed="8"/>
      </right>
      <top/>
      <bottom style="thin">
        <color indexed="64"/>
      </bottom>
      <diagonal/>
    </border>
    <border>
      <left style="thin">
        <color indexed="8"/>
      </left>
      <right/>
      <top/>
      <bottom style="thin">
        <color indexed="64"/>
      </bottom>
      <diagonal/>
    </border>
    <border>
      <left style="thin">
        <color indexed="8"/>
      </left>
      <right style="medium">
        <color indexed="64"/>
      </right>
      <top/>
      <bottom style="thin">
        <color indexed="64"/>
      </bottom>
      <diagonal/>
    </border>
    <border>
      <left style="thin">
        <color indexed="8"/>
      </left>
      <right/>
      <top style="thin">
        <color indexed="64"/>
      </top>
      <bottom style="thin">
        <color indexed="8"/>
      </bottom>
      <diagonal/>
    </border>
    <border>
      <left style="thin">
        <color indexed="8"/>
      </left>
      <right style="thin">
        <color indexed="8"/>
      </right>
      <top style="double">
        <color indexed="8"/>
      </top>
      <bottom/>
      <diagonal/>
    </border>
    <border>
      <left style="thin">
        <color indexed="8"/>
      </left>
      <right style="medium">
        <color indexed="8"/>
      </right>
      <top style="double">
        <color indexed="8"/>
      </top>
      <bottom/>
      <diagonal/>
    </border>
    <border>
      <left style="thin">
        <color indexed="8"/>
      </left>
      <right style="medium">
        <color indexed="64"/>
      </right>
      <top style="double">
        <color indexed="8"/>
      </top>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thin">
        <color indexed="64"/>
      </bottom>
      <diagonal/>
    </border>
    <border>
      <left style="thin">
        <color indexed="64"/>
      </left>
      <right style="thin">
        <color indexed="64"/>
      </right>
      <top style="double">
        <color indexed="64"/>
      </top>
      <bottom/>
      <diagonal/>
    </border>
    <border>
      <left style="thin">
        <color indexed="64"/>
      </left>
      <right style="thin">
        <color indexed="64"/>
      </right>
      <top style="thin">
        <color indexed="64"/>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bottom style="double">
        <color indexed="64"/>
      </bottom>
      <diagonal/>
    </border>
    <border>
      <left style="thin">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thin">
        <color indexed="64"/>
      </right>
      <top/>
      <bottom/>
      <diagonal/>
    </border>
    <border>
      <left style="thin">
        <color indexed="64"/>
      </left>
      <right/>
      <top style="thin">
        <color indexed="64"/>
      </top>
      <bottom style="thin">
        <color indexed="8"/>
      </bottom>
      <diagonal/>
    </border>
    <border>
      <left style="thin">
        <color indexed="64"/>
      </left>
      <right style="thin">
        <color indexed="64"/>
      </right>
      <top style="thin">
        <color indexed="64"/>
      </top>
      <bottom style="thin">
        <color indexed="8"/>
      </bottom>
      <diagonal/>
    </border>
    <border>
      <left/>
      <right style="thin">
        <color indexed="64"/>
      </right>
      <top style="thin">
        <color indexed="64"/>
      </top>
      <bottom style="thin">
        <color indexed="8"/>
      </bottom>
      <diagonal/>
    </border>
    <border>
      <left style="thin">
        <color indexed="64"/>
      </left>
      <right/>
      <top style="thin">
        <color indexed="8"/>
      </top>
      <bottom style="medium">
        <color indexed="8"/>
      </bottom>
      <diagonal/>
    </border>
    <border>
      <left style="thin">
        <color indexed="64"/>
      </left>
      <right style="thin">
        <color indexed="64"/>
      </right>
      <top style="thin">
        <color indexed="8"/>
      </top>
      <bottom style="medium">
        <color indexed="8"/>
      </bottom>
      <diagonal/>
    </border>
    <border>
      <left/>
      <right style="thin">
        <color indexed="64"/>
      </right>
      <top style="thin">
        <color indexed="8"/>
      </top>
      <bottom style="medium">
        <color indexed="8"/>
      </bottom>
      <diagonal/>
    </border>
    <border>
      <left style="thin">
        <color indexed="64"/>
      </left>
      <right style="thin">
        <color indexed="64"/>
      </right>
      <top/>
      <bottom style="thin">
        <color indexed="8"/>
      </bottom>
      <diagonal/>
    </border>
    <border>
      <left style="thin">
        <color indexed="64"/>
      </left>
      <right style="thin">
        <color indexed="64"/>
      </right>
      <top style="thin">
        <color indexed="8"/>
      </top>
      <bottom/>
      <diagonal/>
    </border>
    <border>
      <left style="thin">
        <color indexed="8"/>
      </left>
      <right style="thin">
        <color indexed="64"/>
      </right>
      <top style="thin">
        <color indexed="8"/>
      </top>
      <bottom style="thin">
        <color indexed="64"/>
      </bottom>
      <diagonal/>
    </border>
    <border>
      <left style="thin">
        <color indexed="64"/>
      </left>
      <right style="thin">
        <color indexed="64"/>
      </right>
      <top style="thin">
        <color indexed="64"/>
      </top>
      <bottom style="medium">
        <color indexed="8"/>
      </bottom>
      <diagonal/>
    </border>
    <border>
      <left style="thin">
        <color indexed="64"/>
      </left>
      <right style="thin">
        <color indexed="64"/>
      </right>
      <top style="medium">
        <color indexed="64"/>
      </top>
      <bottom style="thin">
        <color indexed="8"/>
      </bottom>
      <diagonal/>
    </border>
    <border>
      <left style="thin">
        <color indexed="64"/>
      </left>
      <right/>
      <top/>
      <bottom style="thin">
        <color indexed="8"/>
      </bottom>
      <diagonal/>
    </border>
    <border>
      <left/>
      <right/>
      <top style="thin">
        <color indexed="64"/>
      </top>
      <bottom style="thin">
        <color indexed="64"/>
      </bottom>
      <diagonal/>
    </border>
    <border>
      <left style="thin">
        <color indexed="64"/>
      </left>
      <right/>
      <top style="thin">
        <color indexed="8"/>
      </top>
      <bottom/>
      <diagonal/>
    </border>
    <border>
      <left style="thin">
        <color indexed="8"/>
      </left>
      <right style="thin">
        <color indexed="64"/>
      </right>
      <top/>
      <bottom style="thin">
        <color indexed="64"/>
      </bottom>
      <diagonal/>
    </border>
    <border>
      <left style="thin">
        <color indexed="8"/>
      </left>
      <right style="thin">
        <color indexed="64"/>
      </right>
      <top style="thin">
        <color indexed="64"/>
      </top>
      <bottom style="thin">
        <color indexed="64"/>
      </bottom>
      <diagonal/>
    </border>
    <border>
      <left style="thin">
        <color indexed="8"/>
      </left>
      <right/>
      <top style="thin">
        <color indexed="8"/>
      </top>
      <bottom style="thin">
        <color indexed="64"/>
      </bottom>
      <diagonal/>
    </border>
    <border>
      <left/>
      <right/>
      <top style="thin">
        <color indexed="8"/>
      </top>
      <bottom style="thin">
        <color indexed="64"/>
      </bottom>
      <diagonal/>
    </border>
    <border>
      <left style="thin">
        <color indexed="64"/>
      </left>
      <right style="thin">
        <color indexed="64"/>
      </right>
      <top/>
      <bottom/>
      <diagonal/>
    </border>
    <border>
      <left style="thin">
        <color indexed="8"/>
      </left>
      <right style="thin">
        <color indexed="8"/>
      </right>
      <top style="medium">
        <color indexed="64"/>
      </top>
      <bottom/>
      <diagonal/>
    </border>
    <border>
      <left/>
      <right style="medium">
        <color indexed="64"/>
      </right>
      <top/>
      <bottom/>
      <diagonal/>
    </border>
    <border>
      <left/>
      <right style="thin">
        <color indexed="8"/>
      </right>
      <top/>
      <bottom style="medium">
        <color indexed="8"/>
      </bottom>
      <diagonal/>
    </border>
    <border>
      <left/>
      <right/>
      <top/>
      <bottom style="medium">
        <color indexed="8"/>
      </bottom>
      <diagonal/>
    </border>
    <border>
      <left style="thin">
        <color indexed="64"/>
      </left>
      <right style="thin">
        <color indexed="64"/>
      </right>
      <top/>
      <bottom style="medium">
        <color indexed="8"/>
      </bottom>
      <diagonal/>
    </border>
    <border>
      <left/>
      <right style="medium">
        <color indexed="8"/>
      </right>
      <top/>
      <bottom style="medium">
        <color indexed="8"/>
      </bottom>
      <diagonal/>
    </border>
    <border>
      <left/>
      <right style="medium">
        <color indexed="8"/>
      </right>
      <top style="thin">
        <color indexed="8"/>
      </top>
      <bottom style="medium">
        <color indexed="8"/>
      </bottom>
      <diagonal/>
    </border>
    <border>
      <left style="thin">
        <color indexed="64"/>
      </left>
      <right style="medium">
        <color indexed="64"/>
      </right>
      <top style="thin">
        <color indexed="8"/>
      </top>
      <bottom style="thin">
        <color indexed="8"/>
      </bottom>
      <diagonal/>
    </border>
    <border>
      <left/>
      <right style="thin">
        <color indexed="8"/>
      </right>
      <top/>
      <bottom style="thin">
        <color indexed="64"/>
      </bottom>
      <diagonal/>
    </border>
    <border>
      <left/>
      <right style="medium">
        <color indexed="8"/>
      </right>
      <top/>
      <bottom style="thin">
        <color indexed="64"/>
      </bottom>
      <diagonal/>
    </border>
    <border>
      <left/>
      <right style="medium">
        <color indexed="8"/>
      </right>
      <top style="thin">
        <color indexed="8"/>
      </top>
      <bottom style="thin">
        <color indexed="64"/>
      </bottom>
      <diagonal/>
    </border>
    <border>
      <left style="thin">
        <color indexed="64"/>
      </left>
      <right style="thin">
        <color indexed="8"/>
      </right>
      <top/>
      <bottom style="thin">
        <color indexed="64"/>
      </bottom>
      <diagonal/>
    </border>
    <border>
      <left style="thin">
        <color indexed="8"/>
      </left>
      <right style="medium">
        <color indexed="8"/>
      </right>
      <top style="thin">
        <color indexed="8"/>
      </top>
      <bottom style="thin">
        <color indexed="64"/>
      </bottom>
      <diagonal/>
    </border>
    <border>
      <left/>
      <right style="medium">
        <color indexed="8"/>
      </right>
      <top style="thin">
        <color indexed="8"/>
      </top>
      <bottom/>
      <diagonal/>
    </border>
    <border>
      <left/>
      <right style="medium">
        <color indexed="64"/>
      </right>
      <top style="thin">
        <color indexed="8"/>
      </top>
      <bottom style="medium">
        <color indexed="8"/>
      </bottom>
      <diagonal/>
    </border>
    <border>
      <left style="thin">
        <color indexed="8"/>
      </left>
      <right style="thin">
        <color indexed="8"/>
      </right>
      <top style="thin">
        <color indexed="8"/>
      </top>
      <bottom style="medium">
        <color indexed="64"/>
      </bottom>
      <diagonal/>
    </border>
    <border>
      <left style="thin">
        <color indexed="64"/>
      </left>
      <right style="thin">
        <color indexed="64"/>
      </right>
      <top style="double">
        <color indexed="8"/>
      </top>
      <bottom style="medium">
        <color indexed="8"/>
      </bottom>
      <diagonal/>
    </border>
    <border>
      <left style="thin">
        <color indexed="64"/>
      </left>
      <right style="thin">
        <color indexed="64"/>
      </right>
      <top style="medium">
        <color indexed="8"/>
      </top>
      <bottom style="medium">
        <color indexed="64"/>
      </bottom>
      <diagonal/>
    </border>
    <border>
      <left style="thin">
        <color indexed="64"/>
      </left>
      <right style="thin">
        <color indexed="8"/>
      </right>
      <top style="thin">
        <color indexed="8"/>
      </top>
      <bottom/>
      <diagonal/>
    </border>
    <border>
      <left style="thin">
        <color indexed="64"/>
      </left>
      <right style="thin">
        <color indexed="8"/>
      </right>
      <top/>
      <bottom style="medium">
        <color indexed="64"/>
      </bottom>
      <diagonal/>
    </border>
    <border>
      <left style="thin">
        <color indexed="64"/>
      </left>
      <right style="thin">
        <color indexed="8"/>
      </right>
      <top style="medium">
        <color indexed="8"/>
      </top>
      <bottom style="medium">
        <color indexed="64"/>
      </bottom>
      <diagonal/>
    </border>
    <border>
      <left style="thin">
        <color indexed="64"/>
      </left>
      <right style="thin">
        <color indexed="8"/>
      </right>
      <top style="medium">
        <color indexed="64"/>
      </top>
      <bottom style="thin">
        <color indexed="8"/>
      </bottom>
      <diagonal/>
    </border>
    <border>
      <left style="thin">
        <color indexed="8"/>
      </left>
      <right style="thin">
        <color indexed="64"/>
      </right>
      <top style="medium">
        <color indexed="8"/>
      </top>
      <bottom style="medium">
        <color indexed="8"/>
      </bottom>
      <diagonal/>
    </border>
    <border>
      <left style="thin">
        <color indexed="64"/>
      </left>
      <right style="thin">
        <color indexed="8"/>
      </right>
      <top/>
      <bottom style="medium">
        <color indexed="8"/>
      </bottom>
      <diagonal/>
    </border>
    <border>
      <left style="thin">
        <color indexed="64"/>
      </left>
      <right/>
      <top style="double">
        <color indexed="8"/>
      </top>
      <bottom style="medium">
        <color indexed="8"/>
      </bottom>
      <diagonal/>
    </border>
    <border>
      <left style="thin">
        <color indexed="64"/>
      </left>
      <right style="thin">
        <color indexed="64"/>
      </right>
      <top style="medium">
        <color indexed="8"/>
      </top>
      <bottom style="medium">
        <color indexed="8"/>
      </bottom>
      <diagonal/>
    </border>
    <border>
      <left style="thin">
        <color indexed="64"/>
      </left>
      <right style="thin">
        <color indexed="64"/>
      </right>
      <top style="medium">
        <color indexed="8"/>
      </top>
      <bottom style="thin">
        <color indexed="64"/>
      </bottom>
      <diagonal/>
    </border>
    <border>
      <left style="medium">
        <color indexed="64"/>
      </left>
      <right style="thin">
        <color indexed="8"/>
      </right>
      <top/>
      <bottom style="medium">
        <color indexed="64"/>
      </bottom>
      <diagonal/>
    </border>
    <border>
      <left style="thin">
        <color indexed="8"/>
      </left>
      <right/>
      <top style="medium">
        <color indexed="64"/>
      </top>
      <bottom/>
      <diagonal/>
    </border>
    <border>
      <left/>
      <right/>
      <top style="thin">
        <color indexed="64"/>
      </top>
      <bottom style="thin">
        <color indexed="8"/>
      </bottom>
      <diagonal/>
    </border>
    <border>
      <left style="thin">
        <color indexed="8"/>
      </left>
      <right style="thin">
        <color indexed="64"/>
      </right>
      <top style="thin">
        <color indexed="64"/>
      </top>
      <bottom/>
      <diagonal/>
    </border>
    <border>
      <left style="thin">
        <color indexed="64"/>
      </left>
      <right/>
      <top/>
      <bottom/>
      <diagonal/>
    </border>
    <border>
      <left style="thin">
        <color indexed="64"/>
      </left>
      <right/>
      <top/>
      <bottom style="medium">
        <color indexed="8"/>
      </bottom>
      <diagonal/>
    </border>
    <border>
      <left style="thin">
        <color indexed="64"/>
      </left>
      <right/>
      <top style="medium">
        <color indexed="8"/>
      </top>
      <bottom style="medium">
        <color indexed="8"/>
      </bottom>
      <diagonal/>
    </border>
    <border>
      <left/>
      <right/>
      <top style="double">
        <color indexed="8"/>
      </top>
      <bottom style="medium">
        <color indexed="64"/>
      </bottom>
      <diagonal/>
    </border>
    <border>
      <left style="thin">
        <color indexed="8"/>
      </left>
      <right style="thin">
        <color indexed="64"/>
      </right>
      <top style="double">
        <color indexed="8"/>
      </top>
      <bottom style="medium">
        <color indexed="64"/>
      </bottom>
      <diagonal/>
    </border>
    <border>
      <left/>
      <right style="thin">
        <color indexed="64"/>
      </right>
      <top style="double">
        <color indexed="8"/>
      </top>
      <bottom style="medium">
        <color indexed="64"/>
      </bottom>
      <diagonal/>
    </border>
    <border>
      <left style="thin">
        <color indexed="8"/>
      </left>
      <right style="thin">
        <color indexed="8"/>
      </right>
      <top style="thin">
        <color indexed="64"/>
      </top>
      <bottom style="double">
        <color indexed="8"/>
      </bottom>
      <diagonal/>
    </border>
    <border>
      <left style="thin">
        <color indexed="8"/>
      </left>
      <right/>
      <top style="thin">
        <color indexed="8"/>
      </top>
      <bottom style="double">
        <color indexed="8"/>
      </bottom>
      <diagonal/>
    </border>
    <border>
      <left style="thin">
        <color indexed="64"/>
      </left>
      <right style="thin">
        <color indexed="8"/>
      </right>
      <top style="thin">
        <color indexed="8"/>
      </top>
      <bottom style="double">
        <color indexed="8"/>
      </bottom>
      <diagonal/>
    </border>
    <border>
      <left/>
      <right style="thin">
        <color indexed="64"/>
      </right>
      <top style="thin">
        <color indexed="8"/>
      </top>
      <bottom style="thin">
        <color indexed="64"/>
      </bottom>
      <diagonal/>
    </border>
    <border>
      <left/>
      <right/>
      <top style="thin">
        <color indexed="8"/>
      </top>
      <bottom style="double">
        <color indexed="8"/>
      </bottom>
      <diagonal/>
    </border>
    <border>
      <left style="thin">
        <color indexed="8"/>
      </left>
      <right style="medium">
        <color indexed="64"/>
      </right>
      <top style="thin">
        <color indexed="8"/>
      </top>
      <bottom style="double">
        <color indexed="8"/>
      </bottom>
      <diagonal/>
    </border>
    <border>
      <left style="thin">
        <color indexed="8"/>
      </left>
      <right/>
      <top style="double">
        <color indexed="64"/>
      </top>
      <bottom style="medium">
        <color indexed="8"/>
      </bottom>
      <diagonal/>
    </border>
    <border>
      <left style="medium">
        <color indexed="64"/>
      </left>
      <right style="thin">
        <color indexed="8"/>
      </right>
      <top/>
      <bottom style="medium">
        <color indexed="8"/>
      </bottom>
      <diagonal/>
    </border>
    <border>
      <left style="thin">
        <color indexed="8"/>
      </left>
      <right style="thin">
        <color indexed="8"/>
      </right>
      <top style="thin">
        <color indexed="64"/>
      </top>
      <bottom style="double">
        <color indexed="64"/>
      </bottom>
      <diagonal/>
    </border>
    <border>
      <left style="thin">
        <color indexed="8"/>
      </left>
      <right style="thin">
        <color indexed="8"/>
      </right>
      <top style="medium">
        <color indexed="64"/>
      </top>
      <bottom style="thin">
        <color indexed="64"/>
      </bottom>
      <diagonal/>
    </border>
    <border>
      <left style="thin">
        <color indexed="8"/>
      </left>
      <right style="thin">
        <color indexed="64"/>
      </right>
      <top style="thin">
        <color indexed="8"/>
      </top>
      <bottom style="double">
        <color indexed="8"/>
      </bottom>
      <diagonal/>
    </border>
    <border>
      <left style="thin">
        <color indexed="8"/>
      </left>
      <right style="thin">
        <color indexed="64"/>
      </right>
      <top style="double">
        <color indexed="64"/>
      </top>
      <bottom style="medium">
        <color indexed="8"/>
      </bottom>
      <diagonal/>
    </border>
    <border>
      <left style="thin">
        <color indexed="8"/>
      </left>
      <right style="thin">
        <color indexed="64"/>
      </right>
      <top style="double">
        <color indexed="64"/>
      </top>
      <bottom/>
      <diagonal/>
    </border>
    <border>
      <left style="thin">
        <color indexed="8"/>
      </left>
      <right style="thin">
        <color indexed="64"/>
      </right>
      <top style="medium">
        <color indexed="64"/>
      </top>
      <bottom style="medium">
        <color indexed="64"/>
      </bottom>
      <diagonal/>
    </border>
    <border>
      <left style="thin">
        <color indexed="64"/>
      </left>
      <right style="thin">
        <color indexed="8"/>
      </right>
      <top style="double">
        <color indexed="64"/>
      </top>
      <bottom/>
      <diagonal/>
    </border>
    <border>
      <left style="thin">
        <color indexed="64"/>
      </left>
      <right style="thin">
        <color indexed="8"/>
      </right>
      <top style="medium">
        <color indexed="64"/>
      </top>
      <bottom style="medium">
        <color indexed="64"/>
      </bottom>
      <diagonal/>
    </border>
    <border>
      <left style="thin">
        <color indexed="64"/>
      </left>
      <right style="thin">
        <color indexed="64"/>
      </right>
      <top style="double">
        <color indexed="8"/>
      </top>
      <bottom style="medium">
        <color indexed="64"/>
      </bottom>
      <diagonal/>
    </border>
    <border>
      <left style="thin">
        <color indexed="64"/>
      </left>
      <right/>
      <top style="medium">
        <color indexed="8"/>
      </top>
      <bottom style="thin">
        <color indexed="8"/>
      </bottom>
      <diagonal/>
    </border>
    <border>
      <left style="thin">
        <color indexed="64"/>
      </left>
      <right/>
      <top style="double">
        <color indexed="64"/>
      </top>
      <bottom style="medium">
        <color indexed="8"/>
      </bottom>
      <diagonal/>
    </border>
    <border>
      <left style="thin">
        <color indexed="8"/>
      </left>
      <right style="medium">
        <color indexed="8"/>
      </right>
      <top style="thin">
        <color indexed="8"/>
      </top>
      <bottom/>
      <diagonal/>
    </border>
    <border>
      <left/>
      <right style="thin">
        <color indexed="64"/>
      </right>
      <top style="double">
        <color indexed="8"/>
      </top>
      <bottom style="medium">
        <color indexed="8"/>
      </bottom>
      <diagonal/>
    </border>
    <border>
      <left style="thin">
        <color indexed="64"/>
      </left>
      <right/>
      <top style="double">
        <color indexed="8"/>
      </top>
      <bottom style="medium">
        <color indexed="64"/>
      </bottom>
      <diagonal/>
    </border>
    <border>
      <left style="thin">
        <color indexed="64"/>
      </left>
      <right style="thin">
        <color indexed="8"/>
      </right>
      <top style="thin">
        <color indexed="64"/>
      </top>
      <bottom style="medium">
        <color indexed="8"/>
      </bottom>
      <diagonal/>
    </border>
    <border>
      <left/>
      <right style="thin">
        <color indexed="64"/>
      </right>
      <top/>
      <bottom/>
      <diagonal/>
    </border>
    <border>
      <left style="thin">
        <color indexed="64"/>
      </left>
      <right style="medium">
        <color indexed="64"/>
      </right>
      <top/>
      <bottom/>
      <diagonal/>
    </border>
    <border>
      <left style="thin">
        <color indexed="64"/>
      </left>
      <right style="medium">
        <color indexed="64"/>
      </right>
      <top style="medium">
        <color indexed="8"/>
      </top>
      <bottom style="thin">
        <color indexed="8"/>
      </bottom>
      <diagonal/>
    </border>
    <border>
      <left style="thin">
        <color indexed="64"/>
      </left>
      <right/>
      <top style="medium">
        <color indexed="64"/>
      </top>
      <bottom style="thin">
        <color indexed="8"/>
      </bottom>
      <diagonal/>
    </border>
    <border>
      <left/>
      <right style="thin">
        <color indexed="64"/>
      </right>
      <top style="medium">
        <color indexed="64"/>
      </top>
      <bottom style="thin">
        <color indexed="8"/>
      </bottom>
      <diagonal/>
    </border>
    <border>
      <left style="thin">
        <color indexed="64"/>
      </left>
      <right/>
      <top style="medium">
        <color indexed="64"/>
      </top>
      <bottom style="thin">
        <color indexed="64"/>
      </bottom>
      <diagonal/>
    </border>
    <border>
      <left style="thin">
        <color indexed="8"/>
      </left>
      <right/>
      <top style="thin">
        <color indexed="8"/>
      </top>
      <bottom style="double">
        <color indexed="64"/>
      </bottom>
      <diagonal/>
    </border>
    <border>
      <left style="thin">
        <color indexed="64"/>
      </left>
      <right/>
      <top style="thin">
        <color indexed="64"/>
      </top>
      <bottom style="double">
        <color indexed="8"/>
      </bottom>
      <diagonal/>
    </border>
    <border>
      <left style="thin">
        <color indexed="8"/>
      </left>
      <right/>
      <top style="medium">
        <color indexed="64"/>
      </top>
      <bottom style="thin">
        <color indexed="64"/>
      </bottom>
      <diagonal/>
    </border>
    <border>
      <left style="thin">
        <color indexed="64"/>
      </left>
      <right style="thin">
        <color indexed="8"/>
      </right>
      <top style="thin">
        <color indexed="64"/>
      </top>
      <bottom style="double">
        <color indexed="8"/>
      </bottom>
      <diagonal/>
    </border>
    <border>
      <left style="thin">
        <color indexed="8"/>
      </left>
      <right/>
      <top style="thin">
        <color indexed="64"/>
      </top>
      <bottom style="double">
        <color indexed="8"/>
      </bottom>
      <diagonal/>
    </border>
    <border>
      <left/>
      <right style="thin">
        <color indexed="8"/>
      </right>
      <top style="thin">
        <color indexed="64"/>
      </top>
      <bottom style="medium">
        <color indexed="64"/>
      </bottom>
      <diagonal/>
    </border>
    <border>
      <left style="thin">
        <color indexed="8"/>
      </left>
      <right/>
      <top style="thin">
        <color indexed="8"/>
      </top>
      <bottom style="medium">
        <color indexed="64"/>
      </bottom>
      <diagonal/>
    </border>
    <border>
      <left style="medium">
        <color indexed="64"/>
      </left>
      <right/>
      <top/>
      <bottom/>
      <diagonal/>
    </border>
    <border>
      <left/>
      <right style="thin">
        <color indexed="8"/>
      </right>
      <top style="thin">
        <color indexed="64"/>
      </top>
      <bottom/>
      <diagonal/>
    </border>
    <border>
      <left/>
      <right style="medium">
        <color indexed="64"/>
      </right>
      <top style="thin">
        <color indexed="8"/>
      </top>
      <bottom/>
      <diagonal/>
    </border>
    <border>
      <left style="thin">
        <color indexed="64"/>
      </left>
      <right style="thin">
        <color indexed="8"/>
      </right>
      <top style="double">
        <color indexed="8"/>
      </top>
      <bottom style="medium">
        <color indexed="64"/>
      </bottom>
      <diagonal/>
    </border>
    <border>
      <left style="medium">
        <color indexed="64"/>
      </left>
      <right/>
      <top style="medium">
        <color indexed="8"/>
      </top>
      <bottom/>
      <diagonal/>
    </border>
    <border>
      <left style="medium">
        <color indexed="64"/>
      </left>
      <right/>
      <top/>
      <bottom style="medium">
        <color indexed="8"/>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8"/>
      </left>
      <right style="medium">
        <color indexed="8"/>
      </right>
      <top style="medium">
        <color indexed="64"/>
      </top>
      <bottom/>
      <diagonal/>
    </border>
    <border>
      <left style="medium">
        <color indexed="8"/>
      </left>
      <right style="thin">
        <color indexed="8"/>
      </right>
      <top style="thin">
        <color indexed="8"/>
      </top>
      <bottom/>
      <diagonal/>
    </border>
    <border>
      <left style="medium">
        <color indexed="8"/>
      </left>
      <right style="thin">
        <color indexed="8"/>
      </right>
      <top/>
      <bottom/>
      <diagonal/>
    </border>
    <border>
      <left style="medium">
        <color indexed="8"/>
      </left>
      <right style="thin">
        <color indexed="8"/>
      </right>
      <top/>
      <bottom style="medium">
        <color indexed="8"/>
      </bottom>
      <diagonal/>
    </border>
    <border>
      <left style="medium">
        <color indexed="64"/>
      </left>
      <right/>
      <top style="medium">
        <color indexed="8"/>
      </top>
      <bottom style="medium">
        <color indexed="8"/>
      </bottom>
      <diagonal/>
    </border>
    <border>
      <left style="medium">
        <color indexed="64"/>
      </left>
      <right/>
      <top style="medium">
        <color indexed="64"/>
      </top>
      <bottom style="medium">
        <color indexed="8"/>
      </bottom>
      <diagonal/>
    </border>
    <border>
      <left/>
      <right/>
      <top style="medium">
        <color indexed="64"/>
      </top>
      <bottom style="medium">
        <color indexed="8"/>
      </bottom>
      <diagonal/>
    </border>
    <border>
      <left/>
      <right style="thin">
        <color indexed="8"/>
      </right>
      <top style="medium">
        <color indexed="64"/>
      </top>
      <bottom style="medium">
        <color indexed="8"/>
      </bottom>
      <diagonal/>
    </border>
    <border>
      <left/>
      <right style="thin">
        <color indexed="8"/>
      </right>
      <top style="medium">
        <color indexed="8"/>
      </top>
      <bottom/>
      <diagonal/>
    </border>
    <border>
      <left style="medium">
        <color indexed="64"/>
      </left>
      <right/>
      <top style="medium">
        <color indexed="8"/>
      </top>
      <bottom style="thin">
        <color indexed="8"/>
      </bottom>
      <diagonal/>
    </border>
    <border>
      <left style="medium">
        <color indexed="64"/>
      </left>
      <right/>
      <top style="thin">
        <color indexed="8"/>
      </top>
      <bottom style="thin">
        <color indexed="8"/>
      </bottom>
      <diagonal/>
    </border>
    <border>
      <left style="medium">
        <color indexed="64"/>
      </left>
      <right/>
      <top style="thin">
        <color indexed="8"/>
      </top>
      <bottom style="medium">
        <color indexed="8"/>
      </bottom>
      <diagonal/>
    </border>
    <border>
      <left style="medium">
        <color indexed="8"/>
      </left>
      <right/>
      <top style="medium">
        <color indexed="8"/>
      </top>
      <bottom/>
      <diagonal/>
    </border>
    <border>
      <left style="medium">
        <color indexed="8"/>
      </left>
      <right/>
      <top style="medium">
        <color indexed="8"/>
      </top>
      <bottom style="thin">
        <color indexed="8"/>
      </bottom>
      <diagonal/>
    </border>
    <border>
      <left style="medium">
        <color indexed="8"/>
      </left>
      <right/>
      <top style="thin">
        <color indexed="8"/>
      </top>
      <bottom style="thin">
        <color indexed="8"/>
      </bottom>
      <diagonal/>
    </border>
    <border>
      <left style="medium">
        <color indexed="8"/>
      </left>
      <right style="thin">
        <color indexed="8"/>
      </right>
      <top style="thin">
        <color indexed="8"/>
      </top>
      <bottom style="medium">
        <color indexed="8"/>
      </bottom>
      <diagonal/>
    </border>
    <border>
      <left/>
      <right style="thin">
        <color indexed="8"/>
      </right>
      <top/>
      <bottom/>
      <diagonal/>
    </border>
    <border>
      <left style="medium">
        <color indexed="8"/>
      </left>
      <right/>
      <top/>
      <bottom style="medium">
        <color indexed="8"/>
      </bottom>
      <diagonal/>
    </border>
    <border>
      <left style="medium">
        <color indexed="8"/>
      </left>
      <right/>
      <top style="medium">
        <color indexed="64"/>
      </top>
      <bottom style="thin">
        <color indexed="8"/>
      </bottom>
      <diagonal/>
    </border>
    <border>
      <left style="medium">
        <color indexed="8"/>
      </left>
      <right/>
      <top style="thin">
        <color indexed="8"/>
      </top>
      <bottom style="medium">
        <color indexed="8"/>
      </bottom>
      <diagonal/>
    </border>
    <border>
      <left style="thin">
        <color indexed="8"/>
      </left>
      <right style="thin">
        <color indexed="64"/>
      </right>
      <top style="medium">
        <color indexed="8"/>
      </top>
      <bottom style="thin">
        <color indexed="64"/>
      </bottom>
      <diagonal/>
    </border>
    <border>
      <left style="thin">
        <color indexed="8"/>
      </left>
      <right/>
      <top style="double">
        <color indexed="8"/>
      </top>
      <bottom/>
      <diagonal/>
    </border>
    <border>
      <left/>
      <right style="thin">
        <color indexed="8"/>
      </right>
      <top style="double">
        <color indexed="8"/>
      </top>
      <bottom/>
      <diagonal/>
    </border>
    <border>
      <left/>
      <right style="thin">
        <color indexed="8"/>
      </right>
      <top style="double">
        <color indexed="8"/>
      </top>
      <bottom style="medium">
        <color indexed="64"/>
      </bottom>
      <diagonal/>
    </border>
    <border>
      <left/>
      <right style="thin">
        <color indexed="8"/>
      </right>
      <top style="medium">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bottom style="medium">
        <color indexed="64"/>
      </bottom>
      <diagonal/>
    </border>
    <border>
      <left/>
      <right style="thin">
        <color indexed="64"/>
      </right>
      <top style="medium">
        <color indexed="64"/>
      </top>
      <bottom style="thin">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style="medium">
        <color indexed="64"/>
      </right>
      <top style="dotted">
        <color indexed="64"/>
      </top>
      <bottom style="dotted">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8"/>
      </right>
      <top style="medium">
        <color indexed="8"/>
      </top>
      <bottom/>
      <diagonal/>
    </border>
    <border>
      <left style="medium">
        <color indexed="64"/>
      </left>
      <right style="thin">
        <color indexed="8"/>
      </right>
      <top/>
      <bottom/>
      <diagonal/>
    </border>
    <border>
      <left/>
      <right style="thin">
        <color indexed="8"/>
      </right>
      <top style="medium">
        <color indexed="64"/>
      </top>
      <bottom/>
      <diagonal/>
    </border>
    <border>
      <left style="medium">
        <color indexed="64"/>
      </left>
      <right style="thin">
        <color indexed="8"/>
      </right>
      <top style="medium">
        <color indexed="8"/>
      </top>
      <bottom style="medium">
        <color indexed="64"/>
      </bottom>
      <diagonal/>
    </border>
    <border>
      <left style="medium">
        <color indexed="8"/>
      </left>
      <right style="thin">
        <color indexed="8"/>
      </right>
      <top style="medium">
        <color indexed="8"/>
      </top>
      <bottom/>
      <diagonal/>
    </border>
    <border>
      <left/>
      <right style="thin">
        <color indexed="8"/>
      </right>
      <top/>
      <bottom style="medium">
        <color indexed="64"/>
      </bottom>
      <diagonal/>
    </border>
    <border>
      <left style="medium">
        <color indexed="64"/>
      </left>
      <right style="thin">
        <color indexed="8"/>
      </right>
      <top style="medium">
        <color indexed="64"/>
      </top>
      <bottom/>
      <diagonal/>
    </border>
    <border>
      <left style="medium">
        <color indexed="8"/>
      </left>
      <right/>
      <top style="thin">
        <color indexed="8"/>
      </top>
      <bottom/>
      <diagonal/>
    </border>
    <border>
      <left style="thin">
        <color indexed="8"/>
      </left>
      <right/>
      <top style="medium">
        <color indexed="8"/>
      </top>
      <bottom style="thin">
        <color indexed="64"/>
      </bottom>
      <diagonal/>
    </border>
    <border>
      <left/>
      <right style="thin">
        <color indexed="8"/>
      </right>
      <top style="medium">
        <color indexed="8"/>
      </top>
      <bottom style="thin">
        <color indexed="64"/>
      </bottom>
      <diagonal/>
    </border>
    <border>
      <left/>
      <right style="thin">
        <color indexed="64"/>
      </right>
      <top style="thin">
        <color indexed="64"/>
      </top>
      <bottom style="double">
        <color indexed="8"/>
      </bottom>
      <diagonal/>
    </border>
    <border>
      <left/>
      <right style="thin">
        <color indexed="8"/>
      </right>
      <top style="thin">
        <color indexed="64"/>
      </top>
      <bottom style="double">
        <color indexed="8"/>
      </bottom>
      <diagonal/>
    </border>
    <border>
      <left/>
      <right style="thin">
        <color indexed="64"/>
      </right>
      <top style="medium">
        <color indexed="8"/>
      </top>
      <bottom style="medium">
        <color indexed="8"/>
      </bottom>
      <diagonal/>
    </border>
    <border>
      <left/>
      <right style="thin">
        <color indexed="64"/>
      </right>
      <top style="medium">
        <color indexed="8"/>
      </top>
      <bottom style="thin">
        <color indexed="64"/>
      </bottom>
      <diagonal/>
    </border>
    <border>
      <left/>
      <right style="thin">
        <color indexed="8"/>
      </right>
      <top style="medium">
        <color indexed="8"/>
      </top>
      <bottom style="medium">
        <color indexed="64"/>
      </bottom>
      <diagonal/>
    </border>
    <border>
      <left style="medium">
        <color indexed="8"/>
      </left>
      <right/>
      <top/>
      <bottom style="medium">
        <color indexed="64"/>
      </bottom>
      <diagonal/>
    </border>
    <border>
      <left style="medium">
        <color indexed="8"/>
      </left>
      <right/>
      <top style="medium">
        <color indexed="64"/>
      </top>
      <bottom/>
      <diagonal/>
    </border>
    <border>
      <left style="thin">
        <color indexed="64"/>
      </left>
      <right style="thin">
        <color indexed="8"/>
      </right>
      <top style="medium">
        <color indexed="8"/>
      </top>
      <bottom style="medium">
        <color indexed="8"/>
      </bottom>
      <diagonal/>
    </border>
    <border>
      <left style="thin">
        <color indexed="64"/>
      </left>
      <right/>
      <top style="medium">
        <color indexed="8"/>
      </top>
      <bottom style="thin">
        <color indexed="64"/>
      </bottom>
      <diagonal/>
    </border>
    <border>
      <left style="medium">
        <color indexed="64"/>
      </left>
      <right style="thin">
        <color indexed="64"/>
      </right>
      <top style="medium">
        <color indexed="8"/>
      </top>
      <bottom/>
      <diagonal/>
    </border>
    <border>
      <left/>
      <right style="thin">
        <color indexed="8"/>
      </right>
      <top style="thin">
        <color indexed="8"/>
      </top>
      <bottom style="thin">
        <color indexed="64"/>
      </bottom>
      <diagonal/>
    </border>
    <border>
      <left/>
      <right style="thin">
        <color indexed="8"/>
      </right>
      <top style="medium">
        <color indexed="64"/>
      </top>
      <bottom style="thin">
        <color indexed="64"/>
      </bottom>
      <diagonal/>
    </border>
    <border>
      <left/>
      <right style="medium">
        <color indexed="64"/>
      </right>
      <top style="thin">
        <color indexed="8"/>
      </top>
      <bottom style="thin">
        <color indexed="64"/>
      </bottom>
      <diagonal/>
    </border>
    <border>
      <left style="thin">
        <color indexed="8"/>
      </left>
      <right style="thin">
        <color indexed="8"/>
      </right>
      <top/>
      <bottom style="dotted">
        <color indexed="8"/>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thin">
        <color indexed="8"/>
      </top>
      <bottom style="double">
        <color indexed="8"/>
      </bottom>
      <diagonal/>
    </border>
    <border>
      <left style="thin">
        <color indexed="64"/>
      </left>
      <right style="thin">
        <color indexed="8"/>
      </right>
      <top style="double">
        <color indexed="64"/>
      </top>
      <bottom style="medium">
        <color indexed="8"/>
      </bottom>
      <diagonal/>
    </border>
    <border>
      <left style="thin">
        <color indexed="8"/>
      </left>
      <right style="medium">
        <color indexed="8"/>
      </right>
      <top style="thin">
        <color indexed="8"/>
      </top>
      <bottom style="medium">
        <color indexed="64"/>
      </bottom>
      <diagonal/>
    </border>
    <border>
      <left/>
      <right style="medium">
        <color indexed="8"/>
      </right>
      <top style="medium">
        <color indexed="64"/>
      </top>
      <bottom style="thin">
        <color indexed="8"/>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double">
        <color indexed="64"/>
      </top>
      <bottom/>
      <diagonal/>
    </border>
    <border>
      <left/>
      <right style="medium">
        <color indexed="64"/>
      </right>
      <top style="dotted">
        <color indexed="64"/>
      </top>
      <bottom style="medium">
        <color indexed="64"/>
      </bottom>
      <diagonal/>
    </border>
    <border>
      <left/>
      <right style="thin">
        <color indexed="64"/>
      </right>
      <top style="thin">
        <color indexed="8"/>
      </top>
      <bottom/>
      <diagonal/>
    </border>
    <border>
      <left/>
      <right style="thin">
        <color indexed="64"/>
      </right>
      <top/>
      <bottom style="medium">
        <color indexed="8"/>
      </bottom>
      <diagonal/>
    </border>
    <border>
      <left/>
      <right style="thin">
        <color indexed="64"/>
      </right>
      <top style="thin">
        <color indexed="8"/>
      </top>
      <bottom style="double">
        <color indexed="8"/>
      </bottom>
      <diagonal/>
    </border>
    <border>
      <left/>
      <right style="thin">
        <color indexed="64"/>
      </right>
      <top/>
      <bottom style="thin">
        <color indexed="8"/>
      </bottom>
      <diagonal/>
    </border>
    <border>
      <left/>
      <right style="thin">
        <color indexed="64"/>
      </right>
      <top style="double">
        <color indexed="64"/>
      </top>
      <bottom style="medium">
        <color indexed="8"/>
      </bottom>
      <diagonal/>
    </border>
    <border>
      <left/>
      <right style="thin">
        <color indexed="8"/>
      </right>
      <top style="thin">
        <color indexed="8"/>
      </top>
      <bottom style="double">
        <color indexed="8"/>
      </bottom>
      <diagonal/>
    </border>
    <border>
      <left/>
      <right style="thin">
        <color indexed="8"/>
      </right>
      <top style="double">
        <color indexed="64"/>
      </top>
      <bottom style="medium">
        <color indexed="8"/>
      </bottom>
      <diagonal/>
    </border>
    <border>
      <left/>
      <right style="thin">
        <color indexed="64"/>
      </right>
      <top style="double">
        <color indexed="64"/>
      </top>
      <bottom/>
      <diagonal/>
    </border>
    <border>
      <left/>
      <right style="medium">
        <color indexed="8"/>
      </right>
      <top style="medium">
        <color indexed="8"/>
      </top>
      <bottom/>
      <diagonal/>
    </border>
    <border>
      <left style="thin">
        <color indexed="64"/>
      </left>
      <right style="medium">
        <color indexed="8"/>
      </right>
      <top style="double">
        <color indexed="8"/>
      </top>
      <bottom style="medium">
        <color indexed="64"/>
      </bottom>
      <diagonal/>
    </border>
    <border>
      <left/>
      <right style="medium">
        <color indexed="8"/>
      </right>
      <top style="double">
        <color indexed="8"/>
      </top>
      <bottom style="medium">
        <color indexed="8"/>
      </bottom>
      <diagonal/>
    </border>
  </borders>
  <cellStyleXfs count="10">
    <xf numFmtId="0" fontId="0" fillId="0" borderId="0"/>
    <xf numFmtId="9" fontId="1" fillId="0" borderId="0" applyFont="0" applyFill="0" applyBorder="0" applyAlignment="0" applyProtection="0"/>
    <xf numFmtId="38" fontId="1" fillId="0" borderId="0" applyFont="0" applyFill="0" applyBorder="0" applyAlignment="0" applyProtection="0"/>
    <xf numFmtId="38" fontId="35" fillId="0" borderId="0" applyFont="0" applyFill="0" applyBorder="0" applyAlignment="0" applyProtection="0"/>
    <xf numFmtId="37" fontId="2" fillId="0" borderId="0"/>
    <xf numFmtId="0" fontId="2" fillId="0" borderId="0"/>
    <xf numFmtId="0" fontId="19" fillId="0" borderId="0"/>
    <xf numFmtId="0" fontId="2" fillId="0" borderId="0"/>
    <xf numFmtId="38" fontId="1" fillId="0" borderId="0" applyFont="0" applyFill="0" applyBorder="0" applyAlignment="0" applyProtection="0"/>
    <xf numFmtId="0" fontId="1" fillId="0" borderId="0"/>
  </cellStyleXfs>
  <cellXfs count="2162">
    <xf numFmtId="0" fontId="0" fillId="0" borderId="0" xfId="0"/>
    <xf numFmtId="179" fontId="15" fillId="0" borderId="0" xfId="0" applyNumberFormat="1" applyFont="1"/>
    <xf numFmtId="179" fontId="30" fillId="0" borderId="0" xfId="0" applyNumberFormat="1" applyFont="1"/>
    <xf numFmtId="183" fontId="15" fillId="0" borderId="0" xfId="0" applyNumberFormat="1" applyFont="1" applyAlignment="1">
      <alignment horizontal="right"/>
    </xf>
    <xf numFmtId="179" fontId="15" fillId="0" borderId="0" xfId="0" applyNumberFormat="1" applyFont="1" applyAlignment="1">
      <alignment vertical="center"/>
    </xf>
    <xf numFmtId="179" fontId="21" fillId="0" borderId="0" xfId="0" applyNumberFormat="1" applyFont="1" applyAlignment="1">
      <alignment vertical="center"/>
    </xf>
    <xf numFmtId="179" fontId="15" fillId="0" borderId="1" xfId="0" applyNumberFormat="1" applyFont="1" applyBorder="1" applyAlignment="1">
      <alignment horizontal="center" vertical="center"/>
    </xf>
    <xf numFmtId="179" fontId="15" fillId="0" borderId="2" xfId="0" applyNumberFormat="1" applyFont="1" applyBorder="1" applyAlignment="1">
      <alignment horizontal="right" vertical="center"/>
    </xf>
    <xf numFmtId="183" fontId="21" fillId="0" borderId="0" xfId="0" applyNumberFormat="1" applyFont="1" applyAlignment="1">
      <alignment horizontal="right" vertical="center"/>
    </xf>
    <xf numFmtId="183" fontId="15" fillId="0" borderId="3" xfId="0" applyNumberFormat="1" applyFont="1" applyBorder="1" applyAlignment="1">
      <alignment horizontal="right" vertical="center"/>
    </xf>
    <xf numFmtId="183" fontId="15" fillId="0" borderId="0" xfId="0" applyNumberFormat="1" applyFont="1" applyAlignment="1">
      <alignment horizontal="right" vertical="center"/>
    </xf>
    <xf numFmtId="183" fontId="15" fillId="0" borderId="0" xfId="0" applyNumberFormat="1" applyFont="1" applyAlignment="1">
      <alignment horizontal="left" vertical="center"/>
    </xf>
    <xf numFmtId="179" fontId="15" fillId="0" borderId="0" xfId="0" applyNumberFormat="1" applyFont="1" applyBorder="1" applyAlignment="1">
      <alignment vertical="center"/>
    </xf>
    <xf numFmtId="179" fontId="30" fillId="0" borderId="0" xfId="0" applyNumberFormat="1" applyFont="1" applyBorder="1" applyAlignment="1">
      <alignment vertical="center"/>
    </xf>
    <xf numFmtId="179" fontId="30" fillId="0" borderId="0" xfId="0" applyNumberFormat="1" applyFont="1" applyAlignment="1">
      <alignment vertical="center"/>
    </xf>
    <xf numFmtId="179" fontId="15" fillId="0" borderId="4" xfId="0" applyNumberFormat="1" applyFont="1" applyBorder="1" applyAlignment="1">
      <alignment horizontal="center" vertical="center"/>
    </xf>
    <xf numFmtId="179" fontId="15" fillId="0" borderId="5" xfId="0" applyNumberFormat="1" applyFont="1" applyBorder="1" applyAlignment="1">
      <alignment horizontal="center" vertical="center"/>
    </xf>
    <xf numFmtId="179" fontId="15" fillId="0" borderId="6" xfId="0" applyNumberFormat="1" applyFont="1" applyBorder="1" applyAlignment="1">
      <alignment vertical="center"/>
    </xf>
    <xf numFmtId="179" fontId="15" fillId="0" borderId="7" xfId="0" applyNumberFormat="1" applyFont="1" applyBorder="1" applyAlignment="1">
      <alignment vertical="center"/>
    </xf>
    <xf numFmtId="179" fontId="15" fillId="0" borderId="8" xfId="0" applyNumberFormat="1" applyFont="1" applyBorder="1" applyAlignment="1">
      <alignment vertical="center"/>
    </xf>
    <xf numFmtId="179" fontId="15" fillId="0" borderId="9" xfId="0" applyNumberFormat="1" applyFont="1" applyBorder="1" applyAlignment="1">
      <alignment vertical="center"/>
    </xf>
    <xf numFmtId="179" fontId="15" fillId="0" borderId="9" xfId="0" applyNumberFormat="1" applyFont="1" applyBorder="1" applyAlignment="1">
      <alignment horizontal="center" vertical="center"/>
    </xf>
    <xf numFmtId="179" fontId="15" fillId="0" borderId="10" xfId="0" applyNumberFormat="1" applyFont="1" applyBorder="1" applyAlignment="1">
      <alignment horizontal="center" vertical="center"/>
    </xf>
    <xf numFmtId="179" fontId="15" fillId="0" borderId="11" xfId="0" applyNumberFormat="1" applyFont="1" applyBorder="1" applyAlignment="1">
      <alignment vertical="center"/>
    </xf>
    <xf numFmtId="179" fontId="15" fillId="0" borderId="12" xfId="0" applyNumberFormat="1" applyFont="1" applyBorder="1" applyAlignment="1">
      <alignment vertical="center"/>
    </xf>
    <xf numFmtId="179" fontId="15" fillId="0" borderId="14" xfId="0" applyNumberFormat="1" applyFont="1" applyBorder="1" applyAlignment="1">
      <alignment vertical="center"/>
    </xf>
    <xf numFmtId="179" fontId="15" fillId="0" borderId="14" xfId="0" applyNumberFormat="1" applyFont="1" applyBorder="1" applyAlignment="1">
      <alignment horizontal="right" vertical="center" wrapText="1"/>
    </xf>
    <xf numFmtId="179" fontId="15" fillId="0" borderId="15" xfId="0" applyNumberFormat="1" applyFont="1" applyBorder="1" applyAlignment="1">
      <alignment horizontal="right" vertical="center" wrapText="1"/>
    </xf>
    <xf numFmtId="179" fontId="15" fillId="0" borderId="12" xfId="0" applyNumberFormat="1" applyFont="1" applyBorder="1" applyAlignment="1">
      <alignment horizontal="center" vertical="center"/>
    </xf>
    <xf numFmtId="0" fontId="9" fillId="2" borderId="0" xfId="5" applyFont="1" applyFill="1" applyProtection="1"/>
    <xf numFmtId="0" fontId="9" fillId="2" borderId="0" xfId="5" applyFont="1" applyFill="1"/>
    <xf numFmtId="0" fontId="2" fillId="2" borderId="0" xfId="5" applyFont="1" applyFill="1"/>
    <xf numFmtId="0" fontId="9" fillId="2" borderId="0" xfId="5" applyFont="1" applyFill="1" applyBorder="1" applyProtection="1"/>
    <xf numFmtId="0" fontId="9" fillId="2" borderId="16" xfId="5" applyFont="1" applyFill="1" applyBorder="1" applyAlignment="1" applyProtection="1">
      <alignment horizontal="center" vertical="center"/>
    </xf>
    <xf numFmtId="0" fontId="9" fillId="2" borderId="0" xfId="0" applyFont="1" applyFill="1"/>
    <xf numFmtId="179" fontId="10" fillId="2" borderId="0" xfId="0" applyNumberFormat="1" applyFont="1" applyFill="1" applyProtection="1">
      <protection locked="0"/>
    </xf>
    <xf numFmtId="182" fontId="15" fillId="2" borderId="9" xfId="5" applyNumberFormat="1" applyFont="1" applyFill="1" applyBorder="1" applyAlignment="1" applyProtection="1">
      <alignment vertical="center"/>
    </xf>
    <xf numFmtId="182" fontId="15" fillId="2" borderId="7" xfId="5" applyNumberFormat="1" applyFont="1" applyFill="1" applyBorder="1" applyAlignment="1" applyProtection="1">
      <alignment vertical="center"/>
    </xf>
    <xf numFmtId="182" fontId="24" fillId="2" borderId="18" xfId="5" applyNumberFormat="1" applyFont="1" applyFill="1" applyBorder="1" applyAlignment="1" applyProtection="1">
      <alignment vertical="center"/>
    </xf>
    <xf numFmtId="182" fontId="24" fillId="2" borderId="9" xfId="5" applyNumberFormat="1" applyFont="1" applyFill="1" applyBorder="1" applyAlignment="1" applyProtection="1">
      <alignment vertical="center"/>
    </xf>
    <xf numFmtId="179" fontId="7" fillId="2" borderId="0" xfId="0" applyNumberFormat="1" applyFont="1" applyFill="1" applyProtection="1">
      <protection locked="0"/>
    </xf>
    <xf numFmtId="0" fontId="22" fillId="2" borderId="0" xfId="5" applyFont="1" applyFill="1" applyProtection="1"/>
    <xf numFmtId="0" fontId="9" fillId="2" borderId="20" xfId="0" applyFont="1" applyFill="1" applyBorder="1" applyAlignment="1">
      <alignment horizontal="center" vertical="center"/>
    </xf>
    <xf numFmtId="0" fontId="2" fillId="2" borderId="0" xfId="5" applyFont="1" applyFill="1" applyBorder="1"/>
    <xf numFmtId="182" fontId="9" fillId="2" borderId="0" xfId="5" applyNumberFormat="1" applyFont="1" applyFill="1" applyAlignment="1" applyProtection="1">
      <alignment vertical="center"/>
    </xf>
    <xf numFmtId="182" fontId="11" fillId="2" borderId="0" xfId="5" applyNumberFormat="1" applyFont="1" applyFill="1" applyAlignment="1" applyProtection="1"/>
    <xf numFmtId="182" fontId="2" fillId="2" borderId="0" xfId="5" applyNumberFormat="1" applyFont="1" applyFill="1" applyAlignment="1"/>
    <xf numFmtId="182" fontId="10" fillId="2" borderId="0" xfId="0" applyNumberFormat="1" applyFont="1" applyFill="1" applyAlignment="1" applyProtection="1">
      <alignment vertical="center"/>
      <protection locked="0"/>
    </xf>
    <xf numFmtId="182" fontId="9" fillId="2" borderId="0" xfId="5" applyNumberFormat="1" applyFont="1" applyFill="1" applyBorder="1" applyAlignment="1" applyProtection="1">
      <alignment vertical="center"/>
    </xf>
    <xf numFmtId="182" fontId="11" fillId="2" borderId="0" xfId="5" applyNumberFormat="1" applyFont="1" applyFill="1" applyBorder="1" applyAlignment="1" applyProtection="1"/>
    <xf numFmtId="182" fontId="22" fillId="2" borderId="0" xfId="5" applyNumberFormat="1" applyFont="1" applyFill="1" applyBorder="1" applyAlignment="1" applyProtection="1"/>
    <xf numFmtId="182" fontId="9" fillId="2" borderId="25" xfId="5" applyNumberFormat="1" applyFont="1" applyFill="1" applyBorder="1" applyAlignment="1" applyProtection="1">
      <alignment horizontal="center" vertical="center"/>
    </xf>
    <xf numFmtId="182" fontId="9" fillId="2" borderId="26" xfId="5" applyNumberFormat="1" applyFont="1" applyFill="1" applyBorder="1" applyAlignment="1" applyProtection="1">
      <alignment horizontal="center" vertical="center"/>
    </xf>
    <xf numFmtId="182" fontId="9" fillId="2" borderId="24" xfId="5" applyNumberFormat="1" applyFont="1" applyFill="1" applyBorder="1" applyAlignment="1" applyProtection="1">
      <alignment vertical="center"/>
    </xf>
    <xf numFmtId="182" fontId="9" fillId="2" borderId="25" xfId="5" applyNumberFormat="1" applyFont="1" applyFill="1" applyBorder="1" applyAlignment="1" applyProtection="1">
      <alignment vertical="center"/>
    </xf>
    <xf numFmtId="182" fontId="9" fillId="2" borderId="28" xfId="5" applyNumberFormat="1" applyFont="1" applyFill="1" applyBorder="1" applyAlignment="1" applyProtection="1">
      <alignment horizontal="center" vertical="center"/>
    </xf>
    <xf numFmtId="182" fontId="9" fillId="2" borderId="16" xfId="5" applyNumberFormat="1" applyFont="1" applyFill="1" applyBorder="1" applyAlignment="1" applyProtection="1">
      <alignment horizontal="center" vertical="center"/>
    </xf>
    <xf numFmtId="182" fontId="9" fillId="2" borderId="28" xfId="5" applyNumberFormat="1" applyFont="1" applyFill="1" applyBorder="1" applyAlignment="1" applyProtection="1">
      <alignment vertical="center"/>
    </xf>
    <xf numFmtId="182" fontId="2" fillId="2" borderId="0" xfId="5" applyNumberFormat="1" applyFont="1" applyFill="1" applyBorder="1" applyAlignment="1"/>
    <xf numFmtId="182" fontId="15" fillId="2" borderId="37" xfId="5" applyNumberFormat="1" applyFont="1" applyFill="1" applyBorder="1" applyAlignment="1" applyProtection="1">
      <alignment horizontal="right" vertical="center"/>
    </xf>
    <xf numFmtId="182" fontId="15" fillId="2" borderId="38" xfId="5" applyNumberFormat="1" applyFont="1" applyFill="1" applyBorder="1" applyAlignment="1" applyProtection="1">
      <alignment horizontal="right" vertical="center"/>
    </xf>
    <xf numFmtId="182" fontId="15" fillId="2" borderId="37" xfId="5" applyNumberFormat="1" applyFont="1" applyFill="1" applyBorder="1" applyAlignment="1" applyProtection="1">
      <alignment vertical="center"/>
    </xf>
    <xf numFmtId="182" fontId="15" fillId="2" borderId="38" xfId="5" applyNumberFormat="1" applyFont="1" applyFill="1" applyBorder="1" applyAlignment="1" applyProtection="1">
      <alignment vertical="center"/>
    </xf>
    <xf numFmtId="182" fontId="14" fillId="2" borderId="0" xfId="5" applyNumberFormat="1" applyFont="1" applyFill="1" applyBorder="1" applyAlignment="1"/>
    <xf numFmtId="182" fontId="15" fillId="2" borderId="40" xfId="5" applyNumberFormat="1" applyFont="1" applyFill="1" applyBorder="1" applyAlignment="1" applyProtection="1">
      <alignment vertical="center"/>
    </xf>
    <xf numFmtId="182" fontId="15" fillId="2" borderId="41" xfId="5" applyNumberFormat="1" applyFont="1" applyFill="1" applyBorder="1" applyAlignment="1" applyProtection="1">
      <alignment vertical="center"/>
    </xf>
    <xf numFmtId="182" fontId="15" fillId="2" borderId="42" xfId="5" applyNumberFormat="1" applyFont="1" applyFill="1" applyBorder="1" applyAlignment="1" applyProtection="1">
      <alignment vertical="center"/>
    </xf>
    <xf numFmtId="182" fontId="15" fillId="2" borderId="43" xfId="5" applyNumberFormat="1" applyFont="1" applyFill="1" applyBorder="1" applyAlignment="1" applyProtection="1">
      <alignment vertical="center"/>
    </xf>
    <xf numFmtId="182" fontId="9" fillId="2" borderId="0" xfId="2" applyNumberFormat="1" applyFont="1" applyFill="1" applyBorder="1" applyAlignment="1"/>
    <xf numFmtId="182" fontId="15" fillId="2" borderId="18" xfId="0" applyNumberFormat="1" applyFont="1" applyFill="1" applyBorder="1" applyAlignment="1">
      <alignment vertical="center"/>
    </xf>
    <xf numFmtId="182" fontId="24" fillId="2" borderId="44" xfId="5" applyNumberFormat="1" applyFont="1" applyFill="1" applyBorder="1" applyAlignment="1" applyProtection="1">
      <alignment vertical="center"/>
    </xf>
    <xf numFmtId="182" fontId="24" fillId="2" borderId="32" xfId="5" applyNumberFormat="1" applyFont="1" applyFill="1" applyBorder="1" applyAlignment="1" applyProtection="1">
      <alignment vertical="center"/>
    </xf>
    <xf numFmtId="182" fontId="15" fillId="2" borderId="32" xfId="0" applyNumberFormat="1" applyFont="1" applyFill="1" applyBorder="1" applyAlignment="1">
      <alignment vertical="center"/>
    </xf>
    <xf numFmtId="182" fontId="15" fillId="2" borderId="9" xfId="0" applyNumberFormat="1" applyFont="1" applyFill="1" applyBorder="1" applyAlignment="1">
      <alignment vertical="center"/>
    </xf>
    <xf numFmtId="182" fontId="24" fillId="2" borderId="45" xfId="5" applyNumberFormat="1" applyFont="1" applyFill="1" applyBorder="1" applyAlignment="1" applyProtection="1">
      <alignment vertical="center"/>
    </xf>
    <xf numFmtId="182" fontId="24" fillId="2" borderId="34" xfId="5" applyNumberFormat="1" applyFont="1" applyFill="1" applyBorder="1" applyAlignment="1" applyProtection="1">
      <alignment vertical="center"/>
    </xf>
    <xf numFmtId="182" fontId="15" fillId="2" borderId="28" xfId="5" applyNumberFormat="1" applyFont="1" applyFill="1" applyBorder="1" applyAlignment="1" applyProtection="1">
      <alignment vertical="center"/>
    </xf>
    <xf numFmtId="182" fontId="15" fillId="2" borderId="16" xfId="5" applyNumberFormat="1" applyFont="1" applyFill="1" applyBorder="1" applyAlignment="1" applyProtection="1">
      <alignment vertical="center"/>
    </xf>
    <xf numFmtId="182" fontId="15" fillId="2" borderId="33" xfId="5" applyNumberFormat="1" applyFont="1" applyFill="1" applyBorder="1" applyAlignment="1" applyProtection="1">
      <alignment vertical="center"/>
    </xf>
    <xf numFmtId="182" fontId="15" fillId="2" borderId="32" xfId="5" applyNumberFormat="1" applyFont="1" applyFill="1" applyBorder="1" applyAlignment="1" applyProtection="1">
      <alignment vertical="center"/>
    </xf>
    <xf numFmtId="182" fontId="15" fillId="2" borderId="30" xfId="5" applyNumberFormat="1" applyFont="1" applyFill="1" applyBorder="1" applyAlignment="1" applyProtection="1">
      <alignment vertical="center"/>
    </xf>
    <xf numFmtId="181" fontId="15" fillId="2" borderId="34" xfId="5" applyNumberFormat="1" applyFont="1" applyFill="1" applyBorder="1" applyAlignment="1" applyProtection="1">
      <alignment vertical="center"/>
    </xf>
    <xf numFmtId="182" fontId="15" fillId="2" borderId="39" xfId="0" applyNumberFormat="1" applyFont="1" applyFill="1" applyBorder="1" applyAlignment="1" applyProtection="1">
      <alignment vertical="center"/>
      <protection locked="0"/>
    </xf>
    <xf numFmtId="182" fontId="15" fillId="2" borderId="46" xfId="5" applyNumberFormat="1" applyFont="1" applyFill="1" applyBorder="1" applyAlignment="1" applyProtection="1">
      <alignment vertical="center"/>
    </xf>
    <xf numFmtId="182" fontId="15" fillId="2" borderId="47" xfId="5" applyNumberFormat="1" applyFont="1" applyFill="1" applyBorder="1" applyAlignment="1" applyProtection="1">
      <alignment vertical="center"/>
    </xf>
    <xf numFmtId="182" fontId="15" fillId="2" borderId="48" xfId="5" applyNumberFormat="1" applyFont="1" applyFill="1" applyBorder="1" applyAlignment="1" applyProtection="1">
      <alignment vertical="center"/>
    </xf>
    <xf numFmtId="182" fontId="15" fillId="2" borderId="49" xfId="5" applyNumberFormat="1" applyFont="1" applyFill="1" applyBorder="1" applyAlignment="1" applyProtection="1">
      <alignment vertical="center"/>
    </xf>
    <xf numFmtId="182" fontId="15" fillId="2" borderId="34" xfId="5" applyNumberFormat="1" applyFont="1" applyFill="1" applyBorder="1" applyAlignment="1" applyProtection="1">
      <alignment vertical="center"/>
    </xf>
    <xf numFmtId="182" fontId="15" fillId="2" borderId="50" xfId="5" applyNumberFormat="1" applyFont="1" applyFill="1" applyBorder="1" applyAlignment="1" applyProtection="1">
      <alignment vertical="center"/>
    </xf>
    <xf numFmtId="182" fontId="24" fillId="2" borderId="37" xfId="5" applyNumberFormat="1" applyFont="1" applyFill="1" applyBorder="1" applyAlignment="1" applyProtection="1">
      <alignment vertical="center"/>
    </xf>
    <xf numFmtId="182" fontId="15" fillId="2" borderId="51" xfId="5" applyNumberFormat="1" applyFont="1" applyFill="1" applyBorder="1" applyAlignment="1" applyProtection="1">
      <alignment vertical="center"/>
    </xf>
    <xf numFmtId="182" fontId="10" fillId="2" borderId="0" xfId="0" applyNumberFormat="1" applyFont="1" applyFill="1" applyAlignment="1" applyProtection="1">
      <protection locked="0"/>
    </xf>
    <xf numFmtId="182" fontId="9" fillId="2" borderId="0" xfId="5" applyNumberFormat="1" applyFont="1" applyFill="1" applyAlignment="1" applyProtection="1"/>
    <xf numFmtId="182" fontId="7" fillId="2" borderId="0" xfId="0" applyNumberFormat="1" applyFont="1" applyFill="1" applyAlignment="1" applyProtection="1">
      <protection locked="0"/>
    </xf>
    <xf numFmtId="182" fontId="9" fillId="2" borderId="0" xfId="5" applyNumberFormat="1" applyFont="1" applyFill="1" applyAlignment="1"/>
    <xf numFmtId="0" fontId="22" fillId="2" borderId="0" xfId="5" applyFont="1" applyFill="1" applyBorder="1" applyProtection="1"/>
    <xf numFmtId="0" fontId="9" fillId="2" borderId="0" xfId="0" applyFont="1" applyFill="1" applyBorder="1" applyAlignment="1">
      <alignment horizontal="center" vertical="center"/>
    </xf>
    <xf numFmtId="0" fontId="9" fillId="2" borderId="28" xfId="5" applyFont="1" applyFill="1" applyBorder="1" applyAlignment="1" applyProtection="1">
      <alignment vertical="center"/>
    </xf>
    <xf numFmtId="0" fontId="9" fillId="2" borderId="29" xfId="5" applyFont="1" applyFill="1" applyBorder="1" applyAlignment="1" applyProtection="1">
      <alignment vertical="center"/>
    </xf>
    <xf numFmtId="0" fontId="9" fillId="2" borderId="26" xfId="5" applyFont="1" applyFill="1" applyBorder="1" applyAlignment="1" applyProtection="1">
      <alignment vertical="center"/>
    </xf>
    <xf numFmtId="0" fontId="9" fillId="2" borderId="26" xfId="5" applyFont="1" applyFill="1" applyBorder="1" applyAlignment="1" applyProtection="1">
      <alignment horizontal="center" vertical="center"/>
    </xf>
    <xf numFmtId="0" fontId="9" fillId="2" borderId="28" xfId="5" applyFont="1" applyFill="1" applyBorder="1" applyAlignment="1" applyProtection="1">
      <alignment horizontal="center" vertical="center"/>
    </xf>
    <xf numFmtId="0" fontId="9" fillId="2" borderId="28" xfId="5" quotePrefix="1" applyFont="1" applyFill="1" applyBorder="1" applyAlignment="1" applyProtection="1">
      <alignment vertical="center"/>
    </xf>
    <xf numFmtId="0" fontId="9" fillId="2" borderId="52" xfId="5" applyFont="1" applyFill="1" applyBorder="1" applyAlignment="1" applyProtection="1">
      <alignment vertical="center"/>
    </xf>
    <xf numFmtId="0" fontId="9" fillId="2" borderId="52" xfId="5" applyFont="1" applyFill="1" applyBorder="1" applyAlignment="1" applyProtection="1">
      <alignment horizontal="center" vertical="center"/>
    </xf>
    <xf numFmtId="0" fontId="9" fillId="2" borderId="52" xfId="5" applyFont="1" applyFill="1" applyBorder="1" applyAlignment="1" applyProtection="1">
      <alignment horizontal="right" vertical="center"/>
    </xf>
    <xf numFmtId="0" fontId="9" fillId="2" borderId="53" xfId="5" applyFont="1" applyFill="1" applyBorder="1" applyAlignment="1" applyProtection="1">
      <alignment horizontal="center" vertical="center"/>
    </xf>
    <xf numFmtId="178" fontId="2" fillId="2" borderId="0" xfId="5" applyNumberFormat="1" applyFont="1" applyFill="1"/>
    <xf numFmtId="182" fontId="15" fillId="2" borderId="21" xfId="5" applyNumberFormat="1" applyFont="1" applyFill="1" applyBorder="1" applyAlignment="1" applyProtection="1">
      <alignment vertical="center"/>
    </xf>
    <xf numFmtId="182" fontId="15" fillId="2" borderId="22" xfId="5" applyNumberFormat="1" applyFont="1" applyFill="1" applyBorder="1" applyAlignment="1" applyProtection="1">
      <alignment vertical="center"/>
    </xf>
    <xf numFmtId="182" fontId="15" fillId="2" borderId="39" xfId="5" applyNumberFormat="1" applyFont="1" applyFill="1" applyBorder="1" applyAlignment="1" applyProtection="1">
      <alignment vertical="center"/>
    </xf>
    <xf numFmtId="182" fontId="15" fillId="2" borderId="20" xfId="5" applyNumberFormat="1" applyFont="1" applyFill="1" applyBorder="1" applyAlignment="1" applyProtection="1">
      <alignment vertical="center"/>
    </xf>
    <xf numFmtId="182" fontId="24" fillId="2" borderId="33" xfId="5" applyNumberFormat="1" applyFont="1" applyFill="1" applyBorder="1" applyAlignment="1" applyProtection="1">
      <alignment vertical="center"/>
    </xf>
    <xf numFmtId="182" fontId="24" fillId="2" borderId="21" xfId="5" applyNumberFormat="1" applyFont="1" applyFill="1" applyBorder="1" applyAlignment="1" applyProtection="1">
      <alignment vertical="center"/>
    </xf>
    <xf numFmtId="182" fontId="15" fillId="2" borderId="56" xfId="5" applyNumberFormat="1" applyFont="1" applyFill="1" applyBorder="1" applyAlignment="1" applyProtection="1">
      <alignment vertical="center"/>
    </xf>
    <xf numFmtId="178" fontId="2" fillId="2" borderId="0" xfId="5" applyNumberFormat="1" applyFont="1" applyFill="1" applyBorder="1"/>
    <xf numFmtId="0" fontId="17" fillId="2" borderId="0" xfId="5" applyFont="1" applyFill="1" applyProtection="1"/>
    <xf numFmtId="0" fontId="21" fillId="2" borderId="20" xfId="0" applyFont="1" applyFill="1" applyBorder="1" applyAlignment="1">
      <alignment horizontal="center" vertical="center"/>
    </xf>
    <xf numFmtId="0" fontId="9" fillId="2" borderId="16" xfId="0" applyFont="1" applyFill="1" applyBorder="1" applyAlignment="1">
      <alignment horizontal="center" vertical="center"/>
    </xf>
    <xf numFmtId="0" fontId="9" fillId="2" borderId="16" xfId="0" applyFont="1" applyFill="1" applyBorder="1"/>
    <xf numFmtId="0" fontId="9" fillId="2" borderId="0" xfId="0" applyFont="1" applyFill="1" applyAlignment="1">
      <alignment wrapText="1"/>
    </xf>
    <xf numFmtId="0" fontId="9" fillId="2" borderId="53" xfId="0" applyFont="1" applyFill="1" applyBorder="1" applyAlignment="1">
      <alignment horizontal="center" vertical="center"/>
    </xf>
    <xf numFmtId="0" fontId="9" fillId="2" borderId="57" xfId="0" applyFont="1" applyFill="1" applyBorder="1" applyAlignment="1">
      <alignment horizontal="center" vertical="center"/>
    </xf>
    <xf numFmtId="182" fontId="9" fillId="2" borderId="20" xfId="4" applyNumberFormat="1" applyFont="1" applyFill="1" applyBorder="1" applyAlignment="1" applyProtection="1">
      <alignment vertical="center"/>
    </xf>
    <xf numFmtId="182" fontId="9" fillId="2" borderId="0" xfId="4" applyNumberFormat="1" applyFont="1" applyFill="1" applyBorder="1" applyAlignment="1" applyProtection="1">
      <alignment vertical="center"/>
    </xf>
    <xf numFmtId="0" fontId="9" fillId="2" borderId="58" xfId="0" applyFont="1" applyFill="1" applyBorder="1"/>
    <xf numFmtId="182" fontId="9" fillId="2" borderId="0" xfId="0" applyNumberFormat="1" applyFont="1" applyFill="1"/>
    <xf numFmtId="182" fontId="9" fillId="2" borderId="33" xfId="4" applyNumberFormat="1" applyFont="1" applyFill="1" applyBorder="1" applyAlignment="1" applyProtection="1">
      <alignment vertical="center"/>
    </xf>
    <xf numFmtId="182" fontId="9" fillId="2" borderId="37" xfId="4" applyNumberFormat="1" applyFont="1" applyFill="1" applyBorder="1" applyAlignment="1" applyProtection="1">
      <alignment vertical="center"/>
    </xf>
    <xf numFmtId="182" fontId="9" fillId="2" borderId="52" xfId="4" applyNumberFormat="1" applyFont="1" applyFill="1" applyBorder="1" applyAlignment="1" applyProtection="1">
      <alignment vertical="center"/>
    </xf>
    <xf numFmtId="182" fontId="9" fillId="2" borderId="21" xfId="4" applyNumberFormat="1" applyFont="1" applyFill="1" applyBorder="1" applyAlignment="1" applyProtection="1">
      <alignment vertical="center"/>
    </xf>
    <xf numFmtId="182" fontId="9" fillId="2" borderId="36" xfId="4" applyNumberFormat="1" applyFont="1" applyFill="1" applyBorder="1" applyAlignment="1" applyProtection="1">
      <alignment vertical="center"/>
    </xf>
    <xf numFmtId="179" fontId="9" fillId="2" borderId="0" xfId="0" applyNumberFormat="1" applyFont="1" applyFill="1" applyBorder="1"/>
    <xf numFmtId="179" fontId="21" fillId="2" borderId="31" xfId="0" applyNumberFormat="1" applyFont="1" applyFill="1" applyBorder="1" applyAlignment="1" applyProtection="1">
      <alignment vertical="center" wrapText="1"/>
      <protection locked="0"/>
    </xf>
    <xf numFmtId="179" fontId="9" fillId="2" borderId="0" xfId="5" applyNumberFormat="1" applyFont="1" applyFill="1" applyBorder="1" applyAlignment="1" applyProtection="1">
      <alignment vertical="top" wrapText="1"/>
    </xf>
    <xf numFmtId="182" fontId="9" fillId="2" borderId="0" xfId="0" applyNumberFormat="1" applyFont="1" applyFill="1" applyBorder="1"/>
    <xf numFmtId="0" fontId="9" fillId="2" borderId="0" xfId="0" applyFont="1" applyFill="1" applyBorder="1"/>
    <xf numFmtId="0" fontId="9" fillId="2" borderId="0" xfId="0" applyFont="1" applyFill="1" applyAlignment="1">
      <alignment vertical="center"/>
    </xf>
    <xf numFmtId="179" fontId="17" fillId="0" borderId="0" xfId="0" applyNumberFormat="1" applyFont="1" applyBorder="1" applyAlignment="1">
      <alignment horizontal="left"/>
    </xf>
    <xf numFmtId="179" fontId="16" fillId="0" borderId="0" xfId="0" applyNumberFormat="1" applyFont="1" applyAlignment="1">
      <alignment horizontal="left" wrapText="1"/>
    </xf>
    <xf numFmtId="179" fontId="15" fillId="0" borderId="62" xfId="0" applyNumberFormat="1" applyFont="1" applyBorder="1" applyAlignment="1">
      <alignment vertical="center"/>
    </xf>
    <xf numFmtId="179" fontId="15" fillId="0" borderId="63" xfId="0" applyNumberFormat="1" applyFont="1" applyBorder="1" applyAlignment="1">
      <alignment vertical="center"/>
    </xf>
    <xf numFmtId="179" fontId="15" fillId="0" borderId="63" xfId="0" applyNumberFormat="1" applyFont="1" applyBorder="1"/>
    <xf numFmtId="179" fontId="15" fillId="0" borderId="64" xfId="0" applyNumberFormat="1" applyFont="1" applyBorder="1"/>
    <xf numFmtId="179" fontId="15" fillId="0" borderId="65" xfId="0" applyNumberFormat="1" applyFont="1" applyBorder="1"/>
    <xf numFmtId="179" fontId="15" fillId="0" borderId="66" xfId="0" applyNumberFormat="1" applyFont="1" applyBorder="1"/>
    <xf numFmtId="179" fontId="15" fillId="0" borderId="67" xfId="0" applyNumberFormat="1" applyFont="1" applyBorder="1"/>
    <xf numFmtId="179" fontId="15" fillId="0" borderId="0" xfId="0" applyNumberFormat="1" applyFont="1" applyBorder="1" applyAlignment="1">
      <alignment horizontal="center" vertical="center"/>
    </xf>
    <xf numFmtId="183" fontId="15" fillId="0" borderId="0" xfId="0" applyNumberFormat="1" applyFont="1" applyBorder="1" applyAlignment="1">
      <alignment vertical="center"/>
    </xf>
    <xf numFmtId="183" fontId="15" fillId="0" borderId="0" xfId="0" applyNumberFormat="1" applyFont="1" applyBorder="1" applyAlignment="1">
      <alignment horizontal="left" vertical="center"/>
    </xf>
    <xf numFmtId="179" fontId="15" fillId="0" borderId="0" xfId="0" applyNumberFormat="1" applyFont="1" applyBorder="1" applyAlignment="1">
      <alignment horizontal="right" vertical="center"/>
    </xf>
    <xf numFmtId="179" fontId="15" fillId="0" borderId="0" xfId="0" applyNumberFormat="1" applyFont="1" applyBorder="1" applyAlignment="1">
      <alignment horizontal="right" vertical="center" wrapText="1"/>
    </xf>
    <xf numFmtId="182" fontId="15" fillId="2" borderId="68" xfId="5" applyNumberFormat="1" applyFont="1" applyFill="1" applyBorder="1" applyAlignment="1" applyProtection="1">
      <alignment vertical="center"/>
    </xf>
    <xf numFmtId="182" fontId="15" fillId="2" borderId="69" xfId="5" applyNumberFormat="1" applyFont="1" applyFill="1" applyBorder="1" applyAlignment="1" applyProtection="1">
      <alignment vertical="center"/>
    </xf>
    <xf numFmtId="182" fontId="9" fillId="2" borderId="72" xfId="5" applyNumberFormat="1" applyFont="1" applyFill="1" applyBorder="1" applyAlignment="1" applyProtection="1">
      <alignment horizontal="center" vertical="center"/>
    </xf>
    <xf numFmtId="182" fontId="9" fillId="2" borderId="51" xfId="5" applyNumberFormat="1" applyFont="1" applyFill="1" applyBorder="1" applyAlignment="1" applyProtection="1">
      <alignment horizontal="center" vertical="center"/>
    </xf>
    <xf numFmtId="182" fontId="9" fillId="2" borderId="51" xfId="5" applyNumberFormat="1" applyFont="1" applyFill="1" applyBorder="1" applyAlignment="1" applyProtection="1">
      <alignment vertical="center"/>
    </xf>
    <xf numFmtId="182" fontId="9" fillId="2" borderId="51" xfId="5" applyNumberFormat="1" applyFont="1" applyFill="1" applyBorder="1" applyAlignment="1" applyProtection="1">
      <alignment horizontal="right" vertical="center"/>
    </xf>
    <xf numFmtId="182" fontId="9" fillId="2" borderId="73" xfId="5" applyNumberFormat="1" applyFont="1" applyFill="1" applyBorder="1" applyAlignment="1" applyProtection="1">
      <alignment horizontal="right" vertical="center"/>
    </xf>
    <xf numFmtId="182" fontId="9" fillId="2" borderId="74" xfId="5" applyNumberFormat="1" applyFont="1" applyFill="1" applyBorder="1" applyAlignment="1" applyProtection="1">
      <alignment horizontal="center" vertical="center"/>
    </xf>
    <xf numFmtId="182" fontId="9" fillId="2" borderId="75" xfId="5" applyNumberFormat="1" applyFont="1" applyFill="1" applyBorder="1" applyAlignment="1" applyProtection="1">
      <alignment vertical="center"/>
    </xf>
    <xf numFmtId="0" fontId="9" fillId="2" borderId="76" xfId="5" applyFont="1" applyFill="1" applyBorder="1" applyAlignment="1" applyProtection="1">
      <alignment horizontal="center" vertical="center"/>
    </xf>
    <xf numFmtId="0" fontId="9" fillId="2" borderId="77" xfId="5" applyFont="1" applyFill="1" applyBorder="1" applyAlignment="1" applyProtection="1">
      <alignment horizontal="center" vertical="center"/>
    </xf>
    <xf numFmtId="0" fontId="9" fillId="0" borderId="0" xfId="5" applyFont="1" applyFill="1" applyBorder="1" applyProtection="1"/>
    <xf numFmtId="0" fontId="2" fillId="0" borderId="0" xfId="5" applyFont="1" applyFill="1" applyBorder="1"/>
    <xf numFmtId="182" fontId="9" fillId="0" borderId="9" xfId="5" applyNumberFormat="1" applyFont="1" applyFill="1" applyBorder="1" applyAlignment="1" applyProtection="1">
      <alignment vertical="center"/>
    </xf>
    <xf numFmtId="182" fontId="15" fillId="2" borderId="28" xfId="5" applyNumberFormat="1" applyFont="1" applyFill="1" applyBorder="1" applyAlignment="1" applyProtection="1">
      <alignment horizontal="right" vertical="center"/>
    </xf>
    <xf numFmtId="182" fontId="15" fillId="2" borderId="86" xfId="5" applyNumberFormat="1" applyFont="1" applyFill="1" applyBorder="1" applyAlignment="1" applyProtection="1">
      <alignment vertical="center"/>
    </xf>
    <xf numFmtId="182" fontId="15" fillId="2" borderId="87" xfId="5" applyNumberFormat="1" applyFont="1" applyFill="1" applyBorder="1" applyAlignment="1" applyProtection="1">
      <alignment vertical="center"/>
    </xf>
    <xf numFmtId="0" fontId="2" fillId="0" borderId="0" xfId="5" applyFont="1" applyFill="1"/>
    <xf numFmtId="0" fontId="9" fillId="0" borderId="0" xfId="5" applyFont="1" applyFill="1"/>
    <xf numFmtId="182" fontId="9" fillId="2" borderId="92" xfId="5" applyNumberFormat="1" applyFont="1" applyFill="1" applyBorder="1" applyAlignment="1" applyProtection="1">
      <alignment horizontal="center" vertical="center"/>
    </xf>
    <xf numFmtId="182" fontId="9" fillId="2" borderId="76" xfId="5" applyNumberFormat="1" applyFont="1" applyFill="1" applyBorder="1" applyAlignment="1" applyProtection="1">
      <alignment horizontal="center" vertical="center"/>
    </xf>
    <xf numFmtId="182" fontId="9" fillId="2" borderId="93" xfId="5" applyNumberFormat="1" applyFont="1" applyFill="1" applyBorder="1" applyAlignment="1" applyProtection="1">
      <alignment horizontal="center" vertical="center"/>
    </xf>
    <xf numFmtId="182" fontId="15" fillId="2" borderId="97" xfId="5" applyNumberFormat="1" applyFont="1" applyFill="1" applyBorder="1" applyAlignment="1" applyProtection="1">
      <alignment horizontal="right" vertical="center"/>
    </xf>
    <xf numFmtId="182" fontId="15" fillId="2" borderId="88" xfId="5" applyNumberFormat="1" applyFont="1" applyFill="1" applyBorder="1" applyAlignment="1" applyProtection="1">
      <alignment vertical="center"/>
    </xf>
    <xf numFmtId="182" fontId="15" fillId="2" borderId="97" xfId="5" applyNumberFormat="1" applyFont="1" applyFill="1" applyBorder="1" applyAlignment="1" applyProtection="1">
      <alignment vertical="center"/>
    </xf>
    <xf numFmtId="182" fontId="15" fillId="2" borderId="95" xfId="5" applyNumberFormat="1" applyFont="1" applyFill="1" applyBorder="1" applyAlignment="1" applyProtection="1">
      <alignment vertical="center"/>
    </xf>
    <xf numFmtId="182" fontId="15" fillId="2" borderId="99" xfId="5" applyNumberFormat="1" applyFont="1" applyFill="1" applyBorder="1" applyAlignment="1" applyProtection="1">
      <alignment vertical="center"/>
    </xf>
    <xf numFmtId="182" fontId="15" fillId="2" borderId="76" xfId="5" applyNumberFormat="1" applyFont="1" applyFill="1" applyBorder="1" applyAlignment="1" applyProtection="1">
      <alignment vertical="center"/>
    </xf>
    <xf numFmtId="182" fontId="15" fillId="2" borderId="98" xfId="0" applyNumberFormat="1" applyFont="1" applyFill="1" applyBorder="1" applyAlignment="1" applyProtection="1">
      <alignment vertical="center"/>
      <protection locked="0"/>
    </xf>
    <xf numFmtId="182" fontId="15" fillId="2" borderId="100" xfId="5" applyNumberFormat="1" applyFont="1" applyFill="1" applyBorder="1" applyAlignment="1" applyProtection="1">
      <alignment vertical="center"/>
    </xf>
    <xf numFmtId="182" fontId="13" fillId="2" borderId="0" xfId="5" applyNumberFormat="1" applyFont="1" applyFill="1" applyBorder="1" applyAlignment="1" applyProtection="1"/>
    <xf numFmtId="182" fontId="15" fillId="2" borderId="49" xfId="5" applyNumberFormat="1" applyFont="1" applyFill="1" applyBorder="1" applyAlignment="1" applyProtection="1">
      <alignment horizontal="right" vertical="center"/>
    </xf>
    <xf numFmtId="182" fontId="15" fillId="2" borderId="103" xfId="5" applyNumberFormat="1" applyFont="1" applyFill="1" applyBorder="1" applyAlignment="1" applyProtection="1">
      <alignment vertical="center"/>
    </xf>
    <xf numFmtId="182" fontId="15" fillId="2" borderId="72" xfId="5" applyNumberFormat="1" applyFont="1" applyFill="1" applyBorder="1" applyAlignment="1" applyProtection="1">
      <alignment vertical="center"/>
    </xf>
    <xf numFmtId="182" fontId="15" fillId="2" borderId="68" xfId="0" applyNumberFormat="1" applyFont="1" applyFill="1" applyBorder="1" applyAlignment="1" applyProtection="1">
      <alignment vertical="center"/>
      <protection locked="0"/>
    </xf>
    <xf numFmtId="0" fontId="9" fillId="2" borderId="72" xfId="5" applyFont="1" applyFill="1" applyBorder="1" applyAlignment="1" applyProtection="1">
      <alignment vertical="center"/>
    </xf>
    <xf numFmtId="0" fontId="9" fillId="2" borderId="72" xfId="5" applyFont="1" applyFill="1" applyBorder="1" applyAlignment="1" applyProtection="1">
      <alignment horizontal="center" vertical="center"/>
    </xf>
    <xf numFmtId="0" fontId="9" fillId="2" borderId="108" xfId="0" applyFont="1" applyFill="1" applyBorder="1" applyAlignment="1">
      <alignment horizontal="center" vertical="center"/>
    </xf>
    <xf numFmtId="0" fontId="9" fillId="2" borderId="31" xfId="0" applyFont="1" applyFill="1" applyBorder="1"/>
    <xf numFmtId="0" fontId="9" fillId="2" borderId="0" xfId="0" applyFont="1" applyFill="1" applyBorder="1" applyAlignment="1">
      <alignment vertical="center"/>
    </xf>
    <xf numFmtId="179" fontId="9" fillId="2" borderId="31" xfId="5" applyNumberFormat="1" applyFont="1" applyFill="1" applyBorder="1" applyAlignment="1" applyProtection="1">
      <alignment vertical="top" wrapText="1"/>
    </xf>
    <xf numFmtId="182" fontId="9" fillId="0" borderId="17" xfId="2" applyNumberFormat="1" applyFont="1" applyFill="1" applyBorder="1" applyAlignment="1" applyProtection="1">
      <alignment vertical="center"/>
    </xf>
    <xf numFmtId="182" fontId="9" fillId="0" borderId="32" xfId="5" applyNumberFormat="1" applyFont="1" applyFill="1" applyBorder="1" applyAlignment="1">
      <alignment vertical="center"/>
    </xf>
    <xf numFmtId="182" fontId="9" fillId="0" borderId="113" xfId="5" applyNumberFormat="1" applyFont="1" applyFill="1" applyBorder="1" applyAlignment="1">
      <alignment vertical="center"/>
    </xf>
    <xf numFmtId="182" fontId="9" fillId="0" borderId="32" xfId="2" applyNumberFormat="1" applyFont="1" applyFill="1" applyBorder="1" applyProtection="1"/>
    <xf numFmtId="182" fontId="9" fillId="0" borderId="33" xfId="5" applyNumberFormat="1" applyFont="1" applyFill="1" applyBorder="1" applyProtection="1"/>
    <xf numFmtId="182" fontId="9" fillId="0" borderId="38" xfId="2" applyNumberFormat="1" applyFont="1" applyFill="1" applyBorder="1" applyProtection="1"/>
    <xf numFmtId="182" fontId="9" fillId="0" borderId="37" xfId="5" applyNumberFormat="1" applyFont="1" applyFill="1" applyBorder="1" applyProtection="1"/>
    <xf numFmtId="182" fontId="9" fillId="0" borderId="16" xfId="2" applyNumberFormat="1" applyFont="1" applyFill="1" applyBorder="1" applyProtection="1"/>
    <xf numFmtId="182" fontId="9" fillId="0" borderId="28" xfId="5" applyNumberFormat="1" applyFont="1" applyFill="1" applyBorder="1" applyProtection="1"/>
    <xf numFmtId="182" fontId="15" fillId="2" borderId="53" xfId="0" applyNumberFormat="1" applyFont="1" applyFill="1" applyBorder="1" applyAlignment="1" applyProtection="1">
      <alignment vertical="center"/>
      <protection locked="0"/>
    </xf>
    <xf numFmtId="182" fontId="15" fillId="2" borderId="22" xfId="0" applyNumberFormat="1" applyFont="1" applyFill="1" applyBorder="1" applyAlignment="1" applyProtection="1">
      <alignment vertical="center"/>
      <protection locked="0"/>
    </xf>
    <xf numFmtId="183" fontId="15" fillId="0" borderId="9" xfId="0" applyNumberFormat="1" applyFont="1" applyBorder="1" applyAlignment="1">
      <alignment vertical="center"/>
    </xf>
    <xf numFmtId="183" fontId="15" fillId="0" borderId="13" xfId="0" applyNumberFormat="1" applyFont="1" applyBorder="1" applyAlignment="1">
      <alignment vertical="center"/>
    </xf>
    <xf numFmtId="180" fontId="15" fillId="0" borderId="115" xfId="0" applyNumberFormat="1" applyFont="1" applyBorder="1" applyAlignment="1">
      <alignment horizontal="right" vertical="center"/>
    </xf>
    <xf numFmtId="180" fontId="15" fillId="0" borderId="10" xfId="0" applyNumberFormat="1" applyFont="1" applyBorder="1" applyAlignment="1">
      <alignment horizontal="right" vertical="center"/>
    </xf>
    <xf numFmtId="180" fontId="15" fillId="0" borderId="13" xfId="0" applyNumberFormat="1" applyFont="1" applyBorder="1" applyAlignment="1">
      <alignment horizontal="right" vertical="center"/>
    </xf>
    <xf numFmtId="182" fontId="15" fillId="0" borderId="37" xfId="5" applyNumberFormat="1" applyFont="1" applyFill="1" applyBorder="1" applyAlignment="1" applyProtection="1">
      <alignment vertical="center"/>
    </xf>
    <xf numFmtId="182" fontId="24" fillId="0" borderId="32" xfId="5" applyNumberFormat="1" applyFont="1" applyFill="1" applyBorder="1" applyProtection="1"/>
    <xf numFmtId="182" fontId="24" fillId="0" borderId="38" xfId="5" applyNumberFormat="1" applyFont="1" applyFill="1" applyBorder="1" applyProtection="1"/>
    <xf numFmtId="0" fontId="11" fillId="0" borderId="116" xfId="6" applyNumberFormat="1" applyFont="1" applyFill="1" applyBorder="1" applyAlignment="1">
      <alignment horizontal="center" vertical="center"/>
    </xf>
    <xf numFmtId="0" fontId="11" fillId="0" borderId="9" xfId="6" applyNumberFormat="1" applyFont="1" applyFill="1" applyBorder="1" applyAlignment="1">
      <alignment horizontal="center" vertical="center"/>
    </xf>
    <xf numFmtId="0" fontId="11" fillId="0" borderId="117" xfId="6" applyNumberFormat="1" applyFont="1" applyFill="1" applyBorder="1" applyAlignment="1">
      <alignment horizontal="center" vertical="center"/>
    </xf>
    <xf numFmtId="182" fontId="24" fillId="0" borderId="32" xfId="5" applyNumberFormat="1" applyFont="1" applyFill="1" applyBorder="1" applyAlignment="1" applyProtection="1"/>
    <xf numFmtId="182" fontId="9" fillId="0" borderId="35" xfId="5" applyNumberFormat="1" applyFont="1" applyFill="1" applyBorder="1" applyAlignment="1">
      <alignment vertical="center"/>
    </xf>
    <xf numFmtId="179" fontId="23" fillId="0" borderId="118" xfId="0" applyNumberFormat="1" applyFont="1" applyFill="1" applyBorder="1" applyAlignment="1" applyProtection="1">
      <alignment horizontal="center" vertical="center"/>
      <protection locked="0"/>
    </xf>
    <xf numFmtId="182" fontId="9" fillId="0" borderId="119" xfId="2" applyNumberFormat="1" applyFont="1" applyFill="1" applyBorder="1" applyProtection="1"/>
    <xf numFmtId="182" fontId="9" fillId="0" borderId="119" xfId="5" applyNumberFormat="1" applyFont="1" applyFill="1" applyBorder="1" applyProtection="1"/>
    <xf numFmtId="182" fontId="9" fillId="0" borderId="120" xfId="2" applyNumberFormat="1" applyFont="1" applyFill="1" applyBorder="1" applyProtection="1"/>
    <xf numFmtId="182" fontId="9" fillId="0" borderId="121" xfId="5" applyNumberFormat="1" applyFont="1" applyFill="1" applyBorder="1" applyProtection="1"/>
    <xf numFmtId="182" fontId="9" fillId="0" borderId="36" xfId="5" applyNumberFormat="1" applyFont="1" applyFill="1" applyBorder="1" applyAlignment="1">
      <alignment vertical="center"/>
    </xf>
    <xf numFmtId="182" fontId="9" fillId="0" borderId="122" xfId="5" applyNumberFormat="1" applyFont="1" applyFill="1" applyBorder="1" applyAlignment="1">
      <alignment vertical="center"/>
    </xf>
    <xf numFmtId="182" fontId="15" fillId="0" borderId="42" xfId="5" applyNumberFormat="1" applyFont="1" applyFill="1" applyBorder="1" applyAlignment="1" applyProtection="1">
      <alignment vertical="center"/>
    </xf>
    <xf numFmtId="182" fontId="15" fillId="0" borderId="33" xfId="5" applyNumberFormat="1" applyFont="1" applyFill="1" applyBorder="1" applyAlignment="1" applyProtection="1">
      <alignment vertical="center"/>
    </xf>
    <xf numFmtId="182" fontId="15" fillId="0" borderId="32" xfId="5" applyNumberFormat="1" applyFont="1" applyFill="1" applyBorder="1" applyAlignment="1" applyProtection="1">
      <alignment vertical="center"/>
    </xf>
    <xf numFmtId="182" fontId="15" fillId="2" borderId="73" xfId="5" applyNumberFormat="1" applyFont="1" applyFill="1" applyBorder="1" applyAlignment="1" applyProtection="1">
      <alignment vertical="center"/>
    </xf>
    <xf numFmtId="0" fontId="9" fillId="0" borderId="34" xfId="5" applyFont="1" applyFill="1" applyBorder="1" applyAlignment="1">
      <alignment horizontal="center" vertical="center"/>
    </xf>
    <xf numFmtId="182" fontId="9" fillId="0" borderId="38" xfId="0" applyNumberFormat="1" applyFont="1" applyFill="1" applyBorder="1" applyAlignment="1">
      <alignment vertical="center"/>
    </xf>
    <xf numFmtId="182" fontId="9" fillId="0" borderId="124" xfId="0" applyNumberFormat="1" applyFont="1" applyFill="1" applyBorder="1" applyAlignment="1">
      <alignment vertical="center"/>
    </xf>
    <xf numFmtId="182" fontId="9" fillId="0" borderId="38" xfId="5" applyNumberFormat="1" applyFont="1" applyFill="1" applyBorder="1" applyAlignment="1">
      <alignment vertical="center"/>
    </xf>
    <xf numFmtId="182" fontId="9" fillId="0" borderId="125" xfId="5" applyNumberFormat="1" applyFont="1" applyFill="1" applyBorder="1" applyAlignment="1">
      <alignment vertical="center"/>
    </xf>
    <xf numFmtId="182" fontId="9" fillId="0" borderId="47" xfId="2" applyNumberFormat="1" applyFont="1" applyFill="1" applyBorder="1" applyProtection="1"/>
    <xf numFmtId="182" fontId="9" fillId="0" borderId="46" xfId="5" applyNumberFormat="1" applyFont="1" applyFill="1" applyBorder="1" applyProtection="1"/>
    <xf numFmtId="182" fontId="9" fillId="0" borderId="126" xfId="2" applyNumberFormat="1" applyFont="1" applyFill="1" applyBorder="1" applyProtection="1"/>
    <xf numFmtId="182" fontId="9" fillId="0" borderId="48" xfId="5" applyNumberFormat="1" applyFont="1" applyFill="1" applyBorder="1" applyProtection="1"/>
    <xf numFmtId="182" fontId="9" fillId="0" borderId="125" xfId="2" applyNumberFormat="1" applyFont="1" applyFill="1" applyBorder="1" applyProtection="1"/>
    <xf numFmtId="182" fontId="9" fillId="0" borderId="49" xfId="5" applyNumberFormat="1" applyFont="1" applyFill="1" applyBorder="1" applyProtection="1"/>
    <xf numFmtId="182" fontId="9" fillId="0" borderId="87" xfId="2" applyNumberFormat="1" applyFont="1" applyFill="1" applyBorder="1" applyProtection="1"/>
    <xf numFmtId="182" fontId="9" fillId="0" borderId="85" xfId="5" applyNumberFormat="1" applyFont="1" applyFill="1" applyBorder="1" applyProtection="1"/>
    <xf numFmtId="182" fontId="9" fillId="0" borderId="127" xfId="2" applyNumberFormat="1" applyFont="1" applyFill="1" applyBorder="1" applyProtection="1"/>
    <xf numFmtId="182" fontId="9" fillId="0" borderId="85" xfId="2" applyNumberFormat="1" applyFont="1" applyFill="1" applyBorder="1" applyProtection="1"/>
    <xf numFmtId="182" fontId="9" fillId="0" borderId="9" xfId="5" applyNumberFormat="1" applyFont="1" applyFill="1" applyBorder="1" applyAlignment="1">
      <alignment vertical="center"/>
    </xf>
    <xf numFmtId="182" fontId="9" fillId="0" borderId="34" xfId="5" applyNumberFormat="1" applyFont="1" applyFill="1" applyBorder="1" applyAlignment="1">
      <alignment vertical="center"/>
    </xf>
    <xf numFmtId="182" fontId="9" fillId="0" borderId="21" xfId="5" applyNumberFormat="1" applyFont="1" applyFill="1" applyBorder="1" applyAlignment="1">
      <alignment vertical="center"/>
    </xf>
    <xf numFmtId="182" fontId="9" fillId="0" borderId="37" xfId="5" applyNumberFormat="1" applyFont="1" applyFill="1" applyBorder="1" applyAlignment="1">
      <alignment vertical="center"/>
    </xf>
    <xf numFmtId="182" fontId="15" fillId="0" borderId="0" xfId="5" applyNumberFormat="1" applyFont="1" applyFill="1" applyAlignment="1">
      <alignment horizontal="left"/>
    </xf>
    <xf numFmtId="182" fontId="9" fillId="0" borderId="97" xfId="5" applyNumberFormat="1" applyFont="1" applyFill="1" applyBorder="1" applyAlignment="1">
      <alignment vertical="center"/>
    </xf>
    <xf numFmtId="182" fontId="9" fillId="0" borderId="129" xfId="5" applyNumberFormat="1" applyFont="1" applyFill="1" applyBorder="1" applyAlignment="1">
      <alignment vertical="center"/>
    </xf>
    <xf numFmtId="182" fontId="24" fillId="0" borderId="37" xfId="1" applyNumberFormat="1" applyFont="1" applyFill="1" applyBorder="1" applyAlignment="1" applyProtection="1">
      <alignment vertical="center"/>
    </xf>
    <xf numFmtId="182" fontId="24" fillId="0" borderId="37" xfId="5" applyNumberFormat="1" applyFont="1" applyFill="1" applyBorder="1" applyAlignment="1" applyProtection="1">
      <alignment vertical="center"/>
    </xf>
    <xf numFmtId="182" fontId="24" fillId="0" borderId="97" xfId="5" applyNumberFormat="1" applyFont="1" applyFill="1" applyBorder="1" applyAlignment="1" applyProtection="1">
      <alignment vertical="center"/>
    </xf>
    <xf numFmtId="182" fontId="24" fillId="0" borderId="38" xfId="5" applyNumberFormat="1" applyFont="1" applyFill="1" applyBorder="1" applyAlignment="1" applyProtection="1">
      <alignment vertical="center"/>
    </xf>
    <xf numFmtId="182" fontId="15" fillId="0" borderId="38" xfId="5" applyNumberFormat="1" applyFont="1" applyFill="1" applyBorder="1" applyAlignment="1" applyProtection="1">
      <alignment vertical="center"/>
    </xf>
    <xf numFmtId="182" fontId="24" fillId="0" borderId="49" xfId="5" applyNumberFormat="1" applyFont="1" applyFill="1" applyBorder="1" applyAlignment="1" applyProtection="1">
      <alignment vertical="center"/>
    </xf>
    <xf numFmtId="182" fontId="2" fillId="0" borderId="0" xfId="5" applyNumberFormat="1" applyFont="1" applyFill="1" applyBorder="1" applyAlignment="1"/>
    <xf numFmtId="182" fontId="2" fillId="0" borderId="0" xfId="5" applyNumberFormat="1" applyFont="1" applyFill="1" applyAlignment="1"/>
    <xf numFmtId="182" fontId="15" fillId="0" borderId="69" xfId="5" applyNumberFormat="1" applyFont="1" applyFill="1" applyBorder="1" applyAlignment="1" applyProtection="1">
      <alignment vertical="center"/>
    </xf>
    <xf numFmtId="182" fontId="15" fillId="0" borderId="49" xfId="5" applyNumberFormat="1" applyFont="1" applyFill="1" applyBorder="1" applyAlignment="1" applyProtection="1">
      <alignment vertical="center"/>
    </xf>
    <xf numFmtId="182" fontId="15" fillId="0" borderId="21" xfId="5" applyNumberFormat="1" applyFont="1" applyFill="1" applyBorder="1" applyAlignment="1" applyProtection="1">
      <alignment vertical="center"/>
    </xf>
    <xf numFmtId="182" fontId="15" fillId="0" borderId="56" xfId="5" applyNumberFormat="1" applyFont="1" applyFill="1" applyBorder="1" applyAlignment="1" applyProtection="1">
      <alignment vertical="center"/>
    </xf>
    <xf numFmtId="182" fontId="15" fillId="0" borderId="22" xfId="5" applyNumberFormat="1" applyFont="1" applyFill="1" applyBorder="1" applyAlignment="1" applyProtection="1">
      <alignment vertical="center"/>
    </xf>
    <xf numFmtId="182" fontId="15" fillId="0" borderId="39" xfId="5" applyNumberFormat="1" applyFont="1" applyFill="1" applyBorder="1" applyAlignment="1" applyProtection="1">
      <alignment vertical="center"/>
    </xf>
    <xf numFmtId="182" fontId="15" fillId="0" borderId="68" xfId="5" applyNumberFormat="1" applyFont="1" applyFill="1" applyBorder="1" applyAlignment="1" applyProtection="1">
      <alignment vertical="center"/>
    </xf>
    <xf numFmtId="0" fontId="9" fillId="0" borderId="86" xfId="6" applyFont="1" applyFill="1" applyBorder="1" applyAlignment="1">
      <alignment horizontal="center" vertical="center"/>
    </xf>
    <xf numFmtId="184" fontId="15" fillId="0" borderId="32" xfId="0" applyNumberFormat="1" applyFont="1" applyFill="1" applyBorder="1" applyAlignment="1" applyProtection="1">
      <protection locked="0"/>
    </xf>
    <xf numFmtId="184" fontId="15" fillId="0" borderId="33" xfId="5" applyNumberFormat="1" applyFont="1" applyFill="1" applyBorder="1" applyProtection="1"/>
    <xf numFmtId="177" fontId="24" fillId="0" borderId="33" xfId="5" applyNumberFormat="1" applyFont="1" applyFill="1" applyBorder="1" applyProtection="1"/>
    <xf numFmtId="184" fontId="24" fillId="0" borderId="33" xfId="5" applyNumberFormat="1" applyFont="1" applyFill="1" applyBorder="1" applyProtection="1"/>
    <xf numFmtId="180" fontId="24" fillId="0" borderId="33" xfId="5" applyNumberFormat="1" applyFont="1" applyFill="1" applyBorder="1" applyProtection="1"/>
    <xf numFmtId="180" fontId="24" fillId="0" borderId="69" xfId="5" applyNumberFormat="1" applyFont="1" applyFill="1" applyBorder="1" applyProtection="1"/>
    <xf numFmtId="0" fontId="9" fillId="0" borderId="86" xfId="6" applyNumberFormat="1" applyFont="1" applyFill="1" applyBorder="1" applyAlignment="1">
      <alignment horizontal="center" vertical="center"/>
    </xf>
    <xf numFmtId="184" fontId="15" fillId="0" borderId="34" xfId="0" applyNumberFormat="1" applyFont="1" applyFill="1" applyBorder="1" applyAlignment="1" applyProtection="1">
      <protection locked="0"/>
    </xf>
    <xf numFmtId="184" fontId="15" fillId="0" borderId="21" xfId="5" applyNumberFormat="1" applyFont="1" applyFill="1" applyBorder="1" applyProtection="1"/>
    <xf numFmtId="177" fontId="24" fillId="0" borderId="21" xfId="5" applyNumberFormat="1" applyFont="1" applyFill="1" applyBorder="1" applyProtection="1"/>
    <xf numFmtId="184" fontId="24" fillId="0" borderId="21" xfId="5" applyNumberFormat="1" applyFont="1" applyFill="1" applyBorder="1" applyProtection="1"/>
    <xf numFmtId="180" fontId="24" fillId="0" borderId="21" xfId="5" applyNumberFormat="1" applyFont="1" applyFill="1" applyBorder="1" applyProtection="1"/>
    <xf numFmtId="180" fontId="24" fillId="0" borderId="56" xfId="5" applyNumberFormat="1" applyFont="1" applyFill="1" applyBorder="1" applyProtection="1"/>
    <xf numFmtId="184" fontId="24" fillId="0" borderId="29" xfId="5" applyNumberFormat="1" applyFont="1" applyFill="1" applyBorder="1" applyProtection="1"/>
    <xf numFmtId="176" fontId="15" fillId="0" borderId="9" xfId="5" applyNumberFormat="1" applyFont="1" applyFill="1" applyBorder="1"/>
    <xf numFmtId="184" fontId="24" fillId="0" borderId="24" xfId="5" applyNumberFormat="1" applyFont="1" applyFill="1" applyBorder="1" applyProtection="1"/>
    <xf numFmtId="184" fontId="24" fillId="0" borderId="37" xfId="5" applyNumberFormat="1" applyFont="1" applyFill="1" applyBorder="1" applyProtection="1"/>
    <xf numFmtId="0" fontId="9" fillId="0" borderId="130" xfId="6" applyNumberFormat="1" applyFont="1" applyFill="1" applyBorder="1" applyAlignment="1">
      <alignment horizontal="center" vertical="center"/>
    </xf>
    <xf numFmtId="184" fontId="15" fillId="0" borderId="26" xfId="0" applyNumberFormat="1" applyFont="1" applyFill="1" applyBorder="1" applyAlignment="1" applyProtection="1">
      <protection locked="0"/>
    </xf>
    <xf numFmtId="184" fontId="15" fillId="0" borderId="29" xfId="5" applyNumberFormat="1" applyFont="1" applyFill="1" applyBorder="1" applyProtection="1"/>
    <xf numFmtId="184" fontId="15" fillId="0" borderId="131" xfId="0" applyNumberFormat="1" applyFont="1" applyFill="1" applyBorder="1" applyAlignment="1" applyProtection="1">
      <protection locked="0"/>
    </xf>
    <xf numFmtId="184" fontId="15" fillId="0" borderId="132" xfId="0" applyNumberFormat="1" applyFont="1" applyFill="1" applyBorder="1" applyAlignment="1" applyProtection="1">
      <protection locked="0"/>
    </xf>
    <xf numFmtId="177" fontId="24" fillId="0" borderId="132" xfId="0" applyNumberFormat="1" applyFont="1" applyFill="1" applyBorder="1" applyAlignment="1" applyProtection="1">
      <protection locked="0"/>
    </xf>
    <xf numFmtId="184" fontId="24" fillId="0" borderId="132" xfId="0" applyNumberFormat="1" applyFont="1" applyFill="1" applyBorder="1" applyAlignment="1" applyProtection="1">
      <protection locked="0"/>
    </xf>
    <xf numFmtId="180" fontId="24" fillId="0" borderId="132" xfId="0" applyNumberFormat="1" applyFont="1" applyFill="1" applyBorder="1" applyAlignment="1" applyProtection="1">
      <protection locked="0"/>
    </xf>
    <xf numFmtId="182" fontId="15" fillId="0" borderId="32" xfId="5" applyNumberFormat="1" applyFont="1" applyFill="1" applyBorder="1" applyProtection="1"/>
    <xf numFmtId="182" fontId="15" fillId="0" borderId="33" xfId="5" applyNumberFormat="1" applyFont="1" applyFill="1" applyBorder="1" applyProtection="1"/>
    <xf numFmtId="182" fontId="15" fillId="0" borderId="32" xfId="5" applyNumberFormat="1" applyFont="1" applyFill="1" applyBorder="1" applyAlignment="1" applyProtection="1"/>
    <xf numFmtId="0" fontId="22" fillId="0" borderId="0" xfId="5" applyFont="1" applyFill="1"/>
    <xf numFmtId="182" fontId="15" fillId="0" borderId="34" xfId="5" applyNumberFormat="1" applyFont="1" applyFill="1" applyBorder="1" applyProtection="1"/>
    <xf numFmtId="182" fontId="15" fillId="0" borderId="37" xfId="5" applyNumberFormat="1" applyFont="1" applyFill="1" applyBorder="1" applyProtection="1"/>
    <xf numFmtId="182" fontId="15" fillId="0" borderId="38" xfId="5" applyNumberFormat="1" applyFont="1" applyFill="1" applyBorder="1" applyProtection="1"/>
    <xf numFmtId="182" fontId="15" fillId="0" borderId="38" xfId="5" applyNumberFormat="1" applyFont="1" applyFill="1" applyBorder="1" applyAlignment="1" applyProtection="1"/>
    <xf numFmtId="182" fontId="15" fillId="0" borderId="39" xfId="5" applyNumberFormat="1" applyFont="1" applyFill="1" applyBorder="1" applyProtection="1"/>
    <xf numFmtId="0" fontId="22" fillId="0" borderId="0" xfId="5" applyFont="1" applyFill="1" applyBorder="1"/>
    <xf numFmtId="182" fontId="24" fillId="0" borderId="69" xfId="5" applyNumberFormat="1" applyFont="1" applyFill="1" applyBorder="1" applyAlignment="1" applyProtection="1"/>
    <xf numFmtId="182" fontId="24" fillId="0" borderId="49" xfId="5" applyNumberFormat="1" applyFont="1" applyFill="1" applyBorder="1" applyProtection="1"/>
    <xf numFmtId="182" fontId="15" fillId="0" borderId="69" xfId="5" applyNumberFormat="1" applyFont="1" applyFill="1" applyBorder="1" applyAlignment="1" applyProtection="1"/>
    <xf numFmtId="182" fontId="15" fillId="0" borderId="49" xfId="5" applyNumberFormat="1" applyFont="1" applyFill="1" applyBorder="1" applyAlignment="1" applyProtection="1"/>
    <xf numFmtId="182" fontId="15" fillId="0" borderId="49" xfId="5" applyNumberFormat="1" applyFont="1" applyFill="1" applyBorder="1" applyProtection="1"/>
    <xf numFmtId="182" fontId="15" fillId="0" borderId="68" xfId="5" applyNumberFormat="1" applyFont="1" applyFill="1" applyBorder="1" applyProtection="1"/>
    <xf numFmtId="0" fontId="11" fillId="0" borderId="34" xfId="5" applyFont="1" applyFill="1" applyBorder="1" applyAlignment="1" applyProtection="1">
      <alignment horizontal="center" vertical="center"/>
    </xf>
    <xf numFmtId="0" fontId="9" fillId="0" borderId="34" xfId="5" applyFont="1" applyFill="1" applyBorder="1" applyAlignment="1" applyProtection="1">
      <alignment horizontal="center" vertical="center"/>
    </xf>
    <xf numFmtId="0" fontId="9" fillId="0" borderId="17" xfId="0" applyFont="1" applyFill="1" applyBorder="1" applyAlignment="1">
      <alignment horizontal="center" vertical="center"/>
    </xf>
    <xf numFmtId="179" fontId="9" fillId="0" borderId="32" xfId="5" applyNumberFormat="1" applyFont="1" applyFill="1" applyBorder="1" applyAlignment="1">
      <alignment vertical="center"/>
    </xf>
    <xf numFmtId="179" fontId="9" fillId="0" borderId="17" xfId="5" applyNumberFormat="1" applyFont="1" applyFill="1" applyBorder="1" applyAlignment="1">
      <alignment vertical="center"/>
    </xf>
    <xf numFmtId="179" fontId="9" fillId="0" borderId="34" xfId="5" applyNumberFormat="1" applyFont="1" applyFill="1" applyBorder="1" applyAlignment="1">
      <alignment vertical="center"/>
    </xf>
    <xf numFmtId="179" fontId="9" fillId="0" borderId="19" xfId="5" applyNumberFormat="1" applyFont="1" applyFill="1" applyBorder="1" applyAlignment="1">
      <alignment vertical="center"/>
    </xf>
    <xf numFmtId="179" fontId="9" fillId="0" borderId="133" xfId="5" applyNumberFormat="1" applyFont="1" applyFill="1" applyBorder="1" applyAlignment="1">
      <alignment vertical="center"/>
    </xf>
    <xf numFmtId="179" fontId="9" fillId="0" borderId="134" xfId="5" applyNumberFormat="1" applyFont="1" applyFill="1" applyBorder="1" applyAlignment="1">
      <alignment vertical="center"/>
    </xf>
    <xf numFmtId="0" fontId="9" fillId="0" borderId="135" xfId="0" applyFont="1" applyFill="1" applyBorder="1" applyAlignment="1">
      <alignment horizontal="center" vertical="center"/>
    </xf>
    <xf numFmtId="178" fontId="22" fillId="0" borderId="0" xfId="5" applyNumberFormat="1" applyFont="1" applyFill="1" applyBorder="1"/>
    <xf numFmtId="178" fontId="22" fillId="0" borderId="0" xfId="5" applyNumberFormat="1" applyFont="1" applyFill="1"/>
    <xf numFmtId="178" fontId="2" fillId="0" borderId="0" xfId="5" applyNumberFormat="1" applyFont="1" applyFill="1" applyBorder="1"/>
    <xf numFmtId="178" fontId="2" fillId="0" borderId="0" xfId="5" applyNumberFormat="1" applyFont="1" applyFill="1"/>
    <xf numFmtId="182" fontId="9" fillId="0" borderId="33" xfId="5" applyNumberFormat="1" applyFont="1" applyFill="1" applyBorder="1" applyAlignment="1" applyProtection="1">
      <alignment vertical="center"/>
    </xf>
    <xf numFmtId="182" fontId="9" fillId="0" borderId="113" xfId="5" applyNumberFormat="1" applyFont="1" applyFill="1" applyBorder="1" applyAlignment="1" applyProtection="1">
      <alignment vertical="center"/>
    </xf>
    <xf numFmtId="0" fontId="11" fillId="0" borderId="0" xfId="5" applyFont="1" applyFill="1" applyProtection="1"/>
    <xf numFmtId="182" fontId="2" fillId="0" borderId="0" xfId="5" applyNumberFormat="1" applyFont="1" applyFill="1"/>
    <xf numFmtId="182" fontId="9" fillId="0" borderId="136" xfId="5" applyNumberFormat="1" applyFont="1" applyFill="1" applyBorder="1" applyAlignment="1">
      <alignment vertical="center"/>
    </xf>
    <xf numFmtId="182" fontId="9" fillId="0" borderId="137" xfId="5" applyNumberFormat="1" applyFont="1" applyFill="1" applyBorder="1" applyAlignment="1">
      <alignment vertical="center"/>
    </xf>
    <xf numFmtId="182" fontId="9" fillId="0" borderId="27" xfId="5" applyNumberFormat="1" applyFont="1" applyFill="1" applyBorder="1" applyAlignment="1">
      <alignment vertical="center"/>
    </xf>
    <xf numFmtId="179" fontId="9" fillId="0" borderId="27" xfId="5" applyNumberFormat="1" applyFont="1" applyFill="1" applyBorder="1" applyAlignment="1">
      <alignment vertical="center"/>
    </xf>
    <xf numFmtId="179" fontId="9" fillId="0" borderId="113" xfId="5" applyNumberFormat="1" applyFont="1" applyFill="1" applyBorder="1" applyAlignment="1">
      <alignment vertical="center"/>
    </xf>
    <xf numFmtId="0" fontId="11" fillId="0" borderId="30" xfId="0" applyFont="1" applyFill="1" applyBorder="1" applyAlignment="1">
      <alignment horizontal="center" vertical="center"/>
    </xf>
    <xf numFmtId="182" fontId="11" fillId="0" borderId="19" xfId="4" applyNumberFormat="1" applyFont="1" applyFill="1" applyBorder="1" applyAlignment="1" applyProtection="1">
      <alignment vertical="center"/>
    </xf>
    <xf numFmtId="182" fontId="11" fillId="0" borderId="32" xfId="4" applyNumberFormat="1" applyFont="1" applyFill="1" applyBorder="1" applyAlignment="1" applyProtection="1">
      <alignment vertical="center"/>
    </xf>
    <xf numFmtId="182" fontId="11" fillId="0" borderId="33" xfId="4" applyNumberFormat="1" applyFont="1" applyFill="1" applyBorder="1" applyAlignment="1" applyProtection="1">
      <alignment vertical="center"/>
    </xf>
    <xf numFmtId="0" fontId="9" fillId="0" borderId="0" xfId="0" applyFont="1" applyFill="1"/>
    <xf numFmtId="182" fontId="9" fillId="0" borderId="140" xfId="5" applyNumberFormat="1" applyFont="1" applyFill="1" applyBorder="1" applyAlignment="1">
      <alignment vertical="center"/>
    </xf>
    <xf numFmtId="182" fontId="9" fillId="0" borderId="69" xfId="5" applyNumberFormat="1" applyFont="1" applyFill="1" applyBorder="1" applyAlignment="1" applyProtection="1">
      <alignment vertical="center"/>
    </xf>
    <xf numFmtId="182" fontId="9" fillId="0" borderId="141" xfId="2" applyNumberFormat="1" applyFont="1" applyFill="1" applyBorder="1" applyProtection="1"/>
    <xf numFmtId="182" fontId="9" fillId="0" borderId="142" xfId="5" applyNumberFormat="1" applyFont="1" applyFill="1" applyBorder="1" applyProtection="1"/>
    <xf numFmtId="182" fontId="24" fillId="2" borderId="69" xfId="5" applyNumberFormat="1" applyFont="1" applyFill="1" applyBorder="1" applyAlignment="1" applyProtection="1">
      <alignment vertical="center"/>
    </xf>
    <xf numFmtId="182" fontId="24" fillId="2" borderId="49" xfId="5" applyNumberFormat="1" applyFont="1" applyFill="1" applyBorder="1" applyAlignment="1" applyProtection="1">
      <alignment vertical="center"/>
    </xf>
    <xf numFmtId="182" fontId="24" fillId="2" borderId="56" xfId="5" applyNumberFormat="1" applyFont="1" applyFill="1" applyBorder="1" applyAlignment="1" applyProtection="1">
      <alignment vertical="center"/>
    </xf>
    <xf numFmtId="182" fontId="9" fillId="0" borderId="38" xfId="3" applyNumberFormat="1" applyFont="1" applyFill="1" applyBorder="1" applyProtection="1"/>
    <xf numFmtId="182" fontId="9" fillId="0" borderId="125" xfId="3" applyNumberFormat="1" applyFont="1" applyFill="1" applyBorder="1" applyProtection="1"/>
    <xf numFmtId="182" fontId="9" fillId="0" borderId="9" xfId="5" applyNumberFormat="1" applyFont="1" applyFill="1" applyBorder="1" applyProtection="1"/>
    <xf numFmtId="182" fontId="9" fillId="0" borderId="39" xfId="5" applyNumberFormat="1" applyFont="1" applyFill="1" applyBorder="1" applyProtection="1"/>
    <xf numFmtId="182" fontId="9" fillId="0" borderId="144" xfId="2" applyNumberFormat="1" applyFont="1" applyFill="1" applyBorder="1" applyProtection="1"/>
    <xf numFmtId="182" fontId="9" fillId="0" borderId="39" xfId="2" applyNumberFormat="1" applyFont="1" applyFill="1" applyBorder="1" applyProtection="1"/>
    <xf numFmtId="182" fontId="9" fillId="0" borderId="68" xfId="2" applyNumberFormat="1" applyFont="1" applyFill="1" applyBorder="1" applyProtection="1"/>
    <xf numFmtId="0" fontId="9" fillId="0" borderId="27" xfId="0" applyFont="1" applyFill="1" applyBorder="1" applyAlignment="1">
      <alignment horizontal="center" vertical="center"/>
    </xf>
    <xf numFmtId="182" fontId="9" fillId="0" borderId="75" xfId="5" applyNumberFormat="1" applyFont="1" applyFill="1" applyBorder="1" applyAlignment="1">
      <alignment vertical="center"/>
    </xf>
    <xf numFmtId="182" fontId="9" fillId="0" borderId="88" xfId="5" applyNumberFormat="1" applyFont="1" applyFill="1" applyBorder="1" applyAlignment="1">
      <alignment vertical="center"/>
    </xf>
    <xf numFmtId="182" fontId="9" fillId="0" borderId="89" xfId="5" applyNumberFormat="1" applyFont="1" applyFill="1" applyBorder="1" applyAlignment="1">
      <alignment vertical="center"/>
    </xf>
    <xf numFmtId="182" fontId="9" fillId="0" borderId="24" xfId="5" applyNumberFormat="1" applyFont="1" applyFill="1" applyBorder="1" applyAlignment="1">
      <alignment vertical="center"/>
    </xf>
    <xf numFmtId="179" fontId="9" fillId="0" borderId="24" xfId="5" applyNumberFormat="1" applyFont="1" applyFill="1" applyBorder="1" applyAlignment="1">
      <alignment vertical="center"/>
    </xf>
    <xf numFmtId="179" fontId="9" fillId="0" borderId="89" xfId="5" applyNumberFormat="1" applyFont="1" applyFill="1" applyBorder="1" applyAlignment="1">
      <alignment vertical="center"/>
    </xf>
    <xf numFmtId="179" fontId="9" fillId="0" borderId="140" xfId="5" applyNumberFormat="1" applyFont="1" applyFill="1" applyBorder="1" applyAlignment="1">
      <alignment vertical="center"/>
    </xf>
    <xf numFmtId="182" fontId="9" fillId="0" borderId="145" xfId="5" applyNumberFormat="1" applyFont="1" applyFill="1" applyBorder="1" applyAlignment="1">
      <alignment vertical="center"/>
    </xf>
    <xf numFmtId="182" fontId="9" fillId="0" borderId="146" xfId="5" applyNumberFormat="1" applyFont="1" applyFill="1" applyBorder="1" applyAlignment="1">
      <alignment vertical="center"/>
    </xf>
    <xf numFmtId="179" fontId="9" fillId="0" borderId="147" xfId="5" applyNumberFormat="1" applyFont="1" applyFill="1" applyBorder="1" applyAlignment="1">
      <alignment vertical="center"/>
    </xf>
    <xf numFmtId="0" fontId="11" fillId="0" borderId="0" xfId="5" applyFont="1" applyFill="1" applyBorder="1" applyProtection="1"/>
    <xf numFmtId="0" fontId="12" fillId="0" borderId="0" xfId="5" applyFont="1" applyFill="1" applyBorder="1" applyAlignment="1" applyProtection="1">
      <alignment horizontal="left"/>
    </xf>
    <xf numFmtId="0" fontId="12" fillId="0" borderId="0" xfId="5" applyFont="1" applyFill="1" applyBorder="1" applyProtection="1"/>
    <xf numFmtId="0" fontId="12" fillId="0" borderId="0" xfId="5" applyFont="1" applyFill="1" applyProtection="1"/>
    <xf numFmtId="0" fontId="12" fillId="0" borderId="0" xfId="5" applyFont="1" applyFill="1"/>
    <xf numFmtId="0" fontId="28" fillId="0" borderId="30" xfId="5" applyFont="1" applyFill="1" applyBorder="1" applyAlignment="1" applyProtection="1">
      <alignment horizontal="center"/>
    </xf>
    <xf numFmtId="0" fontId="9" fillId="0" borderId="148" xfId="5" applyFont="1" applyFill="1" applyBorder="1"/>
    <xf numFmtId="0" fontId="2" fillId="0" borderId="0" xfId="5" applyFont="1" applyFill="1" applyAlignment="1">
      <alignment horizontal="left"/>
    </xf>
    <xf numFmtId="0" fontId="28" fillId="0" borderId="16" xfId="5" applyFont="1" applyFill="1" applyBorder="1" applyAlignment="1" applyProtection="1">
      <alignment horizontal="center"/>
    </xf>
    <xf numFmtId="0" fontId="9" fillId="0" borderId="29" xfId="5" applyFont="1" applyFill="1" applyBorder="1" applyAlignment="1">
      <alignment horizontal="center"/>
    </xf>
    <xf numFmtId="0" fontId="9" fillId="0" borderId="27" xfId="5" applyFont="1" applyFill="1" applyBorder="1"/>
    <xf numFmtId="0" fontId="9" fillId="0" borderId="149" xfId="5" applyFont="1" applyFill="1" applyBorder="1" applyAlignment="1">
      <alignment horizontal="center"/>
    </xf>
    <xf numFmtId="0" fontId="9" fillId="0" borderId="16" xfId="5" applyFont="1" applyFill="1" applyBorder="1" applyAlignment="1">
      <alignment horizontal="center"/>
    </xf>
    <xf numFmtId="0" fontId="20" fillId="0" borderId="16" xfId="5" applyFont="1" applyFill="1" applyBorder="1" applyAlignment="1">
      <alignment horizontal="center"/>
    </xf>
    <xf numFmtId="0" fontId="9" fillId="0" borderId="26" xfId="5" applyFont="1" applyFill="1" applyBorder="1" applyAlignment="1">
      <alignment horizontal="center"/>
    </xf>
    <xf numFmtId="0" fontId="20" fillId="0" borderId="26" xfId="5" applyFont="1" applyFill="1" applyBorder="1" applyAlignment="1">
      <alignment horizontal="center"/>
    </xf>
    <xf numFmtId="0" fontId="9" fillId="0" borderId="150" xfId="5" applyFont="1" applyFill="1" applyBorder="1" applyAlignment="1">
      <alignment horizontal="center"/>
    </xf>
    <xf numFmtId="0" fontId="20" fillId="0" borderId="149" xfId="5" applyFont="1" applyFill="1" applyBorder="1" applyAlignment="1">
      <alignment horizontal="center"/>
    </xf>
    <xf numFmtId="0" fontId="9" fillId="0" borderId="16" xfId="5" applyFont="1" applyFill="1" applyBorder="1"/>
    <xf numFmtId="0" fontId="9" fillId="0" borderId="28" xfId="5" applyFont="1" applyFill="1" applyBorder="1"/>
    <xf numFmtId="0" fontId="9" fillId="0" borderId="149" xfId="5" applyFont="1" applyFill="1" applyBorder="1"/>
    <xf numFmtId="0" fontId="9" fillId="0" borderId="38" xfId="5" applyFont="1" applyFill="1" applyBorder="1" applyAlignment="1">
      <alignment horizontal="center"/>
    </xf>
    <xf numFmtId="0" fontId="9" fillId="0" borderId="53" xfId="5" applyFont="1" applyFill="1" applyBorder="1" applyAlignment="1">
      <alignment horizontal="center"/>
    </xf>
    <xf numFmtId="0" fontId="9" fillId="0" borderId="37" xfId="5" applyFont="1" applyFill="1" applyBorder="1" applyAlignment="1">
      <alignment horizontal="center"/>
    </xf>
    <xf numFmtId="179" fontId="9" fillId="0" borderId="60" xfId="5" applyNumberFormat="1" applyFont="1" applyFill="1" applyBorder="1" applyAlignment="1">
      <alignment vertical="center"/>
    </xf>
    <xf numFmtId="179" fontId="9" fillId="0" borderId="151" xfId="5" applyNumberFormat="1" applyFont="1" applyFill="1" applyBorder="1" applyAlignment="1">
      <alignment vertical="center"/>
    </xf>
    <xf numFmtId="179" fontId="9" fillId="0" borderId="152" xfId="5" applyNumberFormat="1" applyFont="1" applyFill="1" applyBorder="1" applyAlignment="1">
      <alignment vertical="center"/>
    </xf>
    <xf numFmtId="179" fontId="9" fillId="0" borderId="153" xfId="5" applyNumberFormat="1" applyFont="1" applyFill="1" applyBorder="1" applyAlignment="1">
      <alignment vertical="center"/>
    </xf>
    <xf numFmtId="179" fontId="9" fillId="0" borderId="154" xfId="5" applyNumberFormat="1" applyFont="1" applyFill="1" applyBorder="1" applyAlignment="1">
      <alignment vertical="center"/>
    </xf>
    <xf numFmtId="179" fontId="9" fillId="0" borderId="35" xfId="5" applyNumberFormat="1" applyFont="1" applyFill="1" applyBorder="1" applyAlignment="1">
      <alignment vertical="center"/>
    </xf>
    <xf numFmtId="179" fontId="9" fillId="0" borderId="107" xfId="5" applyNumberFormat="1" applyFont="1" applyFill="1" applyBorder="1" applyAlignment="1">
      <alignment vertical="center"/>
    </xf>
    <xf numFmtId="179" fontId="9" fillId="0" borderId="155" xfId="5" applyNumberFormat="1" applyFont="1" applyFill="1" applyBorder="1" applyAlignment="1">
      <alignment vertical="center"/>
    </xf>
    <xf numFmtId="179" fontId="9" fillId="0" borderId="156" xfId="5" applyNumberFormat="1" applyFont="1" applyFill="1" applyBorder="1" applyAlignment="1">
      <alignment vertical="center"/>
    </xf>
    <xf numFmtId="0" fontId="9" fillId="0" borderId="25" xfId="0" applyFont="1" applyFill="1" applyBorder="1" applyAlignment="1">
      <alignment horizontal="center" vertical="center"/>
    </xf>
    <xf numFmtId="0" fontId="9" fillId="0" borderId="30" xfId="0" applyFont="1" applyFill="1" applyBorder="1" applyAlignment="1" applyProtection="1">
      <alignment horizontal="center" vertical="center"/>
      <protection locked="0"/>
    </xf>
    <xf numFmtId="182" fontId="9" fillId="0" borderId="27" xfId="5" applyNumberFormat="1" applyFont="1" applyFill="1" applyBorder="1" applyAlignment="1">
      <alignment horizontal="right" vertical="center"/>
    </xf>
    <xf numFmtId="182" fontId="9" fillId="0" borderId="34" xfId="5" applyNumberFormat="1" applyFont="1" applyFill="1" applyBorder="1" applyAlignment="1">
      <alignment horizontal="right" vertical="center"/>
    </xf>
    <xf numFmtId="182" fontId="9" fillId="0" borderId="154" xfId="5" applyNumberFormat="1" applyFont="1" applyFill="1" applyBorder="1" applyAlignment="1">
      <alignment horizontal="right" vertical="center"/>
    </xf>
    <xf numFmtId="182" fontId="9" fillId="0" borderId="27" xfId="2" applyNumberFormat="1" applyFont="1" applyFill="1" applyBorder="1" applyAlignment="1" applyProtection="1">
      <alignment vertical="center"/>
    </xf>
    <xf numFmtId="182" fontId="9" fillId="0" borderId="154" xfId="5" applyNumberFormat="1" applyFont="1" applyFill="1" applyBorder="1" applyAlignment="1">
      <alignment vertical="center"/>
    </xf>
    <xf numFmtId="182" fontId="9" fillId="0" borderId="27" xfId="0" applyNumberFormat="1" applyFont="1" applyFill="1" applyBorder="1" applyAlignment="1">
      <alignment vertical="center"/>
    </xf>
    <xf numFmtId="182" fontId="9" fillId="0" borderId="157" xfId="0" applyNumberFormat="1" applyFont="1" applyFill="1" applyBorder="1" applyAlignment="1">
      <alignment vertical="center"/>
    </xf>
    <xf numFmtId="182" fontId="9" fillId="0" borderId="157" xfId="5" applyNumberFormat="1" applyFont="1" applyFill="1" applyBorder="1" applyAlignment="1">
      <alignment vertical="center"/>
    </xf>
    <xf numFmtId="0" fontId="9" fillId="0" borderId="35" xfId="5" applyFont="1" applyFill="1" applyBorder="1" applyAlignment="1">
      <alignment horizontal="center" vertical="center"/>
    </xf>
    <xf numFmtId="182" fontId="9" fillId="0" borderId="107" xfId="0" applyNumberFormat="1" applyFont="1" applyFill="1" applyBorder="1" applyAlignment="1">
      <alignment vertical="center"/>
    </xf>
    <xf numFmtId="182" fontId="9" fillId="0" borderId="156" xfId="5" applyNumberFormat="1" applyFont="1" applyFill="1" applyBorder="1" applyAlignment="1">
      <alignment vertical="center"/>
    </xf>
    <xf numFmtId="0" fontId="6" fillId="0" borderId="0" xfId="5" applyFont="1" applyFill="1"/>
    <xf numFmtId="0" fontId="6" fillId="0" borderId="0" xfId="5" applyFont="1" applyFill="1" applyAlignment="1">
      <alignment horizontal="left"/>
    </xf>
    <xf numFmtId="0" fontId="9" fillId="0" borderId="0" xfId="5" applyFont="1" applyFill="1" applyProtection="1"/>
    <xf numFmtId="0" fontId="9" fillId="0" borderId="16" xfId="5" applyFont="1" applyFill="1" applyBorder="1" applyAlignment="1" applyProtection="1">
      <alignment horizontal="center"/>
    </xf>
    <xf numFmtId="0" fontId="9" fillId="0" borderId="0" xfId="5" applyFont="1" applyFill="1" applyBorder="1"/>
    <xf numFmtId="182" fontId="15" fillId="0" borderId="97" xfId="5" applyNumberFormat="1" applyFont="1" applyFill="1" applyBorder="1" applyAlignment="1" applyProtection="1">
      <alignment vertical="center"/>
    </xf>
    <xf numFmtId="182" fontId="24" fillId="0" borderId="33" xfId="5" applyNumberFormat="1" applyFont="1" applyFill="1" applyBorder="1" applyProtection="1"/>
    <xf numFmtId="182" fontId="24" fillId="0" borderId="34" xfId="5" applyNumberFormat="1" applyFont="1" applyFill="1" applyBorder="1" applyProtection="1"/>
    <xf numFmtId="182" fontId="24" fillId="0" borderId="37" xfId="5" applyNumberFormat="1" applyFont="1" applyFill="1" applyBorder="1" applyProtection="1"/>
    <xf numFmtId="182" fontId="24" fillId="0" borderId="38" xfId="5" applyNumberFormat="1" applyFont="1" applyFill="1" applyBorder="1" applyAlignment="1" applyProtection="1"/>
    <xf numFmtId="182" fontId="24" fillId="0" borderId="49" xfId="5" applyNumberFormat="1" applyFont="1" applyFill="1" applyBorder="1" applyAlignment="1" applyProtection="1"/>
    <xf numFmtId="0" fontId="11" fillId="0" borderId="9" xfId="6" applyFont="1" applyFill="1" applyBorder="1" applyAlignment="1">
      <alignment horizontal="center" vertical="center"/>
    </xf>
    <xf numFmtId="182" fontId="24" fillId="0" borderId="85" xfId="5" applyNumberFormat="1" applyFont="1" applyFill="1" applyBorder="1" applyProtection="1"/>
    <xf numFmtId="182" fontId="24" fillId="0" borderId="158" xfId="5" applyNumberFormat="1" applyFont="1" applyFill="1" applyBorder="1" applyProtection="1"/>
    <xf numFmtId="182" fontId="24" fillId="0" borderId="141" xfId="5" applyNumberFormat="1" applyFont="1" applyFill="1" applyBorder="1" applyProtection="1"/>
    <xf numFmtId="0" fontId="11" fillId="0" borderId="21" xfId="0" applyFont="1" applyFill="1" applyBorder="1" applyAlignment="1">
      <alignment horizontal="center" vertical="center"/>
    </xf>
    <xf numFmtId="0" fontId="11" fillId="0" borderId="34" xfId="0" applyFont="1" applyFill="1" applyBorder="1" applyAlignment="1">
      <alignment horizontal="center" vertical="center"/>
    </xf>
    <xf numFmtId="182" fontId="11" fillId="0" borderId="24" xfId="4" applyNumberFormat="1" applyFont="1" applyFill="1" applyBorder="1" applyAlignment="1" applyProtection="1">
      <alignment vertical="center"/>
    </xf>
    <xf numFmtId="182" fontId="11" fillId="0" borderId="34" xfId="4" applyNumberFormat="1" applyFont="1" applyFill="1" applyBorder="1" applyAlignment="1" applyProtection="1">
      <alignment vertical="center"/>
    </xf>
    <xf numFmtId="182" fontId="11" fillId="0" borderId="21" xfId="4" applyNumberFormat="1" applyFont="1" applyFill="1" applyBorder="1" applyAlignment="1" applyProtection="1">
      <alignment vertical="center"/>
    </xf>
    <xf numFmtId="0" fontId="9" fillId="0" borderId="0" xfId="5" applyFont="1" applyFill="1" applyBorder="1" applyAlignment="1" applyProtection="1">
      <alignment horizontal="left"/>
    </xf>
    <xf numFmtId="182" fontId="15" fillId="2" borderId="163" xfId="0" applyNumberFormat="1" applyFont="1" applyFill="1" applyBorder="1" applyAlignment="1" applyProtection="1">
      <alignment vertical="center"/>
      <protection locked="0"/>
    </xf>
    <xf numFmtId="184" fontId="15" fillId="0" borderId="165" xfId="0" applyNumberFormat="1" applyFont="1" applyFill="1" applyBorder="1" applyAlignment="1" applyProtection="1">
      <protection locked="0"/>
    </xf>
    <xf numFmtId="0" fontId="9" fillId="0" borderId="166" xfId="5" applyFont="1" applyFill="1" applyBorder="1" applyAlignment="1" applyProtection="1">
      <alignment horizontal="center" vertical="center"/>
    </xf>
    <xf numFmtId="0" fontId="22" fillId="0" borderId="0" xfId="5" applyFont="1" applyFill="1" applyProtection="1"/>
    <xf numFmtId="179" fontId="10" fillId="0" borderId="0" xfId="0" applyNumberFormat="1" applyFont="1" applyFill="1" applyProtection="1">
      <protection locked="0"/>
    </xf>
    <xf numFmtId="0" fontId="11" fillId="0" borderId="20" xfId="5" applyFont="1" applyFill="1" applyBorder="1" applyAlignment="1" applyProtection="1">
      <alignment horizontal="center" vertical="center"/>
    </xf>
    <xf numFmtId="49" fontId="11" fillId="0" borderId="20" xfId="5" applyNumberFormat="1" applyFont="1" applyFill="1" applyBorder="1" applyAlignment="1" applyProtection="1">
      <alignment horizontal="center" vertical="center"/>
    </xf>
    <xf numFmtId="0" fontId="11" fillId="0" borderId="33" xfId="5" applyFont="1" applyFill="1" applyBorder="1" applyAlignment="1" applyProtection="1">
      <alignment vertical="center"/>
    </xf>
    <xf numFmtId="0" fontId="11" fillId="0" borderId="19" xfId="5" applyFont="1" applyFill="1" applyBorder="1" applyAlignment="1" applyProtection="1">
      <alignment horizontal="center" vertical="center"/>
    </xf>
    <xf numFmtId="0" fontId="11" fillId="0" borderId="134" xfId="5" applyFont="1" applyFill="1" applyBorder="1" applyAlignment="1" applyProtection="1">
      <alignment vertical="center"/>
    </xf>
    <xf numFmtId="0" fontId="11" fillId="0" borderId="28" xfId="5" applyFont="1" applyFill="1" applyBorder="1" applyAlignment="1" applyProtection="1">
      <alignment horizontal="center" vertical="center"/>
    </xf>
    <xf numFmtId="37" fontId="22" fillId="0" borderId="0" xfId="5" applyNumberFormat="1" applyFont="1" applyFill="1" applyProtection="1"/>
    <xf numFmtId="0" fontId="11" fillId="0" borderId="52" xfId="5" applyFont="1" applyFill="1" applyBorder="1" applyAlignment="1" applyProtection="1">
      <alignment horizontal="center" vertical="center"/>
    </xf>
    <xf numFmtId="0" fontId="11" fillId="0" borderId="167" xfId="5" applyFont="1" applyFill="1" applyBorder="1" applyAlignment="1" applyProtection="1">
      <alignment horizontal="center" vertical="center"/>
    </xf>
    <xf numFmtId="181" fontId="9" fillId="0" borderId="60" xfId="5" applyNumberFormat="1" applyFont="1" applyFill="1" applyBorder="1" applyAlignment="1" applyProtection="1">
      <alignment vertical="center"/>
    </xf>
    <xf numFmtId="181" fontId="9" fillId="0" borderId="168" xfId="5" applyNumberFormat="1" applyFont="1" applyFill="1" applyBorder="1" applyAlignment="1" applyProtection="1">
      <alignment vertical="center"/>
    </xf>
    <xf numFmtId="181" fontId="9" fillId="0" borderId="54" xfId="5" applyNumberFormat="1" applyFont="1" applyFill="1" applyBorder="1" applyAlignment="1" applyProtection="1">
      <alignment vertical="center"/>
    </xf>
    <xf numFmtId="181" fontId="9" fillId="0" borderId="111" xfId="5" applyNumberFormat="1" applyFont="1" applyFill="1" applyBorder="1" applyAlignment="1" applyProtection="1">
      <alignment vertical="center"/>
    </xf>
    <xf numFmtId="181" fontId="11" fillId="0" borderId="0" xfId="5" applyNumberFormat="1" applyFont="1" applyFill="1" applyAlignment="1" applyProtection="1">
      <alignment vertical="center"/>
    </xf>
    <xf numFmtId="181" fontId="11" fillId="0" borderId="28" xfId="5" applyNumberFormat="1" applyFont="1" applyFill="1" applyBorder="1" applyAlignment="1" applyProtection="1">
      <alignment vertical="center"/>
    </xf>
    <xf numFmtId="182" fontId="11" fillId="0" borderId="28" xfId="5" applyNumberFormat="1" applyFont="1" applyFill="1" applyBorder="1" applyAlignment="1" applyProtection="1">
      <alignment vertical="center"/>
    </xf>
    <xf numFmtId="181" fontId="11" fillId="0" borderId="149" xfId="5" applyNumberFormat="1" applyFont="1" applyFill="1" applyBorder="1" applyAlignment="1" applyProtection="1">
      <alignment vertical="center"/>
    </xf>
    <xf numFmtId="181" fontId="9" fillId="0" borderId="33" xfId="2" applyNumberFormat="1" applyFont="1" applyFill="1" applyBorder="1" applyAlignment="1" applyProtection="1">
      <alignment vertical="center"/>
    </xf>
    <xf numFmtId="182" fontId="9" fillId="0" borderId="20" xfId="5" applyNumberFormat="1" applyFont="1" applyFill="1" applyBorder="1" applyAlignment="1" applyProtection="1">
      <alignment vertical="center"/>
    </xf>
    <xf numFmtId="181" fontId="9" fillId="0" borderId="113" xfId="2" applyNumberFormat="1" applyFont="1" applyFill="1" applyBorder="1" applyAlignment="1" applyProtection="1">
      <alignment vertical="center"/>
    </xf>
    <xf numFmtId="181" fontId="9" fillId="0" borderId="19" xfId="2" applyNumberFormat="1" applyFont="1" applyFill="1" applyBorder="1" applyAlignment="1" applyProtection="1">
      <alignment vertical="center"/>
    </xf>
    <xf numFmtId="181" fontId="9" fillId="0" borderId="69" xfId="2" applyNumberFormat="1" applyFont="1" applyFill="1" applyBorder="1" applyAlignment="1" applyProtection="1">
      <alignment vertical="center"/>
    </xf>
    <xf numFmtId="181" fontId="11" fillId="0" borderId="33" xfId="2" applyNumberFormat="1" applyFont="1" applyFill="1" applyBorder="1" applyAlignment="1" applyProtection="1">
      <alignment vertical="center"/>
    </xf>
    <xf numFmtId="182" fontId="11" fillId="0" borderId="33" xfId="5" applyNumberFormat="1" applyFont="1" applyFill="1" applyBorder="1" applyAlignment="1" applyProtection="1">
      <alignment vertical="center"/>
    </xf>
    <xf numFmtId="181" fontId="11" fillId="0" borderId="113" xfId="2" applyNumberFormat="1" applyFont="1" applyFill="1" applyBorder="1" applyAlignment="1" applyProtection="1">
      <alignment vertical="center"/>
    </xf>
    <xf numFmtId="181" fontId="9" fillId="0" borderId="21" xfId="2" applyNumberFormat="1" applyFont="1" applyFill="1" applyBorder="1" applyAlignment="1" applyProtection="1">
      <alignment vertical="center"/>
    </xf>
    <xf numFmtId="181" fontId="9" fillId="0" borderId="140" xfId="2" applyNumberFormat="1" applyFont="1" applyFill="1" applyBorder="1" applyAlignment="1" applyProtection="1">
      <alignment vertical="center"/>
    </xf>
    <xf numFmtId="181" fontId="9" fillId="0" borderId="24" xfId="2" applyNumberFormat="1" applyFont="1" applyFill="1" applyBorder="1" applyAlignment="1" applyProtection="1">
      <alignment vertical="center"/>
    </xf>
    <xf numFmtId="181" fontId="9" fillId="0" borderId="56" xfId="2" applyNumberFormat="1" applyFont="1" applyFill="1" applyBorder="1" applyAlignment="1" applyProtection="1">
      <alignment vertical="center"/>
    </xf>
    <xf numFmtId="181" fontId="11" fillId="0" borderId="21" xfId="2" applyNumberFormat="1" applyFont="1" applyFill="1" applyBorder="1" applyAlignment="1" applyProtection="1">
      <alignment vertical="center"/>
    </xf>
    <xf numFmtId="182" fontId="11" fillId="0" borderId="21" xfId="5" applyNumberFormat="1" applyFont="1" applyFill="1" applyBorder="1" applyAlignment="1" applyProtection="1">
      <alignment vertical="center"/>
    </xf>
    <xf numFmtId="181" fontId="11" fillId="0" borderId="154" xfId="2" applyNumberFormat="1" applyFont="1" applyFill="1" applyBorder="1" applyAlignment="1" applyProtection="1">
      <alignment vertical="center"/>
    </xf>
    <xf numFmtId="181" fontId="9" fillId="0" borderId="36" xfId="2" applyNumberFormat="1" applyFont="1" applyFill="1" applyBorder="1" applyAlignment="1" applyProtection="1">
      <alignment vertical="center"/>
    </xf>
    <xf numFmtId="182" fontId="9" fillId="0" borderId="37" xfId="5" applyNumberFormat="1" applyFont="1" applyFill="1" applyBorder="1" applyAlignment="1" applyProtection="1">
      <alignment vertical="center"/>
    </xf>
    <xf numFmtId="181" fontId="9" fillId="0" borderId="156" xfId="2" applyNumberFormat="1" applyFont="1" applyFill="1" applyBorder="1" applyAlignment="1" applyProtection="1">
      <alignment vertical="center"/>
    </xf>
    <xf numFmtId="181" fontId="9" fillId="0" borderId="155" xfId="2" applyNumberFormat="1" applyFont="1" applyFill="1" applyBorder="1" applyAlignment="1" applyProtection="1">
      <alignment vertical="center"/>
    </xf>
    <xf numFmtId="181" fontId="9" fillId="0" borderId="102" xfId="2" applyNumberFormat="1" applyFont="1" applyFill="1" applyBorder="1" applyAlignment="1" applyProtection="1">
      <alignment vertical="center"/>
    </xf>
    <xf numFmtId="181" fontId="11" fillId="0" borderId="36" xfId="2" applyNumberFormat="1" applyFont="1" applyFill="1" applyBorder="1" applyAlignment="1" applyProtection="1">
      <alignment vertical="center"/>
    </xf>
    <xf numFmtId="182" fontId="11" fillId="0" borderId="36" xfId="5" applyNumberFormat="1" applyFont="1" applyFill="1" applyBorder="1" applyAlignment="1" applyProtection="1">
      <alignment vertical="center"/>
    </xf>
    <xf numFmtId="181" fontId="11" fillId="0" borderId="156" xfId="2" applyNumberFormat="1" applyFont="1" applyFill="1" applyBorder="1" applyAlignment="1" applyProtection="1">
      <alignment vertical="center"/>
    </xf>
    <xf numFmtId="182" fontId="9" fillId="0" borderId="21" xfId="5" applyNumberFormat="1" applyFont="1" applyFill="1" applyBorder="1" applyAlignment="1" applyProtection="1">
      <alignment vertical="center"/>
    </xf>
    <xf numFmtId="182" fontId="9" fillId="0" borderId="154" xfId="5" applyNumberFormat="1" applyFont="1" applyFill="1" applyBorder="1" applyAlignment="1" applyProtection="1">
      <alignment vertical="center"/>
    </xf>
    <xf numFmtId="182" fontId="9" fillId="0" borderId="56" xfId="5" applyNumberFormat="1" applyFont="1" applyFill="1" applyBorder="1" applyAlignment="1" applyProtection="1">
      <alignment vertical="center"/>
    </xf>
    <xf numFmtId="182" fontId="9" fillId="0" borderId="36" xfId="5" applyNumberFormat="1" applyFont="1" applyFill="1" applyBorder="1" applyAlignment="1" applyProtection="1">
      <alignment vertical="center"/>
    </xf>
    <xf numFmtId="182" fontId="9" fillId="0" borderId="156" xfId="5" applyNumberFormat="1" applyFont="1" applyFill="1" applyBorder="1" applyAlignment="1" applyProtection="1">
      <alignment vertical="center"/>
    </xf>
    <xf numFmtId="182" fontId="9" fillId="0" borderId="102" xfId="5" applyNumberFormat="1" applyFont="1" applyFill="1" applyBorder="1" applyAlignment="1" applyProtection="1">
      <alignment vertical="center"/>
    </xf>
    <xf numFmtId="182" fontId="9" fillId="0" borderId="113" xfId="2" applyNumberFormat="1" applyFont="1" applyFill="1" applyBorder="1" applyProtection="1"/>
    <xf numFmtId="182" fontId="9" fillId="0" borderId="69" xfId="5" applyNumberFormat="1" applyFont="1" applyFill="1" applyBorder="1" applyProtection="1"/>
    <xf numFmtId="182" fontId="9" fillId="0" borderId="22" xfId="2" applyNumberFormat="1" applyFont="1" applyFill="1" applyBorder="1" applyProtection="1"/>
    <xf numFmtId="182" fontId="9" fillId="0" borderId="138" xfId="3" applyNumberFormat="1" applyFont="1" applyFill="1" applyBorder="1" applyProtection="1"/>
    <xf numFmtId="182" fontId="9" fillId="0" borderId="113" xfId="3" applyNumberFormat="1" applyFont="1" applyFill="1" applyBorder="1" applyProtection="1"/>
    <xf numFmtId="182" fontId="9" fillId="0" borderId="22" xfId="3" applyNumberFormat="1" applyFont="1" applyFill="1" applyBorder="1" applyProtection="1"/>
    <xf numFmtId="182" fontId="9" fillId="0" borderId="144" xfId="3" applyNumberFormat="1" applyFont="1" applyFill="1" applyBorder="1" applyProtection="1"/>
    <xf numFmtId="182" fontId="9" fillId="0" borderId="39" xfId="3" applyNumberFormat="1" applyFont="1" applyFill="1" applyBorder="1" applyProtection="1"/>
    <xf numFmtId="182" fontId="9" fillId="0" borderId="68" xfId="3" applyNumberFormat="1" applyFont="1" applyFill="1" applyBorder="1" applyProtection="1"/>
    <xf numFmtId="182" fontId="9" fillId="0" borderId="169" xfId="2" applyNumberFormat="1" applyFont="1" applyFill="1" applyBorder="1" applyProtection="1"/>
    <xf numFmtId="182" fontId="9" fillId="0" borderId="170" xfId="2" applyNumberFormat="1" applyFont="1" applyFill="1" applyBorder="1" applyProtection="1"/>
    <xf numFmtId="182" fontId="9" fillId="0" borderId="21" xfId="5" applyNumberFormat="1" applyFont="1" applyFill="1" applyBorder="1" applyProtection="1"/>
    <xf numFmtId="182" fontId="9" fillId="0" borderId="154" xfId="2" applyNumberFormat="1" applyFont="1" applyFill="1" applyBorder="1" applyProtection="1"/>
    <xf numFmtId="182" fontId="9" fillId="0" borderId="56" xfId="5" applyNumberFormat="1" applyFont="1" applyFill="1" applyBorder="1" applyProtection="1"/>
    <xf numFmtId="182" fontId="9" fillId="0" borderId="171" xfId="2" applyNumberFormat="1" applyFont="1" applyFill="1" applyBorder="1" applyProtection="1"/>
    <xf numFmtId="182" fontId="9" fillId="0" borderId="149" xfId="2" applyNumberFormat="1" applyFont="1" applyFill="1" applyBorder="1" applyProtection="1"/>
    <xf numFmtId="182" fontId="9" fillId="0" borderId="72" xfId="5" applyNumberFormat="1" applyFont="1" applyFill="1" applyBorder="1" applyProtection="1"/>
    <xf numFmtId="182" fontId="11" fillId="0" borderId="33" xfId="5" applyNumberFormat="1" applyFont="1" applyFill="1" applyBorder="1" applyProtection="1"/>
    <xf numFmtId="182" fontId="11" fillId="0" borderId="69" xfId="5" applyNumberFormat="1" applyFont="1" applyFill="1" applyBorder="1" applyProtection="1"/>
    <xf numFmtId="182" fontId="11" fillId="0" borderId="37" xfId="5" applyNumberFormat="1" applyFont="1" applyFill="1" applyBorder="1" applyProtection="1"/>
    <xf numFmtId="182" fontId="11" fillId="0" borderId="49" xfId="5" applyNumberFormat="1" applyFont="1" applyFill="1" applyBorder="1" applyProtection="1"/>
    <xf numFmtId="182" fontId="9" fillId="0" borderId="172" xfId="2" applyNumberFormat="1" applyFont="1" applyFill="1" applyBorder="1" applyProtection="1"/>
    <xf numFmtId="182" fontId="9" fillId="0" borderId="173" xfId="2" applyNumberFormat="1" applyFont="1" applyFill="1" applyBorder="1" applyProtection="1"/>
    <xf numFmtId="182" fontId="9" fillId="0" borderId="174" xfId="5" applyNumberFormat="1" applyFont="1" applyFill="1" applyBorder="1" applyProtection="1"/>
    <xf numFmtId="182" fontId="9" fillId="0" borderId="175" xfId="5" applyNumberFormat="1" applyFont="1" applyFill="1" applyBorder="1" applyProtection="1"/>
    <xf numFmtId="182" fontId="9" fillId="0" borderId="59" xfId="2" applyNumberFormat="1" applyFont="1" applyFill="1" applyBorder="1" applyProtection="1"/>
    <xf numFmtId="182" fontId="9" fillId="0" borderId="176" xfId="5" applyNumberFormat="1" applyFont="1" applyFill="1" applyBorder="1" applyProtection="1"/>
    <xf numFmtId="182" fontId="9" fillId="0" borderId="110" xfId="5" applyNumberFormat="1" applyFont="1" applyFill="1" applyBorder="1" applyProtection="1"/>
    <xf numFmtId="182" fontId="9" fillId="0" borderId="28" xfId="2" applyNumberFormat="1" applyFont="1" applyFill="1" applyBorder="1" applyProtection="1"/>
    <xf numFmtId="182" fontId="11" fillId="0" borderId="33" xfId="5" applyNumberFormat="1" applyFont="1" applyFill="1" applyBorder="1" applyAlignment="1" applyProtection="1">
      <alignment horizontal="right"/>
    </xf>
    <xf numFmtId="182" fontId="11" fillId="0" borderId="37" xfId="5" applyNumberFormat="1" applyFont="1" applyFill="1" applyBorder="1" applyAlignment="1" applyProtection="1">
      <alignment horizontal="right"/>
    </xf>
    <xf numFmtId="182" fontId="9" fillId="0" borderId="177" xfId="5" applyNumberFormat="1" applyFont="1" applyFill="1" applyBorder="1" applyProtection="1"/>
    <xf numFmtId="182" fontId="9" fillId="0" borderId="178" xfId="2" applyNumberFormat="1" applyFont="1" applyFill="1" applyBorder="1" applyProtection="1"/>
    <xf numFmtId="182" fontId="9" fillId="0" borderId="177" xfId="2" applyNumberFormat="1" applyFont="1" applyFill="1" applyBorder="1" applyProtection="1"/>
    <xf numFmtId="182" fontId="9" fillId="0" borderId="179" xfId="2" applyNumberFormat="1" applyFont="1" applyFill="1" applyBorder="1" applyProtection="1"/>
    <xf numFmtId="179" fontId="7" fillId="0" borderId="0" xfId="0" applyNumberFormat="1" applyFont="1" applyFill="1" applyProtection="1">
      <protection locked="0"/>
    </xf>
    <xf numFmtId="179" fontId="9" fillId="0" borderId="0" xfId="0" applyNumberFormat="1" applyFont="1" applyFill="1" applyProtection="1">
      <protection locked="0"/>
    </xf>
    <xf numFmtId="179" fontId="9" fillId="0" borderId="11" xfId="0" applyNumberFormat="1" applyFont="1" applyFill="1" applyBorder="1" applyAlignment="1" applyProtection="1">
      <protection locked="0"/>
    </xf>
    <xf numFmtId="49" fontId="15" fillId="0" borderId="166" xfId="5" applyNumberFormat="1" applyFont="1" applyFill="1" applyBorder="1" applyAlignment="1" applyProtection="1">
      <alignment horizontal="center" vertical="center"/>
    </xf>
    <xf numFmtId="0" fontId="15" fillId="0" borderId="166" xfId="5" applyFont="1" applyFill="1" applyBorder="1" applyAlignment="1" applyProtection="1">
      <alignment horizontal="center" vertical="center" wrapText="1"/>
    </xf>
    <xf numFmtId="0" fontId="15" fillId="0" borderId="166" xfId="5" applyFont="1" applyFill="1" applyBorder="1" applyAlignment="1" applyProtection="1">
      <alignment horizontal="center" vertical="center"/>
    </xf>
    <xf numFmtId="0" fontId="15" fillId="0" borderId="166" xfId="5" applyFont="1" applyFill="1" applyBorder="1" applyAlignment="1">
      <alignment horizontal="center" vertical="center"/>
    </xf>
    <xf numFmtId="182" fontId="15" fillId="0" borderId="84" xfId="5" applyNumberFormat="1" applyFont="1" applyFill="1" applyBorder="1" applyAlignment="1" applyProtection="1">
      <alignment vertical="center"/>
    </xf>
    <xf numFmtId="0" fontId="9" fillId="0" borderId="18" xfId="0" applyFont="1" applyFill="1" applyBorder="1" applyAlignment="1">
      <alignment horizontal="center" vertical="center"/>
    </xf>
    <xf numFmtId="182" fontId="15" fillId="0" borderId="18" xfId="5" applyNumberFormat="1" applyFont="1" applyFill="1" applyBorder="1" applyAlignment="1" applyProtection="1">
      <alignment vertical="center"/>
    </xf>
    <xf numFmtId="182" fontId="15" fillId="0" borderId="9" xfId="5" applyNumberFormat="1" applyFont="1" applyFill="1" applyBorder="1" applyAlignment="1" applyProtection="1">
      <alignment vertical="center"/>
    </xf>
    <xf numFmtId="182" fontId="15" fillId="0" borderId="80" xfId="5" applyNumberFormat="1" applyFont="1" applyFill="1" applyBorder="1" applyAlignment="1" applyProtection="1">
      <alignment vertical="center"/>
    </xf>
    <xf numFmtId="0" fontId="9" fillId="0" borderId="4" xfId="0" applyFont="1" applyFill="1" applyBorder="1" applyAlignment="1">
      <alignment horizontal="center" vertical="center"/>
    </xf>
    <xf numFmtId="182" fontId="15" fillId="0" borderId="4" xfId="5" applyNumberFormat="1" applyFont="1" applyFill="1" applyBorder="1" applyAlignment="1" applyProtection="1">
      <alignment vertical="center"/>
    </xf>
    <xf numFmtId="0" fontId="9" fillId="0" borderId="7" xfId="6" applyNumberFormat="1" applyFont="1" applyFill="1" applyBorder="1" applyAlignment="1">
      <alignment horizontal="center" vertical="center"/>
    </xf>
    <xf numFmtId="182" fontId="15" fillId="0" borderId="7" xfId="5" applyNumberFormat="1" applyFont="1" applyFill="1" applyBorder="1" applyAlignment="1" applyProtection="1">
      <alignment vertical="center"/>
    </xf>
    <xf numFmtId="182" fontId="15" fillId="0" borderId="7" xfId="5" applyNumberFormat="1" applyFont="1" applyFill="1" applyBorder="1" applyAlignment="1">
      <alignment vertical="center"/>
    </xf>
    <xf numFmtId="0" fontId="9" fillId="0" borderId="13" xfId="6" applyNumberFormat="1" applyFont="1" applyFill="1" applyBorder="1" applyAlignment="1">
      <alignment horizontal="center" vertical="center"/>
    </xf>
    <xf numFmtId="179" fontId="9" fillId="0" borderId="183" xfId="0" applyNumberFormat="1" applyFont="1" applyFill="1" applyBorder="1" applyAlignment="1" applyProtection="1">
      <alignment horizontal="center" vertical="center" wrapText="1"/>
      <protection locked="0"/>
    </xf>
    <xf numFmtId="0" fontId="9" fillId="0" borderId="184" xfId="6" applyNumberFormat="1" applyFont="1" applyFill="1" applyBorder="1" applyAlignment="1">
      <alignment horizontal="center" vertical="center"/>
    </xf>
    <xf numFmtId="182" fontId="15" fillId="0" borderId="184" xfId="5" applyNumberFormat="1" applyFont="1" applyFill="1" applyBorder="1" applyAlignment="1" applyProtection="1">
      <alignment vertical="center"/>
    </xf>
    <xf numFmtId="182" fontId="15" fillId="0" borderId="184" xfId="5" applyNumberFormat="1" applyFont="1" applyFill="1" applyBorder="1" applyAlignment="1">
      <alignment vertical="center"/>
    </xf>
    <xf numFmtId="179" fontId="9" fillId="0" borderId="78" xfId="0" applyNumberFormat="1" applyFont="1" applyFill="1" applyBorder="1" applyAlignment="1" applyProtection="1">
      <alignment horizontal="center" vertical="center" wrapText="1"/>
      <protection locked="0"/>
    </xf>
    <xf numFmtId="182" fontId="15" fillId="0" borderId="13" xfId="5" applyNumberFormat="1" applyFont="1" applyFill="1" applyBorder="1" applyAlignment="1" applyProtection="1">
      <alignment vertical="center"/>
    </xf>
    <xf numFmtId="182" fontId="15" fillId="0" borderId="13" xfId="5" applyNumberFormat="1" applyFont="1" applyFill="1" applyBorder="1" applyAlignment="1">
      <alignment vertical="center"/>
    </xf>
    <xf numFmtId="179" fontId="9" fillId="0" borderId="14" xfId="0" applyNumberFormat="1" applyFont="1" applyFill="1" applyBorder="1" applyAlignment="1" applyProtection="1">
      <alignment horizontal="center" vertical="center" wrapText="1"/>
      <protection locked="0"/>
    </xf>
    <xf numFmtId="0" fontId="28" fillId="0" borderId="185" xfId="0" applyFont="1" applyFill="1" applyBorder="1" applyAlignment="1">
      <alignment horizontal="center" vertical="center"/>
    </xf>
    <xf numFmtId="179" fontId="9" fillId="0" borderId="84" xfId="0" applyNumberFormat="1" applyFont="1" applyFill="1" applyBorder="1" applyAlignment="1" applyProtection="1">
      <alignment horizontal="center" vertical="center" wrapText="1"/>
      <protection locked="0"/>
    </xf>
    <xf numFmtId="182" fontId="15" fillId="0" borderId="84" xfId="5" applyNumberFormat="1" applyFont="1" applyFill="1" applyBorder="1" applyAlignment="1">
      <alignment vertical="center"/>
    </xf>
    <xf numFmtId="182" fontId="15" fillId="0" borderId="166" xfId="5" applyNumberFormat="1" applyFont="1" applyFill="1" applyBorder="1" applyAlignment="1" applyProtection="1">
      <alignment vertical="center"/>
    </xf>
    <xf numFmtId="182" fontId="15" fillId="0" borderId="81" xfId="5" applyNumberFormat="1" applyFont="1" applyFill="1" applyBorder="1" applyAlignment="1" applyProtection="1">
      <alignment vertical="center"/>
    </xf>
    <xf numFmtId="179" fontId="9" fillId="0" borderId="9" xfId="0" applyNumberFormat="1" applyFont="1" applyFill="1" applyBorder="1" applyAlignment="1">
      <alignment vertical="center"/>
    </xf>
    <xf numFmtId="179" fontId="9" fillId="0" borderId="10" xfId="0" applyNumberFormat="1" applyFont="1" applyFill="1" applyBorder="1" applyAlignment="1">
      <alignment vertical="center"/>
    </xf>
    <xf numFmtId="179" fontId="9" fillId="0" borderId="186" xfId="0" applyNumberFormat="1" applyFont="1" applyFill="1" applyBorder="1" applyAlignment="1">
      <alignment vertical="center"/>
    </xf>
    <xf numFmtId="179" fontId="9" fillId="0" borderId="187" xfId="0" applyNumberFormat="1" applyFont="1" applyFill="1" applyBorder="1" applyAlignment="1">
      <alignment vertical="center"/>
    </xf>
    <xf numFmtId="182" fontId="24" fillId="0" borderId="184" xfId="5" applyNumberFormat="1" applyFont="1" applyFill="1" applyBorder="1" applyAlignment="1" applyProtection="1">
      <alignment vertical="center"/>
    </xf>
    <xf numFmtId="0" fontId="9" fillId="0" borderId="184" xfId="6" applyFont="1" applyFill="1" applyBorder="1" applyAlignment="1">
      <alignment horizontal="center" vertical="center"/>
    </xf>
    <xf numFmtId="0" fontId="9" fillId="0" borderId="13" xfId="6" applyFont="1" applyFill="1" applyBorder="1" applyAlignment="1">
      <alignment horizontal="center" vertical="center"/>
    </xf>
    <xf numFmtId="179" fontId="9" fillId="0" borderId="0" xfId="0" applyNumberFormat="1" applyFont="1" applyFill="1" applyBorder="1" applyProtection="1">
      <protection locked="0"/>
    </xf>
    <xf numFmtId="179" fontId="2" fillId="0" borderId="0" xfId="0" applyNumberFormat="1" applyFont="1" applyFill="1" applyProtection="1">
      <protection locked="0"/>
    </xf>
    <xf numFmtId="179" fontId="9" fillId="0" borderId="9" xfId="5" applyNumberFormat="1" applyFont="1" applyFill="1" applyBorder="1" applyAlignment="1">
      <alignment vertical="center"/>
    </xf>
    <xf numFmtId="182" fontId="15" fillId="0" borderId="82" xfId="5" applyNumberFormat="1" applyFont="1" applyFill="1" applyBorder="1" applyAlignment="1">
      <alignment vertical="center"/>
    </xf>
    <xf numFmtId="0" fontId="22" fillId="0" borderId="0" xfId="5" applyFont="1" applyFill="1" applyBorder="1" applyProtection="1"/>
    <xf numFmtId="0" fontId="2" fillId="0" borderId="0" xfId="5" applyFont="1" applyFill="1" applyAlignment="1">
      <alignment vertical="center"/>
    </xf>
    <xf numFmtId="0" fontId="11" fillId="0" borderId="16" xfId="5" applyFont="1" applyFill="1" applyBorder="1" applyAlignment="1" applyProtection="1">
      <alignment horizontal="center" vertical="center"/>
    </xf>
    <xf numFmtId="0" fontId="11" fillId="0" borderId="28" xfId="5" applyFont="1" applyFill="1" applyBorder="1" applyAlignment="1" applyProtection="1">
      <alignment vertical="center"/>
    </xf>
    <xf numFmtId="0" fontId="11" fillId="0" borderId="72" xfId="5" applyFont="1" applyFill="1" applyBorder="1" applyAlignment="1" applyProtection="1">
      <alignment vertical="center"/>
    </xf>
    <xf numFmtId="0" fontId="24" fillId="0" borderId="28" xfId="5" applyFont="1" applyFill="1" applyBorder="1" applyAlignment="1" applyProtection="1">
      <alignment horizontal="center" vertical="center" shrinkToFit="1"/>
    </xf>
    <xf numFmtId="0" fontId="25" fillId="0" borderId="28" xfId="5" applyFont="1" applyFill="1" applyBorder="1" applyAlignment="1" applyProtection="1">
      <alignment horizontal="center" vertical="center"/>
    </xf>
    <xf numFmtId="0" fontId="25" fillId="0" borderId="26" xfId="5" applyFont="1" applyFill="1" applyBorder="1" applyAlignment="1" applyProtection="1">
      <alignment horizontal="center" vertical="center"/>
    </xf>
    <xf numFmtId="0" fontId="24" fillId="0" borderId="26" xfId="5" applyFont="1" applyFill="1" applyBorder="1" applyAlignment="1" applyProtection="1">
      <alignment horizontal="center" vertical="center" shrinkToFit="1"/>
    </xf>
    <xf numFmtId="0" fontId="11" fillId="0" borderId="16" xfId="5" applyFont="1" applyFill="1" applyBorder="1" applyAlignment="1" applyProtection="1">
      <alignment vertical="center"/>
    </xf>
    <xf numFmtId="0" fontId="25" fillId="0" borderId="16" xfId="5" applyFont="1" applyFill="1" applyBorder="1" applyAlignment="1" applyProtection="1">
      <alignment horizontal="center" vertical="center"/>
    </xf>
    <xf numFmtId="0" fontId="24" fillId="0" borderId="16" xfId="5" applyFont="1" applyFill="1" applyBorder="1" applyAlignment="1" applyProtection="1">
      <alignment horizontal="center" vertical="center" shrinkToFit="1"/>
    </xf>
    <xf numFmtId="0" fontId="24" fillId="0" borderId="28" xfId="5" applyFont="1" applyFill="1" applyBorder="1" applyAlignment="1" applyProtection="1">
      <alignment vertical="center" shrinkToFit="1"/>
    </xf>
    <xf numFmtId="0" fontId="11" fillId="0" borderId="53" xfId="5" applyFont="1" applyFill="1" applyBorder="1" applyAlignment="1" applyProtection="1">
      <alignment horizontal="center" vertical="center"/>
    </xf>
    <xf numFmtId="0" fontId="24" fillId="0" borderId="28" xfId="5" applyFont="1" applyFill="1" applyBorder="1" applyAlignment="1" applyProtection="1">
      <alignment horizontal="center" vertical="center"/>
    </xf>
    <xf numFmtId="0" fontId="24" fillId="0" borderId="53" xfId="5" applyFont="1" applyFill="1" applyBorder="1" applyAlignment="1" applyProtection="1">
      <alignment horizontal="center" vertical="center" shrinkToFit="1"/>
    </xf>
    <xf numFmtId="0" fontId="24" fillId="0" borderId="16" xfId="5" applyFont="1" applyFill="1" applyBorder="1" applyAlignment="1" applyProtection="1">
      <alignment horizontal="center" vertical="center"/>
    </xf>
    <xf numFmtId="182" fontId="9" fillId="0" borderId="54" xfId="5" applyNumberFormat="1" applyFont="1" applyFill="1" applyBorder="1" applyAlignment="1">
      <alignment vertical="center"/>
    </xf>
    <xf numFmtId="182" fontId="9" fillId="0" borderId="60" xfId="5" applyNumberFormat="1" applyFont="1" applyFill="1" applyBorder="1" applyAlignment="1">
      <alignment vertical="center"/>
    </xf>
    <xf numFmtId="182" fontId="9" fillId="0" borderId="33" xfId="5" applyNumberFormat="1" applyFont="1" applyFill="1" applyBorder="1" applyAlignment="1">
      <alignment vertical="center"/>
    </xf>
    <xf numFmtId="182" fontId="9" fillId="0" borderId="20" xfId="5" applyNumberFormat="1" applyFont="1" applyFill="1" applyBorder="1" applyAlignment="1">
      <alignment vertical="center"/>
    </xf>
    <xf numFmtId="182" fontId="9" fillId="0" borderId="30" xfId="5" applyNumberFormat="1" applyFont="1" applyFill="1" applyBorder="1" applyAlignment="1">
      <alignment vertical="center"/>
    </xf>
    <xf numFmtId="182" fontId="9" fillId="0" borderId="190" xfId="5" applyNumberFormat="1" applyFont="1" applyFill="1" applyBorder="1" applyAlignment="1">
      <alignment vertical="center"/>
    </xf>
    <xf numFmtId="182" fontId="9" fillId="0" borderId="191" xfId="5" applyNumberFormat="1" applyFont="1" applyFill="1" applyBorder="1" applyAlignment="1">
      <alignment vertical="center"/>
    </xf>
    <xf numFmtId="182" fontId="9" fillId="0" borderId="192" xfId="5" applyNumberFormat="1" applyFont="1" applyFill="1" applyBorder="1" applyAlignment="1">
      <alignment vertical="center"/>
    </xf>
    <xf numFmtId="182" fontId="9" fillId="0" borderId="193" xfId="5" applyNumberFormat="1" applyFont="1" applyFill="1" applyBorder="1" applyAlignment="1">
      <alignment vertical="center"/>
    </xf>
    <xf numFmtId="182" fontId="9" fillId="0" borderId="194" xfId="5" applyNumberFormat="1" applyFont="1" applyFill="1" applyBorder="1" applyAlignment="1">
      <alignment vertical="center"/>
    </xf>
    <xf numFmtId="182" fontId="9" fillId="0" borderId="195" xfId="5" applyNumberFormat="1" applyFont="1" applyFill="1" applyBorder="1" applyAlignment="1">
      <alignment vertical="center"/>
    </xf>
    <xf numFmtId="182" fontId="9" fillId="0" borderId="107" xfId="5" applyNumberFormat="1" applyFont="1" applyFill="1" applyBorder="1" applyAlignment="1">
      <alignment vertical="center"/>
    </xf>
    <xf numFmtId="182" fontId="9" fillId="0" borderId="196" xfId="5" applyNumberFormat="1" applyFont="1" applyFill="1" applyBorder="1" applyAlignment="1">
      <alignment vertical="center"/>
    </xf>
    <xf numFmtId="182" fontId="9" fillId="0" borderId="40" xfId="5" applyNumberFormat="1" applyFont="1" applyFill="1" applyBorder="1" applyAlignment="1">
      <alignment vertical="center"/>
    </xf>
    <xf numFmtId="182" fontId="9" fillId="0" borderId="197" xfId="5" applyNumberFormat="1" applyFont="1" applyFill="1" applyBorder="1" applyAlignment="1">
      <alignment vertical="center"/>
    </xf>
    <xf numFmtId="182" fontId="9" fillId="0" borderId="198" xfId="5" applyNumberFormat="1" applyFont="1" applyFill="1" applyBorder="1" applyAlignment="1">
      <alignment vertical="center"/>
    </xf>
    <xf numFmtId="182" fontId="9" fillId="0" borderId="52" xfId="5" applyNumberFormat="1" applyFont="1" applyFill="1" applyBorder="1" applyAlignment="1">
      <alignment vertical="center"/>
    </xf>
    <xf numFmtId="182" fontId="9" fillId="0" borderId="199" xfId="5" applyNumberFormat="1" applyFont="1" applyFill="1" applyBorder="1" applyAlignment="1">
      <alignment vertical="center"/>
    </xf>
    <xf numFmtId="182" fontId="9" fillId="0" borderId="155" xfId="5" applyNumberFormat="1" applyFont="1" applyFill="1" applyBorder="1" applyAlignment="1">
      <alignment vertical="center"/>
    </xf>
    <xf numFmtId="0" fontId="9" fillId="0" borderId="31" xfId="0" applyFont="1" applyFill="1" applyBorder="1" applyAlignment="1" applyProtection="1">
      <alignment horizontal="center" vertical="center"/>
      <protection locked="0"/>
    </xf>
    <xf numFmtId="182" fontId="9" fillId="0" borderId="24" xfId="5" applyNumberFormat="1" applyFont="1" applyFill="1" applyBorder="1" applyAlignment="1" applyProtection="1">
      <alignment vertical="center"/>
    </xf>
    <xf numFmtId="182" fontId="9" fillId="0" borderId="89" xfId="5" applyNumberFormat="1" applyFont="1" applyFill="1" applyBorder="1" applyAlignment="1" applyProtection="1">
      <alignment vertical="center"/>
    </xf>
    <xf numFmtId="0" fontId="11" fillId="0" borderId="38" xfId="5" applyFont="1" applyFill="1" applyBorder="1" applyAlignment="1" applyProtection="1">
      <alignment horizontal="center" vertical="center"/>
    </xf>
    <xf numFmtId="182" fontId="9" fillId="0" borderId="4" xfId="5" applyNumberFormat="1" applyFont="1" applyFill="1" applyBorder="1" applyAlignment="1">
      <alignment vertical="center"/>
    </xf>
    <xf numFmtId="0" fontId="9" fillId="0" borderId="0" xfId="5" applyFont="1" applyFill="1" applyAlignment="1" applyProtection="1">
      <alignment horizontal="left"/>
    </xf>
    <xf numFmtId="0" fontId="16" fillId="0" borderId="0" xfId="5" applyFont="1" applyFill="1" applyBorder="1" applyAlignment="1" applyProtection="1"/>
    <xf numFmtId="22" fontId="9" fillId="0" borderId="0" xfId="5" applyNumberFormat="1" applyFont="1" applyFill="1" applyAlignment="1" applyProtection="1">
      <alignment horizontal="center"/>
    </xf>
    <xf numFmtId="0" fontId="9" fillId="0" borderId="209" xfId="5" applyFont="1" applyFill="1" applyBorder="1" applyAlignment="1" applyProtection="1">
      <alignment horizontal="center" vertical="center"/>
    </xf>
    <xf numFmtId="0" fontId="9" fillId="0" borderId="166" xfId="5" applyFont="1" applyFill="1" applyBorder="1" applyAlignment="1">
      <alignment horizontal="center" vertical="center"/>
    </xf>
    <xf numFmtId="0" fontId="9" fillId="0" borderId="180" xfId="5" applyFont="1" applyFill="1" applyBorder="1" applyAlignment="1">
      <alignment vertical="center"/>
    </xf>
    <xf numFmtId="0" fontId="9" fillId="0" borderId="16" xfId="5" applyFont="1" applyFill="1" applyBorder="1" applyAlignment="1" applyProtection="1">
      <alignment horizontal="center" vertical="center"/>
    </xf>
    <xf numFmtId="0" fontId="9" fillId="0" borderId="29" xfId="5" applyFont="1" applyFill="1" applyBorder="1" applyAlignment="1">
      <alignment horizontal="center" vertical="center"/>
    </xf>
    <xf numFmtId="0" fontId="9" fillId="0" borderId="27" xfId="5" applyFont="1" applyFill="1" applyBorder="1" applyAlignment="1">
      <alignment vertical="center"/>
    </xf>
    <xf numFmtId="0" fontId="9" fillId="0" borderId="208" xfId="5" applyFont="1" applyFill="1" applyBorder="1" applyAlignment="1">
      <alignment horizontal="center" vertical="center"/>
    </xf>
    <xf numFmtId="0" fontId="9" fillId="0" borderId="210" xfId="5" applyFont="1" applyFill="1" applyBorder="1" applyAlignment="1">
      <alignment horizontal="center" vertical="center"/>
    </xf>
    <xf numFmtId="0" fontId="9" fillId="0" borderId="16" xfId="5" applyFont="1" applyFill="1" applyBorder="1" applyAlignment="1">
      <alignment horizontal="center" vertical="center"/>
    </xf>
    <xf numFmtId="0" fontId="20" fillId="0" borderId="16" xfId="5" applyFont="1" applyFill="1" applyBorder="1" applyAlignment="1">
      <alignment horizontal="center" vertical="center"/>
    </xf>
    <xf numFmtId="0" fontId="9" fillId="0" borderId="26" xfId="5" applyFont="1" applyFill="1" applyBorder="1" applyAlignment="1">
      <alignment horizontal="center" vertical="center"/>
    </xf>
    <xf numFmtId="0" fontId="20" fillId="0" borderId="210" xfId="5" applyFont="1" applyFill="1" applyBorder="1" applyAlignment="1">
      <alignment horizontal="center" vertical="center"/>
    </xf>
    <xf numFmtId="0" fontId="9" fillId="0" borderId="16" xfId="5" applyFont="1" applyFill="1" applyBorder="1" applyAlignment="1" applyProtection="1">
      <alignment vertical="center"/>
    </xf>
    <xf numFmtId="0" fontId="9" fillId="0" borderId="16" xfId="5" applyFont="1" applyFill="1" applyBorder="1" applyAlignment="1">
      <alignment vertical="center"/>
    </xf>
    <xf numFmtId="0" fontId="9" fillId="0" borderId="28" xfId="5" applyFont="1" applyFill="1" applyBorder="1" applyAlignment="1">
      <alignment vertical="center"/>
    </xf>
    <xf numFmtId="0" fontId="9" fillId="0" borderId="208" xfId="5" applyFont="1" applyFill="1" applyBorder="1" applyAlignment="1">
      <alignment vertical="center"/>
    </xf>
    <xf numFmtId="0" fontId="9" fillId="0" borderId="210" xfId="5" applyFont="1" applyFill="1" applyBorder="1" applyAlignment="1">
      <alignment vertical="center"/>
    </xf>
    <xf numFmtId="0" fontId="9" fillId="0" borderId="73" xfId="5" applyFont="1" applyFill="1" applyBorder="1" applyAlignment="1">
      <alignment horizontal="center" vertical="center"/>
    </xf>
    <xf numFmtId="0" fontId="9" fillId="0" borderId="93" xfId="5" applyFont="1" applyFill="1" applyBorder="1" applyAlignment="1">
      <alignment horizontal="center" vertical="center"/>
    </xf>
    <xf numFmtId="0" fontId="9" fillId="0" borderId="78" xfId="5" applyFont="1" applyFill="1" applyBorder="1" applyAlignment="1">
      <alignment horizontal="center" vertical="center"/>
    </xf>
    <xf numFmtId="0" fontId="9" fillId="0" borderId="188" xfId="5" applyFont="1" applyFill="1" applyBorder="1" applyAlignment="1">
      <alignment horizontal="center" vertical="center"/>
    </xf>
    <xf numFmtId="179" fontId="9" fillId="0" borderId="53" xfId="5" applyNumberFormat="1" applyFont="1" applyFill="1" applyBorder="1" applyAlignment="1">
      <alignment vertical="center"/>
    </xf>
    <xf numFmtId="179" fontId="9" fillId="0" borderId="211" xfId="5" applyNumberFormat="1" applyFont="1" applyFill="1" applyBorder="1" applyAlignment="1">
      <alignment vertical="center"/>
    </xf>
    <xf numFmtId="179" fontId="9" fillId="0" borderId="212" xfId="5" applyNumberFormat="1" applyFont="1" applyFill="1" applyBorder="1" applyAlignment="1">
      <alignment vertical="center"/>
    </xf>
    <xf numFmtId="179" fontId="9" fillId="0" borderId="213" xfId="5" applyNumberFormat="1" applyFont="1" applyFill="1" applyBorder="1" applyAlignment="1">
      <alignment vertical="center"/>
    </xf>
    <xf numFmtId="179" fontId="9" fillId="0" borderId="214" xfId="5" applyNumberFormat="1" applyFont="1" applyFill="1" applyBorder="1" applyAlignment="1">
      <alignment vertical="center"/>
    </xf>
    <xf numFmtId="179" fontId="9" fillId="0" borderId="30" xfId="5" applyNumberFormat="1" applyFont="1" applyFill="1" applyBorder="1" applyAlignment="1">
      <alignment vertical="center"/>
    </xf>
    <xf numFmtId="179" fontId="9" fillId="0" borderId="26" xfId="5" applyNumberFormat="1" applyFont="1" applyFill="1" applyBorder="1" applyAlignment="1">
      <alignment vertical="center"/>
    </xf>
    <xf numFmtId="179" fontId="9" fillId="0" borderId="21" xfId="5" applyNumberFormat="1" applyFont="1" applyFill="1" applyBorder="1" applyAlignment="1">
      <alignment vertical="center"/>
    </xf>
    <xf numFmtId="179" fontId="9" fillId="0" borderId="194" xfId="5" applyNumberFormat="1" applyFont="1" applyFill="1" applyBorder="1" applyAlignment="1">
      <alignment vertical="center"/>
    </xf>
    <xf numFmtId="179" fontId="9" fillId="0" borderId="215" xfId="5" applyNumberFormat="1" applyFont="1" applyFill="1" applyBorder="1" applyAlignment="1">
      <alignment vertical="center"/>
    </xf>
    <xf numFmtId="182" fontId="9" fillId="0" borderId="21" xfId="5" applyNumberFormat="1" applyFont="1" applyFill="1" applyBorder="1" applyAlignment="1">
      <alignment horizontal="right" vertical="center"/>
    </xf>
    <xf numFmtId="182" fontId="9" fillId="0" borderId="216" xfId="5" applyNumberFormat="1" applyFont="1" applyFill="1" applyBorder="1" applyAlignment="1">
      <alignment horizontal="right" vertical="center"/>
    </xf>
    <xf numFmtId="0" fontId="9" fillId="0" borderId="173" xfId="5" applyFont="1" applyFill="1" applyBorder="1" applyAlignment="1" applyProtection="1">
      <alignment horizontal="center" vertical="center"/>
    </xf>
    <xf numFmtId="182" fontId="9" fillId="0" borderId="173" xfId="5" applyNumberFormat="1" applyFont="1" applyFill="1" applyBorder="1" applyAlignment="1">
      <alignment horizontal="right" vertical="center"/>
    </xf>
    <xf numFmtId="182" fontId="9" fillId="0" borderId="174" xfId="5" applyNumberFormat="1" applyFont="1" applyFill="1" applyBorder="1" applyAlignment="1">
      <alignment horizontal="right" vertical="center"/>
    </xf>
    <xf numFmtId="182" fontId="9" fillId="0" borderId="7" xfId="5" applyNumberFormat="1" applyFont="1" applyFill="1" applyBorder="1" applyAlignment="1">
      <alignment horizontal="right" vertical="center"/>
    </xf>
    <xf numFmtId="182" fontId="9" fillId="0" borderId="218" xfId="5" applyNumberFormat="1" applyFont="1" applyFill="1" applyBorder="1" applyAlignment="1">
      <alignment horizontal="right" vertical="center"/>
    </xf>
    <xf numFmtId="182" fontId="9" fillId="0" borderId="28" xfId="5" applyNumberFormat="1" applyFont="1" applyFill="1" applyBorder="1" applyAlignment="1">
      <alignment vertical="center"/>
    </xf>
    <xf numFmtId="182" fontId="9" fillId="0" borderId="26" xfId="5" applyNumberFormat="1" applyFont="1" applyFill="1" applyBorder="1" applyAlignment="1">
      <alignment vertical="center"/>
    </xf>
    <xf numFmtId="0" fontId="9" fillId="0" borderId="21" xfId="5" applyFont="1" applyFill="1" applyBorder="1" applyAlignment="1" applyProtection="1">
      <alignment horizontal="center" vertical="center"/>
    </xf>
    <xf numFmtId="182" fontId="9" fillId="0" borderId="86" xfId="5" applyNumberFormat="1" applyFont="1" applyFill="1" applyBorder="1" applyAlignment="1">
      <alignment vertical="center"/>
    </xf>
    <xf numFmtId="179" fontId="9" fillId="0" borderId="80" xfId="5" applyNumberFormat="1" applyFont="1" applyFill="1" applyBorder="1" applyAlignment="1">
      <alignment vertical="center"/>
    </xf>
    <xf numFmtId="182" fontId="9" fillId="0" borderId="219" xfId="5" applyNumberFormat="1" applyFont="1" applyFill="1" applyBorder="1" applyAlignment="1">
      <alignment vertical="center"/>
    </xf>
    <xf numFmtId="182" fontId="9" fillId="0" borderId="173" xfId="5" applyNumberFormat="1" applyFont="1" applyFill="1" applyBorder="1" applyAlignment="1">
      <alignment vertical="center"/>
    </xf>
    <xf numFmtId="182" fontId="9" fillId="0" borderId="217" xfId="5" applyNumberFormat="1" applyFont="1" applyFill="1" applyBorder="1" applyAlignment="1">
      <alignment vertical="center"/>
    </xf>
    <xf numFmtId="182" fontId="9" fillId="0" borderId="66" xfId="5" applyNumberFormat="1" applyFont="1" applyFill="1" applyBorder="1" applyAlignment="1">
      <alignment vertical="center"/>
    </xf>
    <xf numFmtId="182" fontId="9" fillId="0" borderId="7" xfId="5" quotePrefix="1" applyNumberFormat="1" applyFont="1" applyFill="1" applyBorder="1" applyAlignment="1">
      <alignment vertical="center"/>
    </xf>
    <xf numFmtId="182" fontId="9" fillId="0" borderId="206" xfId="5" applyNumberFormat="1" applyFont="1" applyFill="1" applyBorder="1" applyAlignment="1">
      <alignment vertical="center"/>
    </xf>
    <xf numFmtId="182" fontId="9" fillId="0" borderId="221" xfId="5" applyNumberFormat="1" applyFont="1" applyFill="1" applyBorder="1" applyAlignment="1">
      <alignment vertical="center"/>
    </xf>
    <xf numFmtId="0" fontId="9" fillId="0" borderId="209" xfId="5" applyFont="1" applyFill="1" applyBorder="1" applyAlignment="1" applyProtection="1">
      <alignment horizontal="center"/>
    </xf>
    <xf numFmtId="0" fontId="9" fillId="0" borderId="180" xfId="5" applyFont="1" applyFill="1" applyBorder="1"/>
    <xf numFmtId="0" fontId="9" fillId="0" borderId="210" xfId="5" applyFont="1" applyFill="1" applyBorder="1" applyAlignment="1">
      <alignment horizontal="center"/>
    </xf>
    <xf numFmtId="0" fontId="9" fillId="0" borderId="208" xfId="5" applyFont="1" applyFill="1" applyBorder="1" applyAlignment="1">
      <alignment horizontal="center"/>
    </xf>
    <xf numFmtId="0" fontId="20" fillId="0" borderId="210" xfId="5" applyFont="1" applyFill="1" applyBorder="1" applyAlignment="1">
      <alignment horizontal="center"/>
    </xf>
    <xf numFmtId="0" fontId="9" fillId="0" borderId="16" xfId="5" applyFont="1" applyFill="1" applyBorder="1" applyProtection="1"/>
    <xf numFmtId="0" fontId="9" fillId="0" borderId="208" xfId="5" applyFont="1" applyFill="1" applyBorder="1"/>
    <xf numFmtId="0" fontId="9" fillId="0" borderId="210" xfId="5" applyFont="1" applyFill="1" applyBorder="1"/>
    <xf numFmtId="0" fontId="9" fillId="0" borderId="73" xfId="5" applyFont="1" applyFill="1" applyBorder="1" applyAlignment="1">
      <alignment horizontal="center"/>
    </xf>
    <xf numFmtId="0" fontId="9" fillId="0" borderId="51" xfId="5" applyFont="1" applyFill="1" applyBorder="1" applyAlignment="1">
      <alignment horizontal="center"/>
    </xf>
    <xf numFmtId="0" fontId="9" fillId="0" borderId="78" xfId="5" applyFont="1" applyFill="1" applyBorder="1" applyAlignment="1">
      <alignment horizontal="center"/>
    </xf>
    <xf numFmtId="0" fontId="9" fillId="0" borderId="188" xfId="5" applyFont="1" applyFill="1" applyBorder="1" applyAlignment="1">
      <alignment horizontal="center"/>
    </xf>
    <xf numFmtId="179" fontId="9" fillId="0" borderId="16" xfId="5" applyNumberFormat="1" applyFont="1" applyFill="1" applyBorder="1" applyAlignment="1">
      <alignment vertical="center"/>
    </xf>
    <xf numFmtId="179" fontId="9" fillId="0" borderId="25" xfId="5" applyNumberFormat="1" applyFont="1" applyFill="1" applyBorder="1" applyAlignment="1">
      <alignment vertical="center"/>
    </xf>
    <xf numFmtId="179" fontId="9" fillId="0" borderId="150" xfId="5" applyNumberFormat="1" applyFont="1" applyFill="1" applyBorder="1" applyAlignment="1">
      <alignment vertical="center"/>
    </xf>
    <xf numFmtId="179" fontId="9" fillId="0" borderId="197" xfId="5" applyNumberFormat="1" applyFont="1" applyFill="1" applyBorder="1" applyAlignment="1">
      <alignment vertical="center"/>
    </xf>
    <xf numFmtId="179" fontId="9" fillId="0" borderId="222" xfId="5" applyNumberFormat="1" applyFont="1" applyFill="1" applyBorder="1" applyAlignment="1">
      <alignment vertical="center"/>
    </xf>
    <xf numFmtId="179" fontId="9" fillId="0" borderId="223" xfId="5" applyNumberFormat="1" applyFont="1" applyFill="1" applyBorder="1" applyAlignment="1">
      <alignment vertical="center"/>
    </xf>
    <xf numFmtId="182" fontId="9" fillId="0" borderId="133" xfId="5" applyNumberFormat="1" applyFont="1" applyFill="1" applyBorder="1" applyAlignment="1">
      <alignment vertical="center"/>
    </xf>
    <xf numFmtId="182" fontId="9" fillId="0" borderId="139" xfId="5" applyNumberFormat="1" applyFont="1" applyFill="1" applyBorder="1" applyAlignment="1">
      <alignment vertical="center"/>
    </xf>
    <xf numFmtId="182" fontId="9" fillId="0" borderId="0" xfId="5" applyNumberFormat="1" applyFont="1" applyFill="1" applyBorder="1" applyAlignment="1">
      <alignment vertical="center"/>
    </xf>
    <xf numFmtId="182" fontId="9" fillId="0" borderId="88" xfId="5" applyNumberFormat="1" applyFont="1" applyFill="1" applyBorder="1" applyAlignment="1">
      <alignment horizontal="right" vertical="center"/>
    </xf>
    <xf numFmtId="182" fontId="9" fillId="0" borderId="140" xfId="5" applyNumberFormat="1" applyFont="1" applyFill="1" applyBorder="1" applyAlignment="1">
      <alignment horizontal="right" vertical="center"/>
    </xf>
    <xf numFmtId="182" fontId="9" fillId="0" borderId="89" xfId="5" applyNumberFormat="1" applyFont="1" applyFill="1" applyBorder="1" applyAlignment="1">
      <alignment horizontal="right" vertical="center"/>
    </xf>
    <xf numFmtId="182" fontId="9" fillId="0" borderId="147" xfId="5" applyNumberFormat="1" applyFont="1" applyFill="1" applyBorder="1" applyAlignment="1">
      <alignment horizontal="right" vertical="center"/>
    </xf>
    <xf numFmtId="185" fontId="9" fillId="0" borderId="198" xfId="5" applyNumberFormat="1" applyFont="1" applyFill="1" applyBorder="1" applyAlignment="1">
      <alignment vertical="center"/>
    </xf>
    <xf numFmtId="0" fontId="28" fillId="0" borderId="34" xfId="5" applyFont="1" applyFill="1" applyBorder="1" applyAlignment="1" applyProtection="1">
      <alignment horizontal="center" vertical="center" shrinkToFit="1"/>
    </xf>
    <xf numFmtId="182" fontId="9" fillId="0" borderId="86" xfId="0" applyNumberFormat="1" applyFont="1" applyFill="1" applyBorder="1" applyAlignment="1">
      <alignment vertical="center"/>
    </xf>
    <xf numFmtId="182" fontId="9" fillId="0" borderId="205" xfId="5" quotePrefix="1" applyNumberFormat="1" applyFont="1" applyFill="1" applyBorder="1" applyAlignment="1">
      <alignment vertical="center"/>
    </xf>
    <xf numFmtId="182" fontId="9" fillId="0" borderId="91" xfId="5" applyNumberFormat="1" applyFont="1" applyFill="1" applyBorder="1" applyAlignment="1">
      <alignment vertical="center"/>
    </xf>
    <xf numFmtId="0" fontId="9" fillId="0" borderId="224" xfId="5" applyFont="1" applyFill="1" applyBorder="1" applyAlignment="1">
      <alignment horizontal="center" vertical="center"/>
    </xf>
    <xf numFmtId="182" fontId="9" fillId="0" borderId="96" xfId="5" applyNumberFormat="1" applyFont="1" applyFill="1" applyBorder="1" applyAlignment="1">
      <alignment vertical="center"/>
    </xf>
    <xf numFmtId="182" fontId="9" fillId="2" borderId="197" xfId="5" applyNumberFormat="1" applyFont="1" applyFill="1" applyBorder="1" applyAlignment="1" applyProtection="1">
      <alignment horizontal="center" vertical="center"/>
    </xf>
    <xf numFmtId="182" fontId="9" fillId="2" borderId="208" xfId="5" applyNumberFormat="1" applyFont="1" applyFill="1" applyBorder="1" applyAlignment="1" applyProtection="1">
      <alignment horizontal="center" vertical="center"/>
    </xf>
    <xf numFmtId="182" fontId="9" fillId="2" borderId="78" xfId="5" applyNumberFormat="1" applyFont="1" applyFill="1" applyBorder="1" applyAlignment="1" applyProtection="1">
      <alignment horizontal="right" vertical="center"/>
    </xf>
    <xf numFmtId="182" fontId="15" fillId="2" borderId="196" xfId="5" applyNumberFormat="1" applyFont="1" applyFill="1" applyBorder="1" applyAlignment="1" applyProtection="1">
      <alignment vertical="center"/>
    </xf>
    <xf numFmtId="182" fontId="15" fillId="2" borderId="225" xfId="0" applyNumberFormat="1" applyFont="1" applyFill="1" applyBorder="1" applyAlignment="1" applyProtection="1">
      <alignment vertical="center"/>
      <protection locked="0"/>
    </xf>
    <xf numFmtId="182" fontId="15" fillId="2" borderId="226" xfId="5" applyNumberFormat="1" applyFont="1" applyFill="1" applyBorder="1" applyAlignment="1" applyProtection="1">
      <alignment vertical="center"/>
    </xf>
    <xf numFmtId="182" fontId="15" fillId="2" borderId="133" xfId="5" applyNumberFormat="1" applyFont="1" applyFill="1" applyBorder="1" applyAlignment="1" applyProtection="1">
      <alignment vertical="center"/>
    </xf>
    <xf numFmtId="182" fontId="15" fillId="2" borderId="208" xfId="5" applyNumberFormat="1" applyFont="1" applyFill="1" applyBorder="1" applyAlignment="1" applyProtection="1">
      <alignment vertical="center"/>
    </xf>
    <xf numFmtId="182" fontId="15" fillId="2" borderId="200" xfId="5" applyNumberFormat="1" applyFont="1" applyFill="1" applyBorder="1" applyAlignment="1" applyProtection="1">
      <alignment vertical="center"/>
    </xf>
    <xf numFmtId="182" fontId="24" fillId="0" borderId="196" xfId="5" applyNumberFormat="1" applyFont="1" applyFill="1" applyBorder="1" applyAlignment="1" applyProtection="1">
      <alignment vertical="center"/>
    </xf>
    <xf numFmtId="182" fontId="9" fillId="2" borderId="227" xfId="5" applyNumberFormat="1" applyFont="1" applyFill="1" applyBorder="1" applyAlignment="1" applyProtection="1">
      <alignment horizontal="center" vertical="center"/>
    </xf>
    <xf numFmtId="182" fontId="9" fillId="2" borderId="160" xfId="5" applyNumberFormat="1" applyFont="1" applyFill="1" applyBorder="1" applyAlignment="1" applyProtection="1">
      <alignment horizontal="center" vertical="center"/>
    </xf>
    <xf numFmtId="182" fontId="9" fillId="2" borderId="228" xfId="5" applyNumberFormat="1" applyFont="1" applyFill="1" applyBorder="1" applyAlignment="1" applyProtection="1">
      <alignment horizontal="right" vertical="center"/>
    </xf>
    <xf numFmtId="182" fontId="15" fillId="2" borderId="170" xfId="5" applyNumberFormat="1" applyFont="1" applyFill="1" applyBorder="1" applyAlignment="1" applyProtection="1">
      <alignment vertical="center"/>
    </xf>
    <xf numFmtId="182" fontId="15" fillId="2" borderId="229" xfId="5" applyNumberFormat="1" applyFont="1" applyFill="1" applyBorder="1" applyAlignment="1" applyProtection="1">
      <alignment vertical="center"/>
    </xf>
    <xf numFmtId="182" fontId="15" fillId="2" borderId="138" xfId="5" applyNumberFormat="1" applyFont="1" applyFill="1" applyBorder="1" applyAlignment="1" applyProtection="1">
      <alignment vertical="center"/>
    </xf>
    <xf numFmtId="182" fontId="15" fillId="2" borderId="160" xfId="5" applyNumberFormat="1" applyFont="1" applyFill="1" applyBorder="1" applyAlignment="1" applyProtection="1">
      <alignment vertical="center"/>
    </xf>
    <xf numFmtId="182" fontId="15" fillId="2" borderId="230" xfId="5" applyNumberFormat="1" applyFont="1" applyFill="1" applyBorder="1" applyAlignment="1" applyProtection="1">
      <alignment vertical="center"/>
    </xf>
    <xf numFmtId="182" fontId="15" fillId="0" borderId="170" xfId="5" applyNumberFormat="1" applyFont="1" applyFill="1" applyBorder="1" applyAlignment="1" applyProtection="1">
      <alignment vertical="center"/>
    </xf>
    <xf numFmtId="182" fontId="24" fillId="0" borderId="170" xfId="5" applyNumberFormat="1" applyFont="1" applyFill="1" applyBorder="1" applyAlignment="1" applyProtection="1">
      <alignment vertical="center"/>
    </xf>
    <xf numFmtId="0" fontId="9" fillId="2" borderId="92" xfId="5" applyFont="1" applyFill="1" applyBorder="1" applyAlignment="1" applyProtection="1">
      <alignment vertical="center"/>
    </xf>
    <xf numFmtId="182" fontId="15" fillId="2" borderId="98" xfId="5" applyNumberFormat="1" applyFont="1" applyFill="1" applyBorder="1" applyAlignment="1" applyProtection="1">
      <alignment vertical="center"/>
    </xf>
    <xf numFmtId="182" fontId="15" fillId="0" borderId="95" xfId="5" applyNumberFormat="1" applyFont="1" applyFill="1" applyBorder="1" applyAlignment="1" applyProtection="1">
      <alignment vertical="center"/>
    </xf>
    <xf numFmtId="182" fontId="15" fillId="0" borderId="88" xfId="5" applyNumberFormat="1" applyFont="1" applyFill="1" applyBorder="1" applyAlignment="1" applyProtection="1">
      <alignment vertical="center"/>
    </xf>
    <xf numFmtId="182" fontId="15" fillId="0" borderId="98" xfId="5" applyNumberFormat="1" applyFont="1" applyFill="1" applyBorder="1" applyAlignment="1" applyProtection="1">
      <alignment vertical="center"/>
    </xf>
    <xf numFmtId="0" fontId="9" fillId="2" borderId="227" xfId="5" applyFont="1" applyFill="1" applyBorder="1" applyAlignment="1" applyProtection="1">
      <alignment horizontal="center" vertical="center"/>
    </xf>
    <xf numFmtId="0" fontId="9" fillId="2" borderId="160" xfId="5" applyFont="1" applyFill="1" applyBorder="1" applyAlignment="1" applyProtection="1">
      <alignment horizontal="center" vertical="center"/>
    </xf>
    <xf numFmtId="0" fontId="9" fillId="2" borderId="232" xfId="5" applyFont="1" applyFill="1" applyBorder="1" applyAlignment="1" applyProtection="1">
      <alignment horizontal="center" vertical="center"/>
    </xf>
    <xf numFmtId="178" fontId="15" fillId="2" borderId="0" xfId="5" applyNumberFormat="1" applyFont="1" applyFill="1" applyBorder="1"/>
    <xf numFmtId="182" fontId="15" fillId="2" borderId="233" xfId="5" applyNumberFormat="1" applyFont="1" applyFill="1" applyBorder="1" applyAlignment="1" applyProtection="1">
      <alignment vertical="center"/>
    </xf>
    <xf numFmtId="182" fontId="15" fillId="2" borderId="163" xfId="5" applyNumberFormat="1" applyFont="1" applyFill="1" applyBorder="1" applyAlignment="1" applyProtection="1">
      <alignment vertical="center"/>
    </xf>
    <xf numFmtId="182" fontId="15" fillId="2" borderId="161" xfId="5" applyNumberFormat="1" applyFont="1" applyFill="1" applyBorder="1" applyAlignment="1" applyProtection="1">
      <alignment vertical="center"/>
    </xf>
    <xf numFmtId="182" fontId="15" fillId="0" borderId="138" xfId="5" applyNumberFormat="1" applyFont="1" applyFill="1" applyBorder="1" applyAlignment="1" applyProtection="1">
      <alignment vertical="center"/>
    </xf>
    <xf numFmtId="182" fontId="15" fillId="0" borderId="161" xfId="5" applyNumberFormat="1" applyFont="1" applyFill="1" applyBorder="1" applyAlignment="1" applyProtection="1">
      <alignment vertical="center"/>
    </xf>
    <xf numFmtId="182" fontId="15" fillId="0" borderId="233" xfId="5" applyNumberFormat="1" applyFont="1" applyFill="1" applyBorder="1" applyAlignment="1" applyProtection="1">
      <alignment vertical="center"/>
    </xf>
    <xf numFmtId="179" fontId="11" fillId="0" borderId="22" xfId="0" applyNumberFormat="1" applyFont="1" applyFill="1" applyBorder="1" applyAlignment="1" applyProtection="1">
      <alignment horizontal="center" vertical="center" wrapText="1"/>
      <protection locked="0"/>
    </xf>
    <xf numFmtId="179" fontId="32" fillId="0" borderId="0" xfId="0" applyNumberFormat="1" applyFont="1" applyFill="1" applyProtection="1">
      <protection locked="0"/>
    </xf>
    <xf numFmtId="0" fontId="11" fillId="0" borderId="40" xfId="5" applyFont="1" applyFill="1" applyBorder="1" applyAlignment="1" applyProtection="1">
      <alignment vertical="center"/>
    </xf>
    <xf numFmtId="0" fontId="11" fillId="0" borderId="24" xfId="5" applyFont="1" applyFill="1" applyBorder="1" applyAlignment="1" applyProtection="1">
      <alignment vertical="center"/>
    </xf>
    <xf numFmtId="0" fontId="11" fillId="0" borderId="112" xfId="5" applyFont="1" applyFill="1" applyBorder="1" applyAlignment="1" applyProtection="1">
      <alignment vertical="center"/>
    </xf>
    <xf numFmtId="0" fontId="11" fillId="0" borderId="26" xfId="5" applyFont="1" applyFill="1" applyBorder="1" applyAlignment="1" applyProtection="1">
      <alignment horizontal="center" vertical="center"/>
    </xf>
    <xf numFmtId="0" fontId="11" fillId="0" borderId="72" xfId="5" applyFont="1" applyFill="1" applyBorder="1" applyAlignment="1" applyProtection="1">
      <alignment horizontal="center" vertical="center"/>
    </xf>
    <xf numFmtId="0" fontId="11" fillId="0" borderId="52" xfId="5" applyFont="1" applyFill="1" applyBorder="1" applyAlignment="1" applyProtection="1">
      <alignment vertical="center"/>
    </xf>
    <xf numFmtId="0" fontId="11" fillId="0" borderId="53" xfId="5" applyFont="1" applyFill="1" applyBorder="1" applyAlignment="1" applyProtection="1">
      <alignment vertical="center"/>
    </xf>
    <xf numFmtId="0" fontId="11" fillId="0" borderId="37" xfId="5" applyFont="1" applyFill="1" applyBorder="1" applyAlignment="1" applyProtection="1">
      <alignment vertical="center"/>
    </xf>
    <xf numFmtId="0" fontId="11" fillId="0" borderId="109" xfId="5" applyFont="1" applyFill="1" applyBorder="1" applyAlignment="1" applyProtection="1">
      <alignment horizontal="center" vertical="center"/>
    </xf>
    <xf numFmtId="0" fontId="11" fillId="0" borderId="52" xfId="0" applyFont="1" applyFill="1" applyBorder="1" applyAlignment="1">
      <alignment horizontal="center" vertical="center"/>
    </xf>
    <xf numFmtId="0" fontId="11" fillId="0" borderId="7" xfId="6" applyNumberFormat="1" applyFont="1" applyFill="1" applyBorder="1" applyAlignment="1">
      <alignment horizontal="center" vertical="center"/>
    </xf>
    <xf numFmtId="182" fontId="24" fillId="0" borderId="39" xfId="5" applyNumberFormat="1" applyFont="1" applyFill="1" applyBorder="1" applyProtection="1"/>
    <xf numFmtId="182" fontId="24" fillId="0" borderId="22" xfId="5" applyNumberFormat="1" applyFont="1" applyFill="1" applyBorder="1" applyProtection="1"/>
    <xf numFmtId="182" fontId="24" fillId="0" borderId="68" xfId="5" applyNumberFormat="1" applyFont="1" applyFill="1" applyBorder="1" applyProtection="1"/>
    <xf numFmtId="182" fontId="24" fillId="0" borderId="39" xfId="5" applyNumberFormat="1" applyFont="1" applyFill="1" applyBorder="1" applyAlignment="1" applyProtection="1"/>
    <xf numFmtId="182" fontId="24" fillId="0" borderId="30" xfId="5" applyNumberFormat="1" applyFont="1" applyFill="1" applyBorder="1" applyProtection="1"/>
    <xf numFmtId="182" fontId="24" fillId="0" borderId="59" xfId="5" applyNumberFormat="1" applyFont="1" applyFill="1" applyBorder="1" applyProtection="1"/>
    <xf numFmtId="0" fontId="11" fillId="0" borderId="234" xfId="6" applyNumberFormat="1" applyFont="1" applyFill="1" applyBorder="1" applyAlignment="1">
      <alignment horizontal="center" vertical="center"/>
    </xf>
    <xf numFmtId="182" fontId="24" fillId="0" borderId="60" xfId="5" applyNumberFormat="1" applyFont="1" applyFill="1" applyBorder="1" applyProtection="1"/>
    <xf numFmtId="179" fontId="11" fillId="0" borderId="39" xfId="0" applyNumberFormat="1" applyFont="1" applyFill="1" applyBorder="1" applyAlignment="1" applyProtection="1">
      <alignment horizontal="center" vertical="center" wrapText="1"/>
      <protection locked="0"/>
    </xf>
    <xf numFmtId="0" fontId="11" fillId="0" borderId="169" xfId="6" applyNumberFormat="1" applyFont="1" applyFill="1" applyBorder="1" applyAlignment="1">
      <alignment horizontal="center" vertical="center"/>
    </xf>
    <xf numFmtId="0" fontId="25" fillId="0" borderId="235" xfId="6" applyNumberFormat="1" applyFont="1" applyFill="1" applyBorder="1" applyAlignment="1">
      <alignment horizontal="center" vertical="center"/>
    </xf>
    <xf numFmtId="182" fontId="24" fillId="0" borderId="50" xfId="5" applyNumberFormat="1" applyFont="1" applyFill="1" applyBorder="1" applyProtection="1"/>
    <xf numFmtId="0" fontId="25" fillId="0" borderId="9" xfId="6" applyNumberFormat="1" applyFont="1" applyFill="1" applyBorder="1" applyAlignment="1">
      <alignment horizontal="center" vertical="center"/>
    </xf>
    <xf numFmtId="0" fontId="25" fillId="0" borderId="9" xfId="6" applyFont="1" applyFill="1" applyBorder="1" applyAlignment="1">
      <alignment horizontal="center" vertical="center"/>
    </xf>
    <xf numFmtId="0" fontId="11" fillId="0" borderId="235" xfId="6" applyFont="1" applyFill="1" applyBorder="1" applyAlignment="1">
      <alignment horizontal="center" vertical="center"/>
    </xf>
    <xf numFmtId="0" fontId="11" fillId="0" borderId="236" xfId="0" applyFont="1" applyFill="1" applyBorder="1" applyAlignment="1">
      <alignment horizontal="center" vertical="center" textRotation="255"/>
    </xf>
    <xf numFmtId="0" fontId="26" fillId="0" borderId="118" xfId="0" applyFont="1" applyFill="1" applyBorder="1" applyAlignment="1">
      <alignment horizontal="center" vertical="center"/>
    </xf>
    <xf numFmtId="0" fontId="11" fillId="0" borderId="4" xfId="6" applyFont="1" applyFill="1" applyBorder="1" applyAlignment="1">
      <alignment horizontal="center" vertical="center"/>
    </xf>
    <xf numFmtId="182" fontId="24" fillId="0" borderId="43" xfId="5" applyNumberFormat="1" applyFont="1" applyFill="1" applyBorder="1" applyProtection="1"/>
    <xf numFmtId="182" fontId="24" fillId="0" borderId="42" xfId="5" applyNumberFormat="1" applyFont="1" applyFill="1" applyBorder="1" applyProtection="1"/>
    <xf numFmtId="182" fontId="24" fillId="0" borderId="43" xfId="5" applyNumberFormat="1" applyFont="1" applyFill="1" applyBorder="1" applyAlignment="1" applyProtection="1"/>
    <xf numFmtId="182" fontId="24" fillId="0" borderId="103" xfId="5" applyNumberFormat="1" applyFont="1" applyFill="1" applyBorder="1" applyAlignment="1" applyProtection="1"/>
    <xf numFmtId="0" fontId="22" fillId="0" borderId="23" xfId="5" applyFont="1" applyFill="1" applyBorder="1"/>
    <xf numFmtId="179" fontId="34" fillId="0" borderId="0" xfId="0" applyNumberFormat="1" applyFont="1" applyFill="1" applyProtection="1">
      <protection locked="0"/>
    </xf>
    <xf numFmtId="179" fontId="9" fillId="0" borderId="159" xfId="0" applyNumberFormat="1" applyFont="1" applyFill="1" applyBorder="1" applyAlignment="1" applyProtection="1">
      <alignment horizontal="center" vertical="center" wrapText="1"/>
      <protection locked="0"/>
    </xf>
    <xf numFmtId="179" fontId="9" fillId="0" borderId="131" xfId="0" applyNumberFormat="1" applyFont="1" applyFill="1" applyBorder="1" applyAlignment="1" applyProtection="1">
      <alignment horizontal="center" vertical="center" wrapText="1"/>
      <protection locked="0"/>
    </xf>
    <xf numFmtId="177" fontId="11" fillId="0" borderId="0" xfId="5" applyNumberFormat="1" applyFont="1" applyFill="1" applyProtection="1"/>
    <xf numFmtId="177" fontId="11" fillId="0" borderId="0" xfId="5" applyNumberFormat="1" applyFont="1" applyFill="1" applyBorder="1" applyProtection="1"/>
    <xf numFmtId="0" fontId="9" fillId="0" borderId="28" xfId="5" applyFont="1" applyFill="1" applyBorder="1" applyAlignment="1" applyProtection="1">
      <alignment vertical="center"/>
    </xf>
    <xf numFmtId="0" fontId="9" fillId="0" borderId="29" xfId="5" applyFont="1" applyFill="1" applyBorder="1" applyAlignment="1" applyProtection="1">
      <alignment vertical="center"/>
    </xf>
    <xf numFmtId="0" fontId="9" fillId="0" borderId="24" xfId="5" applyFont="1" applyFill="1" applyBorder="1" applyAlignment="1" applyProtection="1">
      <alignment vertical="center"/>
    </xf>
    <xf numFmtId="0" fontId="9" fillId="0" borderId="62" xfId="5" applyFont="1" applyFill="1" applyBorder="1" applyAlignment="1" applyProtection="1">
      <alignment vertical="center"/>
    </xf>
    <xf numFmtId="0" fontId="9" fillId="0" borderId="238" xfId="5" applyFont="1" applyFill="1" applyBorder="1" applyAlignment="1" applyProtection="1">
      <alignment vertical="center"/>
    </xf>
    <xf numFmtId="0" fontId="9" fillId="0" borderId="239" xfId="5" applyFont="1" applyFill="1" applyBorder="1" applyAlignment="1" applyProtection="1">
      <alignment vertical="center"/>
    </xf>
    <xf numFmtId="0" fontId="9" fillId="0" borderId="28" xfId="5" applyFont="1" applyFill="1" applyBorder="1" applyAlignment="1" applyProtection="1">
      <alignment horizontal="center" vertical="center"/>
    </xf>
    <xf numFmtId="0" fontId="9" fillId="0" borderId="240" xfId="5" applyFont="1" applyFill="1" applyBorder="1" applyAlignment="1" applyProtection="1">
      <alignment horizontal="center" vertical="center"/>
    </xf>
    <xf numFmtId="0" fontId="9" fillId="0" borderId="76" xfId="5" applyFont="1" applyFill="1" applyBorder="1" applyAlignment="1" applyProtection="1">
      <alignment horizontal="center" vertical="center"/>
    </xf>
    <xf numFmtId="0" fontId="9" fillId="0" borderId="53" xfId="5" applyFont="1" applyFill="1" applyBorder="1" applyAlignment="1" applyProtection="1">
      <alignment horizontal="center" vertical="center"/>
    </xf>
    <xf numFmtId="0" fontId="9" fillId="0" borderId="52" xfId="5" applyFont="1" applyFill="1" applyBorder="1" applyAlignment="1" applyProtection="1">
      <alignment horizontal="center" vertical="center"/>
    </xf>
    <xf numFmtId="0" fontId="9" fillId="0" borderId="241" xfId="5" applyFont="1" applyFill="1" applyBorder="1" applyAlignment="1" applyProtection="1">
      <alignment horizontal="center" vertical="center"/>
    </xf>
    <xf numFmtId="0" fontId="9" fillId="0" borderId="77" xfId="5" applyFont="1" applyFill="1" applyBorder="1" applyAlignment="1" applyProtection="1">
      <alignment horizontal="center" vertical="center"/>
    </xf>
    <xf numFmtId="184" fontId="15" fillId="0" borderId="46" xfId="5" applyNumberFormat="1" applyFont="1" applyFill="1" applyBorder="1" applyProtection="1"/>
    <xf numFmtId="184" fontId="15" fillId="0" borderId="230" xfId="5" applyNumberFormat="1" applyFont="1" applyFill="1" applyBorder="1" applyProtection="1"/>
    <xf numFmtId="184" fontId="15" fillId="0" borderId="100" xfId="5" applyNumberFormat="1" applyFont="1" applyFill="1" applyBorder="1" applyProtection="1"/>
    <xf numFmtId="184" fontId="24" fillId="0" borderId="46" xfId="5" applyNumberFormat="1" applyFont="1" applyFill="1" applyBorder="1" applyProtection="1"/>
    <xf numFmtId="177" fontId="24" fillId="0" borderId="46" xfId="5" applyNumberFormat="1" applyFont="1" applyFill="1" applyBorder="1" applyProtection="1"/>
    <xf numFmtId="180" fontId="24" fillId="0" borderId="46" xfId="5" applyNumberFormat="1" applyFont="1" applyFill="1" applyBorder="1" applyProtection="1"/>
    <xf numFmtId="180" fontId="24" fillId="0" borderId="48" xfId="5" applyNumberFormat="1" applyFont="1" applyFill="1" applyBorder="1" applyProtection="1"/>
    <xf numFmtId="180" fontId="15" fillId="0" borderId="0" xfId="5" applyNumberFormat="1" applyFont="1" applyFill="1" applyBorder="1" applyProtection="1"/>
    <xf numFmtId="184" fontId="15" fillId="0" borderId="75" xfId="5" applyNumberFormat="1" applyFont="1" applyFill="1" applyBorder="1" applyProtection="1"/>
    <xf numFmtId="184" fontId="15" fillId="0" borderId="161" xfId="5" applyNumberFormat="1" applyFont="1" applyFill="1" applyBorder="1" applyProtection="1"/>
    <xf numFmtId="184" fontId="15" fillId="0" borderId="88" xfId="5" applyNumberFormat="1" applyFont="1" applyFill="1" applyBorder="1" applyProtection="1"/>
    <xf numFmtId="184" fontId="15" fillId="0" borderId="90" xfId="5" applyNumberFormat="1" applyFont="1" applyFill="1" applyBorder="1" applyProtection="1"/>
    <xf numFmtId="177" fontId="24" fillId="0" borderId="24" xfId="5" applyNumberFormat="1" applyFont="1" applyFill="1" applyBorder="1" applyProtection="1"/>
    <xf numFmtId="179" fontId="9" fillId="0" borderId="85" xfId="0" applyNumberFormat="1" applyFont="1" applyFill="1" applyBorder="1" applyAlignment="1" applyProtection="1">
      <alignment horizontal="center" vertical="center" wrapText="1"/>
      <protection locked="0"/>
    </xf>
    <xf numFmtId="0" fontId="9" fillId="0" borderId="173" xfId="6" applyNumberFormat="1" applyFont="1" applyFill="1" applyBorder="1" applyAlignment="1">
      <alignment horizontal="center" vertical="center"/>
    </xf>
    <xf numFmtId="184" fontId="15" fillId="0" borderId="138" xfId="5" applyNumberFormat="1" applyFont="1" applyFill="1" applyBorder="1" applyProtection="1"/>
    <xf numFmtId="184" fontId="15" fillId="0" borderId="95" xfId="5" applyNumberFormat="1" applyFont="1" applyFill="1" applyBorder="1" applyProtection="1"/>
    <xf numFmtId="184" fontId="15" fillId="0" borderId="108" xfId="5" applyNumberFormat="1" applyFont="1" applyFill="1" applyBorder="1" applyProtection="1"/>
    <xf numFmtId="177" fontId="24" fillId="0" borderId="19" xfId="5" applyNumberFormat="1" applyFont="1" applyFill="1" applyBorder="1" applyProtection="1"/>
    <xf numFmtId="0" fontId="9" fillId="0" borderId="246" xfId="6" applyNumberFormat="1" applyFont="1" applyFill="1" applyBorder="1" applyAlignment="1">
      <alignment horizontal="center" vertical="center"/>
    </xf>
    <xf numFmtId="184" fontId="15" fillId="0" borderId="50" xfId="0" applyNumberFormat="1" applyFont="1" applyFill="1" applyBorder="1" applyAlignment="1" applyProtection="1">
      <protection locked="0"/>
    </xf>
    <xf numFmtId="184" fontId="15" fillId="0" borderId="247" xfId="5" applyNumberFormat="1" applyFont="1" applyFill="1" applyBorder="1" applyProtection="1"/>
    <xf numFmtId="184" fontId="15" fillId="0" borderId="248" xfId="5" applyNumberFormat="1" applyFont="1" applyFill="1" applyBorder="1" applyProtection="1"/>
    <xf numFmtId="184" fontId="15" fillId="0" borderId="249" xfId="5" applyNumberFormat="1" applyFont="1" applyFill="1" applyBorder="1" applyProtection="1"/>
    <xf numFmtId="177" fontId="24" fillId="0" borderId="250" xfId="5" applyNumberFormat="1" applyFont="1" applyFill="1" applyBorder="1" applyProtection="1"/>
    <xf numFmtId="184" fontId="24" fillId="0" borderId="247" xfId="5" applyNumberFormat="1" applyFont="1" applyFill="1" applyBorder="1" applyProtection="1"/>
    <xf numFmtId="177" fontId="24" fillId="0" borderId="247" xfId="5" applyNumberFormat="1" applyFont="1" applyFill="1" applyBorder="1" applyProtection="1"/>
    <xf numFmtId="180" fontId="24" fillId="0" borderId="247" xfId="5" applyNumberFormat="1" applyFont="1" applyFill="1" applyBorder="1" applyProtection="1"/>
    <xf numFmtId="180" fontId="24" fillId="0" borderId="251" xfId="5" applyNumberFormat="1" applyFont="1" applyFill="1" applyBorder="1" applyProtection="1"/>
    <xf numFmtId="179" fontId="9" fillId="0" borderId="39" xfId="0" applyNumberFormat="1" applyFont="1" applyFill="1" applyBorder="1" applyAlignment="1" applyProtection="1">
      <alignment horizontal="center" vertical="center" wrapText="1"/>
      <protection locked="0"/>
    </xf>
    <xf numFmtId="184" fontId="15" fillId="0" borderId="39" xfId="0" applyNumberFormat="1" applyFont="1" applyFill="1" applyBorder="1" applyAlignment="1" applyProtection="1">
      <protection locked="0"/>
    </xf>
    <xf numFmtId="184" fontId="15" fillId="0" borderId="22" xfId="0" applyNumberFormat="1" applyFont="1" applyFill="1" applyBorder="1" applyAlignment="1" applyProtection="1">
      <protection locked="0"/>
    </xf>
    <xf numFmtId="177" fontId="15" fillId="0" borderId="39" xfId="0" applyNumberFormat="1" applyFont="1" applyFill="1" applyBorder="1" applyAlignment="1" applyProtection="1">
      <protection locked="0"/>
    </xf>
    <xf numFmtId="184" fontId="15" fillId="0" borderId="68" xfId="0" applyNumberFormat="1" applyFont="1" applyFill="1" applyBorder="1" applyAlignment="1" applyProtection="1">
      <protection locked="0"/>
    </xf>
    <xf numFmtId="184" fontId="15" fillId="0" borderId="19" xfId="5" applyNumberFormat="1" applyFont="1" applyFill="1" applyBorder="1" applyProtection="1"/>
    <xf numFmtId="184" fontId="15" fillId="0" borderId="38" xfId="0" applyNumberFormat="1" applyFont="1" applyFill="1" applyBorder="1" applyAlignment="1" applyProtection="1">
      <protection locked="0"/>
    </xf>
    <xf numFmtId="184" fontId="15" fillId="0" borderId="37" xfId="5" applyNumberFormat="1" applyFont="1" applyFill="1" applyBorder="1" applyProtection="1"/>
    <xf numFmtId="184" fontId="15" fillId="0" borderId="24" xfId="5" applyNumberFormat="1" applyFont="1" applyFill="1" applyBorder="1" applyProtection="1"/>
    <xf numFmtId="184" fontId="15" fillId="0" borderId="16" xfId="0" applyNumberFormat="1" applyFont="1" applyFill="1" applyBorder="1" applyAlignment="1" applyProtection="1">
      <protection locked="0"/>
    </xf>
    <xf numFmtId="0" fontId="9" fillId="0" borderId="53" xfId="6" applyNumberFormat="1" applyFont="1" applyFill="1" applyBorder="1" applyAlignment="1">
      <alignment horizontal="center" vertical="center"/>
    </xf>
    <xf numFmtId="184" fontId="15" fillId="0" borderId="53" xfId="0" applyNumberFormat="1" applyFont="1" applyFill="1" applyBorder="1" applyAlignment="1" applyProtection="1">
      <protection locked="0"/>
    </xf>
    <xf numFmtId="184" fontId="15" fillId="0" borderId="51" xfId="5" applyNumberFormat="1" applyFont="1" applyFill="1" applyBorder="1" applyProtection="1"/>
    <xf numFmtId="177" fontId="24" fillId="0" borderId="37" xfId="5" applyNumberFormat="1" applyFont="1" applyFill="1" applyBorder="1" applyProtection="1"/>
    <xf numFmtId="180" fontId="24" fillId="0" borderId="37" xfId="5" applyNumberFormat="1" applyFont="1" applyFill="1" applyBorder="1" applyProtection="1"/>
    <xf numFmtId="180" fontId="24" fillId="0" borderId="49" xfId="5" applyNumberFormat="1" applyFont="1" applyFill="1" applyBorder="1" applyProtection="1"/>
    <xf numFmtId="184" fontId="15" fillId="0" borderId="159" xfId="0" applyNumberFormat="1" applyFont="1" applyFill="1" applyBorder="1" applyAlignment="1" applyProtection="1">
      <protection locked="0"/>
    </xf>
    <xf numFmtId="184" fontId="15" fillId="0" borderId="252" xfId="0" applyNumberFormat="1" applyFont="1" applyFill="1" applyBorder="1" applyAlignment="1" applyProtection="1">
      <protection locked="0"/>
    </xf>
    <xf numFmtId="177" fontId="15" fillId="0" borderId="159" xfId="0" applyNumberFormat="1" applyFont="1" applyFill="1" applyBorder="1" applyAlignment="1" applyProtection="1">
      <protection locked="0"/>
    </xf>
    <xf numFmtId="184" fontId="24" fillId="0" borderId="252" xfId="0" applyNumberFormat="1" applyFont="1" applyFill="1" applyBorder="1" applyAlignment="1" applyProtection="1">
      <protection locked="0"/>
    </xf>
    <xf numFmtId="184" fontId="15" fillId="0" borderId="164" xfId="0" applyNumberFormat="1" applyFont="1" applyFill="1" applyBorder="1" applyAlignment="1" applyProtection="1">
      <protection locked="0"/>
    </xf>
    <xf numFmtId="0" fontId="9" fillId="0" borderId="254" xfId="6" applyNumberFormat="1" applyFont="1" applyFill="1" applyBorder="1" applyAlignment="1">
      <alignment horizontal="center" vertical="center"/>
    </xf>
    <xf numFmtId="179" fontId="9" fillId="0" borderId="73" xfId="0" applyNumberFormat="1" applyFont="1" applyFill="1" applyBorder="1" applyAlignment="1" applyProtection="1">
      <alignment horizontal="center" vertical="center" wrapText="1"/>
      <protection locked="0"/>
    </xf>
    <xf numFmtId="184" fontId="15" fillId="0" borderId="47" xfId="0" applyNumberFormat="1" applyFont="1" applyFill="1" applyBorder="1" applyAlignment="1" applyProtection="1">
      <protection locked="0"/>
    </xf>
    <xf numFmtId="184" fontId="15" fillId="0" borderId="52" xfId="0" applyNumberFormat="1" applyFont="1" applyFill="1" applyBorder="1" applyAlignment="1" applyProtection="1">
      <protection locked="0"/>
    </xf>
    <xf numFmtId="177" fontId="24" fillId="0" borderId="52" xfId="0" applyNumberFormat="1" applyFont="1" applyFill="1" applyBorder="1" applyAlignment="1" applyProtection="1">
      <protection locked="0"/>
    </xf>
    <xf numFmtId="184" fontId="24" fillId="0" borderId="52" xfId="0" applyNumberFormat="1" applyFont="1" applyFill="1" applyBorder="1" applyAlignment="1" applyProtection="1">
      <protection locked="0"/>
    </xf>
    <xf numFmtId="177" fontId="15" fillId="0" borderId="52" xfId="0" applyNumberFormat="1" applyFont="1" applyFill="1" applyBorder="1" applyAlignment="1" applyProtection="1">
      <protection locked="0"/>
    </xf>
    <xf numFmtId="184" fontId="15" fillId="0" borderId="109" xfId="0" applyNumberFormat="1" applyFont="1" applyFill="1" applyBorder="1" applyAlignment="1" applyProtection="1">
      <protection locked="0"/>
    </xf>
    <xf numFmtId="0" fontId="28" fillId="0" borderId="86" xfId="6" applyNumberFormat="1" applyFont="1" applyFill="1" applyBorder="1" applyAlignment="1">
      <alignment horizontal="center" vertical="center"/>
    </xf>
    <xf numFmtId="184" fontId="24" fillId="0" borderId="50" xfId="0" applyNumberFormat="1" applyFont="1" applyFill="1" applyBorder="1" applyAlignment="1" applyProtection="1">
      <protection locked="0"/>
    </xf>
    <xf numFmtId="177" fontId="24" fillId="0" borderId="22" xfId="0" applyNumberFormat="1" applyFont="1" applyFill="1" applyBorder="1" applyAlignment="1" applyProtection="1">
      <protection locked="0"/>
    </xf>
    <xf numFmtId="184" fontId="24" fillId="0" borderId="22" xfId="0" applyNumberFormat="1" applyFont="1" applyFill="1" applyBorder="1" applyAlignment="1" applyProtection="1">
      <protection locked="0"/>
    </xf>
    <xf numFmtId="0" fontId="28" fillId="0" borderId="246" xfId="6" applyFont="1" applyFill="1" applyBorder="1" applyAlignment="1">
      <alignment horizontal="center" vertical="center"/>
    </xf>
    <xf numFmtId="177" fontId="15" fillId="0" borderId="22" xfId="0" applyNumberFormat="1" applyFont="1" applyFill="1" applyBorder="1" applyAlignment="1" applyProtection="1">
      <protection locked="0"/>
    </xf>
    <xf numFmtId="0" fontId="23" fillId="0" borderId="118" xfId="0" applyFont="1" applyFill="1" applyBorder="1" applyAlignment="1">
      <alignment horizontal="center" vertical="center"/>
    </xf>
    <xf numFmtId="0" fontId="9" fillId="0" borderId="119" xfId="6" applyFont="1" applyFill="1" applyBorder="1" applyAlignment="1">
      <alignment horizontal="center" vertical="center"/>
    </xf>
    <xf numFmtId="184" fontId="15" fillId="0" borderId="119" xfId="0" applyNumberFormat="1" applyFont="1" applyFill="1" applyBorder="1" applyAlignment="1" applyProtection="1">
      <protection locked="0"/>
    </xf>
    <xf numFmtId="184" fontId="15" fillId="0" borderId="121" xfId="5" applyNumberFormat="1" applyFont="1" applyFill="1" applyBorder="1" applyProtection="1"/>
    <xf numFmtId="177" fontId="24" fillId="0" borderId="121" xfId="5" applyNumberFormat="1" applyFont="1" applyFill="1" applyBorder="1" applyProtection="1"/>
    <xf numFmtId="184" fontId="24" fillId="0" borderId="121" xfId="5" applyNumberFormat="1" applyFont="1" applyFill="1" applyBorder="1" applyProtection="1"/>
    <xf numFmtId="180" fontId="24" fillId="0" borderId="121" xfId="5" applyNumberFormat="1" applyFont="1" applyFill="1" applyBorder="1" applyProtection="1"/>
    <xf numFmtId="180" fontId="24" fillId="0" borderId="142" xfId="5" applyNumberFormat="1" applyFont="1" applyFill="1" applyBorder="1" applyProtection="1"/>
    <xf numFmtId="179" fontId="7" fillId="0" borderId="0" xfId="0" applyNumberFormat="1" applyFont="1" applyFill="1" applyBorder="1" applyAlignment="1" applyProtection="1">
      <alignment horizontal="distributed" vertical="center" wrapText="1"/>
      <protection locked="0"/>
    </xf>
    <xf numFmtId="177" fontId="22" fillId="0" borderId="0" xfId="5" applyNumberFormat="1" applyFont="1" applyFill="1" applyBorder="1"/>
    <xf numFmtId="179" fontId="7" fillId="0" borderId="0" xfId="0" applyNumberFormat="1" applyFont="1" applyFill="1" applyBorder="1" applyProtection="1">
      <protection locked="0"/>
    </xf>
    <xf numFmtId="0" fontId="2" fillId="0" borderId="0" xfId="5" applyFont="1" applyFill="1" applyBorder="1" applyProtection="1"/>
    <xf numFmtId="177" fontId="22" fillId="0" borderId="0" xfId="5" applyNumberFormat="1" applyFont="1" applyFill="1"/>
    <xf numFmtId="0" fontId="9" fillId="0" borderId="92" xfId="5" applyFont="1" applyFill="1" applyBorder="1" applyAlignment="1" applyProtection="1">
      <alignment horizontal="center" vertical="center"/>
    </xf>
    <xf numFmtId="184" fontId="15" fillId="0" borderId="256" xfId="5" applyNumberFormat="1" applyFont="1" applyFill="1" applyBorder="1" applyProtection="1"/>
    <xf numFmtId="184" fontId="15" fillId="0" borderId="98" xfId="0" applyNumberFormat="1" applyFont="1" applyFill="1" applyBorder="1" applyAlignment="1" applyProtection="1">
      <protection locked="0"/>
    </xf>
    <xf numFmtId="184" fontId="15" fillId="0" borderId="93" xfId="5" applyNumberFormat="1" applyFont="1" applyFill="1" applyBorder="1" applyProtection="1"/>
    <xf numFmtId="184" fontId="15" fillId="0" borderId="257" xfId="0" applyNumberFormat="1" applyFont="1" applyFill="1" applyBorder="1" applyAlignment="1" applyProtection="1">
      <protection locked="0"/>
    </xf>
    <xf numFmtId="184" fontId="15" fillId="0" borderId="77" xfId="0" applyNumberFormat="1" applyFont="1" applyFill="1" applyBorder="1" applyAlignment="1" applyProtection="1">
      <protection locked="0"/>
    </xf>
    <xf numFmtId="184" fontId="15" fillId="0" borderId="258" xfId="0" applyNumberFormat="1" applyFont="1" applyFill="1" applyBorder="1" applyAlignment="1" applyProtection="1">
      <protection locked="0"/>
    </xf>
    <xf numFmtId="184" fontId="15" fillId="0" borderId="259" xfId="5" applyNumberFormat="1" applyFont="1" applyFill="1" applyBorder="1" applyProtection="1"/>
    <xf numFmtId="184" fontId="15" fillId="0" borderId="232" xfId="0" applyNumberFormat="1" applyFont="1" applyFill="1" applyBorder="1" applyAlignment="1" applyProtection="1">
      <protection locked="0"/>
    </xf>
    <xf numFmtId="184" fontId="15" fillId="0" borderId="163" xfId="0" applyNumberFormat="1" applyFont="1" applyFill="1" applyBorder="1" applyAlignment="1" applyProtection="1">
      <protection locked="0"/>
    </xf>
    <xf numFmtId="184" fontId="15" fillId="0" borderId="260" xfId="0" applyNumberFormat="1" applyFont="1" applyFill="1" applyBorder="1" applyAlignment="1" applyProtection="1">
      <protection locked="0"/>
    </xf>
    <xf numFmtId="184" fontId="15" fillId="0" borderId="261" xfId="5" applyNumberFormat="1" applyFont="1" applyFill="1" applyBorder="1" applyProtection="1"/>
    <xf numFmtId="184" fontId="15" fillId="0" borderId="89" xfId="5" applyNumberFormat="1" applyFont="1" applyFill="1" applyBorder="1" applyProtection="1"/>
    <xf numFmtId="184" fontId="15" fillId="0" borderId="133" xfId="5" applyNumberFormat="1" applyFont="1" applyFill="1" applyBorder="1" applyProtection="1"/>
    <xf numFmtId="184" fontId="15" fillId="0" borderId="137" xfId="5" applyNumberFormat="1" applyFont="1" applyFill="1" applyBorder="1" applyProtection="1"/>
    <xf numFmtId="184" fontId="14" fillId="0" borderId="161" xfId="5" applyNumberFormat="1" applyFont="1" applyFill="1" applyBorder="1" applyProtection="1"/>
    <xf numFmtId="0" fontId="9" fillId="0" borderId="203" xfId="5" applyFont="1" applyFill="1" applyBorder="1" applyAlignment="1" applyProtection="1">
      <alignment horizontal="center" vertical="center"/>
    </xf>
    <xf numFmtId="184" fontId="15" fillId="0" borderId="201" xfId="5" applyNumberFormat="1" applyFont="1" applyFill="1" applyBorder="1" applyProtection="1"/>
    <xf numFmtId="184" fontId="15" fillId="0" borderId="263" xfId="5" applyNumberFormat="1" applyFont="1" applyFill="1" applyBorder="1" applyProtection="1"/>
    <xf numFmtId="184" fontId="15" fillId="0" borderId="264" xfId="0" applyNumberFormat="1" applyFont="1" applyFill="1" applyBorder="1" applyAlignment="1" applyProtection="1">
      <protection locked="0"/>
    </xf>
    <xf numFmtId="0" fontId="18" fillId="0" borderId="0" xfId="0" applyFont="1" applyFill="1"/>
    <xf numFmtId="0" fontId="11" fillId="0" borderId="0" xfId="0" applyFont="1" applyFill="1"/>
    <xf numFmtId="0" fontId="33" fillId="0" borderId="26" xfId="0" applyFont="1" applyFill="1" applyBorder="1" applyAlignment="1">
      <alignment horizontal="center" vertical="center" wrapText="1"/>
    </xf>
    <xf numFmtId="0" fontId="24" fillId="0" borderId="26" xfId="0" applyFont="1" applyFill="1" applyBorder="1" applyAlignment="1">
      <alignment horizontal="center" vertical="center" wrapText="1"/>
    </xf>
    <xf numFmtId="0" fontId="11" fillId="0" borderId="26" xfId="0" applyFont="1" applyFill="1" applyBorder="1" applyAlignment="1">
      <alignment horizontal="center" vertical="center" wrapText="1"/>
    </xf>
    <xf numFmtId="0" fontId="11" fillId="0" borderId="265" xfId="0" applyFont="1" applyFill="1" applyBorder="1" applyAlignment="1">
      <alignment horizontal="center" vertical="center"/>
    </xf>
    <xf numFmtId="182" fontId="11" fillId="0" borderId="54" xfId="4" applyNumberFormat="1" applyFont="1" applyFill="1" applyBorder="1" applyAlignment="1" applyProtection="1">
      <alignment vertical="center"/>
    </xf>
    <xf numFmtId="182" fontId="11" fillId="0" borderId="60" xfId="4" applyNumberFormat="1" applyFont="1" applyFill="1" applyBorder="1" applyAlignment="1" applyProtection="1">
      <alignment vertical="center"/>
    </xf>
    <xf numFmtId="182" fontId="11" fillId="0" borderId="37" xfId="4" applyNumberFormat="1" applyFont="1" applyFill="1" applyBorder="1" applyAlignment="1" applyProtection="1">
      <alignment vertical="center"/>
    </xf>
    <xf numFmtId="182" fontId="11" fillId="0" borderId="38" xfId="4" applyNumberFormat="1" applyFont="1" applyFill="1" applyBorder="1" applyAlignment="1" applyProtection="1">
      <alignment vertical="center"/>
    </xf>
    <xf numFmtId="182" fontId="11" fillId="0" borderId="52" xfId="4" applyNumberFormat="1" applyFont="1" applyFill="1" applyBorder="1" applyAlignment="1" applyProtection="1">
      <alignment vertical="center"/>
    </xf>
    <xf numFmtId="182" fontId="11" fillId="0" borderId="40" xfId="4" applyNumberFormat="1" applyFont="1" applyFill="1" applyBorder="1" applyAlignment="1" applyProtection="1">
      <alignment vertical="center"/>
    </xf>
    <xf numFmtId="0" fontId="11" fillId="0" borderId="53" xfId="0" applyFont="1" applyFill="1" applyBorder="1" applyAlignment="1">
      <alignment horizontal="center" vertical="center"/>
    </xf>
    <xf numFmtId="182" fontId="11" fillId="0" borderId="155" xfId="4" applyNumberFormat="1" applyFont="1" applyFill="1" applyBorder="1" applyAlignment="1" applyProtection="1">
      <alignment vertical="center"/>
    </xf>
    <xf numFmtId="182" fontId="11" fillId="0" borderId="35" xfId="4" applyNumberFormat="1" applyFont="1" applyFill="1" applyBorder="1" applyAlignment="1" applyProtection="1">
      <alignment vertical="center"/>
    </xf>
    <xf numFmtId="182" fontId="11" fillId="0" borderId="36" xfId="4" applyNumberFormat="1" applyFont="1" applyFill="1" applyBorder="1" applyAlignment="1" applyProtection="1">
      <alignment vertical="center"/>
    </xf>
    <xf numFmtId="0" fontId="11" fillId="0" borderId="220" xfId="6" applyNumberFormat="1" applyFont="1" applyFill="1" applyBorder="1" applyAlignment="1">
      <alignment horizontal="center" vertical="center"/>
    </xf>
    <xf numFmtId="0" fontId="11" fillId="0" borderId="45" xfId="6" applyNumberFormat="1" applyFont="1" applyFill="1" applyBorder="1" applyAlignment="1">
      <alignment horizontal="center" vertical="center"/>
    </xf>
    <xf numFmtId="0" fontId="11" fillId="0" borderId="157" xfId="6" applyNumberFormat="1" applyFont="1" applyFill="1" applyBorder="1" applyAlignment="1">
      <alignment horizontal="center" vertical="center"/>
    </xf>
    <xf numFmtId="0" fontId="9" fillId="0" borderId="45" xfId="6" applyNumberFormat="1" applyFont="1" applyFill="1" applyBorder="1" applyAlignment="1">
      <alignment horizontal="center" vertical="center"/>
    </xf>
    <xf numFmtId="0" fontId="11" fillId="0" borderId="45" xfId="6" applyFont="1" applyFill="1" applyBorder="1" applyAlignment="1">
      <alignment horizontal="center" vertical="center"/>
    </xf>
    <xf numFmtId="0" fontId="11" fillId="0" borderId="220" xfId="6" applyFont="1" applyFill="1" applyBorder="1" applyAlignment="1">
      <alignment horizontal="center" vertical="center"/>
    </xf>
    <xf numFmtId="0" fontId="11" fillId="0" borderId="44" xfId="6" applyFont="1" applyFill="1" applyBorder="1" applyAlignment="1">
      <alignment horizontal="center" vertical="center"/>
    </xf>
    <xf numFmtId="179" fontId="11" fillId="0" borderId="21" xfId="5" applyNumberFormat="1" applyFont="1" applyFill="1" applyBorder="1" applyAlignment="1" applyProtection="1"/>
    <xf numFmtId="179" fontId="26" fillId="0" borderId="61" xfId="0" applyNumberFormat="1" applyFont="1" applyFill="1" applyBorder="1" applyAlignment="1" applyProtection="1">
      <alignment horizontal="center" vertical="center"/>
      <protection locked="0"/>
    </xf>
    <xf numFmtId="0" fontId="11" fillId="0" borderId="268" xfId="6" applyFont="1" applyFill="1" applyBorder="1" applyAlignment="1">
      <alignment horizontal="center" vertical="center"/>
    </xf>
    <xf numFmtId="0" fontId="11" fillId="0" borderId="0" xfId="0" applyFont="1" applyFill="1" applyBorder="1"/>
    <xf numFmtId="0" fontId="31" fillId="0" borderId="0" xfId="0" applyFont="1" applyFill="1"/>
    <xf numFmtId="0" fontId="37" fillId="0" borderId="0" xfId="0" applyFont="1" applyAlignment="1">
      <alignment horizontal="left" vertical="center" readingOrder="1"/>
    </xf>
    <xf numFmtId="182" fontId="9" fillId="2" borderId="32" xfId="3" applyNumberFormat="1" applyFont="1" applyFill="1" applyBorder="1" applyProtection="1"/>
    <xf numFmtId="182" fontId="9" fillId="2" borderId="33" xfId="5" applyNumberFormat="1" applyFont="1" applyFill="1" applyBorder="1" applyProtection="1"/>
    <xf numFmtId="182" fontId="9" fillId="2" borderId="113" xfId="3" applyNumberFormat="1" applyFont="1" applyFill="1" applyBorder="1" applyProtection="1"/>
    <xf numFmtId="182" fontId="9" fillId="2" borderId="69" xfId="5" applyNumberFormat="1" applyFont="1" applyFill="1" applyBorder="1" applyProtection="1"/>
    <xf numFmtId="182" fontId="9" fillId="2" borderId="38" xfId="3" applyNumberFormat="1" applyFont="1" applyFill="1" applyBorder="1" applyProtection="1"/>
    <xf numFmtId="182" fontId="9" fillId="2" borderId="37" xfId="5" applyNumberFormat="1" applyFont="1" applyFill="1" applyBorder="1" applyProtection="1"/>
    <xf numFmtId="182" fontId="9" fillId="2" borderId="125" xfId="3" applyNumberFormat="1" applyFont="1" applyFill="1" applyBorder="1" applyProtection="1"/>
    <xf numFmtId="182" fontId="9" fillId="2" borderId="49" xfId="5" applyNumberFormat="1" applyFont="1" applyFill="1" applyBorder="1" applyProtection="1"/>
    <xf numFmtId="182" fontId="9" fillId="2" borderId="30" xfId="5" applyNumberFormat="1" applyFont="1" applyFill="1" applyBorder="1" applyAlignment="1" applyProtection="1">
      <alignment vertical="center"/>
    </xf>
    <xf numFmtId="182" fontId="9" fillId="2" borderId="20" xfId="5" applyNumberFormat="1" applyFont="1" applyFill="1" applyBorder="1" applyAlignment="1" applyProtection="1">
      <alignment vertical="center"/>
    </xf>
    <xf numFmtId="182" fontId="9" fillId="2" borderId="29" xfId="5" applyNumberFormat="1" applyFont="1" applyFill="1" applyBorder="1" applyAlignment="1">
      <alignment vertical="center"/>
    </xf>
    <xf numFmtId="182" fontId="9" fillId="2" borderId="137" xfId="5" applyNumberFormat="1" applyFont="1" applyFill="1" applyBorder="1" applyAlignment="1">
      <alignment vertical="center"/>
    </xf>
    <xf numFmtId="182" fontId="9" fillId="2" borderId="200" xfId="5" applyNumberFormat="1" applyFont="1" applyFill="1" applyBorder="1" applyAlignment="1" applyProtection="1">
      <alignment vertical="center"/>
    </xf>
    <xf numFmtId="182" fontId="9" fillId="2" borderId="34" xfId="5" applyNumberFormat="1" applyFont="1" applyFill="1" applyBorder="1" applyAlignment="1">
      <alignment vertical="center"/>
    </xf>
    <xf numFmtId="182" fontId="9" fillId="2" borderId="21" xfId="5" applyNumberFormat="1" applyFont="1" applyFill="1" applyBorder="1" applyAlignment="1">
      <alignment vertical="center"/>
    </xf>
    <xf numFmtId="182" fontId="11" fillId="2" borderId="20" xfId="5" applyNumberFormat="1" applyFont="1" applyFill="1" applyBorder="1" applyAlignment="1" applyProtection="1">
      <alignment vertical="center"/>
    </xf>
    <xf numFmtId="182" fontId="9" fillId="2" borderId="32" xfId="5" applyNumberFormat="1" applyFont="1" applyFill="1" applyBorder="1" applyAlignment="1">
      <alignment vertical="center"/>
    </xf>
    <xf numFmtId="182" fontId="9" fillId="2" borderId="33" xfId="5" applyNumberFormat="1" applyFont="1" applyFill="1" applyBorder="1" applyAlignment="1">
      <alignment vertical="center"/>
    </xf>
    <xf numFmtId="182" fontId="11" fillId="2" borderId="271" xfId="5" applyNumberFormat="1" applyFont="1" applyFill="1" applyBorder="1" applyAlignment="1">
      <alignment vertical="center"/>
    </xf>
    <xf numFmtId="182" fontId="9" fillId="2" borderId="133" xfId="5" applyNumberFormat="1" applyFont="1" applyFill="1" applyBorder="1" applyAlignment="1">
      <alignment vertical="center"/>
    </xf>
    <xf numFmtId="182" fontId="9" fillId="2" borderId="139" xfId="5" applyNumberFormat="1" applyFont="1" applyFill="1" applyBorder="1" applyAlignment="1">
      <alignment vertical="center"/>
    </xf>
    <xf numFmtId="182" fontId="9" fillId="2" borderId="113" xfId="5" applyNumberFormat="1" applyFont="1" applyFill="1" applyBorder="1" applyAlignment="1">
      <alignment vertical="center"/>
    </xf>
    <xf numFmtId="182" fontId="24" fillId="2" borderId="32" xfId="5" applyNumberFormat="1" applyFont="1" applyFill="1" applyBorder="1" applyProtection="1"/>
    <xf numFmtId="182" fontId="24" fillId="2" borderId="32" xfId="5" applyNumberFormat="1" applyFont="1" applyFill="1" applyBorder="1" applyAlignment="1" applyProtection="1"/>
    <xf numFmtId="182" fontId="24" fillId="2" borderId="69" xfId="5" applyNumberFormat="1" applyFont="1" applyFill="1" applyBorder="1" applyAlignment="1" applyProtection="1"/>
    <xf numFmtId="182" fontId="24" fillId="2" borderId="34" xfId="5" applyNumberFormat="1" applyFont="1" applyFill="1" applyBorder="1" applyProtection="1"/>
    <xf numFmtId="182" fontId="24" fillId="2" borderId="37" xfId="5" applyNumberFormat="1" applyFont="1" applyFill="1" applyBorder="1" applyProtection="1"/>
    <xf numFmtId="182" fontId="24" fillId="2" borderId="38" xfId="5" applyNumberFormat="1" applyFont="1" applyFill="1" applyBorder="1" applyProtection="1"/>
    <xf numFmtId="182" fontId="24" fillId="2" borderId="38" xfId="5" applyNumberFormat="1" applyFont="1" applyFill="1" applyBorder="1" applyAlignment="1" applyProtection="1"/>
    <xf numFmtId="182" fontId="24" fillId="2" borderId="49" xfId="5" applyNumberFormat="1" applyFont="1" applyFill="1" applyBorder="1" applyAlignment="1" applyProtection="1"/>
    <xf numFmtId="184" fontId="15" fillId="2" borderId="70" xfId="0" applyNumberFormat="1" applyFont="1" applyFill="1" applyBorder="1" applyAlignment="1" applyProtection="1">
      <protection locked="0"/>
    </xf>
    <xf numFmtId="184" fontId="15" fillId="2" borderId="46" xfId="5" applyNumberFormat="1" applyFont="1" applyFill="1" applyBorder="1" applyProtection="1"/>
    <xf numFmtId="184" fontId="15" fillId="2" borderId="272" xfId="5" applyNumberFormat="1" applyFont="1" applyFill="1" applyBorder="1" applyProtection="1"/>
    <xf numFmtId="184" fontId="15" fillId="2" borderId="200" xfId="5" applyNumberFormat="1" applyFont="1" applyFill="1" applyBorder="1" applyProtection="1"/>
    <xf numFmtId="184" fontId="15" fillId="2" borderId="273" xfId="5" applyNumberFormat="1" applyFont="1" applyFill="1" applyBorder="1" applyProtection="1"/>
    <xf numFmtId="177" fontId="24" fillId="2" borderId="70" xfId="5" applyNumberFormat="1" applyFont="1" applyFill="1" applyBorder="1" applyProtection="1"/>
    <xf numFmtId="184" fontId="24" fillId="2" borderId="46" xfId="5" applyNumberFormat="1" applyFont="1" applyFill="1" applyBorder="1" applyProtection="1"/>
    <xf numFmtId="177" fontId="24" fillId="2" borderId="46" xfId="5" applyNumberFormat="1" applyFont="1" applyFill="1" applyBorder="1" applyProtection="1"/>
    <xf numFmtId="180" fontId="24" fillId="2" borderId="46" xfId="5" applyNumberFormat="1" applyFont="1" applyFill="1" applyBorder="1" applyProtection="1"/>
    <xf numFmtId="180" fontId="24" fillId="2" borderId="48" xfId="5" applyNumberFormat="1" applyFont="1" applyFill="1" applyBorder="1" applyProtection="1"/>
    <xf numFmtId="184" fontId="15" fillId="2" borderId="27" xfId="0" applyNumberFormat="1" applyFont="1" applyFill="1" applyBorder="1" applyAlignment="1" applyProtection="1">
      <protection locked="0"/>
    </xf>
    <xf numFmtId="184" fontId="15" fillId="2" borderId="21" xfId="5" applyNumberFormat="1" applyFont="1" applyFill="1" applyBorder="1" applyProtection="1"/>
    <xf numFmtId="184" fontId="15" fillId="2" borderId="75" xfId="5" applyNumberFormat="1" applyFont="1" applyFill="1" applyBorder="1" applyProtection="1"/>
    <xf numFmtId="184" fontId="15" fillId="2" borderId="89" xfId="5" applyNumberFormat="1" applyFont="1" applyFill="1" applyBorder="1" applyProtection="1"/>
    <xf numFmtId="184" fontId="15" fillId="2" borderId="90" xfId="5" applyNumberFormat="1" applyFont="1" applyFill="1" applyBorder="1" applyProtection="1"/>
    <xf numFmtId="177" fontId="24" fillId="2" borderId="24" xfId="5" applyNumberFormat="1" applyFont="1" applyFill="1" applyBorder="1" applyProtection="1"/>
    <xf numFmtId="184" fontId="24" fillId="2" borderId="21" xfId="5" applyNumberFormat="1" applyFont="1" applyFill="1" applyBorder="1" applyProtection="1"/>
    <xf numFmtId="177" fontId="24" fillId="2" borderId="21" xfId="5" applyNumberFormat="1" applyFont="1" applyFill="1" applyBorder="1" applyProtection="1"/>
    <xf numFmtId="180" fontId="24" fillId="2" borderId="21" xfId="5" applyNumberFormat="1" applyFont="1" applyFill="1" applyBorder="1" applyProtection="1"/>
    <xf numFmtId="180" fontId="24" fillId="2" borderId="56" xfId="5" applyNumberFormat="1" applyFont="1" applyFill="1" applyBorder="1" applyProtection="1"/>
    <xf numFmtId="182" fontId="9" fillId="2" borderId="169" xfId="5" applyNumberFormat="1" applyFont="1" applyFill="1" applyBorder="1" applyAlignment="1" applyProtection="1">
      <alignment vertical="center"/>
    </xf>
    <xf numFmtId="182" fontId="9" fillId="2" borderId="22" xfId="3" applyNumberFormat="1" applyFont="1" applyFill="1" applyBorder="1" applyProtection="1"/>
    <xf numFmtId="182" fontId="9" fillId="2" borderId="39" xfId="5" applyNumberFormat="1" applyFont="1" applyFill="1" applyBorder="1" applyProtection="1"/>
    <xf numFmtId="182" fontId="9" fillId="2" borderId="144" xfId="3" applyNumberFormat="1" applyFont="1" applyFill="1" applyBorder="1" applyProtection="1"/>
    <xf numFmtId="182" fontId="9" fillId="2" borderId="171" xfId="3" applyNumberFormat="1" applyFont="1" applyFill="1" applyBorder="1" applyProtection="1"/>
    <xf numFmtId="182" fontId="9" fillId="2" borderId="39" xfId="3" applyNumberFormat="1" applyFont="1" applyFill="1" applyBorder="1" applyProtection="1"/>
    <xf numFmtId="182" fontId="9" fillId="2" borderId="68" xfId="3" applyNumberFormat="1" applyFont="1" applyFill="1" applyBorder="1" applyProtection="1"/>
    <xf numFmtId="179" fontId="9" fillId="0" borderId="0" xfId="0" applyNumberFormat="1" applyFont="1" applyFill="1"/>
    <xf numFmtId="183" fontId="15" fillId="0" borderId="7" xfId="0" applyNumberFormat="1" applyFont="1" applyBorder="1" applyAlignment="1">
      <alignment horizontal="center" vertical="center"/>
    </xf>
    <xf numFmtId="183" fontId="15" fillId="0" borderId="115" xfId="0" applyNumberFormat="1" applyFont="1" applyBorder="1" applyAlignment="1">
      <alignment horizontal="center" vertical="center"/>
    </xf>
    <xf numFmtId="180" fontId="15" fillId="0" borderId="7" xfId="0" applyNumberFormat="1" applyFont="1" applyBorder="1" applyAlignment="1">
      <alignment horizontal="center" vertical="center"/>
    </xf>
    <xf numFmtId="183" fontId="15" fillId="0" borderId="9" xfId="0" applyNumberFormat="1" applyFont="1" applyBorder="1" applyAlignment="1">
      <alignment horizontal="center" vertical="center"/>
    </xf>
    <xf numFmtId="180" fontId="15" fillId="0" borderId="115" xfId="0" applyNumberFormat="1" applyFont="1" applyBorder="1" applyAlignment="1">
      <alignment horizontal="center" vertical="center"/>
    </xf>
    <xf numFmtId="183" fontId="15" fillId="0" borderId="10" xfId="0" applyNumberFormat="1" applyFont="1" applyBorder="1" applyAlignment="1">
      <alignment horizontal="center" vertical="center"/>
    </xf>
    <xf numFmtId="179" fontId="15" fillId="0" borderId="15" xfId="0" applyNumberFormat="1" applyFont="1" applyBorder="1" applyAlignment="1">
      <alignment horizontal="center" vertical="center" wrapText="1"/>
    </xf>
    <xf numFmtId="179" fontId="11" fillId="2" borderId="33" xfId="5" applyNumberFormat="1" applyFont="1" applyFill="1" applyBorder="1" applyProtection="1"/>
    <xf numFmtId="179" fontId="11" fillId="2" borderId="113" xfId="3" applyNumberFormat="1" applyFont="1" applyFill="1" applyBorder="1" applyProtection="1"/>
    <xf numFmtId="182" fontId="11" fillId="2" borderId="33" xfId="5" applyNumberFormat="1" applyFont="1" applyFill="1" applyBorder="1" applyProtection="1"/>
    <xf numFmtId="182" fontId="11" fillId="2" borderId="69" xfId="5" applyNumberFormat="1" applyFont="1" applyFill="1" applyBorder="1" applyProtection="1"/>
    <xf numFmtId="179" fontId="11" fillId="2" borderId="37" xfId="5" applyNumberFormat="1" applyFont="1" applyFill="1" applyBorder="1" applyProtection="1"/>
    <xf numFmtId="179" fontId="11" fillId="2" borderId="125" xfId="3" applyNumberFormat="1" applyFont="1" applyFill="1" applyBorder="1" applyProtection="1"/>
    <xf numFmtId="182" fontId="11" fillId="2" borderId="37" xfId="5" applyNumberFormat="1" applyFont="1" applyFill="1" applyBorder="1" applyProtection="1"/>
    <xf numFmtId="182" fontId="11" fillId="2" borderId="49" xfId="5" applyNumberFormat="1" applyFont="1" applyFill="1" applyBorder="1" applyProtection="1"/>
    <xf numFmtId="182" fontId="9" fillId="2" borderId="9" xfId="5" applyNumberFormat="1" applyFont="1" applyFill="1" applyBorder="1" applyAlignment="1">
      <alignment vertical="center"/>
    </xf>
    <xf numFmtId="182" fontId="9" fillId="2" borderId="27" xfId="5" applyNumberFormat="1" applyFont="1" applyFill="1" applyBorder="1" applyAlignment="1">
      <alignment vertical="center"/>
    </xf>
    <xf numFmtId="182" fontId="9" fillId="2" borderId="140" xfId="5" applyNumberFormat="1" applyFont="1" applyFill="1" applyBorder="1" applyAlignment="1">
      <alignment vertical="center"/>
    </xf>
    <xf numFmtId="182" fontId="9" fillId="2" borderId="89" xfId="5" applyNumberFormat="1" applyFont="1" applyFill="1" applyBorder="1" applyAlignment="1">
      <alignment vertical="center"/>
    </xf>
    <xf numFmtId="182" fontId="9" fillId="2" borderId="147" xfId="5" applyNumberFormat="1" applyFont="1" applyFill="1" applyBorder="1" applyAlignment="1">
      <alignment vertical="center"/>
    </xf>
    <xf numFmtId="182" fontId="9" fillId="2" borderId="154" xfId="5" applyNumberFormat="1" applyFont="1" applyFill="1" applyBorder="1" applyAlignment="1">
      <alignment vertical="center"/>
    </xf>
    <xf numFmtId="182" fontId="24" fillId="3" borderId="32" xfId="5" applyNumberFormat="1" applyFont="1" applyFill="1" applyBorder="1" applyAlignment="1" applyProtection="1">
      <alignment vertical="center"/>
    </xf>
    <xf numFmtId="182" fontId="24" fillId="3" borderId="34" xfId="5" applyNumberFormat="1" applyFont="1" applyFill="1" applyBorder="1" applyAlignment="1" applyProtection="1">
      <alignment vertical="center"/>
    </xf>
    <xf numFmtId="182" fontId="15" fillId="3" borderId="22" xfId="0" applyNumberFormat="1" applyFont="1" applyFill="1" applyBorder="1" applyAlignment="1" applyProtection="1">
      <alignment vertical="center"/>
      <protection locked="0"/>
    </xf>
    <xf numFmtId="182" fontId="24" fillId="2" borderId="32" xfId="0" applyNumberFormat="1" applyFont="1" applyFill="1" applyBorder="1"/>
    <xf numFmtId="182" fontId="24" fillId="2" borderId="34" xfId="0" applyNumberFormat="1" applyFont="1" applyFill="1" applyBorder="1"/>
    <xf numFmtId="182" fontId="24" fillId="2" borderId="39" xfId="5" applyNumberFormat="1" applyFont="1" applyFill="1" applyBorder="1" applyProtection="1"/>
    <xf numFmtId="182" fontId="24" fillId="2" borderId="22" xfId="5" applyNumberFormat="1" applyFont="1" applyFill="1" applyBorder="1" applyProtection="1"/>
    <xf numFmtId="182" fontId="24" fillId="2" borderId="68" xfId="5" applyNumberFormat="1" applyFont="1" applyFill="1" applyBorder="1" applyProtection="1"/>
    <xf numFmtId="184" fontId="15" fillId="2" borderId="34" xfId="0" applyNumberFormat="1" applyFont="1" applyFill="1" applyBorder="1" applyAlignment="1" applyProtection="1">
      <protection locked="0"/>
    </xf>
    <xf numFmtId="184" fontId="15" fillId="2" borderId="20" xfId="5" applyNumberFormat="1" applyFont="1" applyFill="1" applyBorder="1" applyProtection="1"/>
    <xf numFmtId="184" fontId="15" fillId="2" borderId="33" xfId="5" applyNumberFormat="1" applyFont="1" applyFill="1" applyBorder="1" applyProtection="1"/>
    <xf numFmtId="183" fontId="15" fillId="2" borderId="274" xfId="0" applyNumberFormat="1" applyFont="1" applyFill="1" applyBorder="1"/>
    <xf numFmtId="183" fontId="15" fillId="2" borderId="44" xfId="0" applyNumberFormat="1" applyFont="1" applyFill="1" applyBorder="1"/>
    <xf numFmtId="183" fontId="15" fillId="2" borderId="33" xfId="5" applyNumberFormat="1" applyFont="1" applyFill="1" applyBorder="1" applyProtection="1"/>
    <xf numFmtId="184" fontId="15" fillId="2" borderId="32" xfId="5" applyNumberFormat="1" applyFont="1" applyFill="1" applyBorder="1" applyProtection="1"/>
    <xf numFmtId="177" fontId="24" fillId="2" borderId="33" xfId="5" applyNumberFormat="1" applyFont="1" applyFill="1" applyBorder="1" applyProtection="1"/>
    <xf numFmtId="184" fontId="24" fillId="2" borderId="33" xfId="5" applyNumberFormat="1" applyFont="1" applyFill="1" applyBorder="1" applyProtection="1"/>
    <xf numFmtId="180" fontId="24" fillId="2" borderId="33" xfId="5" applyNumberFormat="1" applyFont="1" applyFill="1" applyBorder="1" applyProtection="1"/>
    <xf numFmtId="180" fontId="24" fillId="2" borderId="69" xfId="5" applyNumberFormat="1" applyFont="1" applyFill="1" applyBorder="1" applyProtection="1"/>
    <xf numFmtId="184" fontId="15" fillId="2" borderId="34" xfId="5" applyNumberFormat="1" applyFont="1" applyFill="1" applyBorder="1" applyProtection="1"/>
    <xf numFmtId="183" fontId="15" fillId="2" borderId="114" xfId="0" applyNumberFormat="1" applyFont="1" applyFill="1" applyBorder="1"/>
    <xf numFmtId="183" fontId="15" fillId="2" borderId="21" xfId="5" applyNumberFormat="1" applyFont="1" applyFill="1" applyBorder="1" applyProtection="1"/>
    <xf numFmtId="184" fontId="15" fillId="3" borderId="34" xfId="0" applyNumberFormat="1" applyFont="1" applyFill="1" applyBorder="1" applyAlignment="1" applyProtection="1">
      <protection locked="0"/>
    </xf>
    <xf numFmtId="184" fontId="15" fillId="3" borderId="34" xfId="5" applyNumberFormat="1" applyFont="1" applyFill="1" applyBorder="1" applyProtection="1"/>
    <xf numFmtId="184" fontId="15" fillId="3" borderId="21" xfId="5" applyNumberFormat="1" applyFont="1" applyFill="1" applyBorder="1" applyProtection="1"/>
    <xf numFmtId="183" fontId="15" fillId="3" borderId="21" xfId="5" applyNumberFormat="1" applyFont="1" applyFill="1" applyBorder="1" applyProtection="1"/>
    <xf numFmtId="183" fontId="15" fillId="3" borderId="21" xfId="5" applyNumberFormat="1" applyFont="1" applyFill="1" applyBorder="1" applyAlignment="1" applyProtection="1"/>
    <xf numFmtId="177" fontId="24" fillId="3" borderId="21" xfId="5" applyNumberFormat="1" applyFont="1" applyFill="1" applyBorder="1" applyProtection="1"/>
    <xf numFmtId="184" fontId="24" fillId="3" borderId="21" xfId="5" applyNumberFormat="1" applyFont="1" applyFill="1" applyBorder="1" applyProtection="1"/>
    <xf numFmtId="180" fontId="24" fillId="3" borderId="21" xfId="5" applyNumberFormat="1" applyFont="1" applyFill="1" applyBorder="1" applyProtection="1"/>
    <xf numFmtId="180" fontId="24" fillId="3" borderId="56" xfId="5" applyNumberFormat="1" applyFont="1" applyFill="1" applyBorder="1" applyProtection="1"/>
    <xf numFmtId="180" fontId="15" fillId="3" borderId="65" xfId="0" applyNumberFormat="1" applyFont="1" applyFill="1" applyBorder="1"/>
    <xf numFmtId="180" fontId="15" fillId="3" borderId="114" xfId="0" applyNumberFormat="1" applyFont="1" applyFill="1" applyBorder="1"/>
    <xf numFmtId="184" fontId="15" fillId="2" borderId="50" xfId="0" applyNumberFormat="1" applyFont="1" applyFill="1" applyBorder="1" applyAlignment="1" applyProtection="1">
      <protection locked="0"/>
    </xf>
    <xf numFmtId="184" fontId="15" fillId="2" borderId="50" xfId="5" applyNumberFormat="1" applyFont="1" applyFill="1" applyBorder="1" applyProtection="1"/>
    <xf numFmtId="184" fontId="15" fillId="2" borderId="275" xfId="5" applyNumberFormat="1" applyFont="1" applyFill="1" applyBorder="1" applyProtection="1"/>
    <xf numFmtId="183" fontId="15" fillId="2" borderId="247" xfId="5" applyNumberFormat="1" applyFont="1" applyFill="1" applyBorder="1" applyProtection="1"/>
    <xf numFmtId="180" fontId="15" fillId="2" borderId="276" xfId="0" applyNumberFormat="1" applyFont="1" applyFill="1" applyBorder="1"/>
    <xf numFmtId="184" fontId="15" fillId="2" borderId="247" xfId="5" applyNumberFormat="1" applyFont="1" applyFill="1" applyBorder="1" applyProtection="1"/>
    <xf numFmtId="177" fontId="24" fillId="2" borderId="247" xfId="5" applyNumberFormat="1" applyFont="1" applyFill="1" applyBorder="1" applyProtection="1"/>
    <xf numFmtId="184" fontId="24" fillId="2" borderId="247" xfId="5" applyNumberFormat="1" applyFont="1" applyFill="1" applyBorder="1" applyProtection="1"/>
    <xf numFmtId="180" fontId="24" fillId="2" borderId="247" xfId="5" applyNumberFormat="1" applyFont="1" applyFill="1" applyBorder="1" applyProtection="1"/>
    <xf numFmtId="180" fontId="24" fillId="2" borderId="251" xfId="5" applyNumberFormat="1" applyFont="1" applyFill="1" applyBorder="1" applyProtection="1"/>
    <xf numFmtId="184" fontId="15" fillId="2" borderId="39" xfId="0" applyNumberFormat="1" applyFont="1" applyFill="1" applyBorder="1" applyAlignment="1" applyProtection="1">
      <protection locked="0"/>
    </xf>
    <xf numFmtId="179" fontId="9" fillId="0" borderId="38" xfId="5" applyNumberFormat="1" applyFont="1" applyFill="1" applyBorder="1" applyAlignment="1">
      <alignment vertical="center"/>
    </xf>
    <xf numFmtId="182" fontId="15" fillId="0" borderId="39" xfId="0" applyNumberFormat="1" applyFont="1" applyFill="1" applyBorder="1" applyAlignment="1" applyProtection="1">
      <alignment vertical="center"/>
      <protection locked="0"/>
    </xf>
    <xf numFmtId="182" fontId="15" fillId="0" borderId="22" xfId="0" applyNumberFormat="1" applyFont="1" applyFill="1" applyBorder="1" applyAlignment="1" applyProtection="1">
      <alignment vertical="center"/>
      <protection locked="0"/>
    </xf>
    <xf numFmtId="182" fontId="15" fillId="0" borderId="98" xfId="0" applyNumberFormat="1" applyFont="1" applyFill="1" applyBorder="1" applyAlignment="1" applyProtection="1">
      <alignment vertical="center"/>
      <protection locked="0"/>
    </xf>
    <xf numFmtId="182" fontId="15" fillId="0" borderId="233" xfId="0" applyNumberFormat="1" applyFont="1" applyFill="1" applyBorder="1" applyAlignment="1" applyProtection="1">
      <alignment vertical="center"/>
      <protection locked="0"/>
    </xf>
    <xf numFmtId="182" fontId="15" fillId="0" borderId="68" xfId="0" applyNumberFormat="1" applyFont="1" applyFill="1" applyBorder="1" applyAlignment="1" applyProtection="1">
      <alignment vertical="center"/>
      <protection locked="0"/>
    </xf>
    <xf numFmtId="184" fontId="15" fillId="0" borderId="32" xfId="5" applyNumberFormat="1" applyFont="1" applyFill="1" applyBorder="1" applyProtection="1"/>
    <xf numFmtId="184" fontId="15" fillId="0" borderId="34" xfId="5" applyNumberFormat="1" applyFont="1" applyFill="1" applyBorder="1" applyProtection="1"/>
    <xf numFmtId="182" fontId="9" fillId="2" borderId="157" xfId="5" applyNumberFormat="1" applyFont="1" applyFill="1" applyBorder="1" applyAlignment="1">
      <alignment vertical="center"/>
    </xf>
    <xf numFmtId="182" fontId="9" fillId="2" borderId="221" xfId="5" applyNumberFormat="1" applyFont="1" applyFill="1" applyBorder="1" applyAlignment="1">
      <alignment horizontal="right" vertical="center"/>
    </xf>
    <xf numFmtId="182" fontId="24" fillId="2" borderId="49" xfId="5" applyNumberFormat="1" applyFont="1" applyFill="1" applyBorder="1" applyProtection="1"/>
    <xf numFmtId="184" fontId="15" fillId="2" borderId="32" xfId="0" applyNumberFormat="1" applyFont="1" applyFill="1" applyBorder="1" applyAlignment="1" applyProtection="1">
      <protection locked="0"/>
    </xf>
    <xf numFmtId="184" fontId="15" fillId="2" borderId="26" xfId="0" applyNumberFormat="1" applyFont="1" applyFill="1" applyBorder="1" applyAlignment="1" applyProtection="1">
      <protection locked="0"/>
    </xf>
    <xf numFmtId="184" fontId="15" fillId="2" borderId="29" xfId="5" applyNumberFormat="1" applyFont="1" applyFill="1" applyBorder="1" applyProtection="1"/>
    <xf numFmtId="184" fontId="15" fillId="2" borderId="159" xfId="0" applyNumberFormat="1" applyFont="1" applyFill="1" applyBorder="1" applyAlignment="1" applyProtection="1">
      <protection locked="0"/>
    </xf>
    <xf numFmtId="184" fontId="24" fillId="2" borderId="159" xfId="0" applyNumberFormat="1" applyFont="1" applyFill="1" applyBorder="1" applyAlignment="1" applyProtection="1">
      <protection locked="0"/>
    </xf>
    <xf numFmtId="177" fontId="24" fillId="2" borderId="159" xfId="0" applyNumberFormat="1" applyFont="1" applyFill="1" applyBorder="1" applyAlignment="1" applyProtection="1">
      <protection locked="0"/>
    </xf>
    <xf numFmtId="182" fontId="9" fillId="2" borderId="157" xfId="0" applyNumberFormat="1" applyFont="1" applyFill="1" applyBorder="1" applyAlignment="1">
      <alignment vertical="center"/>
    </xf>
    <xf numFmtId="182" fontId="24" fillId="0" borderId="44" xfId="5" applyNumberFormat="1" applyFont="1" applyFill="1" applyBorder="1" applyProtection="1"/>
    <xf numFmtId="182" fontId="24" fillId="0" borderId="255" xfId="5" applyNumberFormat="1" applyFont="1" applyFill="1" applyBorder="1" applyProtection="1"/>
    <xf numFmtId="182" fontId="24" fillId="0" borderId="277" xfId="5" applyNumberFormat="1" applyFont="1" applyFill="1" applyBorder="1" applyProtection="1"/>
    <xf numFmtId="182" fontId="24" fillId="0" borderId="47" xfId="5" applyNumberFormat="1" applyFont="1" applyFill="1" applyBorder="1" applyProtection="1"/>
    <xf numFmtId="182" fontId="24" fillId="0" borderId="47" xfId="5" applyNumberFormat="1" applyFont="1" applyFill="1" applyBorder="1" applyAlignment="1" applyProtection="1"/>
    <xf numFmtId="182" fontId="24" fillId="0" borderId="45" xfId="5" applyNumberFormat="1" applyFont="1" applyFill="1" applyBorder="1" applyProtection="1"/>
    <xf numFmtId="182" fontId="24" fillId="0" borderId="86" xfId="5" applyNumberFormat="1" applyFont="1" applyFill="1" applyBorder="1" applyProtection="1"/>
    <xf numFmtId="182" fontId="24" fillId="0" borderId="117" xfId="5" applyNumberFormat="1" applyFont="1" applyFill="1" applyBorder="1" applyProtection="1"/>
    <xf numFmtId="182" fontId="24" fillId="0" borderId="278" xfId="5" applyNumberFormat="1" applyFont="1" applyFill="1" applyBorder="1" applyProtection="1"/>
    <xf numFmtId="182" fontId="24" fillId="0" borderId="246" xfId="5" applyNumberFormat="1" applyFont="1" applyFill="1" applyBorder="1" applyProtection="1"/>
    <xf numFmtId="182" fontId="15" fillId="0" borderId="279" xfId="5" applyNumberFormat="1" applyFont="1" applyFill="1" applyBorder="1" applyProtection="1"/>
    <xf numFmtId="182" fontId="24" fillId="0" borderId="279" xfId="5" applyNumberFormat="1" applyFont="1" applyFill="1" applyBorder="1" applyProtection="1"/>
    <xf numFmtId="182" fontId="15" fillId="2" borderId="47" xfId="5" applyNumberFormat="1" applyFont="1" applyFill="1" applyBorder="1" applyProtection="1"/>
    <xf numFmtId="182" fontId="15" fillId="2" borderId="33" xfId="5" applyNumberFormat="1" applyFont="1" applyFill="1" applyBorder="1" applyProtection="1"/>
    <xf numFmtId="182" fontId="15" fillId="2" borderId="32" xfId="5" applyNumberFormat="1" applyFont="1" applyFill="1" applyBorder="1" applyProtection="1"/>
    <xf numFmtId="182" fontId="15" fillId="2" borderId="32" xfId="5" applyNumberFormat="1" applyFont="1" applyFill="1" applyBorder="1" applyAlignment="1" applyProtection="1"/>
    <xf numFmtId="182" fontId="15" fillId="2" borderId="69" xfId="5" applyNumberFormat="1" applyFont="1" applyFill="1" applyBorder="1" applyAlignment="1" applyProtection="1"/>
    <xf numFmtId="182" fontId="15" fillId="2" borderId="34" xfId="5" applyNumberFormat="1" applyFont="1" applyFill="1" applyBorder="1" applyProtection="1"/>
    <xf numFmtId="182" fontId="15" fillId="2" borderId="37" xfId="5" applyNumberFormat="1" applyFont="1" applyFill="1" applyBorder="1" applyProtection="1"/>
    <xf numFmtId="182" fontId="15" fillId="2" borderId="38" xfId="5" applyNumberFormat="1" applyFont="1" applyFill="1" applyBorder="1" applyProtection="1"/>
    <xf numFmtId="182" fontId="15" fillId="2" borderId="38" xfId="5" applyNumberFormat="1" applyFont="1" applyFill="1" applyBorder="1" applyAlignment="1" applyProtection="1"/>
    <xf numFmtId="182" fontId="15" fillId="2" borderId="49" xfId="5" applyNumberFormat="1" applyFont="1" applyFill="1" applyBorder="1" applyAlignment="1" applyProtection="1"/>
    <xf numFmtId="182" fontId="15" fillId="2" borderId="49" xfId="5" applyNumberFormat="1" applyFont="1" applyFill="1" applyBorder="1" applyProtection="1"/>
    <xf numFmtId="182" fontId="15" fillId="2" borderId="39" xfId="5" applyNumberFormat="1" applyFont="1" applyFill="1" applyBorder="1" applyProtection="1"/>
    <xf numFmtId="182" fontId="15" fillId="2" borderId="22" xfId="5" applyNumberFormat="1" applyFont="1" applyFill="1" applyBorder="1" applyProtection="1"/>
    <xf numFmtId="182" fontId="15" fillId="2" borderId="68" xfId="5" applyNumberFormat="1" applyFont="1" applyFill="1" applyBorder="1" applyProtection="1"/>
    <xf numFmtId="177" fontId="15" fillId="2" borderId="33" xfId="5" applyNumberFormat="1" applyFont="1" applyFill="1" applyBorder="1" applyProtection="1"/>
    <xf numFmtId="180" fontId="15" fillId="2" borderId="33" xfId="5" applyNumberFormat="1" applyFont="1" applyFill="1" applyBorder="1" applyProtection="1"/>
    <xf numFmtId="180" fontId="15" fillId="2" borderId="69" xfId="5" applyNumberFormat="1" applyFont="1" applyFill="1" applyBorder="1" applyProtection="1"/>
    <xf numFmtId="177" fontId="15" fillId="2" borderId="21" xfId="5" applyNumberFormat="1" applyFont="1" applyFill="1" applyBorder="1" applyProtection="1"/>
    <xf numFmtId="180" fontId="15" fillId="2" borderId="21" xfId="5" applyNumberFormat="1" applyFont="1" applyFill="1" applyBorder="1" applyAlignment="1" applyProtection="1"/>
    <xf numFmtId="180" fontId="15" fillId="2" borderId="56" xfId="5" applyNumberFormat="1" applyFont="1" applyFill="1" applyBorder="1" applyAlignment="1" applyProtection="1"/>
    <xf numFmtId="180" fontId="15" fillId="2" borderId="21" xfId="5" applyNumberFormat="1" applyFont="1" applyFill="1" applyBorder="1" applyProtection="1"/>
    <xf numFmtId="180" fontId="15" fillId="2" borderId="56" xfId="5" applyNumberFormat="1" applyFont="1" applyFill="1" applyBorder="1" applyProtection="1"/>
    <xf numFmtId="177" fontId="15" fillId="2" borderId="39" xfId="0" applyNumberFormat="1" applyFont="1" applyFill="1" applyBorder="1" applyAlignment="1" applyProtection="1">
      <protection locked="0"/>
    </xf>
    <xf numFmtId="184" fontId="15" fillId="2" borderId="68" xfId="0" applyNumberFormat="1" applyFont="1" applyFill="1" applyBorder="1" applyAlignment="1" applyProtection="1">
      <protection locked="0"/>
    </xf>
    <xf numFmtId="179" fontId="23" fillId="0" borderId="185" xfId="0" applyNumberFormat="1" applyFont="1" applyFill="1" applyBorder="1" applyAlignment="1" applyProtection="1">
      <alignment horizontal="center" vertical="center"/>
      <protection locked="0"/>
    </xf>
    <xf numFmtId="0" fontId="11" fillId="0" borderId="209" xfId="5" applyFont="1" applyFill="1" applyBorder="1" applyAlignment="1" applyProtection="1">
      <alignment horizontal="center" vertical="center"/>
    </xf>
    <xf numFmtId="182" fontId="24" fillId="0" borderId="48" xfId="5" applyNumberFormat="1" applyFont="1" applyFill="1" applyBorder="1" applyProtection="1"/>
    <xf numFmtId="184" fontId="15" fillId="2" borderId="73" xfId="0" applyNumberFormat="1" applyFont="1" applyFill="1" applyBorder="1" applyAlignment="1" applyProtection="1">
      <protection locked="0"/>
    </xf>
    <xf numFmtId="184" fontId="15" fillId="2" borderId="51" xfId="0" applyNumberFormat="1" applyFont="1" applyFill="1" applyBorder="1" applyAlignment="1" applyProtection="1">
      <protection locked="0"/>
    </xf>
    <xf numFmtId="180" fontId="24" fillId="2" borderId="158" xfId="0" applyNumberFormat="1" applyFont="1" applyFill="1" applyBorder="1" applyAlignment="1" applyProtection="1">
      <protection locked="0"/>
    </xf>
    <xf numFmtId="184" fontId="15" fillId="2" borderId="158" xfId="0" applyNumberFormat="1" applyFont="1" applyFill="1" applyBorder="1" applyAlignment="1" applyProtection="1">
      <protection locked="0"/>
    </xf>
    <xf numFmtId="177" fontId="24" fillId="2" borderId="158" xfId="0" applyNumberFormat="1" applyFont="1" applyFill="1" applyBorder="1" applyAlignment="1" applyProtection="1">
      <protection locked="0"/>
    </xf>
    <xf numFmtId="184" fontId="24" fillId="2" borderId="158" xfId="0" applyNumberFormat="1" applyFont="1" applyFill="1" applyBorder="1" applyAlignment="1" applyProtection="1">
      <protection locked="0"/>
    </xf>
    <xf numFmtId="180" fontId="24" fillId="2" borderId="141" xfId="0" applyNumberFormat="1" applyFont="1" applyFill="1" applyBorder="1" applyAlignment="1" applyProtection="1">
      <protection locked="0"/>
    </xf>
    <xf numFmtId="184" fontId="24" fillId="2" borderId="164" xfId="0" applyNumberFormat="1" applyFont="1" applyFill="1" applyBorder="1" applyAlignment="1" applyProtection="1">
      <protection locked="0"/>
    </xf>
    <xf numFmtId="177" fontId="9" fillId="0" borderId="0" xfId="5" applyNumberFormat="1" applyFont="1" applyFill="1" applyBorder="1" applyAlignment="1" applyProtection="1">
      <alignment horizontal="center" vertical="center"/>
    </xf>
    <xf numFmtId="177" fontId="9" fillId="0" borderId="239" xfId="5" applyNumberFormat="1" applyFont="1" applyFill="1" applyBorder="1" applyAlignment="1" applyProtection="1">
      <alignment horizontal="center" vertical="center"/>
    </xf>
    <xf numFmtId="0" fontId="9" fillId="0" borderId="62" xfId="5" applyFont="1" applyFill="1" applyBorder="1" applyAlignment="1" applyProtection="1">
      <alignment horizontal="center" vertical="center"/>
    </xf>
    <xf numFmtId="0" fontId="9" fillId="0" borderId="63" xfId="5" applyFont="1" applyFill="1" applyBorder="1" applyAlignment="1" applyProtection="1">
      <alignment vertical="center"/>
    </xf>
    <xf numFmtId="0" fontId="9" fillId="0" borderId="283" xfId="5" applyFont="1" applyFill="1" applyBorder="1" applyAlignment="1" applyProtection="1">
      <alignment vertical="center"/>
    </xf>
    <xf numFmtId="0" fontId="9" fillId="0" borderId="181" xfId="5" applyFont="1" applyFill="1" applyBorder="1" applyAlignment="1" applyProtection="1">
      <alignment vertical="center"/>
    </xf>
    <xf numFmtId="177" fontId="9" fillId="0" borderId="76" xfId="5" applyNumberFormat="1" applyFont="1" applyFill="1" applyBorder="1" applyAlignment="1" applyProtection="1">
      <alignment horizontal="center" vertical="center"/>
    </xf>
    <xf numFmtId="0" fontId="9" fillId="0" borderId="240" xfId="5" applyFont="1" applyFill="1" applyBorder="1" applyAlignment="1">
      <alignment horizontal="center"/>
    </xf>
    <xf numFmtId="0" fontId="9" fillId="0" borderId="29" xfId="5" applyFont="1" applyFill="1" applyBorder="1" applyAlignment="1" applyProtection="1">
      <alignment horizontal="center" vertical="center"/>
    </xf>
    <xf numFmtId="0" fontId="9" fillId="0" borderId="227" xfId="5" applyFont="1" applyFill="1" applyBorder="1" applyAlignment="1" applyProtection="1">
      <alignment horizontal="center" vertical="center"/>
    </xf>
    <xf numFmtId="0" fontId="9" fillId="0" borderId="26" xfId="5" applyFont="1" applyFill="1" applyBorder="1" applyAlignment="1" applyProtection="1">
      <alignment horizontal="center" vertical="center"/>
    </xf>
    <xf numFmtId="0" fontId="9" fillId="0" borderId="284" xfId="5" applyFont="1" applyFill="1" applyBorder="1" applyAlignment="1" applyProtection="1">
      <alignment horizontal="center" vertical="center"/>
    </xf>
    <xf numFmtId="177" fontId="9" fillId="0" borderId="212" xfId="5" applyNumberFormat="1" applyFont="1" applyFill="1" applyBorder="1" applyAlignment="1" applyProtection="1">
      <alignment vertical="center"/>
    </xf>
    <xf numFmtId="177" fontId="9" fillId="0" borderId="77" xfId="5" applyNumberFormat="1" applyFont="1" applyFill="1" applyBorder="1" applyAlignment="1" applyProtection="1">
      <alignment horizontal="center" vertical="center"/>
    </xf>
    <xf numFmtId="177" fontId="9" fillId="0" borderId="93" xfId="5" applyNumberFormat="1" applyFont="1" applyFill="1" applyBorder="1" applyAlignment="1" applyProtection="1">
      <alignment horizontal="center" vertical="center"/>
    </xf>
    <xf numFmtId="184" fontId="15" fillId="2" borderId="100" xfId="5" applyNumberFormat="1" applyFont="1" applyFill="1" applyBorder="1" applyProtection="1"/>
    <xf numFmtId="184" fontId="15" fillId="2" borderId="88" xfId="5" applyNumberFormat="1" applyFont="1" applyFill="1" applyBorder="1" applyProtection="1"/>
    <xf numFmtId="184" fontId="15" fillId="2" borderId="95" xfId="5" applyNumberFormat="1" applyFont="1" applyFill="1" applyBorder="1" applyProtection="1"/>
    <xf numFmtId="184" fontId="15" fillId="3" borderId="88" xfId="5" applyNumberFormat="1" applyFont="1" applyFill="1" applyBorder="1" applyProtection="1"/>
    <xf numFmtId="184" fontId="15" fillId="2" borderId="256" xfId="5" applyNumberFormat="1" applyFont="1" applyFill="1" applyBorder="1" applyProtection="1"/>
    <xf numFmtId="180" fontId="24" fillId="2" borderId="244" xfId="0" applyNumberFormat="1" applyFont="1" applyFill="1" applyBorder="1" applyAlignment="1" applyProtection="1">
      <protection locked="0"/>
    </xf>
    <xf numFmtId="179" fontId="7" fillId="0" borderId="0" xfId="0" applyNumberFormat="1" applyFont="1" applyFill="1" applyBorder="1" applyAlignment="1" applyProtection="1">
      <alignment vertical="center"/>
      <protection locked="0"/>
    </xf>
    <xf numFmtId="179" fontId="16" fillId="0" borderId="0" xfId="0" applyNumberFormat="1" applyFont="1" applyFill="1" applyBorder="1" applyAlignment="1" applyProtection="1">
      <alignment vertical="center"/>
      <protection locked="0"/>
    </xf>
    <xf numFmtId="182" fontId="24" fillId="0" borderId="16" xfId="5" applyNumberFormat="1" applyFont="1" applyFill="1" applyBorder="1" applyProtection="1"/>
    <xf numFmtId="0" fontId="11" fillId="0" borderId="350" xfId="5" applyFont="1" applyFill="1" applyBorder="1" applyAlignment="1" applyProtection="1">
      <alignment vertical="center"/>
    </xf>
    <xf numFmtId="0" fontId="25" fillId="0" borderId="52" xfId="5" applyFont="1" applyFill="1" applyBorder="1" applyAlignment="1" applyProtection="1">
      <alignment horizontal="center" vertical="center"/>
    </xf>
    <xf numFmtId="182" fontId="9" fillId="2" borderId="24" xfId="5" applyNumberFormat="1" applyFont="1" applyFill="1" applyBorder="1" applyAlignment="1" applyProtection="1">
      <alignment horizontal="center" vertical="center"/>
    </xf>
    <xf numFmtId="179" fontId="9" fillId="2" borderId="23" xfId="0" applyNumberFormat="1" applyFont="1" applyFill="1" applyBorder="1" applyProtection="1">
      <protection locked="0"/>
    </xf>
    <xf numFmtId="0" fontId="9" fillId="2" borderId="23" xfId="5" applyFont="1" applyFill="1" applyBorder="1"/>
    <xf numFmtId="179" fontId="24" fillId="0" borderId="23" xfId="0" applyNumberFormat="1" applyFont="1" applyFill="1" applyBorder="1" applyAlignment="1" applyProtection="1">
      <alignment vertical="center"/>
      <protection locked="0"/>
    </xf>
    <xf numFmtId="179" fontId="34" fillId="0" borderId="23" xfId="0" applyNumberFormat="1" applyFont="1" applyFill="1" applyBorder="1" applyAlignment="1" applyProtection="1">
      <alignment vertical="center"/>
      <protection locked="0"/>
    </xf>
    <xf numFmtId="0" fontId="22" fillId="0" borderId="23" xfId="5" applyFont="1" applyFill="1" applyBorder="1" applyAlignment="1">
      <alignment vertical="center"/>
    </xf>
    <xf numFmtId="179" fontId="24" fillId="0" borderId="0" xfId="0" applyNumberFormat="1" applyFont="1" applyFill="1" applyAlignment="1" applyProtection="1">
      <alignment vertical="center"/>
      <protection locked="0"/>
    </xf>
    <xf numFmtId="0" fontId="9" fillId="0" borderId="0" xfId="5" applyFont="1" applyFill="1" applyAlignment="1">
      <alignment vertical="center"/>
    </xf>
    <xf numFmtId="182" fontId="9" fillId="2" borderId="89" xfId="5" applyNumberFormat="1" applyFont="1" applyFill="1" applyBorder="1" applyAlignment="1" applyProtection="1">
      <alignment vertical="center"/>
    </xf>
    <xf numFmtId="182" fontId="15" fillId="2" borderId="196" xfId="5" applyNumberFormat="1" applyFont="1" applyFill="1" applyBorder="1" applyAlignment="1" applyProtection="1">
      <alignment horizontal="right" vertical="center"/>
    </xf>
    <xf numFmtId="182" fontId="15" fillId="0" borderId="196" xfId="5" applyNumberFormat="1" applyFont="1" applyFill="1" applyBorder="1" applyAlignment="1" applyProtection="1">
      <alignment vertical="center"/>
    </xf>
    <xf numFmtId="182" fontId="15" fillId="0" borderId="225" xfId="0" applyNumberFormat="1" applyFont="1" applyFill="1" applyBorder="1" applyAlignment="1" applyProtection="1">
      <alignment vertical="center"/>
      <protection locked="0"/>
    </xf>
    <xf numFmtId="182" fontId="15" fillId="2" borderId="170" xfId="5" applyNumberFormat="1" applyFont="1" applyFill="1" applyBorder="1" applyAlignment="1" applyProtection="1">
      <alignment horizontal="right" vertical="center"/>
    </xf>
    <xf numFmtId="182" fontId="15" fillId="2" borderId="201" xfId="5" applyNumberFormat="1" applyFont="1" applyFill="1" applyBorder="1" applyAlignment="1" applyProtection="1">
      <alignment vertical="center"/>
    </xf>
    <xf numFmtId="182" fontId="15" fillId="2" borderId="161" xfId="0" applyNumberFormat="1" applyFont="1" applyFill="1" applyBorder="1" applyAlignment="1">
      <alignment vertical="center"/>
    </xf>
    <xf numFmtId="182" fontId="9" fillId="2" borderId="0" xfId="5" applyNumberFormat="1" applyFont="1" applyFill="1" applyBorder="1" applyAlignment="1"/>
    <xf numFmtId="182" fontId="10" fillId="2" borderId="0" xfId="0" applyNumberFormat="1" applyFont="1" applyFill="1" applyBorder="1" applyAlignment="1" applyProtection="1">
      <protection locked="0"/>
    </xf>
    <xf numFmtId="182" fontId="28" fillId="2" borderId="0" xfId="0" applyNumberFormat="1" applyFont="1" applyFill="1" applyAlignment="1" applyProtection="1">
      <alignment vertical="center"/>
      <protection locked="0"/>
    </xf>
    <xf numFmtId="182" fontId="7" fillId="2" borderId="0" xfId="0" applyNumberFormat="1" applyFont="1" applyFill="1" applyAlignment="1" applyProtection="1">
      <alignment vertical="center"/>
      <protection locked="0"/>
    </xf>
    <xf numFmtId="182" fontId="2" fillId="2" borderId="0" xfId="5" applyNumberFormat="1" applyFont="1" applyFill="1" applyAlignment="1">
      <alignment vertical="center"/>
    </xf>
    <xf numFmtId="0" fontId="9" fillId="0" borderId="28" xfId="0" applyFont="1" applyFill="1" applyBorder="1" applyAlignment="1">
      <alignment horizontal="center" vertical="center"/>
    </xf>
    <xf numFmtId="182" fontId="24" fillId="2" borderId="95" xfId="5" applyNumberFormat="1" applyFont="1" applyFill="1" applyBorder="1" applyAlignment="1" applyProtection="1">
      <alignment vertical="center"/>
    </xf>
    <xf numFmtId="182" fontId="24" fillId="2" borderId="97" xfId="5" applyNumberFormat="1" applyFont="1" applyFill="1" applyBorder="1" applyAlignment="1" applyProtection="1">
      <alignment vertical="center"/>
    </xf>
    <xf numFmtId="182" fontId="24" fillId="2" borderId="88" xfId="5" applyNumberFormat="1" applyFont="1" applyFill="1" applyBorder="1" applyAlignment="1" applyProtection="1">
      <alignment vertical="center"/>
    </xf>
    <xf numFmtId="0" fontId="9" fillId="2" borderId="237" xfId="5" applyFont="1" applyFill="1" applyBorder="1" applyAlignment="1" applyProtection="1">
      <alignment vertical="center"/>
    </xf>
    <xf numFmtId="0" fontId="9" fillId="2" borderId="23" xfId="5" applyFont="1" applyFill="1" applyBorder="1" applyAlignment="1" applyProtection="1">
      <alignment vertical="center"/>
    </xf>
    <xf numFmtId="0" fontId="9" fillId="2" borderId="315" xfId="5" applyFont="1" applyFill="1" applyBorder="1" applyAlignment="1" applyProtection="1">
      <alignment vertical="center"/>
    </xf>
    <xf numFmtId="182" fontId="15" fillId="0" borderId="163" xfId="5" applyNumberFormat="1" applyFont="1" applyFill="1" applyBorder="1" applyAlignment="1" applyProtection="1">
      <alignment vertical="center"/>
    </xf>
    <xf numFmtId="0" fontId="11" fillId="0" borderId="90" xfId="5" applyFont="1" applyFill="1" applyBorder="1" applyAlignment="1" applyProtection="1">
      <alignment vertical="center"/>
    </xf>
    <xf numFmtId="0" fontId="25" fillId="0" borderId="76" xfId="5" applyFont="1" applyFill="1" applyBorder="1" applyAlignment="1" applyProtection="1">
      <alignment horizontal="center" vertical="center"/>
    </xf>
    <xf numFmtId="0" fontId="25" fillId="0" borderId="77" xfId="5" applyFont="1" applyFill="1" applyBorder="1" applyAlignment="1" applyProtection="1">
      <alignment horizontal="center" vertical="center"/>
    </xf>
    <xf numFmtId="182" fontId="24" fillId="2" borderId="95" xfId="5" applyNumberFormat="1" applyFont="1" applyFill="1" applyBorder="1" applyProtection="1"/>
    <xf numFmtId="182" fontId="24" fillId="2" borderId="97" xfId="5" applyNumberFormat="1" applyFont="1" applyFill="1" applyBorder="1" applyProtection="1"/>
    <xf numFmtId="182" fontId="24" fillId="0" borderId="98" xfId="5" applyNumberFormat="1" applyFont="1" applyFill="1" applyBorder="1" applyProtection="1"/>
    <xf numFmtId="182" fontId="24" fillId="0" borderId="95" xfId="5" applyNumberFormat="1" applyFont="1" applyFill="1" applyBorder="1" applyProtection="1"/>
    <xf numFmtId="182" fontId="24" fillId="0" borderId="97" xfId="5" applyNumberFormat="1" applyFont="1" applyFill="1" applyBorder="1" applyProtection="1"/>
    <xf numFmtId="182" fontId="24" fillId="2" borderId="98" xfId="5" applyNumberFormat="1" applyFont="1" applyFill="1" applyBorder="1" applyProtection="1"/>
    <xf numFmtId="182" fontId="24" fillId="0" borderId="88" xfId="5" applyNumberFormat="1" applyFont="1" applyFill="1" applyBorder="1" applyProtection="1"/>
    <xf numFmtId="182" fontId="24" fillId="0" borderId="100" xfId="5" applyNumberFormat="1" applyFont="1" applyFill="1" applyBorder="1" applyProtection="1"/>
    <xf numFmtId="182" fontId="24" fillId="0" borderId="244" xfId="5" applyNumberFormat="1" applyFont="1" applyFill="1" applyBorder="1" applyProtection="1"/>
    <xf numFmtId="182" fontId="15" fillId="2" borderId="95" xfId="5" applyNumberFormat="1" applyFont="1" applyFill="1" applyBorder="1" applyProtection="1"/>
    <xf numFmtId="182" fontId="15" fillId="2" borderId="97" xfId="5" applyNumberFormat="1" applyFont="1" applyFill="1" applyBorder="1" applyProtection="1"/>
    <xf numFmtId="182" fontId="15" fillId="2" borderId="98" xfId="5" applyNumberFormat="1" applyFont="1" applyFill="1" applyBorder="1" applyProtection="1"/>
    <xf numFmtId="182" fontId="15" fillId="0" borderId="95" xfId="5" applyNumberFormat="1" applyFont="1" applyFill="1" applyBorder="1" applyProtection="1"/>
    <xf numFmtId="182" fontId="15" fillId="0" borderId="97" xfId="5" applyNumberFormat="1" applyFont="1" applyFill="1" applyBorder="1" applyProtection="1"/>
    <xf numFmtId="182" fontId="15" fillId="0" borderId="98" xfId="5" applyNumberFormat="1" applyFont="1" applyFill="1" applyBorder="1" applyProtection="1"/>
    <xf numFmtId="182" fontId="24" fillId="0" borderId="99" xfId="5" applyNumberFormat="1" applyFont="1" applyFill="1" applyBorder="1" applyProtection="1"/>
    <xf numFmtId="0" fontId="11" fillId="0" borderId="240" xfId="5" applyFont="1" applyFill="1" applyBorder="1" applyAlignment="1" applyProtection="1">
      <alignment horizontal="center" vertical="center"/>
    </xf>
    <xf numFmtId="0" fontId="11" fillId="0" borderId="241" xfId="5" applyFont="1" applyFill="1" applyBorder="1" applyAlignment="1" applyProtection="1">
      <alignment vertical="center"/>
    </xf>
    <xf numFmtId="182" fontId="24" fillId="2" borderId="138" xfId="5" applyNumberFormat="1" applyFont="1" applyFill="1" applyBorder="1" applyProtection="1"/>
    <xf numFmtId="182" fontId="24" fillId="2" borderId="170" xfId="5" applyNumberFormat="1" applyFont="1" applyFill="1" applyBorder="1" applyProtection="1"/>
    <xf numFmtId="182" fontId="24" fillId="0" borderId="163" xfId="5" applyNumberFormat="1" applyFont="1" applyFill="1" applyBorder="1" applyProtection="1"/>
    <xf numFmtId="182" fontId="24" fillId="0" borderId="138" xfId="5" applyNumberFormat="1" applyFont="1" applyFill="1" applyBorder="1" applyProtection="1"/>
    <xf numFmtId="182" fontId="24" fillId="0" borderId="170" xfId="5" applyNumberFormat="1" applyFont="1" applyFill="1" applyBorder="1" applyProtection="1"/>
    <xf numFmtId="182" fontId="15" fillId="0" borderId="170" xfId="5" applyNumberFormat="1" applyFont="1" applyFill="1" applyBorder="1" applyProtection="1"/>
    <xf numFmtId="182" fontId="24" fillId="2" borderId="163" xfId="5" applyNumberFormat="1" applyFont="1" applyFill="1" applyBorder="1" applyProtection="1"/>
    <xf numFmtId="182" fontId="24" fillId="0" borderId="161" xfId="5" applyNumberFormat="1" applyFont="1" applyFill="1" applyBorder="1" applyProtection="1"/>
    <xf numFmtId="182" fontId="24" fillId="0" borderId="230" xfId="5" applyNumberFormat="1" applyFont="1" applyFill="1" applyBorder="1" applyProtection="1"/>
    <xf numFmtId="182" fontId="24" fillId="0" borderId="285" xfId="5" applyNumberFormat="1" applyFont="1" applyFill="1" applyBorder="1" applyProtection="1"/>
    <xf numFmtId="182" fontId="15" fillId="2" borderId="138" xfId="5" applyNumberFormat="1" applyFont="1" applyFill="1" applyBorder="1" applyProtection="1"/>
    <xf numFmtId="182" fontId="15" fillId="2" borderId="170" xfId="5" applyNumberFormat="1" applyFont="1" applyFill="1" applyBorder="1" applyProtection="1"/>
    <xf numFmtId="182" fontId="15" fillId="2" borderId="163" xfId="5" applyNumberFormat="1" applyFont="1" applyFill="1" applyBorder="1" applyProtection="1"/>
    <xf numFmtId="182" fontId="15" fillId="0" borderId="138" xfId="5" applyNumberFormat="1" applyFont="1" applyFill="1" applyBorder="1" applyProtection="1"/>
    <xf numFmtId="182" fontId="15" fillId="0" borderId="163" xfId="5" applyNumberFormat="1" applyFont="1" applyFill="1" applyBorder="1" applyProtection="1"/>
    <xf numFmtId="182" fontId="24" fillId="0" borderId="229" xfId="5" applyNumberFormat="1" applyFont="1" applyFill="1" applyBorder="1" applyProtection="1"/>
    <xf numFmtId="0" fontId="9" fillId="0" borderId="109" xfId="5" applyFont="1" applyFill="1" applyBorder="1" applyAlignment="1" applyProtection="1">
      <alignment horizontal="center" vertical="center"/>
    </xf>
    <xf numFmtId="0" fontId="9" fillId="0" borderId="192" xfId="5" applyFont="1" applyFill="1" applyBorder="1" applyAlignment="1" applyProtection="1">
      <alignment vertical="center"/>
    </xf>
    <xf numFmtId="184" fontId="24" fillId="2" borderId="252" xfId="0" applyNumberFormat="1" applyFont="1" applyFill="1" applyBorder="1" applyAlignment="1" applyProtection="1">
      <protection locked="0"/>
    </xf>
    <xf numFmtId="184" fontId="15" fillId="0" borderId="272" xfId="5" applyNumberFormat="1" applyFont="1" applyFill="1" applyBorder="1" applyProtection="1"/>
    <xf numFmtId="184" fontId="15" fillId="0" borderId="356" xfId="5" applyNumberFormat="1" applyFont="1" applyFill="1" applyBorder="1" applyProtection="1"/>
    <xf numFmtId="184" fontId="15" fillId="0" borderId="241" xfId="0" applyNumberFormat="1" applyFont="1" applyFill="1" applyBorder="1" applyAlignment="1" applyProtection="1">
      <protection locked="0"/>
    </xf>
    <xf numFmtId="184" fontId="15" fillId="2" borderId="263" xfId="5" applyNumberFormat="1" applyFont="1" applyFill="1" applyBorder="1" applyProtection="1"/>
    <xf numFmtId="184" fontId="24" fillId="2" borderId="357" xfId="0" applyNumberFormat="1" applyFont="1" applyFill="1" applyBorder="1" applyAlignment="1" applyProtection="1">
      <protection locked="0"/>
    </xf>
    <xf numFmtId="184" fontId="15" fillId="0" borderId="233" xfId="0" applyNumberFormat="1" applyFont="1" applyFill="1" applyBorder="1" applyAlignment="1" applyProtection="1">
      <protection locked="0"/>
    </xf>
    <xf numFmtId="184" fontId="15" fillId="0" borderId="203" xfId="5" applyNumberFormat="1" applyFont="1" applyFill="1" applyBorder="1" applyProtection="1"/>
    <xf numFmtId="184" fontId="15" fillId="0" borderId="355" xfId="5" applyNumberFormat="1" applyFont="1" applyFill="1" applyBorder="1" applyProtection="1"/>
    <xf numFmtId="184" fontId="15" fillId="2" borderId="257" xfId="0" applyNumberFormat="1" applyFont="1" applyFill="1" applyBorder="1" applyAlignment="1" applyProtection="1">
      <protection locked="0"/>
    </xf>
    <xf numFmtId="179" fontId="16" fillId="0" borderId="23" xfId="0" applyNumberFormat="1" applyFont="1" applyFill="1" applyBorder="1" applyAlignment="1" applyProtection="1">
      <alignment horizontal="left" vertical="center"/>
      <protection locked="0"/>
    </xf>
    <xf numFmtId="179" fontId="28" fillId="2" borderId="23" xfId="0" applyNumberFormat="1" applyFont="1" applyFill="1" applyBorder="1" applyAlignment="1" applyProtection="1">
      <alignment vertical="center"/>
      <protection locked="0"/>
    </xf>
    <xf numFmtId="0" fontId="24" fillId="0" borderId="149" xfId="5" applyFont="1" applyFill="1" applyBorder="1" applyAlignment="1" applyProtection="1">
      <alignment horizontal="center" vertical="center" shrinkToFit="1"/>
    </xf>
    <xf numFmtId="182" fontId="9" fillId="0" borderId="153" xfId="5" applyNumberFormat="1" applyFont="1" applyFill="1" applyBorder="1" applyAlignment="1">
      <alignment vertical="center"/>
    </xf>
    <xf numFmtId="0" fontId="11" fillId="0" borderId="26" xfId="5" applyFont="1" applyFill="1" applyBorder="1" applyAlignment="1" applyProtection="1">
      <alignment vertical="center"/>
    </xf>
    <xf numFmtId="0" fontId="11" fillId="0" borderId="265" xfId="5" applyFont="1" applyFill="1" applyBorder="1" applyAlignment="1" applyProtection="1">
      <alignment vertical="center"/>
    </xf>
    <xf numFmtId="0" fontId="24" fillId="0" borderId="167" xfId="5" applyFont="1" applyFill="1" applyBorder="1" applyAlignment="1" applyProtection="1">
      <alignment horizontal="center" vertical="center" shrinkToFit="1"/>
    </xf>
    <xf numFmtId="182" fontId="9" fillId="0" borderId="32" xfId="3" applyNumberFormat="1" applyFont="1" applyFill="1" applyBorder="1" applyProtection="1"/>
    <xf numFmtId="0" fontId="15" fillId="0" borderId="81" xfId="5" applyFont="1" applyFill="1" applyBorder="1" applyAlignment="1">
      <alignment horizontal="center" vertical="center"/>
    </xf>
    <xf numFmtId="182" fontId="15" fillId="0" borderId="360" xfId="5" applyNumberFormat="1" applyFont="1" applyFill="1" applyBorder="1" applyAlignment="1" applyProtection="1">
      <alignment vertical="center"/>
    </xf>
    <xf numFmtId="182" fontId="15" fillId="0" borderId="79" xfId="5" applyNumberFormat="1" applyFont="1" applyFill="1" applyBorder="1" applyAlignment="1" applyProtection="1">
      <alignment vertical="center"/>
    </xf>
    <xf numFmtId="182" fontId="15" fillId="0" borderId="10" xfId="5" applyNumberFormat="1" applyFont="1" applyFill="1" applyBorder="1" applyAlignment="1" applyProtection="1">
      <alignment vertical="center"/>
    </xf>
    <xf numFmtId="182" fontId="15" fillId="0" borderId="5" xfId="5" applyNumberFormat="1" applyFont="1" applyFill="1" applyBorder="1" applyAlignment="1" applyProtection="1">
      <alignment vertical="center"/>
    </xf>
    <xf numFmtId="182" fontId="15" fillId="0" borderId="115" xfId="5" applyNumberFormat="1" applyFont="1" applyFill="1" applyBorder="1" applyAlignment="1">
      <alignment vertical="center"/>
    </xf>
    <xf numFmtId="182" fontId="15" fillId="0" borderId="83" xfId="5" applyNumberFormat="1" applyFont="1" applyFill="1" applyBorder="1" applyAlignment="1">
      <alignment vertical="center"/>
    </xf>
    <xf numFmtId="182" fontId="15" fillId="0" borderId="360" xfId="5" applyNumberFormat="1" applyFont="1" applyFill="1" applyBorder="1" applyAlignment="1">
      <alignment vertical="center"/>
    </xf>
    <xf numFmtId="22" fontId="24" fillId="0" borderId="0" xfId="5" applyNumberFormat="1" applyFont="1" applyFill="1" applyAlignment="1" applyProtection="1">
      <alignment horizontal="center"/>
    </xf>
    <xf numFmtId="183" fontId="15" fillId="0" borderId="208" xfId="0" applyNumberFormat="1" applyFont="1" applyBorder="1" applyAlignment="1">
      <alignment horizontal="center" vertical="center"/>
    </xf>
    <xf numFmtId="183" fontId="15" fillId="0" borderId="270" xfId="0" applyNumberFormat="1" applyFont="1" applyBorder="1" applyAlignment="1">
      <alignment horizontal="center" vertical="center"/>
    </xf>
    <xf numFmtId="179" fontId="15" fillId="0" borderId="6" xfId="0" applyNumberFormat="1" applyFont="1" applyFill="1" applyBorder="1" applyAlignment="1">
      <alignment vertical="center"/>
    </xf>
    <xf numFmtId="179" fontId="15" fillId="0" borderId="8" xfId="0" applyNumberFormat="1" applyFont="1" applyFill="1" applyBorder="1" applyAlignment="1">
      <alignment vertical="center"/>
    </xf>
    <xf numFmtId="179" fontId="15" fillId="0" borderId="189" xfId="0" applyNumberFormat="1" applyFont="1" applyFill="1" applyBorder="1" applyAlignment="1">
      <alignment vertical="center"/>
    </xf>
    <xf numFmtId="179" fontId="21" fillId="0" borderId="28" xfId="0" applyNumberFormat="1" applyFont="1" applyFill="1" applyBorder="1" applyAlignment="1" applyProtection="1">
      <alignment horizontal="center" vertical="center"/>
      <protection locked="0"/>
    </xf>
    <xf numFmtId="182" fontId="9" fillId="2" borderId="21" xfId="5" applyNumberFormat="1" applyFont="1" applyFill="1" applyBorder="1" applyAlignment="1" applyProtection="1">
      <alignment horizontal="center" vertical="center"/>
    </xf>
    <xf numFmtId="182" fontId="9" fillId="2" borderId="21" xfId="5" applyNumberFormat="1" applyFont="1" applyFill="1" applyBorder="1" applyAlignment="1" applyProtection="1">
      <alignment vertical="center"/>
    </xf>
    <xf numFmtId="182" fontId="2" fillId="2" borderId="282" xfId="5" applyNumberFormat="1" applyFont="1" applyFill="1" applyBorder="1" applyAlignment="1"/>
    <xf numFmtId="182" fontId="15" fillId="2" borderId="89" xfId="5" applyNumberFormat="1" applyFont="1" applyFill="1" applyBorder="1" applyAlignment="1" applyProtection="1">
      <alignment vertical="center"/>
    </xf>
    <xf numFmtId="182" fontId="9" fillId="0" borderId="190" xfId="5" applyNumberFormat="1" applyFont="1" applyFill="1" applyBorder="1" applyAlignment="1" applyProtection="1">
      <alignment vertical="center"/>
      <protection locked="0"/>
    </xf>
    <xf numFmtId="182" fontId="9" fillId="0" borderId="9" xfId="5" applyNumberFormat="1" applyFont="1" applyFill="1" applyBorder="1" applyAlignment="1" applyProtection="1">
      <alignment vertical="center"/>
      <protection locked="0"/>
    </xf>
    <xf numFmtId="182" fontId="9" fillId="0" borderId="89" xfId="5" applyNumberFormat="1" applyFont="1" applyFill="1" applyBorder="1" applyAlignment="1" applyProtection="1">
      <alignment vertical="center"/>
      <protection locked="0"/>
    </xf>
    <xf numFmtId="182" fontId="9" fillId="0" borderId="24" xfId="5" applyNumberFormat="1" applyFont="1" applyFill="1" applyBorder="1" applyAlignment="1" applyProtection="1">
      <alignment vertical="center"/>
      <protection locked="0"/>
    </xf>
    <xf numFmtId="182" fontId="9" fillId="0" borderId="34" xfId="5" applyNumberFormat="1" applyFont="1" applyFill="1" applyBorder="1" applyAlignment="1" applyProtection="1">
      <alignment vertical="center"/>
      <protection locked="0"/>
    </xf>
    <xf numFmtId="182" fontId="9" fillId="0" borderId="21" xfId="5" applyNumberFormat="1" applyFont="1" applyFill="1" applyBorder="1" applyAlignment="1" applyProtection="1">
      <alignment vertical="center"/>
      <protection locked="0"/>
    </xf>
    <xf numFmtId="182" fontId="11" fillId="0" borderId="21" xfId="5" applyNumberFormat="1" applyFont="1" applyFill="1" applyBorder="1" applyAlignment="1" applyProtection="1">
      <alignment vertical="center"/>
      <protection locked="0"/>
    </xf>
    <xf numFmtId="182" fontId="9" fillId="0" borderId="154" xfId="5" applyNumberFormat="1" applyFont="1" applyFill="1" applyBorder="1" applyAlignment="1" applyProtection="1">
      <alignment vertical="center"/>
      <protection locked="0"/>
    </xf>
    <xf numFmtId="182" fontId="11" fillId="0" borderId="34" xfId="5" applyNumberFormat="1" applyFont="1" applyFill="1" applyBorder="1" applyAlignment="1" applyProtection="1">
      <alignment vertical="center"/>
      <protection locked="0"/>
    </xf>
    <xf numFmtId="184" fontId="15" fillId="0" borderId="50" xfId="0" applyNumberFormat="1" applyFont="1" applyFill="1" applyBorder="1" applyAlignment="1" applyProtection="1">
      <alignment horizontal="center"/>
      <protection locked="0"/>
    </xf>
    <xf numFmtId="182" fontId="9" fillId="0" borderId="30" xfId="5" applyNumberFormat="1" applyFont="1" applyFill="1" applyBorder="1" applyAlignment="1" applyProtection="1">
      <alignment vertical="center"/>
      <protection locked="0"/>
    </xf>
    <xf numFmtId="182" fontId="9" fillId="0" borderId="20" xfId="5" applyNumberFormat="1" applyFont="1" applyFill="1" applyBorder="1" applyAlignment="1" applyProtection="1">
      <alignment vertical="center"/>
      <protection locked="0"/>
    </xf>
    <xf numFmtId="182" fontId="9" fillId="0" borderId="29" xfId="5" applyNumberFormat="1" applyFont="1" applyFill="1" applyBorder="1" applyAlignment="1" applyProtection="1">
      <alignment vertical="center"/>
      <protection locked="0"/>
    </xf>
    <xf numFmtId="182" fontId="9" fillId="0" borderId="200" xfId="5" applyNumberFormat="1" applyFont="1" applyFill="1" applyBorder="1" applyAlignment="1" applyProtection="1">
      <alignment vertical="center"/>
      <protection locked="0"/>
    </xf>
    <xf numFmtId="182" fontId="9" fillId="0" borderId="31" xfId="5" applyNumberFormat="1" applyFont="1" applyFill="1" applyBorder="1" applyAlignment="1" applyProtection="1">
      <alignment vertical="center"/>
      <protection locked="0"/>
    </xf>
    <xf numFmtId="182" fontId="11" fillId="0" borderId="20" xfId="5" applyNumberFormat="1" applyFont="1" applyFill="1" applyBorder="1" applyAlignment="1" applyProtection="1">
      <alignment vertical="center"/>
      <protection locked="0"/>
    </xf>
    <xf numFmtId="182" fontId="15" fillId="2" borderId="32" xfId="5" applyNumberFormat="1" applyFont="1" applyFill="1" applyBorder="1" applyAlignment="1">
      <alignment vertical="center"/>
    </xf>
    <xf numFmtId="182" fontId="15" fillId="2" borderId="39" xfId="0" applyNumberFormat="1" applyFont="1" applyFill="1" applyBorder="1" applyAlignment="1" applyProtection="1">
      <alignment horizontal="right" vertical="center"/>
      <protection locked="0"/>
    </xf>
    <xf numFmtId="182" fontId="15" fillId="2" borderId="98" xfId="0" applyNumberFormat="1" applyFont="1" applyFill="1" applyBorder="1" applyAlignment="1" applyProtection="1">
      <alignment horizontal="right" vertical="center"/>
      <protection locked="0"/>
    </xf>
    <xf numFmtId="182" fontId="15" fillId="2" borderId="225" xfId="0" applyNumberFormat="1" applyFont="1" applyFill="1" applyBorder="1" applyAlignment="1" applyProtection="1">
      <alignment horizontal="right" vertical="center"/>
      <protection locked="0"/>
    </xf>
    <xf numFmtId="182" fontId="15" fillId="2" borderId="163" xfId="0" applyNumberFormat="1" applyFont="1" applyFill="1" applyBorder="1" applyAlignment="1" applyProtection="1">
      <alignment horizontal="right" vertical="center"/>
      <protection locked="0"/>
    </xf>
    <xf numFmtId="182" fontId="15" fillId="2" borderId="68" xfId="0" applyNumberFormat="1" applyFont="1" applyFill="1" applyBorder="1" applyAlignment="1" applyProtection="1">
      <alignment horizontal="right" vertical="center"/>
      <protection locked="0"/>
    </xf>
    <xf numFmtId="184" fontId="15" fillId="0" borderId="243" xfId="0" applyNumberFormat="1" applyFont="1" applyFill="1" applyBorder="1" applyAlignment="1" applyProtection="1">
      <protection locked="0"/>
    </xf>
    <xf numFmtId="184" fontId="15" fillId="0" borderId="158" xfId="0" applyNumberFormat="1" applyFont="1" applyFill="1" applyBorder="1" applyAlignment="1" applyProtection="1">
      <protection locked="0"/>
    </xf>
    <xf numFmtId="184" fontId="15" fillId="0" borderId="244" xfId="0" applyNumberFormat="1" applyFont="1" applyFill="1" applyBorder="1" applyAlignment="1" applyProtection="1">
      <protection locked="0"/>
    </xf>
    <xf numFmtId="184" fontId="15" fillId="0" borderId="262" xfId="0" applyNumberFormat="1" applyFont="1" applyFill="1" applyBorder="1" applyAlignment="1" applyProtection="1">
      <protection locked="0"/>
    </xf>
    <xf numFmtId="184" fontId="15" fillId="0" borderId="245" xfId="0" applyNumberFormat="1" applyFont="1" applyFill="1" applyBorder="1" applyAlignment="1" applyProtection="1">
      <protection locked="0"/>
    </xf>
    <xf numFmtId="177" fontId="24" fillId="0" borderId="243" xfId="0" applyNumberFormat="1" applyFont="1" applyFill="1" applyBorder="1" applyAlignment="1" applyProtection="1">
      <protection locked="0"/>
    </xf>
    <xf numFmtId="184" fontId="24" fillId="0" borderId="158" xfId="0" applyNumberFormat="1" applyFont="1" applyFill="1" applyBorder="1" applyAlignment="1" applyProtection="1">
      <protection locked="0"/>
    </xf>
    <xf numFmtId="177" fontId="24" fillId="0" borderId="158" xfId="0" applyNumberFormat="1" applyFont="1" applyFill="1" applyBorder="1" applyAlignment="1" applyProtection="1">
      <protection locked="0"/>
    </xf>
    <xf numFmtId="177" fontId="15" fillId="0" borderId="158" xfId="0" applyNumberFormat="1" applyFont="1" applyFill="1" applyBorder="1" applyAlignment="1" applyProtection="1">
      <protection locked="0"/>
    </xf>
    <xf numFmtId="180" fontId="24" fillId="0" borderId="158" xfId="0" applyNumberFormat="1" applyFont="1" applyFill="1" applyBorder="1" applyAlignment="1" applyProtection="1">
      <protection locked="0"/>
    </xf>
    <xf numFmtId="184" fontId="15" fillId="0" borderId="141" xfId="0" applyNumberFormat="1" applyFont="1" applyFill="1" applyBorder="1" applyAlignment="1" applyProtection="1">
      <protection locked="0"/>
    </xf>
    <xf numFmtId="182" fontId="11" fillId="0" borderId="38" xfId="5" applyNumberFormat="1" applyFont="1" applyFill="1" applyBorder="1" applyAlignment="1" applyProtection="1">
      <alignment horizontal="right" vertical="center"/>
      <protection locked="0"/>
    </xf>
    <xf numFmtId="182" fontId="9" fillId="0" borderId="37" xfId="5" applyNumberFormat="1" applyFont="1" applyFill="1" applyBorder="1" applyAlignment="1" applyProtection="1">
      <alignment vertical="center"/>
      <protection locked="0"/>
    </xf>
    <xf numFmtId="182" fontId="9" fillId="0" borderId="7" xfId="5" applyNumberFormat="1" applyFont="1" applyFill="1" applyBorder="1" applyAlignment="1" applyProtection="1">
      <alignment vertical="center"/>
      <protection locked="0"/>
    </xf>
    <xf numFmtId="182" fontId="9" fillId="0" borderId="196" xfId="5" applyNumberFormat="1" applyFont="1" applyFill="1" applyBorder="1" applyAlignment="1" applyProtection="1">
      <alignment vertical="center"/>
      <protection locked="0"/>
    </xf>
    <xf numFmtId="182" fontId="9" fillId="0" borderId="40" xfId="5" applyNumberFormat="1" applyFont="1" applyFill="1" applyBorder="1" applyAlignment="1" applyProtection="1">
      <alignment vertical="center"/>
      <protection locked="0"/>
    </xf>
    <xf numFmtId="182" fontId="9" fillId="0" borderId="38" xfId="5" applyNumberFormat="1" applyFont="1" applyFill="1" applyBorder="1" applyAlignment="1" applyProtection="1">
      <alignment vertical="center"/>
      <protection locked="0"/>
    </xf>
    <xf numFmtId="182" fontId="9" fillId="0" borderId="88" xfId="5" applyNumberFormat="1" applyFont="1" applyFill="1" applyBorder="1" applyAlignment="1" applyProtection="1">
      <alignment vertical="center"/>
      <protection locked="0"/>
    </xf>
    <xf numFmtId="182" fontId="11" fillId="0" borderId="37" xfId="5" applyNumberFormat="1" applyFont="1" applyFill="1" applyBorder="1" applyAlignment="1" applyProtection="1">
      <alignment vertical="center"/>
      <protection locked="0"/>
    </xf>
    <xf numFmtId="182" fontId="9" fillId="0" borderId="125" xfId="5" applyNumberFormat="1" applyFont="1" applyFill="1" applyBorder="1" applyAlignment="1" applyProtection="1">
      <alignment vertical="center"/>
      <protection locked="0"/>
    </xf>
    <xf numFmtId="182" fontId="24" fillId="3" borderId="30" xfId="5" applyNumberFormat="1" applyFont="1" applyFill="1" applyBorder="1" applyProtection="1"/>
    <xf numFmtId="182" fontId="24" fillId="3" borderId="33" xfId="5" applyNumberFormat="1" applyFont="1" applyFill="1" applyBorder="1" applyProtection="1"/>
    <xf numFmtId="182" fontId="15" fillId="3" borderId="33" xfId="5" applyNumberFormat="1" applyFont="1" applyFill="1" applyBorder="1" applyProtection="1"/>
    <xf numFmtId="182" fontId="24" fillId="3" borderId="32" xfId="5" applyNumberFormat="1" applyFont="1" applyFill="1" applyBorder="1" applyProtection="1"/>
    <xf numFmtId="182" fontId="24" fillId="3" borderId="95" xfId="5" applyNumberFormat="1" applyFont="1" applyFill="1" applyBorder="1" applyProtection="1"/>
    <xf numFmtId="182" fontId="24" fillId="3" borderId="138" xfId="5" applyNumberFormat="1" applyFont="1" applyFill="1" applyBorder="1" applyProtection="1"/>
    <xf numFmtId="182" fontId="24" fillId="3" borderId="32" xfId="5" applyNumberFormat="1" applyFont="1" applyFill="1" applyBorder="1" applyAlignment="1" applyProtection="1"/>
    <xf numFmtId="182" fontId="24" fillId="3" borderId="69" xfId="5" applyNumberFormat="1" applyFont="1" applyFill="1" applyBorder="1" applyAlignment="1" applyProtection="1"/>
    <xf numFmtId="182" fontId="24" fillId="3" borderId="59" xfId="5" applyNumberFormat="1" applyFont="1" applyFill="1" applyBorder="1" applyProtection="1"/>
    <xf numFmtId="182" fontId="24" fillId="3" borderId="37" xfId="5" applyNumberFormat="1" applyFont="1" applyFill="1" applyBorder="1" applyProtection="1"/>
    <xf numFmtId="182" fontId="24" fillId="3" borderId="38" xfId="5" applyNumberFormat="1" applyFont="1" applyFill="1" applyBorder="1" applyProtection="1"/>
    <xf numFmtId="182" fontId="24" fillId="3" borderId="97" xfId="5" applyNumberFormat="1" applyFont="1" applyFill="1" applyBorder="1" applyProtection="1"/>
    <xf numFmtId="182" fontId="24" fillId="3" borderId="170" xfId="5" applyNumberFormat="1" applyFont="1" applyFill="1" applyBorder="1" applyProtection="1"/>
    <xf numFmtId="182" fontId="24" fillId="3" borderId="49" xfId="5" applyNumberFormat="1" applyFont="1" applyFill="1" applyBorder="1" applyProtection="1"/>
    <xf numFmtId="182" fontId="15" fillId="3" borderId="170" xfId="5" applyNumberFormat="1" applyFont="1" applyFill="1" applyBorder="1" applyProtection="1"/>
    <xf numFmtId="182" fontId="15" fillId="3" borderId="38" xfId="5" applyNumberFormat="1" applyFont="1" applyFill="1" applyBorder="1" applyProtection="1"/>
    <xf numFmtId="182" fontId="15" fillId="3" borderId="38" xfId="5" applyNumberFormat="1" applyFont="1" applyFill="1" applyBorder="1" applyAlignment="1" applyProtection="1"/>
    <xf numFmtId="182" fontId="15" fillId="3" borderId="49" xfId="5" applyNumberFormat="1" applyFont="1" applyFill="1" applyBorder="1" applyAlignment="1" applyProtection="1"/>
    <xf numFmtId="184" fontId="15" fillId="0" borderId="20" xfId="5" applyNumberFormat="1" applyFont="1" applyFill="1" applyBorder="1" applyProtection="1"/>
    <xf numFmtId="177" fontId="15" fillId="0" borderId="252" xfId="0" applyNumberFormat="1" applyFont="1" applyFill="1" applyBorder="1" applyAlignment="1" applyProtection="1">
      <protection locked="0"/>
    </xf>
    <xf numFmtId="182" fontId="9" fillId="0" borderId="201" xfId="5" applyNumberFormat="1" applyFont="1" applyFill="1" applyBorder="1" applyAlignment="1" applyProtection="1">
      <alignment vertical="center"/>
      <protection locked="0"/>
    </xf>
    <xf numFmtId="182" fontId="11" fillId="2" borderId="34" xfId="5" applyNumberFormat="1" applyFont="1" applyFill="1" applyBorder="1" applyAlignment="1" applyProtection="1">
      <alignment vertical="center" shrinkToFit="1"/>
      <protection locked="0"/>
    </xf>
    <xf numFmtId="182" fontId="9" fillId="2" borderId="21" xfId="5" applyNumberFormat="1" applyFont="1" applyFill="1" applyBorder="1" applyAlignment="1" applyProtection="1">
      <alignment vertical="center"/>
      <protection locked="0"/>
    </xf>
    <xf numFmtId="182" fontId="9" fillId="2" borderId="154" xfId="5" applyNumberFormat="1" applyFont="1" applyFill="1" applyBorder="1" applyAlignment="1" applyProtection="1">
      <alignment vertical="center"/>
      <protection locked="0"/>
    </xf>
    <xf numFmtId="182" fontId="11" fillId="2" borderId="34" xfId="5" applyNumberFormat="1" applyFont="1" applyFill="1" applyBorder="1" applyAlignment="1" applyProtection="1">
      <alignment vertical="center"/>
      <protection locked="0"/>
    </xf>
    <xf numFmtId="182" fontId="11" fillId="2" borderId="21" xfId="5" applyNumberFormat="1" applyFont="1" applyFill="1" applyBorder="1" applyAlignment="1" applyProtection="1">
      <alignment vertical="center" shrinkToFit="1"/>
      <protection locked="0"/>
    </xf>
    <xf numFmtId="182" fontId="9" fillId="2" borderId="9" xfId="5" applyNumberFormat="1" applyFont="1" applyFill="1" applyBorder="1" applyAlignment="1" applyProtection="1">
      <alignment vertical="center"/>
      <protection locked="0"/>
    </xf>
    <xf numFmtId="182" fontId="11" fillId="2" borderId="27" xfId="5" applyNumberFormat="1" applyFont="1" applyFill="1" applyBorder="1" applyAlignment="1" applyProtection="1">
      <alignment vertical="center" shrinkToFit="1"/>
      <protection locked="0"/>
    </xf>
    <xf numFmtId="182" fontId="11" fillId="2" borderId="75" xfId="5" applyNumberFormat="1" applyFont="1" applyFill="1" applyBorder="1" applyAlignment="1" applyProtection="1">
      <alignment vertical="center" shrinkToFit="1"/>
      <protection locked="0"/>
    </xf>
    <xf numFmtId="182" fontId="11" fillId="2" borderId="89" xfId="5" applyNumberFormat="1" applyFont="1" applyFill="1" applyBorder="1" applyAlignment="1" applyProtection="1">
      <alignment vertical="center" shrinkToFit="1"/>
      <protection locked="0"/>
    </xf>
    <xf numFmtId="182" fontId="9" fillId="2" borderId="34" xfId="5" applyNumberFormat="1" applyFont="1" applyFill="1" applyBorder="1" applyAlignment="1" applyProtection="1">
      <alignment vertical="center"/>
      <protection locked="0"/>
    </xf>
    <xf numFmtId="182" fontId="11" fillId="2" borderId="26" xfId="5" applyNumberFormat="1" applyFont="1" applyFill="1" applyBorder="1" applyAlignment="1" applyProtection="1">
      <alignment vertical="center"/>
      <protection locked="0"/>
    </xf>
    <xf numFmtId="182" fontId="9" fillId="2" borderId="26" xfId="5" applyNumberFormat="1" applyFont="1" applyFill="1" applyBorder="1" applyAlignment="1">
      <alignment vertical="center"/>
    </xf>
    <xf numFmtId="182" fontId="9" fillId="3" borderId="34" xfId="5" applyNumberFormat="1" applyFont="1" applyFill="1" applyBorder="1" applyAlignment="1">
      <alignment vertical="center"/>
    </xf>
    <xf numFmtId="182" fontId="9" fillId="0" borderId="75" xfId="5" applyNumberFormat="1" applyFont="1" applyFill="1" applyBorder="1" applyAlignment="1" applyProtection="1">
      <alignment vertical="center"/>
      <protection locked="0"/>
    </xf>
    <xf numFmtId="182" fontId="9" fillId="0" borderId="137" xfId="5" applyNumberFormat="1" applyFont="1" applyFill="1" applyBorder="1" applyAlignment="1" applyProtection="1">
      <alignment vertical="center"/>
      <protection locked="0"/>
    </xf>
    <xf numFmtId="182" fontId="11" fillId="0" borderId="9" xfId="5" applyNumberFormat="1" applyFont="1" applyFill="1" applyBorder="1" applyAlignment="1" applyProtection="1">
      <alignment vertical="center"/>
      <protection locked="0"/>
    </xf>
    <xf numFmtId="177" fontId="9" fillId="0" borderId="9" xfId="1" applyNumberFormat="1" applyFont="1" applyFill="1" applyBorder="1" applyAlignment="1">
      <alignment horizontal="right" vertical="center"/>
    </xf>
    <xf numFmtId="38" fontId="9" fillId="0" borderId="34" xfId="5" applyNumberFormat="1" applyFont="1" applyFill="1" applyBorder="1" applyAlignment="1">
      <alignment vertical="center"/>
    </xf>
    <xf numFmtId="182" fontId="9" fillId="0" borderId="124" xfId="5" applyNumberFormat="1" applyFont="1" applyFill="1" applyBorder="1" applyAlignment="1">
      <alignment vertical="center"/>
    </xf>
    <xf numFmtId="182" fontId="9" fillId="0" borderId="47" xfId="8" applyNumberFormat="1" applyFont="1" applyFill="1" applyBorder="1" applyProtection="1"/>
    <xf numFmtId="182" fontId="9" fillId="0" borderId="126" xfId="8" applyNumberFormat="1" applyFont="1" applyFill="1" applyBorder="1" applyAlignment="1" applyProtection="1">
      <alignment horizontal="right" vertical="center"/>
    </xf>
    <xf numFmtId="182" fontId="9" fillId="0" borderId="38" xfId="8" applyNumberFormat="1" applyFont="1" applyFill="1" applyBorder="1" applyProtection="1"/>
    <xf numFmtId="182" fontId="9" fillId="0" borderId="125" xfId="8" applyNumberFormat="1" applyFont="1" applyFill="1" applyBorder="1" applyAlignment="1" applyProtection="1">
      <alignment horizontal="right" vertical="center"/>
    </xf>
    <xf numFmtId="182" fontId="9" fillId="0" borderId="143" xfId="8" applyNumberFormat="1" applyFont="1" applyFill="1" applyBorder="1" applyProtection="1"/>
    <xf numFmtId="182" fontId="9" fillId="0" borderId="144" xfId="8" applyNumberFormat="1" applyFont="1" applyFill="1" applyBorder="1" applyProtection="1"/>
    <xf numFmtId="182" fontId="9" fillId="0" borderId="39" xfId="8" applyNumberFormat="1" applyFont="1" applyFill="1" applyBorder="1" applyProtection="1"/>
    <xf numFmtId="182" fontId="9" fillId="0" borderId="68" xfId="8" applyNumberFormat="1" applyFont="1" applyFill="1" applyBorder="1" applyProtection="1"/>
    <xf numFmtId="182" fontId="11" fillId="0" borderId="38" xfId="5" applyNumberFormat="1" applyFont="1" applyFill="1" applyBorder="1" applyAlignment="1" applyProtection="1">
      <alignment vertical="center"/>
      <protection locked="0"/>
    </xf>
    <xf numFmtId="182" fontId="38" fillId="0" borderId="34" xfId="5" applyNumberFormat="1" applyFont="1" applyFill="1" applyBorder="1" applyAlignment="1">
      <alignment vertical="center"/>
    </xf>
    <xf numFmtId="182" fontId="38" fillId="0" borderId="154" xfId="5" applyNumberFormat="1" applyFont="1" applyFill="1" applyBorder="1" applyAlignment="1">
      <alignment vertical="center"/>
    </xf>
    <xf numFmtId="182" fontId="9" fillId="0" borderId="115" xfId="5" applyNumberFormat="1" applyFont="1" applyFill="1" applyBorder="1" applyAlignment="1">
      <alignment vertical="center"/>
    </xf>
    <xf numFmtId="182" fontId="11" fillId="0" borderId="157" xfId="5" applyNumberFormat="1" applyFont="1" applyFill="1" applyBorder="1" applyAlignment="1" applyProtection="1">
      <alignment vertical="center"/>
      <protection locked="0"/>
    </xf>
    <xf numFmtId="182" fontId="9" fillId="0" borderId="206" xfId="5" applyNumberFormat="1" applyFont="1" applyFill="1" applyBorder="1" applyAlignment="1" applyProtection="1">
      <alignment vertical="center"/>
      <protection locked="0"/>
    </xf>
    <xf numFmtId="182" fontId="9" fillId="0" borderId="207" xfId="5" applyNumberFormat="1" applyFont="1" applyFill="1" applyBorder="1" applyAlignment="1" applyProtection="1">
      <alignment vertical="center"/>
      <protection locked="0"/>
    </xf>
    <xf numFmtId="182" fontId="9" fillId="0" borderId="136" xfId="5" applyNumberFormat="1" applyFont="1" applyFill="1" applyBorder="1" applyAlignment="1" applyProtection="1">
      <alignment vertical="center"/>
      <protection locked="0"/>
    </xf>
    <xf numFmtId="182" fontId="11" fillId="0" borderId="206" xfId="5" applyNumberFormat="1" applyFont="1" applyFill="1" applyBorder="1" applyAlignment="1" applyProtection="1">
      <alignment vertical="center"/>
      <protection locked="0"/>
    </xf>
    <xf numFmtId="182" fontId="11" fillId="0" borderId="173" xfId="5" applyNumberFormat="1" applyFont="1" applyFill="1" applyBorder="1" applyAlignment="1" applyProtection="1">
      <alignment vertical="center"/>
      <protection locked="0"/>
    </xf>
    <xf numFmtId="177" fontId="15" fillId="0" borderId="33" xfId="5" applyNumberFormat="1" applyFont="1" applyFill="1" applyBorder="1" applyProtection="1"/>
    <xf numFmtId="177" fontId="15" fillId="0" borderId="21" xfId="5" applyNumberFormat="1" applyFont="1" applyFill="1" applyBorder="1" applyProtection="1"/>
    <xf numFmtId="182" fontId="11" fillId="0" borderId="86" xfId="5" applyNumberFormat="1" applyFont="1" applyFill="1" applyBorder="1" applyAlignment="1" applyProtection="1">
      <alignment vertical="center"/>
      <protection locked="0"/>
    </xf>
    <xf numFmtId="182" fontId="9" fillId="0" borderId="117" xfId="5" applyNumberFormat="1" applyFont="1" applyFill="1" applyBorder="1" applyAlignment="1" applyProtection="1">
      <alignment vertical="center"/>
      <protection locked="0"/>
    </xf>
    <xf numFmtId="182" fontId="9" fillId="0" borderId="128" xfId="5" applyNumberFormat="1" applyFont="1" applyFill="1" applyBorder="1" applyAlignment="1" applyProtection="1">
      <alignment vertical="center"/>
      <protection locked="0"/>
    </xf>
    <xf numFmtId="182" fontId="11" fillId="0" borderId="117" xfId="5" applyNumberFormat="1" applyFont="1" applyFill="1" applyBorder="1" applyAlignment="1" applyProtection="1">
      <alignment vertical="center"/>
      <protection locked="0"/>
    </xf>
    <xf numFmtId="182" fontId="9" fillId="0" borderId="86" xfId="5" applyNumberFormat="1" applyFont="1" applyFill="1" applyBorder="1" applyAlignment="1" applyProtection="1">
      <alignment vertical="center"/>
      <protection locked="0"/>
    </xf>
    <xf numFmtId="182" fontId="15" fillId="0" borderId="163" xfId="0" applyNumberFormat="1" applyFont="1" applyFill="1" applyBorder="1" applyAlignment="1" applyProtection="1">
      <alignment vertical="center"/>
      <protection locked="0"/>
    </xf>
    <xf numFmtId="182" fontId="9" fillId="0" borderId="73" xfId="5" applyNumberFormat="1" applyFont="1" applyFill="1" applyBorder="1" applyAlignment="1" applyProtection="1">
      <alignment vertical="center"/>
      <protection locked="0"/>
    </xf>
    <xf numFmtId="182" fontId="9" fillId="0" borderId="51" xfId="5" applyNumberFormat="1" applyFont="1" applyFill="1" applyBorder="1" applyAlignment="1" applyProtection="1">
      <alignment vertical="center"/>
      <protection locked="0"/>
    </xf>
    <xf numFmtId="182" fontId="9" fillId="0" borderId="4" xfId="5" applyNumberFormat="1" applyFont="1" applyFill="1" applyBorder="1" applyAlignment="1" applyProtection="1">
      <alignment vertical="center"/>
      <protection locked="0"/>
    </xf>
    <xf numFmtId="182" fontId="9" fillId="0" borderId="280" xfId="5" applyNumberFormat="1" applyFont="1" applyFill="1" applyBorder="1" applyAlignment="1" applyProtection="1">
      <alignment vertical="center"/>
      <protection locked="0"/>
    </xf>
    <xf numFmtId="182" fontId="9" fillId="0" borderId="224" xfId="5" applyNumberFormat="1" applyFont="1" applyFill="1" applyBorder="1" applyAlignment="1" applyProtection="1">
      <alignment vertical="center"/>
      <protection locked="0"/>
    </xf>
    <xf numFmtId="182" fontId="9" fillId="0" borderId="281" xfId="5" applyNumberFormat="1" applyFont="1" applyFill="1" applyBorder="1" applyAlignment="1" applyProtection="1">
      <alignment vertical="center"/>
      <protection locked="0"/>
    </xf>
    <xf numFmtId="182" fontId="11" fillId="0" borderId="51" xfId="5" applyNumberFormat="1" applyFont="1" applyFill="1" applyBorder="1" applyAlignment="1" applyProtection="1">
      <alignment vertical="center"/>
      <protection locked="0"/>
    </xf>
    <xf numFmtId="182" fontId="9" fillId="0" borderId="358" xfId="5" applyNumberFormat="1" applyFont="1" applyFill="1" applyBorder="1" applyAlignment="1" applyProtection="1">
      <alignment vertical="center"/>
      <protection locked="0"/>
    </xf>
    <xf numFmtId="182" fontId="9" fillId="0" borderId="128" xfId="5" applyNumberFormat="1" applyFont="1" applyFill="1" applyBorder="1" applyAlignment="1">
      <alignment vertical="center"/>
    </xf>
    <xf numFmtId="182" fontId="9" fillId="0" borderId="7" xfId="5" applyNumberFormat="1" applyFont="1" applyFill="1" applyBorder="1" applyAlignment="1">
      <alignment vertical="center"/>
    </xf>
    <xf numFmtId="182" fontId="9" fillId="0" borderId="174" xfId="5" applyNumberFormat="1" applyFont="1" applyFill="1" applyBorder="1" applyAlignment="1">
      <alignment vertical="center"/>
    </xf>
    <xf numFmtId="182" fontId="9" fillId="0" borderId="350" xfId="5" applyNumberFormat="1" applyFont="1" applyFill="1" applyBorder="1" applyAlignment="1">
      <alignment vertical="center"/>
    </xf>
    <xf numFmtId="0" fontId="9" fillId="0" borderId="9" xfId="6" applyNumberFormat="1" applyFont="1" applyFill="1" applyBorder="1" applyAlignment="1">
      <alignment horizontal="center" vertical="center"/>
    </xf>
    <xf numFmtId="0" fontId="9" fillId="0" borderId="18" xfId="6" applyFont="1" applyFill="1" applyBorder="1" applyAlignment="1">
      <alignment horizontal="center" vertical="center"/>
    </xf>
    <xf numFmtId="0" fontId="9" fillId="0" borderId="9" xfId="6" applyFont="1" applyFill="1" applyBorder="1" applyAlignment="1">
      <alignment horizontal="center" vertical="center"/>
    </xf>
    <xf numFmtId="0" fontId="9" fillId="0" borderId="18" xfId="6" applyNumberFormat="1" applyFont="1" applyFill="1" applyBorder="1" applyAlignment="1">
      <alignment horizontal="center" vertical="center"/>
    </xf>
    <xf numFmtId="179" fontId="9" fillId="0" borderId="22" xfId="0" applyNumberFormat="1" applyFont="1" applyFill="1" applyBorder="1" applyAlignment="1" applyProtection="1">
      <alignment horizontal="center" vertical="center" wrapText="1"/>
      <protection locked="0"/>
    </xf>
    <xf numFmtId="0" fontId="9" fillId="0" borderId="9" xfId="0" applyFont="1" applyFill="1" applyBorder="1" applyAlignment="1">
      <alignment horizontal="center" vertical="center"/>
    </xf>
    <xf numFmtId="0" fontId="9" fillId="0" borderId="21" xfId="0" applyFont="1" applyFill="1" applyBorder="1" applyAlignment="1">
      <alignment horizontal="center" vertical="center"/>
    </xf>
    <xf numFmtId="0" fontId="9" fillId="0" borderId="27" xfId="0" applyFont="1" applyFill="1" applyBorder="1" applyAlignment="1">
      <alignment horizontal="center" vertical="center"/>
    </xf>
    <xf numFmtId="0" fontId="9" fillId="0" borderId="17" xfId="0" applyFont="1" applyFill="1" applyBorder="1" applyAlignment="1">
      <alignment horizontal="center" vertical="center"/>
    </xf>
    <xf numFmtId="0" fontId="9" fillId="0" borderId="20" xfId="0" applyFont="1" applyFill="1" applyBorder="1" applyAlignment="1">
      <alignment horizontal="center" vertical="center"/>
    </xf>
    <xf numFmtId="179" fontId="15" fillId="0" borderId="208" xfId="0" applyNumberFormat="1" applyFont="1" applyBorder="1" applyAlignment="1">
      <alignment horizontal="center" vertical="center"/>
    </xf>
    <xf numFmtId="179" fontId="15" fillId="0" borderId="14" xfId="0" applyNumberFormat="1" applyFont="1" applyBorder="1" applyAlignment="1">
      <alignment horizontal="center" vertical="center"/>
    </xf>
    <xf numFmtId="179" fontId="15" fillId="0" borderId="7" xfId="0" applyNumberFormat="1" applyFont="1" applyBorder="1" applyAlignment="1">
      <alignment horizontal="center" vertical="center"/>
    </xf>
    <xf numFmtId="179" fontId="15" fillId="0" borderId="13" xfId="0" applyNumberFormat="1" applyFont="1" applyBorder="1" applyAlignment="1">
      <alignment horizontal="center" vertical="center"/>
    </xf>
    <xf numFmtId="179" fontId="15" fillId="0" borderId="13" xfId="0" applyNumberFormat="1" applyFont="1" applyBorder="1" applyAlignment="1">
      <alignment vertical="center"/>
    </xf>
    <xf numFmtId="182" fontId="24" fillId="0" borderId="9" xfId="5" applyNumberFormat="1" applyFont="1" applyFill="1" applyBorder="1" applyAlignment="1" applyProtection="1">
      <alignment vertical="center"/>
    </xf>
    <xf numFmtId="182" fontId="15" fillId="0" borderId="18" xfId="5" applyNumberFormat="1" applyFont="1" applyFill="1" applyBorder="1" applyAlignment="1">
      <alignment vertical="center"/>
    </xf>
    <xf numFmtId="182" fontId="15" fillId="0" borderId="9" xfId="5" applyNumberFormat="1" applyFont="1" applyFill="1" applyBorder="1" applyAlignment="1">
      <alignment vertical="center"/>
    </xf>
    <xf numFmtId="182" fontId="15" fillId="0" borderId="79" xfId="5" applyNumberFormat="1" applyFont="1" applyFill="1" applyBorder="1" applyAlignment="1">
      <alignment vertical="center"/>
    </xf>
    <xf numFmtId="182" fontId="15" fillId="0" borderId="10" xfId="5" applyNumberFormat="1" applyFont="1" applyFill="1" applyBorder="1" applyAlignment="1">
      <alignment vertical="center"/>
    </xf>
    <xf numFmtId="0" fontId="9" fillId="0" borderId="25" xfId="0" applyFont="1" applyFill="1" applyBorder="1" applyAlignment="1">
      <alignment horizontal="center" vertical="center"/>
    </xf>
    <xf numFmtId="0" fontId="9" fillId="2" borderId="21" xfId="0" applyFont="1" applyFill="1" applyBorder="1" applyAlignment="1">
      <alignment horizontal="center" vertical="center"/>
    </xf>
    <xf numFmtId="0" fontId="9" fillId="2" borderId="0" xfId="0" applyFont="1" applyFill="1" applyBorder="1" applyAlignment="1">
      <alignment horizontal="center" vertical="center"/>
    </xf>
    <xf numFmtId="0" fontId="9" fillId="2" borderId="52" xfId="0" applyFont="1" applyFill="1" applyBorder="1" applyAlignment="1">
      <alignment horizontal="center" vertical="center"/>
    </xf>
    <xf numFmtId="0" fontId="9" fillId="2" borderId="19" xfId="0" applyFont="1" applyFill="1" applyBorder="1" applyAlignment="1">
      <alignment horizontal="center" vertical="center"/>
    </xf>
    <xf numFmtId="0" fontId="9" fillId="2" borderId="17" xfId="0" applyFont="1" applyFill="1" applyBorder="1" applyAlignment="1">
      <alignment horizontal="center" vertical="center"/>
    </xf>
    <xf numFmtId="0" fontId="11" fillId="0" borderId="31" xfId="0" applyFont="1" applyFill="1" applyBorder="1" applyAlignment="1">
      <alignment horizontal="center" vertical="center"/>
    </xf>
    <xf numFmtId="0" fontId="11" fillId="0" borderId="37" xfId="5" applyFont="1" applyFill="1" applyBorder="1" applyAlignment="1" applyProtection="1">
      <alignment horizontal="center" vertical="center"/>
    </xf>
    <xf numFmtId="0" fontId="11" fillId="0" borderId="20" xfId="0" applyFont="1" applyFill="1" applyBorder="1" applyAlignment="1">
      <alignment horizontal="center" vertical="center"/>
    </xf>
    <xf numFmtId="183" fontId="15" fillId="0" borderId="79" xfId="0" applyNumberFormat="1" applyFont="1" applyBorder="1" applyAlignment="1">
      <alignment horizontal="center" vertical="center"/>
    </xf>
    <xf numFmtId="180" fontId="15" fillId="0" borderId="9" xfId="0" applyNumberFormat="1" applyFont="1" applyBorder="1" applyAlignment="1">
      <alignment horizontal="center" vertical="center"/>
    </xf>
    <xf numFmtId="180" fontId="15" fillId="0" borderId="9" xfId="0" applyNumberFormat="1" applyFont="1" applyBorder="1" applyAlignment="1">
      <alignment vertical="center"/>
    </xf>
    <xf numFmtId="180" fontId="15" fillId="0" borderId="115" xfId="0" applyNumberFormat="1" applyFont="1" applyBorder="1" applyAlignment="1">
      <alignment vertical="center"/>
    </xf>
    <xf numFmtId="182" fontId="15" fillId="0" borderId="7" xfId="8" applyNumberFormat="1" applyFont="1" applyFill="1" applyBorder="1" applyAlignment="1" applyProtection="1">
      <alignment vertical="center"/>
    </xf>
    <xf numFmtId="182" fontId="15" fillId="0" borderId="115" xfId="8" applyNumberFormat="1" applyFont="1" applyFill="1" applyBorder="1" applyAlignment="1" applyProtection="1">
      <alignment vertical="center"/>
    </xf>
    <xf numFmtId="182" fontId="15" fillId="0" borderId="9" xfId="8" applyNumberFormat="1" applyFont="1" applyFill="1" applyBorder="1" applyAlignment="1" applyProtection="1">
      <alignment vertical="center"/>
    </xf>
    <xf numFmtId="182" fontId="15" fillId="0" borderId="10" xfId="8" applyNumberFormat="1" applyFont="1" applyFill="1" applyBorder="1" applyAlignment="1" applyProtection="1">
      <alignment vertical="center"/>
    </xf>
    <xf numFmtId="182" fontId="15" fillId="0" borderId="13" xfId="8" applyNumberFormat="1" applyFont="1" applyFill="1" applyBorder="1" applyAlignment="1" applyProtection="1">
      <alignment vertical="center"/>
    </xf>
    <xf numFmtId="182" fontId="15" fillId="0" borderId="82" xfId="8" applyNumberFormat="1" applyFont="1" applyFill="1" applyBorder="1" applyAlignment="1" applyProtection="1">
      <alignment vertical="center"/>
    </xf>
    <xf numFmtId="182" fontId="15" fillId="0" borderId="183" xfId="8" applyNumberFormat="1" applyFont="1" applyFill="1" applyBorder="1" applyAlignment="1" applyProtection="1">
      <alignment vertical="center"/>
    </xf>
    <xf numFmtId="182" fontId="15" fillId="0" borderId="361" xfId="8" applyNumberFormat="1" applyFont="1" applyFill="1" applyBorder="1" applyAlignment="1" applyProtection="1">
      <alignment vertical="center"/>
    </xf>
    <xf numFmtId="182" fontId="15" fillId="0" borderId="18" xfId="8" applyNumberFormat="1" applyFont="1" applyFill="1" applyBorder="1" applyAlignment="1" applyProtection="1">
      <alignment vertical="center"/>
    </xf>
    <xf numFmtId="182" fontId="15" fillId="0" borderId="166" xfId="8" applyNumberFormat="1" applyFont="1" applyFill="1" applyBorder="1" applyAlignment="1" applyProtection="1">
      <alignment vertical="center"/>
    </xf>
    <xf numFmtId="0" fontId="9" fillId="3" borderId="9" xfId="6" applyNumberFormat="1" applyFont="1" applyFill="1" applyBorder="1" applyAlignment="1">
      <alignment horizontal="center" vertical="center"/>
    </xf>
    <xf numFmtId="182" fontId="15" fillId="3" borderId="9" xfId="8" applyNumberFormat="1" applyFont="1" applyFill="1" applyBorder="1" applyAlignment="1" applyProtection="1">
      <alignment vertical="center"/>
    </xf>
    <xf numFmtId="182" fontId="24" fillId="0" borderId="9" xfId="8" applyNumberFormat="1" applyFont="1" applyFill="1" applyBorder="1" applyAlignment="1" applyProtection="1">
      <alignment vertical="center"/>
    </xf>
    <xf numFmtId="182" fontId="24" fillId="0" borderId="10" xfId="8" applyNumberFormat="1" applyFont="1" applyFill="1" applyBorder="1" applyAlignment="1" applyProtection="1">
      <alignment vertical="center"/>
    </xf>
    <xf numFmtId="182" fontId="15" fillId="0" borderId="184" xfId="8" applyNumberFormat="1" applyFont="1" applyFill="1" applyBorder="1" applyAlignment="1" applyProtection="1">
      <alignment vertical="center"/>
    </xf>
    <xf numFmtId="182" fontId="15" fillId="0" borderId="14" xfId="8" applyNumberFormat="1" applyFont="1" applyFill="1" applyBorder="1" applyAlignment="1" applyProtection="1">
      <alignment vertical="center"/>
    </xf>
    <xf numFmtId="182" fontId="15" fillId="0" borderId="15" xfId="8" applyNumberFormat="1" applyFont="1" applyFill="1" applyBorder="1" applyAlignment="1" applyProtection="1">
      <alignment vertical="center"/>
    </xf>
    <xf numFmtId="182" fontId="15" fillId="0" borderId="84" xfId="8" applyNumberFormat="1" applyFont="1" applyFill="1" applyBorder="1" applyAlignment="1" applyProtection="1">
      <alignment vertical="center"/>
    </xf>
    <xf numFmtId="0" fontId="9" fillId="3" borderId="18" xfId="6" applyNumberFormat="1" applyFont="1" applyFill="1" applyBorder="1" applyAlignment="1">
      <alignment horizontal="center" vertical="center"/>
    </xf>
    <xf numFmtId="182" fontId="15" fillId="3" borderId="18" xfId="8" applyNumberFormat="1" applyFont="1" applyFill="1" applyBorder="1" applyAlignment="1" applyProtection="1">
      <alignment vertical="center"/>
    </xf>
    <xf numFmtId="182" fontId="24" fillId="3" borderId="18" xfId="5" applyNumberFormat="1" applyFont="1" applyFill="1" applyBorder="1" applyAlignment="1" applyProtection="1">
      <alignment vertical="center"/>
    </xf>
    <xf numFmtId="182" fontId="24" fillId="3" borderId="18" xfId="8" applyNumberFormat="1" applyFont="1" applyFill="1" applyBorder="1" applyAlignment="1" applyProtection="1">
      <alignment vertical="center"/>
    </xf>
    <xf numFmtId="182" fontId="15" fillId="3" borderId="18" xfId="5" applyNumberFormat="1" applyFont="1" applyFill="1" applyBorder="1" applyAlignment="1">
      <alignment vertical="center"/>
    </xf>
    <xf numFmtId="182" fontId="15" fillId="3" borderId="79" xfId="5" applyNumberFormat="1" applyFont="1" applyFill="1" applyBorder="1" applyAlignment="1">
      <alignment vertical="center"/>
    </xf>
    <xf numFmtId="182" fontId="24" fillId="3" borderId="9" xfId="5" applyNumberFormat="1" applyFont="1" applyFill="1" applyBorder="1" applyAlignment="1" applyProtection="1">
      <alignment vertical="center"/>
    </xf>
    <xf numFmtId="182" fontId="24" fillId="3" borderId="9" xfId="8" applyNumberFormat="1" applyFont="1" applyFill="1" applyBorder="1" applyAlignment="1" applyProtection="1">
      <alignment vertical="center"/>
    </xf>
    <xf numFmtId="182" fontId="15" fillId="3" borderId="9" xfId="5" applyNumberFormat="1" applyFont="1" applyFill="1" applyBorder="1" applyAlignment="1">
      <alignment vertical="center"/>
    </xf>
    <xf numFmtId="182" fontId="15" fillId="3" borderId="10" xfId="5" applyNumberFormat="1" applyFont="1" applyFill="1" applyBorder="1" applyAlignment="1">
      <alignment vertical="center"/>
    </xf>
    <xf numFmtId="182" fontId="24" fillId="0" borderId="184" xfId="8" applyNumberFormat="1" applyFont="1" applyFill="1" applyBorder="1" applyAlignment="1" applyProtection="1">
      <alignment vertical="center"/>
    </xf>
    <xf numFmtId="182" fontId="15" fillId="0" borderId="78" xfId="8" applyNumberFormat="1" applyFont="1" applyFill="1" applyBorder="1" applyAlignment="1" applyProtection="1">
      <alignment vertical="center"/>
    </xf>
    <xf numFmtId="182" fontId="15" fillId="0" borderId="317" xfId="8" applyNumberFormat="1" applyFont="1" applyFill="1" applyBorder="1" applyAlignment="1" applyProtection="1">
      <alignment vertical="center"/>
    </xf>
    <xf numFmtId="182" fontId="15" fillId="3" borderId="18" xfId="5" applyNumberFormat="1" applyFont="1" applyFill="1" applyBorder="1" applyAlignment="1" applyProtection="1">
      <alignment vertical="center"/>
    </xf>
    <xf numFmtId="182" fontId="15" fillId="3" borderId="9" xfId="5" applyNumberFormat="1" applyFont="1" applyFill="1" applyBorder="1" applyAlignment="1" applyProtection="1">
      <alignment vertical="center"/>
    </xf>
    <xf numFmtId="0" fontId="9" fillId="3" borderId="184" xfId="6" applyNumberFormat="1" applyFont="1" applyFill="1" applyBorder="1" applyAlignment="1">
      <alignment horizontal="center" vertical="center"/>
    </xf>
    <xf numFmtId="182" fontId="15" fillId="3" borderId="184" xfId="8" applyNumberFormat="1" applyFont="1" applyFill="1" applyBorder="1" applyAlignment="1" applyProtection="1">
      <alignment vertical="center"/>
    </xf>
    <xf numFmtId="182" fontId="15" fillId="3" borderId="184" xfId="5" applyNumberFormat="1" applyFont="1" applyFill="1" applyBorder="1" applyAlignment="1" applyProtection="1">
      <alignment vertical="center"/>
    </xf>
    <xf numFmtId="182" fontId="15" fillId="3" borderId="184" xfId="5" applyNumberFormat="1" applyFont="1" applyFill="1" applyBorder="1" applyAlignment="1">
      <alignment vertical="center"/>
    </xf>
    <xf numFmtId="182" fontId="15" fillId="3" borderId="83" xfId="5" applyNumberFormat="1" applyFont="1" applyFill="1" applyBorder="1" applyAlignment="1">
      <alignment vertical="center"/>
    </xf>
    <xf numFmtId="179" fontId="9" fillId="3" borderId="78" xfId="0" applyNumberFormat="1" applyFont="1" applyFill="1" applyBorder="1" applyAlignment="1" applyProtection="1">
      <alignment horizontal="center" vertical="center" wrapText="1"/>
      <protection locked="0"/>
    </xf>
    <xf numFmtId="182" fontId="15" fillId="3" borderId="78" xfId="8" applyNumberFormat="1" applyFont="1" applyFill="1" applyBorder="1" applyAlignment="1" applyProtection="1">
      <alignment vertical="center"/>
    </xf>
    <xf numFmtId="182" fontId="15" fillId="3" borderId="317" xfId="8" applyNumberFormat="1" applyFont="1" applyFill="1" applyBorder="1" applyAlignment="1" applyProtection="1">
      <alignment vertical="center"/>
    </xf>
    <xf numFmtId="0" fontId="9" fillId="3" borderId="9" xfId="6" applyFont="1" applyFill="1" applyBorder="1" applyAlignment="1">
      <alignment horizontal="center" vertical="center"/>
    </xf>
    <xf numFmtId="0" fontId="9" fillId="3" borderId="13" xfId="6" applyNumberFormat="1" applyFont="1" applyFill="1" applyBorder="1" applyAlignment="1">
      <alignment horizontal="center" vertical="center"/>
    </xf>
    <xf numFmtId="182" fontId="15" fillId="3" borderId="13" xfId="8" applyNumberFormat="1" applyFont="1" applyFill="1" applyBorder="1" applyAlignment="1" applyProtection="1">
      <alignment vertical="center"/>
    </xf>
    <xf numFmtId="182" fontId="15" fillId="3" borderId="13" xfId="5" applyNumberFormat="1" applyFont="1" applyFill="1" applyBorder="1" applyAlignment="1" applyProtection="1">
      <alignment vertical="center"/>
    </xf>
    <xf numFmtId="182" fontId="15" fillId="3" borderId="13" xfId="5" applyNumberFormat="1" applyFont="1" applyFill="1" applyBorder="1" applyAlignment="1">
      <alignment vertical="center"/>
    </xf>
    <xf numFmtId="182" fontId="15" fillId="3" borderId="82" xfId="5" applyNumberFormat="1" applyFont="1" applyFill="1" applyBorder="1" applyAlignment="1">
      <alignment vertical="center"/>
    </xf>
    <xf numFmtId="187" fontId="9" fillId="0" borderId="0" xfId="5" applyNumberFormat="1" applyFont="1" applyFill="1" applyBorder="1" applyProtection="1">
      <protection locked="0"/>
    </xf>
    <xf numFmtId="0" fontId="11" fillId="3" borderId="34" xfId="5" applyFont="1" applyFill="1" applyBorder="1" applyAlignment="1" applyProtection="1">
      <alignment horizontal="center" vertical="center"/>
    </xf>
    <xf numFmtId="182" fontId="9" fillId="0" borderId="28" xfId="5" applyNumberFormat="1" applyFont="1" applyFill="1" applyBorder="1" applyAlignment="1" applyProtection="1">
      <alignment vertical="center"/>
      <protection locked="0"/>
    </xf>
    <xf numFmtId="182" fontId="9" fillId="0" borderId="0" xfId="5" applyNumberFormat="1" applyFont="1" applyFill="1" applyBorder="1" applyAlignment="1" applyProtection="1">
      <alignment vertical="center"/>
      <protection locked="0"/>
    </xf>
    <xf numFmtId="182" fontId="11" fillId="0" borderId="198" xfId="5" applyNumberFormat="1" applyFont="1" applyFill="1" applyBorder="1" applyAlignment="1" applyProtection="1">
      <alignment vertical="center"/>
      <protection locked="0"/>
    </xf>
    <xf numFmtId="182" fontId="9" fillId="0" borderId="114" xfId="5" applyNumberFormat="1" applyFont="1" applyFill="1" applyBorder="1" applyAlignment="1" applyProtection="1">
      <alignment vertical="center"/>
      <protection locked="0"/>
    </xf>
    <xf numFmtId="182" fontId="9" fillId="0" borderId="80" xfId="5" applyNumberFormat="1" applyFont="1" applyFill="1" applyBorder="1" applyAlignment="1" applyProtection="1">
      <alignment vertical="center"/>
      <protection locked="0"/>
    </xf>
    <xf numFmtId="182" fontId="9" fillId="0" borderId="203" xfId="5" applyNumberFormat="1" applyFont="1" applyFill="1" applyBorder="1" applyAlignment="1" applyProtection="1">
      <alignment vertical="center"/>
      <protection locked="0"/>
    </xf>
    <xf numFmtId="182" fontId="9" fillId="0" borderId="197" xfId="5" applyNumberFormat="1" applyFont="1" applyFill="1" applyBorder="1" applyAlignment="1" applyProtection="1">
      <alignment vertical="center"/>
      <protection locked="0"/>
    </xf>
    <xf numFmtId="182" fontId="9" fillId="0" borderId="150" xfId="5" applyNumberFormat="1" applyFont="1" applyFill="1" applyBorder="1" applyAlignment="1" applyProtection="1">
      <alignment vertical="center"/>
      <protection locked="0"/>
    </xf>
    <xf numFmtId="182" fontId="11" fillId="0" borderId="29" xfId="5" applyNumberFormat="1" applyFont="1" applyFill="1" applyBorder="1" applyAlignment="1" applyProtection="1">
      <alignment vertical="center"/>
      <protection locked="0"/>
    </xf>
    <xf numFmtId="182" fontId="11" fillId="0" borderId="204" xfId="5" applyNumberFormat="1" applyFont="1" applyFill="1" applyBorder="1" applyAlignment="1" applyProtection="1">
      <alignment vertical="center"/>
      <protection locked="0"/>
    </xf>
    <xf numFmtId="182" fontId="9" fillId="0" borderId="65" xfId="5" applyNumberFormat="1" applyFont="1" applyFill="1" applyBorder="1" applyAlignment="1" applyProtection="1">
      <alignment vertical="center"/>
      <protection locked="0"/>
    </xf>
    <xf numFmtId="182" fontId="9" fillId="0" borderId="174" xfId="5" applyNumberFormat="1" applyFont="1" applyFill="1" applyBorder="1" applyAlignment="1" applyProtection="1">
      <alignment vertical="center"/>
      <protection locked="0"/>
    </xf>
    <xf numFmtId="182" fontId="9" fillId="0" borderId="67" xfId="5" applyNumberFormat="1" applyFont="1" applyFill="1" applyBorder="1" applyAlignment="1" applyProtection="1">
      <alignment vertical="center"/>
      <protection locked="0"/>
    </xf>
    <xf numFmtId="182" fontId="9" fillId="0" borderId="202" xfId="5" applyNumberFormat="1" applyFont="1" applyFill="1" applyBorder="1" applyAlignment="1" applyProtection="1">
      <alignment vertical="center"/>
      <protection locked="0"/>
    </xf>
    <xf numFmtId="182" fontId="9" fillId="0" borderId="205" xfId="5" applyNumberFormat="1" applyFont="1" applyFill="1" applyBorder="1" applyAlignment="1" applyProtection="1">
      <alignment vertical="center"/>
      <protection locked="0"/>
    </xf>
    <xf numFmtId="182" fontId="11" fillId="0" borderId="45" xfId="5" applyNumberFormat="1" applyFont="1" applyFill="1" applyBorder="1" applyAlignment="1" applyProtection="1">
      <alignment vertical="center"/>
      <protection locked="0"/>
    </xf>
    <xf numFmtId="182" fontId="9" fillId="2" borderId="17" xfId="8" applyNumberFormat="1" applyFont="1" applyFill="1" applyBorder="1" applyAlignment="1" applyProtection="1">
      <alignment vertical="center"/>
    </xf>
    <xf numFmtId="182" fontId="9" fillId="2" borderId="56" xfId="5" applyNumberFormat="1" applyFont="1" applyFill="1" applyBorder="1" applyAlignment="1" applyProtection="1">
      <alignment horizontal="center" vertical="center"/>
    </xf>
    <xf numFmtId="182" fontId="15" fillId="2" borderId="16" xfId="0" applyNumberFormat="1" applyFont="1" applyFill="1" applyBorder="1" applyAlignment="1" applyProtection="1">
      <alignment vertical="center"/>
      <protection locked="0"/>
    </xf>
    <xf numFmtId="182" fontId="15" fillId="2" borderId="28" xfId="0" applyNumberFormat="1" applyFont="1" applyFill="1" applyBorder="1" applyAlignment="1" applyProtection="1">
      <alignment vertical="center"/>
      <protection locked="0"/>
    </xf>
    <xf numFmtId="182" fontId="15" fillId="2" borderId="94" xfId="0" applyNumberFormat="1" applyFont="1" applyFill="1" applyBorder="1" applyAlignment="1" applyProtection="1">
      <alignment vertical="center"/>
      <protection locked="0"/>
    </xf>
    <xf numFmtId="182" fontId="15" fillId="2" borderId="208" xfId="0" applyNumberFormat="1" applyFont="1" applyFill="1" applyBorder="1" applyAlignment="1" applyProtection="1">
      <alignment vertical="center"/>
      <protection locked="0"/>
    </xf>
    <xf numFmtId="182" fontId="15" fillId="2" borderId="160" xfId="0" applyNumberFormat="1" applyFont="1" applyFill="1" applyBorder="1" applyAlignment="1" applyProtection="1">
      <alignment vertical="center"/>
      <protection locked="0"/>
    </xf>
    <xf numFmtId="182" fontId="15" fillId="2" borderId="101" xfId="0" applyNumberFormat="1" applyFont="1" applyFill="1" applyBorder="1" applyAlignment="1" applyProtection="1">
      <alignment vertical="center"/>
      <protection locked="0"/>
    </xf>
    <xf numFmtId="182" fontId="15" fillId="2" borderId="32" xfId="0" applyNumberFormat="1" applyFont="1" applyFill="1" applyBorder="1" applyAlignment="1" applyProtection="1">
      <alignment vertical="center"/>
      <protection locked="0"/>
    </xf>
    <xf numFmtId="182" fontId="15" fillId="2" borderId="33" xfId="0" applyNumberFormat="1" applyFont="1" applyFill="1" applyBorder="1" applyAlignment="1" applyProtection="1">
      <alignment vertical="center"/>
      <protection locked="0"/>
    </xf>
    <xf numFmtId="182" fontId="15" fillId="2" borderId="95" xfId="0" applyNumberFormat="1" applyFont="1" applyFill="1" applyBorder="1" applyAlignment="1" applyProtection="1">
      <alignment vertical="center"/>
      <protection locked="0"/>
    </xf>
    <xf numFmtId="182" fontId="15" fillId="2" borderId="133" xfId="0" applyNumberFormat="1" applyFont="1" applyFill="1" applyBorder="1" applyAlignment="1" applyProtection="1">
      <alignment vertical="center"/>
      <protection locked="0"/>
    </xf>
    <xf numFmtId="182" fontId="15" fillId="2" borderId="138" xfId="0" applyNumberFormat="1" applyFont="1" applyFill="1" applyBorder="1" applyAlignment="1" applyProtection="1">
      <alignment vertical="center"/>
      <protection locked="0"/>
    </xf>
    <xf numFmtId="182" fontId="15" fillId="2" borderId="69" xfId="0" applyNumberFormat="1" applyFont="1" applyFill="1" applyBorder="1" applyAlignment="1" applyProtection="1">
      <alignment vertical="center"/>
      <protection locked="0"/>
    </xf>
    <xf numFmtId="182" fontId="15" fillId="2" borderId="34" xfId="0" applyNumberFormat="1" applyFont="1" applyFill="1" applyBorder="1" applyAlignment="1" applyProtection="1">
      <alignment vertical="center"/>
      <protection locked="0"/>
    </xf>
    <xf numFmtId="182" fontId="15" fillId="2" borderId="21" xfId="0" applyNumberFormat="1" applyFont="1" applyFill="1" applyBorder="1" applyAlignment="1" applyProtection="1">
      <alignment vertical="center"/>
      <protection locked="0"/>
    </xf>
    <xf numFmtId="182" fontId="15" fillId="2" borderId="88" xfId="0" applyNumberFormat="1" applyFont="1" applyFill="1" applyBorder="1" applyAlignment="1" applyProtection="1">
      <alignment vertical="center"/>
      <protection locked="0"/>
    </xf>
    <xf numFmtId="182" fontId="15" fillId="2" borderId="89" xfId="0" applyNumberFormat="1" applyFont="1" applyFill="1" applyBorder="1" applyAlignment="1" applyProtection="1">
      <alignment vertical="center"/>
      <protection locked="0"/>
    </xf>
    <xf numFmtId="182" fontId="15" fillId="2" borderId="161" xfId="0" applyNumberFormat="1" applyFont="1" applyFill="1" applyBorder="1" applyAlignment="1" applyProtection="1">
      <alignment vertical="center"/>
      <protection locked="0"/>
    </xf>
    <xf numFmtId="182" fontId="15" fillId="2" borderId="56" xfId="0" applyNumberFormat="1" applyFont="1" applyFill="1" applyBorder="1" applyAlignment="1" applyProtection="1">
      <alignment vertical="center"/>
      <protection locked="0"/>
    </xf>
    <xf numFmtId="182" fontId="15" fillId="2" borderId="35" xfId="0" applyNumberFormat="1" applyFont="1" applyFill="1" applyBorder="1" applyAlignment="1" applyProtection="1">
      <alignment vertical="center"/>
      <protection locked="0"/>
    </xf>
    <xf numFmtId="182" fontId="15" fillId="2" borderId="36" xfId="0" applyNumberFormat="1" applyFont="1" applyFill="1" applyBorder="1" applyAlignment="1" applyProtection="1">
      <alignment vertical="center"/>
      <protection locked="0"/>
    </xf>
    <xf numFmtId="182" fontId="15" fillId="2" borderId="96" xfId="0" applyNumberFormat="1" applyFont="1" applyFill="1" applyBorder="1" applyAlignment="1" applyProtection="1">
      <alignment vertical="center"/>
      <protection locked="0"/>
    </xf>
    <xf numFmtId="182" fontId="15" fillId="2" borderId="194" xfId="0" applyNumberFormat="1" applyFont="1" applyFill="1" applyBorder="1" applyAlignment="1" applyProtection="1">
      <alignment vertical="center"/>
      <protection locked="0"/>
    </xf>
    <xf numFmtId="182" fontId="15" fillId="2" borderId="162" xfId="0" applyNumberFormat="1" applyFont="1" applyFill="1" applyBorder="1" applyAlignment="1" applyProtection="1">
      <alignment vertical="center"/>
      <protection locked="0"/>
    </xf>
    <xf numFmtId="182" fontId="15" fillId="2" borderId="102" xfId="0" applyNumberFormat="1" applyFont="1" applyFill="1" applyBorder="1" applyAlignment="1" applyProtection="1">
      <alignment vertical="center"/>
      <protection locked="0"/>
    </xf>
    <xf numFmtId="182" fontId="15" fillId="0" borderId="32" xfId="0" applyNumberFormat="1" applyFont="1" applyFill="1" applyBorder="1" applyAlignment="1" applyProtection="1">
      <alignment vertical="center"/>
      <protection locked="0"/>
    </xf>
    <xf numFmtId="182" fontId="15" fillId="0" borderId="33" xfId="0" applyNumberFormat="1" applyFont="1" applyFill="1" applyBorder="1" applyAlignment="1" applyProtection="1">
      <alignment vertical="center"/>
      <protection locked="0"/>
    </xf>
    <xf numFmtId="182" fontId="15" fillId="0" borderId="95" xfId="0" applyNumberFormat="1" applyFont="1" applyFill="1" applyBorder="1" applyAlignment="1" applyProtection="1">
      <alignment vertical="center"/>
      <protection locked="0"/>
    </xf>
    <xf numFmtId="182" fontId="15" fillId="0" borderId="133" xfId="0" applyNumberFormat="1" applyFont="1" applyFill="1" applyBorder="1" applyAlignment="1" applyProtection="1">
      <alignment vertical="center"/>
      <protection locked="0"/>
    </xf>
    <xf numFmtId="182" fontId="15" fillId="0" borderId="138" xfId="0" applyNumberFormat="1" applyFont="1" applyFill="1" applyBorder="1" applyAlignment="1" applyProtection="1">
      <alignment vertical="center"/>
      <protection locked="0"/>
    </xf>
    <xf numFmtId="182" fontId="15" fillId="0" borderId="69" xfId="0" applyNumberFormat="1" applyFont="1" applyFill="1" applyBorder="1" applyAlignment="1" applyProtection="1">
      <alignment vertical="center"/>
      <protection locked="0"/>
    </xf>
    <xf numFmtId="182" fontId="15" fillId="0" borderId="34" xfId="0" applyNumberFormat="1" applyFont="1" applyFill="1" applyBorder="1" applyAlignment="1" applyProtection="1">
      <alignment vertical="center"/>
      <protection locked="0"/>
    </xf>
    <xf numFmtId="182" fontId="15" fillId="0" borderId="21" xfId="0" applyNumberFormat="1" applyFont="1" applyFill="1" applyBorder="1" applyAlignment="1" applyProtection="1">
      <alignment vertical="center"/>
      <protection locked="0"/>
    </xf>
    <xf numFmtId="182" fontId="15" fillId="0" borderId="88" xfId="0" applyNumberFormat="1" applyFont="1" applyFill="1" applyBorder="1" applyAlignment="1" applyProtection="1">
      <alignment vertical="center"/>
      <protection locked="0"/>
    </xf>
    <xf numFmtId="182" fontId="15" fillId="0" borderId="89" xfId="0" applyNumberFormat="1" applyFont="1" applyFill="1" applyBorder="1" applyAlignment="1" applyProtection="1">
      <alignment vertical="center"/>
      <protection locked="0"/>
    </xf>
    <xf numFmtId="182" fontId="15" fillId="0" borderId="161" xfId="0" applyNumberFormat="1" applyFont="1" applyFill="1" applyBorder="1" applyAlignment="1" applyProtection="1">
      <alignment vertical="center"/>
      <protection locked="0"/>
    </xf>
    <xf numFmtId="182" fontId="15" fillId="0" borderId="56" xfId="0" applyNumberFormat="1" applyFont="1" applyFill="1" applyBorder="1" applyAlignment="1" applyProtection="1">
      <alignment vertical="center"/>
      <protection locked="0"/>
    </xf>
    <xf numFmtId="182" fontId="15" fillId="2" borderId="85" xfId="0" applyNumberFormat="1" applyFont="1" applyFill="1" applyBorder="1" applyAlignment="1" applyProtection="1">
      <alignment vertical="center"/>
      <protection locked="0"/>
    </xf>
    <xf numFmtId="182" fontId="28" fillId="3" borderId="123" xfId="0" applyNumberFormat="1" applyFont="1" applyFill="1" applyBorder="1" applyAlignment="1">
      <alignment horizontal="center" vertical="center"/>
    </xf>
    <xf numFmtId="182" fontId="23" fillId="2" borderId="118" xfId="0" applyNumberFormat="1" applyFont="1" applyFill="1" applyBorder="1" applyAlignment="1">
      <alignment horizontal="center" vertical="center"/>
    </xf>
    <xf numFmtId="182" fontId="15" fillId="2" borderId="52" xfId="0" applyNumberFormat="1" applyFont="1" applyFill="1" applyBorder="1" applyAlignment="1" applyProtection="1">
      <alignment vertical="center"/>
      <protection locked="0"/>
    </xf>
    <xf numFmtId="182" fontId="15" fillId="2" borderId="231" xfId="0" applyNumberFormat="1" applyFont="1" applyFill="1" applyBorder="1" applyAlignment="1" applyProtection="1">
      <alignment vertical="center"/>
      <protection locked="0"/>
    </xf>
    <xf numFmtId="182" fontId="15" fillId="2" borderId="232" xfId="0" applyNumberFormat="1" applyFont="1" applyFill="1" applyBorder="1" applyAlignment="1" applyProtection="1">
      <alignment vertical="center"/>
      <protection locked="0"/>
    </xf>
    <xf numFmtId="182" fontId="15" fillId="2" borderId="54" xfId="0" applyNumberFormat="1" applyFont="1" applyFill="1" applyBorder="1" applyAlignment="1" applyProtection="1">
      <alignment vertical="center"/>
      <protection locked="0"/>
    </xf>
    <xf numFmtId="182" fontId="15" fillId="2" borderId="30" xfId="0" applyNumberFormat="1" applyFont="1" applyFill="1" applyBorder="1" applyAlignment="1" applyProtection="1">
      <alignment vertical="center"/>
      <protection locked="0"/>
    </xf>
    <xf numFmtId="182" fontId="15" fillId="2" borderId="104" xfId="0" applyNumberFormat="1" applyFont="1" applyFill="1" applyBorder="1" applyAlignment="1" applyProtection="1">
      <alignment vertical="center"/>
      <protection locked="0"/>
    </xf>
    <xf numFmtId="182" fontId="15" fillId="0" borderId="30" xfId="0" applyNumberFormat="1" applyFont="1" applyFill="1" applyBorder="1" applyAlignment="1" applyProtection="1">
      <alignment vertical="center"/>
      <protection locked="0"/>
    </xf>
    <xf numFmtId="182" fontId="15" fillId="0" borderId="20" xfId="0" applyNumberFormat="1" applyFont="1" applyFill="1" applyBorder="1" applyAlignment="1" applyProtection="1">
      <alignment vertical="center"/>
      <protection locked="0"/>
    </xf>
    <xf numFmtId="182" fontId="15" fillId="2" borderId="9" xfId="0" applyNumberFormat="1" applyFont="1" applyFill="1" applyBorder="1" applyAlignment="1" applyProtection="1">
      <alignment vertical="center"/>
      <protection locked="0"/>
    </xf>
    <xf numFmtId="182" fontId="15" fillId="2" borderId="27" xfId="0" applyNumberFormat="1" applyFont="1" applyFill="1" applyBorder="1" applyAlignment="1" applyProtection="1">
      <alignment vertical="center"/>
      <protection locked="0"/>
    </xf>
    <xf numFmtId="182" fontId="15" fillId="2" borderId="90" xfId="0" applyNumberFormat="1" applyFont="1" applyFill="1" applyBorder="1" applyAlignment="1" applyProtection="1">
      <alignment vertical="center"/>
      <protection locked="0"/>
    </xf>
    <xf numFmtId="182" fontId="15" fillId="2" borderId="24" xfId="0" applyNumberFormat="1" applyFont="1" applyFill="1" applyBorder="1" applyAlignment="1" applyProtection="1">
      <alignment vertical="center"/>
      <protection locked="0"/>
    </xf>
    <xf numFmtId="182" fontId="15" fillId="0" borderId="9" xfId="0" applyNumberFormat="1" applyFont="1" applyFill="1" applyBorder="1" applyAlignment="1" applyProtection="1">
      <alignment vertical="center"/>
      <protection locked="0"/>
    </xf>
    <xf numFmtId="182" fontId="15" fillId="0" borderId="27" xfId="0" applyNumberFormat="1" applyFont="1" applyFill="1" applyBorder="1" applyAlignment="1" applyProtection="1">
      <alignment vertical="center"/>
      <protection locked="0"/>
    </xf>
    <xf numFmtId="182" fontId="15" fillId="0" borderId="90" xfId="0" applyNumberFormat="1" applyFont="1" applyFill="1" applyBorder="1" applyAlignment="1" applyProtection="1">
      <alignment vertical="center"/>
      <protection locked="0"/>
    </xf>
    <xf numFmtId="182" fontId="15" fillId="0" borderId="24" xfId="0" applyNumberFormat="1" applyFont="1" applyFill="1" applyBorder="1" applyAlignment="1" applyProtection="1">
      <alignment vertical="center"/>
      <protection locked="0"/>
    </xf>
    <xf numFmtId="0" fontId="28" fillId="3" borderId="123" xfId="0" applyFont="1" applyFill="1" applyBorder="1" applyAlignment="1">
      <alignment horizontal="center" vertical="center"/>
    </xf>
    <xf numFmtId="0" fontId="23" fillId="2" borderId="118" xfId="0" applyFont="1" applyFill="1" applyBorder="1" applyAlignment="1">
      <alignment horizontal="center" vertical="center"/>
    </xf>
    <xf numFmtId="182" fontId="24" fillId="0" borderId="52" xfId="0" applyNumberFormat="1" applyFont="1" applyFill="1" applyBorder="1" applyAlignment="1" applyProtection="1">
      <alignment vertical="center"/>
      <protection locked="0"/>
    </xf>
    <xf numFmtId="182" fontId="24" fillId="0" borderId="77" xfId="0" applyNumberFormat="1" applyFont="1" applyFill="1" applyBorder="1" applyAlignment="1" applyProtection="1">
      <alignment vertical="center"/>
      <protection locked="0"/>
    </xf>
    <xf numFmtId="182" fontId="24" fillId="0" borderId="241" xfId="0" applyNumberFormat="1" applyFont="1" applyFill="1" applyBorder="1" applyAlignment="1" applyProtection="1">
      <alignment vertical="center"/>
      <protection locked="0"/>
    </xf>
    <xf numFmtId="182" fontId="24" fillId="0" borderId="30" xfId="0" applyNumberFormat="1" applyFont="1" applyFill="1" applyBorder="1" applyAlignment="1" applyProtection="1">
      <alignment vertical="center"/>
      <protection locked="0"/>
    </xf>
    <xf numFmtId="182" fontId="24" fillId="0" borderId="72" xfId="0" applyNumberFormat="1" applyFont="1" applyFill="1" applyBorder="1" applyAlignment="1" applyProtection="1">
      <alignment vertical="center"/>
      <protection locked="0"/>
    </xf>
    <xf numFmtId="182" fontId="24" fillId="0" borderId="33" xfId="0" applyNumberFormat="1" applyFont="1" applyFill="1" applyBorder="1" applyAlignment="1" applyProtection="1">
      <alignment vertical="center"/>
      <protection locked="0"/>
    </xf>
    <xf numFmtId="182" fontId="24" fillId="0" borderId="32" xfId="0" applyNumberFormat="1" applyFont="1" applyFill="1" applyBorder="1" applyAlignment="1" applyProtection="1">
      <alignment vertical="center"/>
      <protection locked="0"/>
    </xf>
    <xf numFmtId="182" fontId="24" fillId="0" borderId="95" xfId="0" applyNumberFormat="1" applyFont="1" applyFill="1" applyBorder="1" applyAlignment="1" applyProtection="1">
      <alignment vertical="center"/>
      <protection locked="0"/>
    </xf>
    <xf numFmtId="182" fontId="24" fillId="0" borderId="138" xfId="0" applyNumberFormat="1" applyFont="1" applyFill="1" applyBorder="1" applyAlignment="1" applyProtection="1">
      <alignment vertical="center"/>
      <protection locked="0"/>
    </xf>
    <xf numFmtId="182" fontId="24" fillId="0" borderId="69" xfId="0" applyNumberFormat="1" applyFont="1" applyFill="1" applyBorder="1" applyAlignment="1" applyProtection="1">
      <alignment vertical="center"/>
      <protection locked="0"/>
    </xf>
    <xf numFmtId="182" fontId="24" fillId="0" borderId="21" xfId="0" applyNumberFormat="1" applyFont="1" applyFill="1" applyBorder="1" applyAlignment="1" applyProtection="1">
      <alignment vertical="center"/>
      <protection locked="0"/>
    </xf>
    <xf numFmtId="182" fontId="24" fillId="0" borderId="88" xfId="0" applyNumberFormat="1" applyFont="1" applyFill="1" applyBorder="1" applyAlignment="1" applyProtection="1">
      <alignment vertical="center"/>
      <protection locked="0"/>
    </xf>
    <xf numFmtId="182" fontId="24" fillId="0" borderId="75" xfId="0" applyNumberFormat="1" applyFont="1" applyFill="1" applyBorder="1" applyAlignment="1" applyProtection="1">
      <alignment vertical="center"/>
      <protection locked="0"/>
    </xf>
    <xf numFmtId="182" fontId="24" fillId="0" borderId="34" xfId="0" applyNumberFormat="1" applyFont="1" applyFill="1" applyBorder="1" applyAlignment="1" applyProtection="1">
      <alignment vertical="center"/>
      <protection locked="0"/>
    </xf>
    <xf numFmtId="182" fontId="24" fillId="0" borderId="56" xfId="0" applyNumberFormat="1" applyFont="1" applyFill="1" applyBorder="1" applyAlignment="1" applyProtection="1">
      <alignment vertical="center"/>
      <protection locked="0"/>
    </xf>
    <xf numFmtId="182" fontId="24" fillId="0" borderId="36" xfId="0" applyNumberFormat="1" applyFont="1" applyFill="1" applyBorder="1" applyAlignment="1" applyProtection="1">
      <alignment vertical="center"/>
      <protection locked="0"/>
    </xf>
    <xf numFmtId="182" fontId="24" fillId="0" borderId="35" xfId="0" applyNumberFormat="1" applyFont="1" applyFill="1" applyBorder="1" applyAlignment="1" applyProtection="1">
      <alignment vertical="center"/>
      <protection locked="0"/>
    </xf>
    <xf numFmtId="182" fontId="24" fillId="0" borderId="96" xfId="0" applyNumberFormat="1" applyFont="1" applyFill="1" applyBorder="1" applyAlignment="1" applyProtection="1">
      <alignment vertical="center"/>
      <protection locked="0"/>
    </xf>
    <xf numFmtId="182" fontId="24" fillId="0" borderId="162" xfId="0" applyNumberFormat="1" applyFont="1" applyFill="1" applyBorder="1" applyAlignment="1" applyProtection="1">
      <alignment vertical="center"/>
      <protection locked="0"/>
    </xf>
    <xf numFmtId="182" fontId="24" fillId="0" borderId="102" xfId="0" applyNumberFormat="1" applyFont="1" applyFill="1" applyBorder="1" applyAlignment="1" applyProtection="1">
      <alignment vertical="center"/>
      <protection locked="0"/>
    </xf>
    <xf numFmtId="182" fontId="24" fillId="0" borderId="161" xfId="0" applyNumberFormat="1" applyFont="1" applyFill="1" applyBorder="1" applyAlignment="1" applyProtection="1">
      <alignment vertical="center"/>
      <protection locked="0"/>
    </xf>
    <xf numFmtId="0" fontId="25" fillId="3" borderId="123" xfId="0" applyFont="1" applyFill="1" applyBorder="1" applyAlignment="1">
      <alignment horizontal="center" vertical="center"/>
    </xf>
    <xf numFmtId="182" fontId="25" fillId="0" borderId="39" xfId="5" applyNumberFormat="1" applyFont="1" applyFill="1" applyBorder="1" applyProtection="1"/>
    <xf numFmtId="179" fontId="9" fillId="0" borderId="237" xfId="0" applyNumberFormat="1" applyFont="1" applyFill="1" applyBorder="1" applyAlignment="1" applyProtection="1">
      <alignment horizontal="center" vertical="center"/>
      <protection locked="0"/>
    </xf>
    <xf numFmtId="179" fontId="9" fillId="0" borderId="28" xfId="0" applyNumberFormat="1" applyFont="1" applyFill="1" applyBorder="1" applyAlignment="1" applyProtection="1">
      <alignment horizontal="center" vertical="center"/>
      <protection locked="0"/>
    </xf>
    <xf numFmtId="0" fontId="9" fillId="0" borderId="363" xfId="5" applyFont="1" applyFill="1" applyBorder="1" applyAlignment="1" applyProtection="1">
      <alignment horizontal="center" vertical="center"/>
    </xf>
    <xf numFmtId="0" fontId="9" fillId="0" borderId="269" xfId="5" applyFont="1" applyFill="1" applyBorder="1" applyAlignment="1" applyProtection="1">
      <alignment horizontal="center" vertical="center"/>
    </xf>
    <xf numFmtId="0" fontId="9" fillId="0" borderId="364" xfId="5" applyFont="1" applyFill="1" applyBorder="1" applyAlignment="1" applyProtection="1">
      <alignment horizontal="center" vertical="center"/>
    </xf>
    <xf numFmtId="184" fontId="15" fillId="0" borderId="60" xfId="0" applyNumberFormat="1" applyFont="1" applyFill="1" applyBorder="1" applyAlignment="1" applyProtection="1">
      <alignment vertical="center"/>
      <protection locked="0"/>
    </xf>
    <xf numFmtId="184" fontId="15" fillId="0" borderId="53" xfId="0" applyNumberFormat="1" applyFont="1" applyFill="1" applyBorder="1" applyAlignment="1" applyProtection="1">
      <alignment vertical="center"/>
      <protection locked="0"/>
    </xf>
    <xf numFmtId="184" fontId="15" fillId="0" borderId="52" xfId="0" applyNumberFormat="1" applyFont="1" applyFill="1" applyBorder="1" applyAlignment="1" applyProtection="1">
      <alignment vertical="center"/>
      <protection locked="0"/>
    </xf>
    <xf numFmtId="184" fontId="15" fillId="0" borderId="242" xfId="0" applyNumberFormat="1" applyFont="1" applyFill="1" applyBorder="1" applyAlignment="1" applyProtection="1">
      <alignment vertical="center"/>
      <protection locked="0"/>
    </xf>
    <xf numFmtId="184" fontId="15" fillId="0" borderId="234" xfId="0" applyNumberFormat="1" applyFont="1" applyFill="1" applyBorder="1" applyAlignment="1" applyProtection="1">
      <alignment vertical="center"/>
      <protection locked="0"/>
    </xf>
    <xf numFmtId="184" fontId="15" fillId="0" borderId="342" xfId="0" applyNumberFormat="1" applyFont="1" applyFill="1" applyBorder="1" applyAlignment="1" applyProtection="1">
      <alignment vertical="center"/>
      <protection locked="0"/>
    </xf>
    <xf numFmtId="184" fontId="15" fillId="0" borderId="231" xfId="0" applyNumberFormat="1" applyFont="1" applyFill="1" applyBorder="1" applyAlignment="1" applyProtection="1">
      <alignment vertical="center"/>
      <protection locked="0"/>
    </xf>
    <xf numFmtId="177" fontId="24" fillId="0" borderId="211" xfId="0" applyNumberFormat="1" applyFont="1" applyFill="1" applyBorder="1" applyAlignment="1" applyProtection="1">
      <alignment vertical="center"/>
      <protection locked="0"/>
    </xf>
    <xf numFmtId="184" fontId="24" fillId="0" borderId="53" xfId="0" applyNumberFormat="1" applyFont="1" applyFill="1" applyBorder="1" applyAlignment="1" applyProtection="1">
      <alignment vertical="center"/>
      <protection locked="0"/>
    </xf>
    <xf numFmtId="177" fontId="24" fillId="0" borderId="53" xfId="0" applyNumberFormat="1" applyFont="1" applyFill="1" applyBorder="1" applyAlignment="1" applyProtection="1">
      <alignment vertical="center"/>
      <protection locked="0"/>
    </xf>
    <xf numFmtId="184" fontId="24" fillId="0" borderId="52" xfId="0" applyNumberFormat="1" applyFont="1" applyFill="1" applyBorder="1" applyAlignment="1" applyProtection="1">
      <alignment vertical="center"/>
      <protection locked="0"/>
    </xf>
    <xf numFmtId="184" fontId="24" fillId="0" borderId="16" xfId="0" applyNumberFormat="1" applyFont="1" applyFill="1" applyBorder="1" applyAlignment="1" applyProtection="1">
      <alignment vertical="center"/>
      <protection locked="0"/>
    </xf>
    <xf numFmtId="177" fontId="24" fillId="0" borderId="16" xfId="0" applyNumberFormat="1" applyFont="1" applyFill="1" applyBorder="1" applyAlignment="1" applyProtection="1">
      <alignment vertical="center"/>
      <protection locked="0"/>
    </xf>
    <xf numFmtId="184" fontId="24" fillId="0" borderId="72" xfId="0" applyNumberFormat="1" applyFont="1" applyFill="1" applyBorder="1" applyAlignment="1" applyProtection="1">
      <alignment vertical="center"/>
      <protection locked="0"/>
    </xf>
    <xf numFmtId="184" fontId="15" fillId="0" borderId="33" xfId="0" applyNumberFormat="1" applyFont="1" applyFill="1" applyBorder="1" applyAlignment="1" applyProtection="1">
      <alignment vertical="center"/>
      <protection locked="0"/>
    </xf>
    <xf numFmtId="184" fontId="15" fillId="0" borderId="32" xfId="0" applyNumberFormat="1" applyFont="1" applyFill="1" applyBorder="1" applyAlignment="1" applyProtection="1">
      <alignment vertical="center"/>
      <protection locked="0"/>
    </xf>
    <xf numFmtId="184" fontId="15" fillId="0" borderId="138" xfId="0" applyNumberFormat="1" applyFont="1" applyFill="1" applyBorder="1" applyAlignment="1" applyProtection="1">
      <alignment vertical="center"/>
      <protection locked="0"/>
    </xf>
    <xf numFmtId="184" fontId="15" fillId="0" borderId="95" xfId="0" applyNumberFormat="1" applyFont="1" applyFill="1" applyBorder="1" applyAlignment="1" applyProtection="1">
      <alignment vertical="center"/>
      <protection locked="0"/>
    </xf>
    <xf numFmtId="184" fontId="15" fillId="0" borderId="108" xfId="0" applyNumberFormat="1" applyFont="1" applyFill="1" applyBorder="1" applyAlignment="1" applyProtection="1">
      <alignment vertical="center"/>
      <protection locked="0"/>
    </xf>
    <xf numFmtId="184" fontId="15" fillId="0" borderId="263" xfId="0" applyNumberFormat="1" applyFont="1" applyFill="1" applyBorder="1" applyAlignment="1" applyProtection="1">
      <alignment vertical="center"/>
      <protection locked="0"/>
    </xf>
    <xf numFmtId="177" fontId="24" fillId="0" borderId="17" xfId="0" applyNumberFormat="1" applyFont="1" applyFill="1" applyBorder="1" applyAlignment="1" applyProtection="1">
      <alignment vertical="center"/>
      <protection locked="0"/>
    </xf>
    <xf numFmtId="184" fontId="24" fillId="0" borderId="32" xfId="0" applyNumberFormat="1" applyFont="1" applyFill="1" applyBorder="1" applyAlignment="1" applyProtection="1">
      <alignment vertical="center"/>
      <protection locked="0"/>
    </xf>
    <xf numFmtId="177" fontId="24" fillId="0" borderId="32" xfId="0" applyNumberFormat="1" applyFont="1" applyFill="1" applyBorder="1" applyAlignment="1" applyProtection="1">
      <alignment vertical="center"/>
      <protection locked="0"/>
    </xf>
    <xf numFmtId="184" fontId="24" fillId="0" borderId="33" xfId="0" applyNumberFormat="1" applyFont="1" applyFill="1" applyBorder="1" applyAlignment="1" applyProtection="1">
      <alignment vertical="center"/>
      <protection locked="0"/>
    </xf>
    <xf numFmtId="177" fontId="24" fillId="0" borderId="33" xfId="0" applyNumberFormat="1" applyFont="1" applyFill="1" applyBorder="1" applyAlignment="1" applyProtection="1">
      <alignment vertical="center"/>
      <protection locked="0"/>
    </xf>
    <xf numFmtId="184" fontId="15" fillId="0" borderId="69" xfId="0" applyNumberFormat="1" applyFont="1" applyFill="1" applyBorder="1" applyAlignment="1" applyProtection="1">
      <alignment vertical="center"/>
      <protection locked="0"/>
    </xf>
    <xf numFmtId="184" fontId="15" fillId="0" borderId="21" xfId="0" applyNumberFormat="1" applyFont="1" applyFill="1" applyBorder="1" applyAlignment="1" applyProtection="1">
      <alignment vertical="center"/>
      <protection locked="0"/>
    </xf>
    <xf numFmtId="184" fontId="15" fillId="0" borderId="88" xfId="0" applyNumberFormat="1" applyFont="1" applyFill="1" applyBorder="1" applyAlignment="1" applyProtection="1">
      <alignment vertical="center"/>
      <protection locked="0"/>
    </xf>
    <xf numFmtId="184" fontId="15" fillId="0" borderId="24" xfId="0" applyNumberFormat="1" applyFont="1" applyFill="1" applyBorder="1" applyAlignment="1" applyProtection="1">
      <alignment vertical="center"/>
      <protection locked="0"/>
    </xf>
    <xf numFmtId="184" fontId="15" fillId="0" borderId="56" xfId="0" applyNumberFormat="1" applyFont="1" applyFill="1" applyBorder="1" applyAlignment="1" applyProtection="1">
      <alignment vertical="center"/>
      <protection locked="0"/>
    </xf>
    <xf numFmtId="184" fontId="15" fillId="0" borderId="36" xfId="0" applyNumberFormat="1" applyFont="1" applyFill="1" applyBorder="1" applyAlignment="1" applyProtection="1">
      <alignment vertical="center"/>
      <protection locked="0"/>
    </xf>
    <xf numFmtId="184" fontId="15" fillId="0" borderId="35" xfId="0" applyNumberFormat="1" applyFont="1" applyFill="1" applyBorder="1" applyAlignment="1" applyProtection="1">
      <alignment vertical="center"/>
      <protection locked="0"/>
    </xf>
    <xf numFmtId="184" fontId="15" fillId="0" borderId="193" xfId="0" applyNumberFormat="1" applyFont="1" applyFill="1" applyBorder="1" applyAlignment="1" applyProtection="1">
      <alignment vertical="center"/>
      <protection locked="0"/>
    </xf>
    <xf numFmtId="184" fontId="15" fillId="0" borderId="96" xfId="0" applyNumberFormat="1" applyFont="1" applyFill="1" applyBorder="1" applyAlignment="1" applyProtection="1">
      <alignment vertical="center"/>
      <protection locked="0"/>
    </xf>
    <xf numFmtId="184" fontId="15" fillId="0" borderId="90" xfId="0" applyNumberFormat="1" applyFont="1" applyFill="1" applyBorder="1" applyAlignment="1" applyProtection="1">
      <alignment vertical="center"/>
      <protection locked="0"/>
    </xf>
    <xf numFmtId="177" fontId="24" fillId="0" borderId="107" xfId="0" applyNumberFormat="1" applyFont="1" applyFill="1" applyBorder="1" applyAlignment="1" applyProtection="1">
      <alignment vertical="center"/>
      <protection locked="0"/>
    </xf>
    <xf numFmtId="184" fontId="24" fillId="0" borderId="35" xfId="0" applyNumberFormat="1" applyFont="1" applyFill="1" applyBorder="1" applyAlignment="1" applyProtection="1">
      <alignment vertical="center"/>
      <protection locked="0"/>
    </xf>
    <xf numFmtId="177" fontId="24" fillId="0" borderId="35" xfId="0" applyNumberFormat="1" applyFont="1" applyFill="1" applyBorder="1" applyAlignment="1" applyProtection="1">
      <alignment vertical="center"/>
      <protection locked="0"/>
    </xf>
    <xf numFmtId="184" fontId="24" fillId="0" borderId="36" xfId="0" applyNumberFormat="1" applyFont="1" applyFill="1" applyBorder="1" applyAlignment="1" applyProtection="1">
      <alignment vertical="center"/>
      <protection locked="0"/>
    </xf>
    <xf numFmtId="177" fontId="24" fillId="0" borderId="36" xfId="0" applyNumberFormat="1" applyFont="1" applyFill="1" applyBorder="1" applyAlignment="1" applyProtection="1">
      <alignment vertical="center"/>
      <protection locked="0"/>
    </xf>
    <xf numFmtId="184" fontId="24" fillId="0" borderId="102" xfId="0" applyNumberFormat="1" applyFont="1" applyFill="1" applyBorder="1" applyAlignment="1" applyProtection="1">
      <alignment vertical="center"/>
      <protection locked="0"/>
    </xf>
    <xf numFmtId="184" fontId="15" fillId="0" borderId="19" xfId="0" applyNumberFormat="1" applyFont="1" applyFill="1" applyBorder="1" applyAlignment="1" applyProtection="1">
      <alignment vertical="center"/>
      <protection locked="0"/>
    </xf>
    <xf numFmtId="184" fontId="15" fillId="0" borderId="34" xfId="0" applyNumberFormat="1" applyFont="1" applyFill="1" applyBorder="1" applyAlignment="1" applyProtection="1">
      <alignment vertical="center"/>
      <protection locked="0"/>
    </xf>
    <xf numFmtId="184" fontId="15" fillId="0" borderId="27" xfId="0" applyNumberFormat="1" applyFont="1" applyFill="1" applyBorder="1" applyAlignment="1" applyProtection="1">
      <alignment vertical="center"/>
      <protection locked="0"/>
    </xf>
    <xf numFmtId="184" fontId="15" fillId="0" borderId="29" xfId="0" applyNumberFormat="1" applyFont="1" applyFill="1" applyBorder="1" applyAlignment="1" applyProtection="1">
      <alignment vertical="center"/>
      <protection locked="0"/>
    </xf>
    <xf numFmtId="184" fontId="15" fillId="0" borderId="92" xfId="0" applyNumberFormat="1" applyFont="1" applyFill="1" applyBorder="1" applyAlignment="1" applyProtection="1">
      <alignment vertical="center"/>
      <protection locked="0"/>
    </xf>
    <xf numFmtId="184" fontId="15" fillId="0" borderId="150" xfId="0" applyNumberFormat="1" applyFont="1" applyFill="1" applyBorder="1" applyAlignment="1" applyProtection="1">
      <alignment vertical="center"/>
      <protection locked="0"/>
    </xf>
    <xf numFmtId="184" fontId="15" fillId="0" borderId="112" xfId="0" applyNumberFormat="1" applyFont="1" applyFill="1" applyBorder="1" applyAlignment="1" applyProtection="1">
      <alignment vertical="center"/>
      <protection locked="0"/>
    </xf>
    <xf numFmtId="184" fontId="15" fillId="0" borderId="365" xfId="5" applyNumberFormat="1" applyFont="1" applyFill="1" applyBorder="1" applyProtection="1"/>
    <xf numFmtId="184" fontId="15" fillId="0" borderId="266" xfId="0" applyNumberFormat="1" applyFont="1" applyFill="1" applyBorder="1" applyAlignment="1" applyProtection="1">
      <protection locked="0"/>
    </xf>
    <xf numFmtId="184" fontId="15" fillId="0" borderId="366" xfId="5" applyNumberFormat="1" applyFont="1" applyFill="1" applyBorder="1" applyProtection="1"/>
    <xf numFmtId="184" fontId="15" fillId="0" borderId="367" xfId="0" applyNumberFormat="1" applyFont="1" applyFill="1" applyBorder="1" applyAlignment="1" applyProtection="1">
      <protection locked="0"/>
    </xf>
    <xf numFmtId="0" fontId="28" fillId="3" borderId="253" xfId="0" applyFont="1" applyFill="1" applyBorder="1" applyAlignment="1">
      <alignment horizontal="center" vertical="center"/>
    </xf>
    <xf numFmtId="184" fontId="15" fillId="2" borderId="17" xfId="5" applyNumberFormat="1" applyFont="1" applyFill="1" applyBorder="1" applyProtection="1"/>
    <xf numFmtId="184" fontId="15" fillId="2" borderId="27" xfId="5" applyNumberFormat="1" applyFont="1" applyFill="1" applyBorder="1" applyProtection="1"/>
    <xf numFmtId="184" fontId="15" fillId="3" borderId="27" xfId="5" applyNumberFormat="1" applyFont="1" applyFill="1" applyBorder="1" applyProtection="1"/>
    <xf numFmtId="184" fontId="15" fillId="2" borderId="368" xfId="5" applyNumberFormat="1" applyFont="1" applyFill="1" applyBorder="1" applyProtection="1"/>
    <xf numFmtId="184" fontId="15" fillId="2" borderId="313" xfId="0" applyNumberFormat="1" applyFont="1" applyFill="1" applyBorder="1" applyAlignment="1" applyProtection="1">
      <protection locked="0"/>
    </xf>
    <xf numFmtId="179" fontId="2" fillId="0" borderId="23" xfId="0" applyNumberFormat="1" applyFont="1" applyFill="1" applyBorder="1" applyProtection="1">
      <protection locked="0"/>
    </xf>
    <xf numFmtId="184" fontId="15" fillId="0" borderId="23" xfId="0" applyNumberFormat="1" applyFont="1" applyFill="1" applyBorder="1" applyAlignment="1" applyProtection="1">
      <protection locked="0"/>
    </xf>
    <xf numFmtId="177" fontId="24" fillId="0" borderId="23" xfId="0" applyNumberFormat="1" applyFont="1" applyFill="1" applyBorder="1" applyAlignment="1" applyProtection="1">
      <protection locked="0"/>
    </xf>
    <xf numFmtId="184" fontId="24" fillId="0" borderId="23" xfId="0" applyNumberFormat="1" applyFont="1" applyFill="1" applyBorder="1" applyAlignment="1" applyProtection="1">
      <protection locked="0"/>
    </xf>
    <xf numFmtId="180" fontId="24" fillId="0" borderId="23" xfId="0" applyNumberFormat="1" applyFont="1" applyFill="1" applyBorder="1" applyAlignment="1" applyProtection="1">
      <protection locked="0"/>
    </xf>
    <xf numFmtId="184" fontId="15" fillId="0" borderId="97" xfId="5" applyNumberFormat="1" applyFont="1" applyFill="1" applyBorder="1" applyProtection="1"/>
    <xf numFmtId="184" fontId="15" fillId="0" borderId="170" xfId="5" applyNumberFormat="1" applyFont="1" applyFill="1" applyBorder="1" applyProtection="1"/>
    <xf numFmtId="180" fontId="15" fillId="0" borderId="37" xfId="5" applyNumberFormat="1" applyFont="1" applyFill="1" applyBorder="1" applyProtection="1"/>
    <xf numFmtId="184" fontId="15" fillId="0" borderId="364" xfId="0" applyNumberFormat="1" applyFont="1" applyFill="1" applyBorder="1" applyAlignment="1" applyProtection="1">
      <protection locked="0"/>
    </xf>
    <xf numFmtId="184" fontId="15" fillId="2" borderId="369" xfId="0" applyNumberFormat="1" applyFont="1" applyFill="1" applyBorder="1" applyAlignment="1" applyProtection="1">
      <protection locked="0"/>
    </xf>
    <xf numFmtId="184" fontId="15" fillId="0" borderId="273" xfId="5" applyNumberFormat="1" applyFont="1" applyFill="1" applyBorder="1" applyProtection="1"/>
    <xf numFmtId="184" fontId="15" fillId="0" borderId="17" xfId="5" applyNumberFormat="1" applyFont="1" applyFill="1" applyBorder="1" applyProtection="1"/>
    <xf numFmtId="184" fontId="15" fillId="0" borderId="27" xfId="5" applyNumberFormat="1" applyFont="1" applyFill="1" applyBorder="1" applyProtection="1"/>
    <xf numFmtId="184" fontId="15" fillId="0" borderId="369" xfId="0" applyNumberFormat="1" applyFont="1" applyFill="1" applyBorder="1" applyAlignment="1" applyProtection="1">
      <protection locked="0"/>
    </xf>
    <xf numFmtId="184" fontId="15" fillId="0" borderId="105" xfId="0" applyNumberFormat="1" applyFont="1" applyFill="1" applyBorder="1" applyAlignment="1" applyProtection="1">
      <protection locked="0"/>
    </xf>
    <xf numFmtId="184" fontId="15" fillId="0" borderId="370" xfId="0" applyNumberFormat="1" applyFont="1" applyFill="1" applyBorder="1" applyAlignment="1" applyProtection="1">
      <protection locked="0"/>
    </xf>
    <xf numFmtId="184" fontId="15" fillId="0" borderId="354" xfId="5" applyNumberFormat="1" applyFont="1" applyFill="1" applyBorder="1" applyProtection="1"/>
    <xf numFmtId="0" fontId="9" fillId="2" borderId="149" xfId="0" applyFont="1" applyFill="1" applyBorder="1" applyAlignment="1">
      <alignment horizontal="center" vertical="center"/>
    </xf>
    <xf numFmtId="0" fontId="36" fillId="2" borderId="53" xfId="0" applyFont="1" applyFill="1" applyBorder="1" applyAlignment="1">
      <alignment horizontal="center" vertical="center"/>
    </xf>
    <xf numFmtId="0" fontId="9" fillId="2" borderId="167" xfId="0" applyFont="1" applyFill="1" applyBorder="1" applyAlignment="1">
      <alignment horizontal="center" vertical="center"/>
    </xf>
    <xf numFmtId="182" fontId="9" fillId="2" borderId="30" xfId="4" applyNumberFormat="1" applyFont="1" applyFill="1" applyBorder="1" applyAlignment="1" applyProtection="1">
      <alignment vertical="center"/>
    </xf>
    <xf numFmtId="182" fontId="9" fillId="2" borderId="148" xfId="4" applyNumberFormat="1" applyFont="1" applyFill="1" applyBorder="1" applyAlignment="1" applyProtection="1">
      <alignment vertical="center"/>
    </xf>
    <xf numFmtId="182" fontId="9" fillId="2" borderId="32" xfId="4" applyNumberFormat="1" applyFont="1" applyFill="1" applyBorder="1" applyAlignment="1" applyProtection="1">
      <alignment vertical="center"/>
    </xf>
    <xf numFmtId="182" fontId="9" fillId="2" borderId="113" xfId="4" applyNumberFormat="1" applyFont="1" applyFill="1" applyBorder="1" applyAlignment="1" applyProtection="1">
      <alignment vertical="center"/>
    </xf>
    <xf numFmtId="182" fontId="9" fillId="2" borderId="38" xfId="4" applyNumberFormat="1" applyFont="1" applyFill="1" applyBorder="1" applyAlignment="1" applyProtection="1">
      <alignment vertical="center"/>
    </xf>
    <xf numFmtId="182" fontId="9" fillId="2" borderId="125" xfId="4" applyNumberFormat="1" applyFont="1" applyFill="1" applyBorder="1" applyAlignment="1" applyProtection="1">
      <alignment vertical="center"/>
    </xf>
    <xf numFmtId="182" fontId="9" fillId="2" borderId="53" xfId="4" applyNumberFormat="1" applyFont="1" applyFill="1" applyBorder="1" applyAlignment="1" applyProtection="1">
      <alignment vertical="center"/>
    </xf>
    <xf numFmtId="182" fontId="9" fillId="2" borderId="16" xfId="4" applyNumberFormat="1" applyFont="1" applyFill="1" applyBorder="1" applyAlignment="1" applyProtection="1">
      <alignment vertical="center"/>
    </xf>
    <xf numFmtId="182" fontId="9" fillId="2" borderId="167" xfId="4" applyNumberFormat="1" applyFont="1" applyFill="1" applyBorder="1" applyAlignment="1" applyProtection="1">
      <alignment vertical="center"/>
    </xf>
    <xf numFmtId="182" fontId="9" fillId="2" borderId="34" xfId="4" applyNumberFormat="1" applyFont="1" applyFill="1" applyBorder="1" applyAlignment="1" applyProtection="1">
      <alignment vertical="center"/>
    </xf>
    <xf numFmtId="182" fontId="9" fillId="2" borderId="154" xfId="4" applyNumberFormat="1" applyFont="1" applyFill="1" applyBorder="1" applyAlignment="1" applyProtection="1">
      <alignment vertical="center"/>
    </xf>
    <xf numFmtId="182" fontId="9" fillId="2" borderId="35" xfId="4" applyNumberFormat="1" applyFont="1" applyFill="1" applyBorder="1" applyAlignment="1" applyProtection="1">
      <alignment vertical="center"/>
    </xf>
    <xf numFmtId="182" fontId="9" fillId="2" borderId="156" xfId="4" applyNumberFormat="1" applyFont="1" applyFill="1" applyBorder="1" applyAlignment="1" applyProtection="1">
      <alignment vertical="center"/>
    </xf>
    <xf numFmtId="179" fontId="9" fillId="2" borderId="31" xfId="0" applyNumberFormat="1" applyFont="1" applyFill="1" applyBorder="1" applyAlignment="1" applyProtection="1">
      <alignment vertical="center" wrapText="1"/>
      <protection locked="0"/>
    </xf>
    <xf numFmtId="179" fontId="21" fillId="2" borderId="0" xfId="0" applyNumberFormat="1" applyFont="1" applyFill="1" applyBorder="1" applyAlignment="1" applyProtection="1">
      <alignment vertical="center" wrapText="1"/>
      <protection locked="0"/>
    </xf>
    <xf numFmtId="182" fontId="11" fillId="0" borderId="153" xfId="4" applyNumberFormat="1" applyFont="1" applyFill="1" applyBorder="1" applyAlignment="1" applyProtection="1">
      <alignment vertical="center"/>
    </xf>
    <xf numFmtId="182" fontId="11" fillId="0" borderId="113" xfId="4" applyNumberFormat="1" applyFont="1" applyFill="1" applyBorder="1" applyAlignment="1" applyProtection="1">
      <alignment vertical="center"/>
    </xf>
    <xf numFmtId="182" fontId="11" fillId="0" borderId="125" xfId="4" applyNumberFormat="1" applyFont="1" applyFill="1" applyBorder="1" applyAlignment="1" applyProtection="1">
      <alignment vertical="center"/>
    </xf>
    <xf numFmtId="182" fontId="11" fillId="0" borderId="167" xfId="4" applyNumberFormat="1" applyFont="1" applyFill="1" applyBorder="1" applyAlignment="1" applyProtection="1">
      <alignment vertical="center"/>
    </xf>
    <xf numFmtId="182" fontId="11" fillId="0" borderId="154" xfId="4" applyNumberFormat="1" applyFont="1" applyFill="1" applyBorder="1" applyAlignment="1" applyProtection="1">
      <alignment vertical="center"/>
    </xf>
    <xf numFmtId="182" fontId="11" fillId="0" borderId="156" xfId="4" applyNumberFormat="1" applyFont="1" applyFill="1" applyBorder="1" applyAlignment="1" applyProtection="1">
      <alignment vertical="center"/>
    </xf>
    <xf numFmtId="179" fontId="11" fillId="2" borderId="40" xfId="5" applyNumberFormat="1" applyFont="1" applyFill="1" applyBorder="1" applyAlignment="1" applyProtection="1"/>
    <xf numFmtId="179" fontId="11" fillId="2" borderId="38" xfId="5" applyNumberFormat="1" applyFont="1" applyFill="1" applyBorder="1" applyAlignment="1" applyProtection="1"/>
    <xf numFmtId="179" fontId="11" fillId="2" borderId="125" xfId="5" applyNumberFormat="1" applyFont="1" applyFill="1" applyBorder="1" applyAlignment="1" applyProtection="1"/>
    <xf numFmtId="179" fontId="11" fillId="2" borderId="24" xfId="5" applyNumberFormat="1" applyFont="1" applyFill="1" applyBorder="1" applyAlignment="1" applyProtection="1"/>
    <xf numFmtId="179" fontId="11" fillId="2" borderId="21" xfId="5" applyNumberFormat="1" applyFont="1" applyFill="1" applyBorder="1" applyAlignment="1" applyProtection="1"/>
    <xf numFmtId="179" fontId="11" fillId="2" borderId="154" xfId="5" applyNumberFormat="1" applyFont="1" applyFill="1" applyBorder="1" applyAlignment="1" applyProtection="1"/>
    <xf numFmtId="179" fontId="11" fillId="0" borderId="106" xfId="5" applyNumberFormat="1" applyFont="1" applyFill="1" applyBorder="1" applyAlignment="1" applyProtection="1"/>
    <xf numFmtId="179" fontId="11" fillId="0" borderId="22" xfId="5" applyNumberFormat="1" applyFont="1" applyFill="1" applyBorder="1" applyAlignment="1" applyProtection="1"/>
    <xf numFmtId="179" fontId="11" fillId="0" borderId="144" xfId="5" applyNumberFormat="1" applyFont="1" applyFill="1" applyBorder="1" applyAlignment="1" applyProtection="1"/>
    <xf numFmtId="179" fontId="11" fillId="0" borderId="40" xfId="5" applyNumberFormat="1" applyFont="1" applyFill="1" applyBorder="1" applyAlignment="1" applyProtection="1"/>
    <xf numFmtId="179" fontId="11" fillId="0" borderId="32" xfId="5" applyNumberFormat="1" applyFont="1" applyFill="1" applyBorder="1" applyAlignment="1" applyProtection="1"/>
    <xf numFmtId="179" fontId="11" fillId="0" borderId="113" xfId="5" applyNumberFormat="1" applyFont="1" applyFill="1" applyBorder="1" applyAlignment="1" applyProtection="1"/>
    <xf numFmtId="179" fontId="11" fillId="0" borderId="24" xfId="5" applyNumberFormat="1" applyFont="1" applyFill="1" applyBorder="1" applyAlignment="1" applyProtection="1"/>
    <xf numFmtId="179" fontId="11" fillId="0" borderId="154" xfId="5" applyNumberFormat="1" applyFont="1" applyFill="1" applyBorder="1" applyAlignment="1" applyProtection="1"/>
    <xf numFmtId="179" fontId="11" fillId="0" borderId="244" xfId="5" applyNumberFormat="1" applyFont="1" applyFill="1" applyBorder="1" applyAlignment="1" applyProtection="1"/>
    <xf numFmtId="179" fontId="11" fillId="0" borderId="266" xfId="5" applyNumberFormat="1" applyFont="1" applyFill="1" applyBorder="1" applyAlignment="1" applyProtection="1"/>
    <xf numFmtId="179" fontId="11" fillId="0" borderId="262" xfId="5" applyNumberFormat="1" applyFont="1" applyFill="1" applyBorder="1" applyAlignment="1" applyProtection="1"/>
    <xf numFmtId="179" fontId="11" fillId="0" borderId="267" xfId="5" applyNumberFormat="1" applyFont="1" applyFill="1" applyBorder="1" applyAlignment="1" applyProtection="1"/>
    <xf numFmtId="179" fontId="11" fillId="0" borderId="372" xfId="5" applyNumberFormat="1" applyFont="1" applyFill="1" applyBorder="1" applyAlignment="1" applyProtection="1"/>
    <xf numFmtId="179" fontId="11" fillId="0" borderId="70" xfId="5" applyNumberFormat="1" applyFont="1" applyFill="1" applyBorder="1" applyAlignment="1" applyProtection="1"/>
    <xf numFmtId="179" fontId="11" fillId="0" borderId="100" xfId="5" applyNumberFormat="1" applyFont="1" applyFill="1" applyBorder="1" applyAlignment="1" applyProtection="1"/>
    <xf numFmtId="179" fontId="11" fillId="0" borderId="135" xfId="5" applyNumberFormat="1" applyFont="1" applyFill="1" applyBorder="1" applyAlignment="1" applyProtection="1"/>
    <xf numFmtId="179" fontId="11" fillId="0" borderId="47" xfId="5" applyNumberFormat="1" applyFont="1" applyFill="1" applyBorder="1" applyAlignment="1" applyProtection="1"/>
    <xf numFmtId="179" fontId="11" fillId="0" borderId="126" xfId="5" applyNumberFormat="1" applyFont="1" applyFill="1" applyBorder="1" applyAlignment="1" applyProtection="1"/>
    <xf numFmtId="179" fontId="11" fillId="0" borderId="19" xfId="5" applyNumberFormat="1" applyFont="1" applyFill="1" applyBorder="1" applyAlignment="1" applyProtection="1"/>
    <xf numFmtId="179" fontId="9" fillId="0" borderId="40" xfId="5" applyNumberFormat="1" applyFont="1" applyFill="1" applyBorder="1" applyAlignment="1" applyProtection="1"/>
    <xf numFmtId="179" fontId="9" fillId="0" borderId="32" xfId="5" applyNumberFormat="1" applyFont="1" applyFill="1" applyBorder="1" applyAlignment="1" applyProtection="1"/>
    <xf numFmtId="179" fontId="9" fillId="0" borderId="113" xfId="5" applyNumberFormat="1" applyFont="1" applyFill="1" applyBorder="1" applyAlignment="1" applyProtection="1"/>
    <xf numFmtId="179" fontId="9" fillId="0" borderId="24" xfId="5" applyNumberFormat="1" applyFont="1" applyFill="1" applyBorder="1" applyAlignment="1" applyProtection="1"/>
    <xf numFmtId="179" fontId="9" fillId="0" borderId="21" xfId="5" applyNumberFormat="1" applyFont="1" applyFill="1" applyBorder="1" applyAlignment="1" applyProtection="1"/>
    <xf numFmtId="179" fontId="9" fillId="0" borderId="154" xfId="5" applyNumberFormat="1" applyFont="1" applyFill="1" applyBorder="1" applyAlignment="1" applyProtection="1"/>
    <xf numFmtId="179" fontId="9" fillId="0" borderId="98" xfId="5" applyNumberFormat="1" applyFont="1" applyFill="1" applyBorder="1" applyAlignment="1" applyProtection="1"/>
    <xf numFmtId="179" fontId="9" fillId="0" borderId="106" xfId="5" applyNumberFormat="1" applyFont="1" applyFill="1" applyBorder="1" applyAlignment="1" applyProtection="1"/>
    <xf numFmtId="179" fontId="9" fillId="0" borderId="233" xfId="5" applyNumberFormat="1" applyFont="1" applyFill="1" applyBorder="1" applyAlignment="1" applyProtection="1"/>
    <xf numFmtId="179" fontId="9" fillId="0" borderId="225" xfId="5" applyNumberFormat="1" applyFont="1" applyFill="1" applyBorder="1" applyAlignment="1" applyProtection="1"/>
    <xf numFmtId="179" fontId="9" fillId="0" borderId="373" xfId="5" applyNumberFormat="1" applyFont="1" applyFill="1" applyBorder="1" applyAlignment="1" applyProtection="1"/>
    <xf numFmtId="179" fontId="11" fillId="2" borderId="32" xfId="5" applyNumberFormat="1" applyFont="1" applyFill="1" applyBorder="1" applyAlignment="1" applyProtection="1"/>
    <xf numFmtId="179" fontId="11" fillId="2" borderId="113" xfId="5" applyNumberFormat="1" applyFont="1" applyFill="1" applyBorder="1" applyAlignment="1" applyProtection="1"/>
    <xf numFmtId="179" fontId="11" fillId="2" borderId="106" xfId="5" applyNumberFormat="1" applyFont="1" applyFill="1" applyBorder="1" applyAlignment="1" applyProtection="1"/>
    <xf numFmtId="179" fontId="11" fillId="2" borderId="22" xfId="5" applyNumberFormat="1" applyFont="1" applyFill="1" applyBorder="1" applyAlignment="1" applyProtection="1"/>
    <xf numFmtId="179" fontId="11" fillId="2" borderId="144" xfId="5" applyNumberFormat="1" applyFont="1" applyFill="1" applyBorder="1" applyAlignment="1" applyProtection="1"/>
    <xf numFmtId="179" fontId="11" fillId="0" borderId="150" xfId="5" applyNumberFormat="1" applyFont="1" applyFill="1" applyBorder="1" applyAlignment="1" applyProtection="1"/>
    <xf numFmtId="179" fontId="11" fillId="0" borderId="29" xfId="5" applyNumberFormat="1" applyFont="1" applyFill="1" applyBorder="1" applyAlignment="1" applyProtection="1"/>
    <xf numFmtId="179" fontId="11" fillId="0" borderId="265" xfId="5" applyNumberFormat="1" applyFont="1" applyFill="1" applyBorder="1" applyAlignment="1" applyProtection="1"/>
    <xf numFmtId="179" fontId="36" fillId="0" borderId="32" xfId="5" applyNumberFormat="1" applyFont="1" applyFill="1" applyBorder="1" applyAlignment="1" applyProtection="1"/>
    <xf numFmtId="179" fontId="36" fillId="0" borderId="21" xfId="5" applyNumberFormat="1" applyFont="1" applyFill="1" applyBorder="1" applyAlignment="1" applyProtection="1"/>
    <xf numFmtId="179" fontId="36" fillId="0" borderId="154" xfId="5" applyNumberFormat="1" applyFont="1" applyFill="1" applyBorder="1" applyAlignment="1" applyProtection="1"/>
    <xf numFmtId="179" fontId="11" fillId="2" borderId="70" xfId="5" applyNumberFormat="1" applyFont="1" applyFill="1" applyBorder="1" applyAlignment="1" applyProtection="1"/>
    <xf numFmtId="179" fontId="11" fillId="2" borderId="47" xfId="5" applyNumberFormat="1" applyFont="1" applyFill="1" applyBorder="1" applyAlignment="1" applyProtection="1"/>
    <xf numFmtId="179" fontId="11" fillId="2" borderId="126" xfId="5" applyNumberFormat="1" applyFont="1" applyFill="1" applyBorder="1" applyAlignment="1" applyProtection="1"/>
    <xf numFmtId="179" fontId="11" fillId="2" borderId="24" xfId="5" applyNumberFormat="1" applyFont="1" applyFill="1" applyBorder="1" applyAlignment="1" applyProtection="1">
      <alignment vertical="top"/>
    </xf>
    <xf numFmtId="179" fontId="11" fillId="0" borderId="243" xfId="5" applyNumberFormat="1" applyFont="1" applyFill="1" applyBorder="1" applyAlignment="1" applyProtection="1"/>
    <xf numFmtId="179" fontId="11" fillId="0" borderId="158" xfId="5" applyNumberFormat="1" applyFont="1" applyFill="1" applyBorder="1" applyAlignment="1" applyProtection="1"/>
    <xf numFmtId="179" fontId="11" fillId="0" borderId="127" xfId="5" applyNumberFormat="1" applyFont="1" applyFill="1" applyBorder="1" applyAlignment="1" applyProtection="1"/>
    <xf numFmtId="179" fontId="11" fillId="0" borderId="212" xfId="5" applyNumberFormat="1" applyFont="1" applyFill="1" applyBorder="1" applyAlignment="1" applyProtection="1"/>
    <xf numFmtId="179" fontId="11" fillId="0" borderId="60" xfId="5" applyNumberFormat="1" applyFont="1" applyFill="1" applyBorder="1" applyAlignment="1" applyProtection="1"/>
    <xf numFmtId="179" fontId="11" fillId="0" borderId="153" xfId="5" applyNumberFormat="1" applyFont="1" applyFill="1" applyBorder="1" applyAlignment="1" applyProtection="1"/>
    <xf numFmtId="0" fontId="39" fillId="0" borderId="0" xfId="9" applyFont="1" applyAlignment="1"/>
    <xf numFmtId="0" fontId="1" fillId="0" borderId="0" xfId="9"/>
    <xf numFmtId="0" fontId="40" fillId="0" borderId="0" xfId="9" applyFont="1" applyAlignment="1">
      <alignment vertical="center"/>
    </xf>
    <xf numFmtId="0" fontId="40" fillId="0" borderId="0" xfId="9" applyFont="1" applyAlignment="1">
      <alignment horizontal="center" vertical="center"/>
    </xf>
    <xf numFmtId="179" fontId="9" fillId="0" borderId="23" xfId="0" applyNumberFormat="1" applyFont="1" applyFill="1" applyBorder="1" applyAlignment="1" applyProtection="1">
      <alignment vertical="center" shrinkToFit="1"/>
      <protection locked="0"/>
    </xf>
    <xf numFmtId="0" fontId="9" fillId="0" borderId="9" xfId="6" applyNumberFormat="1" applyFont="1" applyFill="1" applyBorder="1" applyAlignment="1">
      <alignment horizontal="center" vertical="center"/>
    </xf>
    <xf numFmtId="179" fontId="10" fillId="0" borderId="121" xfId="0" applyNumberFormat="1" applyFont="1" applyFill="1" applyBorder="1" applyAlignment="1" applyProtection="1">
      <alignment horizontal="center" vertical="center" wrapText="1"/>
      <protection locked="0"/>
    </xf>
    <xf numFmtId="179" fontId="10" fillId="0" borderId="314" xfId="0" applyNumberFormat="1" applyFont="1" applyFill="1" applyBorder="1" applyAlignment="1" applyProtection="1">
      <alignment horizontal="center" vertical="center" wrapText="1"/>
      <protection locked="0"/>
    </xf>
    <xf numFmtId="179" fontId="9" fillId="0" borderId="158" xfId="0" applyNumberFormat="1" applyFont="1" applyFill="1" applyBorder="1" applyAlignment="1" applyProtection="1">
      <alignment horizontal="center" vertical="center" wrapText="1"/>
      <protection locked="0"/>
    </xf>
    <xf numFmtId="179" fontId="9" fillId="0" borderId="313" xfId="0" applyNumberFormat="1" applyFont="1" applyFill="1" applyBorder="1" applyAlignment="1" applyProtection="1">
      <alignment horizontal="center" vertical="center" wrapText="1"/>
      <protection locked="0"/>
    </xf>
    <xf numFmtId="0" fontId="9" fillId="0" borderId="288" xfId="0" applyFont="1" applyFill="1" applyBorder="1" applyAlignment="1">
      <alignment horizontal="center" vertical="center" textRotation="255"/>
    </xf>
    <xf numFmtId="0" fontId="9" fillId="0" borderId="282" xfId="0" applyFont="1" applyFill="1" applyBorder="1" applyAlignment="1">
      <alignment horizontal="center" vertical="center" textRotation="255"/>
    </xf>
    <xf numFmtId="0" fontId="9" fillId="0" borderId="289" xfId="0" applyFont="1" applyFill="1" applyBorder="1" applyAlignment="1">
      <alignment horizontal="center" vertical="center" textRotation="255"/>
    </xf>
    <xf numFmtId="179" fontId="9" fillId="0" borderId="311" xfId="0" applyNumberFormat="1" applyFont="1" applyFill="1" applyBorder="1" applyAlignment="1" applyProtection="1">
      <alignment horizontal="center" vertical="center" wrapText="1"/>
      <protection locked="0"/>
    </xf>
    <xf numFmtId="179" fontId="9" fillId="0" borderId="312" xfId="0" applyNumberFormat="1" applyFont="1" applyFill="1" applyBorder="1" applyAlignment="1" applyProtection="1">
      <alignment horizontal="center" vertical="center" wrapText="1"/>
      <protection locked="0"/>
    </xf>
    <xf numFmtId="0" fontId="9" fillId="0" borderId="18" xfId="6" applyFont="1" applyFill="1" applyBorder="1" applyAlignment="1">
      <alignment horizontal="center" vertical="center"/>
    </xf>
    <xf numFmtId="0" fontId="9" fillId="0" borderId="9" xfId="6" applyFont="1" applyFill="1" applyBorder="1" applyAlignment="1">
      <alignment horizontal="center" vertical="center"/>
    </xf>
    <xf numFmtId="0" fontId="9" fillId="0" borderId="18" xfId="6" applyNumberFormat="1" applyFont="1" applyFill="1" applyBorder="1" applyAlignment="1">
      <alignment horizontal="center" vertical="center"/>
    </xf>
    <xf numFmtId="179" fontId="9" fillId="0" borderId="22" xfId="0" applyNumberFormat="1" applyFont="1" applyFill="1" applyBorder="1" applyAlignment="1" applyProtection="1">
      <alignment horizontal="center" vertical="center" wrapText="1"/>
      <protection locked="0"/>
    </xf>
    <xf numFmtId="179" fontId="10" fillId="0" borderId="105" xfId="0" applyNumberFormat="1" applyFont="1" applyFill="1" applyBorder="1" applyAlignment="1" applyProtection="1">
      <alignment horizontal="center" vertical="center" wrapText="1"/>
      <protection locked="0"/>
    </xf>
    <xf numFmtId="0" fontId="9" fillId="0" borderId="235" xfId="6" applyFont="1" applyFill="1" applyBorder="1" applyAlignment="1">
      <alignment horizontal="center" vertical="center"/>
    </xf>
    <xf numFmtId="0" fontId="9" fillId="0" borderId="9" xfId="0" applyFont="1" applyFill="1" applyBorder="1" applyAlignment="1">
      <alignment horizontal="center" vertical="center"/>
    </xf>
    <xf numFmtId="179" fontId="9" fillId="0" borderId="105" xfId="0" applyNumberFormat="1" applyFont="1" applyFill="1" applyBorder="1" applyAlignment="1" applyProtection="1">
      <alignment horizontal="center" vertical="center" wrapText="1"/>
      <protection locked="0"/>
    </xf>
    <xf numFmtId="0" fontId="9" fillId="0" borderId="235" xfId="6" applyNumberFormat="1" applyFont="1" applyFill="1" applyBorder="1" applyAlignment="1">
      <alignment horizontal="center" vertical="center"/>
    </xf>
    <xf numFmtId="179" fontId="17" fillId="0" borderId="0" xfId="0" applyNumberFormat="1" applyFont="1" applyFill="1" applyAlignment="1" applyProtection="1">
      <alignment horizontal="left" vertical="center"/>
      <protection locked="0"/>
    </xf>
    <xf numFmtId="0" fontId="9" fillId="0" borderId="21" xfId="0" applyFont="1" applyFill="1" applyBorder="1" applyAlignment="1">
      <alignment horizontal="center" vertical="center"/>
    </xf>
    <xf numFmtId="0" fontId="9" fillId="0" borderId="27" xfId="0" applyFont="1" applyFill="1" applyBorder="1" applyAlignment="1">
      <alignment horizontal="center" vertical="center"/>
    </xf>
    <xf numFmtId="0" fontId="9" fillId="0" borderId="123" xfId="0" applyFont="1" applyFill="1" applyBorder="1" applyAlignment="1">
      <alignment horizontal="center" vertical="center" textRotation="255"/>
    </xf>
    <xf numFmtId="0" fontId="9" fillId="0" borderId="102" xfId="5" applyFont="1" applyFill="1" applyBorder="1" applyAlignment="1" applyProtection="1">
      <alignment horizontal="center" vertical="center" wrapText="1"/>
    </xf>
    <xf numFmtId="0" fontId="9" fillId="0" borderId="111" xfId="5" applyFont="1" applyFill="1" applyBorder="1" applyAlignment="1" applyProtection="1">
      <alignment horizontal="center" vertical="center"/>
    </xf>
    <xf numFmtId="0" fontId="9" fillId="0" borderId="299" xfId="0" applyFont="1" applyFill="1" applyBorder="1" applyAlignment="1">
      <alignment horizontal="center" vertical="center"/>
    </xf>
    <xf numFmtId="0" fontId="9" fillId="0" borderId="19" xfId="0" applyFont="1" applyFill="1" applyBorder="1" applyAlignment="1">
      <alignment horizontal="center" vertical="center"/>
    </xf>
    <xf numFmtId="0" fontId="9" fillId="0" borderId="17" xfId="0" applyFont="1" applyFill="1" applyBorder="1" applyAlignment="1">
      <alignment horizontal="center" vertical="center"/>
    </xf>
    <xf numFmtId="49" fontId="9" fillId="0" borderId="209" xfId="5" applyNumberFormat="1" applyFont="1" applyFill="1" applyBorder="1" applyAlignment="1" applyProtection="1">
      <alignment horizontal="center" vertical="center" wrapText="1"/>
    </xf>
    <xf numFmtId="49" fontId="9" fillId="0" borderId="16" xfId="5" applyNumberFormat="1" applyFont="1" applyFill="1" applyBorder="1" applyAlignment="1" applyProtection="1">
      <alignment horizontal="center" vertical="center" wrapText="1"/>
    </xf>
    <xf numFmtId="49" fontId="9" fillId="0" borderId="53" xfId="5" applyNumberFormat="1" applyFont="1" applyFill="1" applyBorder="1" applyAlignment="1" applyProtection="1">
      <alignment horizontal="center" vertical="center" wrapText="1"/>
    </xf>
    <xf numFmtId="0" fontId="9" fillId="0" borderId="300" xfId="0" applyFont="1" applyFill="1" applyBorder="1" applyAlignment="1">
      <alignment horizontal="center" vertical="center"/>
    </xf>
    <xf numFmtId="0" fontId="9" fillId="0" borderId="24" xfId="0" applyFont="1" applyFill="1" applyBorder="1" applyAlignment="1">
      <alignment horizontal="center" vertical="center"/>
    </xf>
    <xf numFmtId="0" fontId="9" fillId="0" borderId="301" xfId="0" applyFont="1" applyFill="1" applyBorder="1" applyAlignment="1">
      <alignment horizontal="center" vertical="center"/>
    </xf>
    <xf numFmtId="0" fontId="9" fillId="0" borderId="155" xfId="0" applyFont="1" applyFill="1" applyBorder="1" applyAlignment="1">
      <alignment horizontal="center" vertical="center"/>
    </xf>
    <xf numFmtId="0" fontId="9" fillId="0" borderId="107" xfId="0" applyFont="1" applyFill="1" applyBorder="1" applyAlignment="1">
      <alignment horizontal="center" vertical="center"/>
    </xf>
    <xf numFmtId="0" fontId="9" fillId="0" borderId="286" xfId="0" applyFont="1" applyFill="1" applyBorder="1" applyAlignment="1">
      <alignment horizontal="center" vertical="center" textRotation="255"/>
    </xf>
    <xf numFmtId="0" fontId="9" fillId="0" borderId="287" xfId="0" applyFont="1" applyFill="1" applyBorder="1" applyAlignment="1">
      <alignment horizontal="center" vertical="center" textRotation="255"/>
    </xf>
    <xf numFmtId="0" fontId="9" fillId="0" borderId="36" xfId="0" applyFont="1" applyFill="1" applyBorder="1" applyAlignment="1">
      <alignment horizontal="center" vertical="center"/>
    </xf>
    <xf numFmtId="0" fontId="9" fillId="0" borderId="305" xfId="5" applyFont="1" applyFill="1" applyBorder="1" applyAlignment="1" applyProtection="1">
      <alignment horizontal="center" vertical="center" wrapText="1"/>
    </xf>
    <xf numFmtId="0" fontId="9" fillId="0" borderId="55" xfId="5" applyFont="1" applyFill="1" applyBorder="1" applyAlignment="1" applyProtection="1">
      <alignment horizontal="center" vertical="center"/>
    </xf>
    <xf numFmtId="0" fontId="9" fillId="0" borderId="35" xfId="5" applyFont="1" applyFill="1" applyBorder="1" applyAlignment="1" applyProtection="1">
      <alignment horizontal="center" vertical="center" wrapText="1"/>
    </xf>
    <xf numFmtId="0" fontId="9" fillId="0" borderId="60" xfId="5" applyFont="1" applyFill="1" applyBorder="1" applyAlignment="1" applyProtection="1">
      <alignment horizontal="center" vertical="center"/>
    </xf>
    <xf numFmtId="0" fontId="9" fillId="0" borderId="308" xfId="5" applyFont="1" applyFill="1" applyBorder="1" applyAlignment="1" applyProtection="1">
      <alignment horizontal="center" vertical="center"/>
    </xf>
    <xf numFmtId="0" fontId="9" fillId="0" borderId="70" xfId="5" applyFont="1" applyFill="1" applyBorder="1" applyAlignment="1" applyProtection="1">
      <alignment horizontal="center" vertical="center"/>
    </xf>
    <xf numFmtId="0" fontId="9" fillId="0" borderId="71" xfId="5" applyFont="1" applyFill="1" applyBorder="1" applyAlignment="1" applyProtection="1">
      <alignment horizontal="center" vertical="center"/>
    </xf>
    <xf numFmtId="0" fontId="9" fillId="0" borderId="310" xfId="6" applyNumberFormat="1" applyFont="1" applyFill="1" applyBorder="1" applyAlignment="1">
      <alignment horizontal="center" vertical="center"/>
    </xf>
    <xf numFmtId="0" fontId="9" fillId="0" borderId="290" xfId="5" applyFont="1" applyFill="1" applyBorder="1" applyAlignment="1" applyProtection="1">
      <alignment horizontal="center" vertical="center" wrapText="1"/>
    </xf>
    <xf numFmtId="0" fontId="9" fillId="0" borderId="149" xfId="5" applyFont="1" applyFill="1" applyBorder="1" applyAlignment="1" applyProtection="1">
      <alignment horizontal="center" vertical="center" wrapText="1"/>
    </xf>
    <xf numFmtId="0" fontId="9" fillId="0" borderId="167" xfId="5" applyFont="1" applyFill="1" applyBorder="1" applyAlignment="1" applyProtection="1">
      <alignment horizontal="center" vertical="center" wrapText="1"/>
    </xf>
    <xf numFmtId="0" fontId="9" fillId="0" borderId="20" xfId="0" applyFont="1" applyFill="1" applyBorder="1" applyAlignment="1">
      <alignment horizontal="center" vertical="center"/>
    </xf>
    <xf numFmtId="0" fontId="9" fillId="0" borderId="298" xfId="0" applyFont="1" applyFill="1" applyBorder="1" applyAlignment="1">
      <alignment horizontal="center" vertical="center"/>
    </xf>
    <xf numFmtId="0" fontId="9" fillId="0" borderId="302" xfId="0" applyFont="1" applyFill="1" applyBorder="1" applyAlignment="1">
      <alignment horizontal="center" vertical="center"/>
    </xf>
    <xf numFmtId="0" fontId="9" fillId="0" borderId="303" xfId="0" applyFont="1" applyFill="1" applyBorder="1" applyAlignment="1">
      <alignment horizontal="center" vertical="center"/>
    </xf>
    <xf numFmtId="0" fontId="9" fillId="0" borderId="304" xfId="0" applyFont="1" applyFill="1" applyBorder="1" applyAlignment="1">
      <alignment horizontal="center" vertical="center"/>
    </xf>
    <xf numFmtId="0" fontId="11" fillId="0" borderId="302" xfId="5" applyFont="1" applyFill="1" applyBorder="1" applyAlignment="1" applyProtection="1">
      <alignment horizontal="center" vertical="center"/>
    </xf>
    <xf numFmtId="0" fontId="9" fillId="0" borderId="58" xfId="0" applyFont="1" applyFill="1" applyBorder="1" applyAlignment="1">
      <alignment horizontal="center" vertical="center"/>
    </xf>
    <xf numFmtId="0" fontId="9" fillId="0" borderId="306" xfId="0" applyFont="1" applyFill="1" applyBorder="1" applyAlignment="1">
      <alignment horizontal="center" vertical="center"/>
    </xf>
    <xf numFmtId="0" fontId="9" fillId="0" borderId="307" xfId="0" applyFont="1" applyFill="1" applyBorder="1" applyAlignment="1">
      <alignment horizontal="center" vertical="center"/>
    </xf>
    <xf numFmtId="0" fontId="9" fillId="0" borderId="211" xfId="0" applyFont="1" applyFill="1" applyBorder="1" applyAlignment="1">
      <alignment horizontal="center" vertical="center"/>
    </xf>
    <xf numFmtId="0" fontId="9" fillId="0" borderId="95" xfId="6" applyNumberFormat="1" applyFont="1" applyFill="1" applyBorder="1" applyAlignment="1">
      <alignment horizontal="center" vertical="center"/>
    </xf>
    <xf numFmtId="0" fontId="9" fillId="0" borderId="133" xfId="6" applyNumberFormat="1" applyFont="1" applyFill="1" applyBorder="1" applyAlignment="1">
      <alignment horizontal="center" vertical="center"/>
    </xf>
    <xf numFmtId="0" fontId="9" fillId="0" borderId="309" xfId="0" applyFont="1" applyFill="1" applyBorder="1" applyAlignment="1">
      <alignment horizontal="center" vertical="center"/>
    </xf>
    <xf numFmtId="0" fontId="9" fillId="0" borderId="198" xfId="6" applyNumberFormat="1" applyFont="1" applyFill="1" applyBorder="1" applyAlignment="1">
      <alignment horizontal="center" vertical="center"/>
    </xf>
    <xf numFmtId="0" fontId="9" fillId="0" borderId="137" xfId="6" applyNumberFormat="1" applyFont="1" applyFill="1" applyBorder="1" applyAlignment="1">
      <alignment horizontal="center" vertical="center"/>
    </xf>
    <xf numFmtId="0" fontId="11" fillId="0" borderId="265" xfId="5" applyFont="1" applyFill="1" applyBorder="1" applyAlignment="1" applyProtection="1">
      <alignment horizontal="center" vertical="center" wrapText="1"/>
    </xf>
    <xf numFmtId="0" fontId="11" fillId="0" borderId="149" xfId="5" applyFont="1" applyFill="1" applyBorder="1" applyAlignment="1" applyProtection="1">
      <alignment horizontal="center" vertical="center" wrapText="1"/>
    </xf>
    <xf numFmtId="0" fontId="11" fillId="0" borderId="167" xfId="5" applyFont="1" applyFill="1" applyBorder="1" applyAlignment="1" applyProtection="1">
      <alignment horizontal="center" vertical="center" wrapText="1"/>
    </xf>
    <xf numFmtId="0" fontId="2" fillId="0" borderId="0" xfId="5" applyFont="1" applyFill="1" applyAlignment="1">
      <alignment horizontal="center" wrapText="1"/>
    </xf>
    <xf numFmtId="0" fontId="11" fillId="0" borderId="291" xfId="5" applyFont="1" applyFill="1" applyBorder="1" applyAlignment="1" applyProtection="1">
      <alignment horizontal="center" vertical="center" wrapText="1"/>
    </xf>
    <xf numFmtId="0" fontId="11" fillId="0" borderId="292" xfId="5" applyFont="1" applyFill="1" applyBorder="1" applyAlignment="1" applyProtection="1">
      <alignment horizontal="center" vertical="center" wrapText="1"/>
    </xf>
    <xf numFmtId="0" fontId="11" fillId="0" borderId="293" xfId="5" applyFont="1" applyFill="1" applyBorder="1" applyAlignment="1" applyProtection="1">
      <alignment horizontal="center" vertical="center" wrapText="1"/>
    </xf>
    <xf numFmtId="0" fontId="11" fillId="0" borderId="26" xfId="5" applyFont="1" applyFill="1" applyBorder="1" applyAlignment="1" applyProtection="1">
      <alignment horizontal="center" vertical="center" wrapText="1"/>
    </xf>
    <xf numFmtId="0" fontId="11" fillId="0" borderId="16" xfId="5" applyFont="1" applyFill="1" applyBorder="1" applyAlignment="1" applyProtection="1">
      <alignment horizontal="center" vertical="center" wrapText="1"/>
    </xf>
    <xf numFmtId="0" fontId="11" fillId="0" borderId="53" xfId="5" applyFont="1" applyFill="1" applyBorder="1" applyAlignment="1" applyProtection="1">
      <alignment horizontal="center" vertical="center" wrapText="1"/>
    </xf>
    <xf numFmtId="0" fontId="11" fillId="0" borderId="148" xfId="5" applyFont="1" applyFill="1" applyBorder="1" applyAlignment="1" applyProtection="1">
      <alignment horizontal="center" vertical="center" wrapText="1"/>
    </xf>
    <xf numFmtId="0" fontId="11" fillId="0" borderId="149" xfId="5" applyFont="1" applyFill="1" applyBorder="1" applyAlignment="1" applyProtection="1">
      <alignment horizontal="center" vertical="center"/>
    </xf>
    <xf numFmtId="0" fontId="9" fillId="0" borderId="294" xfId="0" applyFont="1" applyFill="1" applyBorder="1" applyAlignment="1">
      <alignment horizontal="center" vertical="center"/>
    </xf>
    <xf numFmtId="0" fontId="9" fillId="0" borderId="152" xfId="0" applyFont="1" applyFill="1" applyBorder="1" applyAlignment="1">
      <alignment horizontal="center" vertical="center"/>
    </xf>
    <xf numFmtId="0" fontId="9" fillId="0" borderId="151" xfId="0" applyFont="1" applyFill="1" applyBorder="1" applyAlignment="1">
      <alignment horizontal="center" vertical="center"/>
    </xf>
    <xf numFmtId="0" fontId="11" fillId="0" borderId="295" xfId="5" applyFont="1" applyFill="1" applyBorder="1" applyAlignment="1" applyProtection="1">
      <alignment horizontal="center" vertical="center"/>
    </xf>
    <xf numFmtId="0" fontId="11" fillId="0" borderId="296" xfId="5" applyFont="1" applyFill="1" applyBorder="1" applyAlignment="1" applyProtection="1">
      <alignment horizontal="center" vertical="center"/>
    </xf>
    <xf numFmtId="0" fontId="9" fillId="0" borderId="297" xfId="0" applyFont="1" applyFill="1" applyBorder="1" applyAlignment="1">
      <alignment horizontal="center" vertical="center"/>
    </xf>
    <xf numFmtId="0" fontId="9" fillId="0" borderId="209" xfId="5" applyFont="1" applyFill="1" applyBorder="1" applyAlignment="1" applyProtection="1">
      <alignment horizontal="center" vertical="center" wrapText="1"/>
    </xf>
    <xf numFmtId="0" fontId="9" fillId="0" borderId="16" xfId="5" applyFont="1" applyFill="1" applyBorder="1" applyAlignment="1" applyProtection="1">
      <alignment horizontal="center" vertical="center" wrapText="1"/>
    </xf>
    <xf numFmtId="0" fontId="9" fillId="0" borderId="53" xfId="5" applyFont="1" applyFill="1" applyBorder="1" applyAlignment="1" applyProtection="1">
      <alignment horizontal="center" vertical="center" wrapText="1"/>
    </xf>
    <xf numFmtId="49" fontId="9" fillId="0" borderId="286" xfId="0" applyNumberFormat="1" applyFont="1" applyFill="1" applyBorder="1" applyAlignment="1">
      <alignment horizontal="center" vertical="center" textRotation="255"/>
    </xf>
    <xf numFmtId="49" fontId="9" fillId="0" borderId="282" xfId="0" applyNumberFormat="1" applyFont="1" applyFill="1" applyBorder="1" applyAlignment="1">
      <alignment horizontal="center" vertical="center" textRotation="255"/>
    </xf>
    <xf numFmtId="49" fontId="9" fillId="0" borderId="287" xfId="0" applyNumberFormat="1" applyFont="1" applyFill="1" applyBorder="1" applyAlignment="1">
      <alignment horizontal="center" vertical="center" textRotation="255"/>
    </xf>
    <xf numFmtId="179" fontId="9" fillId="0" borderId="286" xfId="0" applyNumberFormat="1" applyFont="1" applyFill="1" applyBorder="1" applyAlignment="1" applyProtection="1">
      <alignment horizontal="center" vertical="center" textRotation="255"/>
      <protection locked="0"/>
    </xf>
    <xf numFmtId="179" fontId="9" fillId="0" borderId="282" xfId="0" applyNumberFormat="1" applyFont="1" applyFill="1" applyBorder="1" applyAlignment="1" applyProtection="1">
      <alignment horizontal="center" vertical="center" textRotation="255"/>
      <protection locked="0"/>
    </xf>
    <xf numFmtId="179" fontId="9" fillId="0" borderId="289" xfId="0" applyNumberFormat="1" applyFont="1" applyFill="1" applyBorder="1" applyAlignment="1" applyProtection="1">
      <alignment horizontal="center" vertical="center" textRotation="255"/>
      <protection locked="0"/>
    </xf>
    <xf numFmtId="179" fontId="15" fillId="0" borderId="166" xfId="0" applyNumberFormat="1" applyFont="1" applyBorder="1" applyAlignment="1">
      <alignment horizontal="center" vertical="center" wrapText="1"/>
    </xf>
    <xf numFmtId="179" fontId="15" fillId="0" borderId="7" xfId="0" applyNumberFormat="1" applyFont="1" applyBorder="1" applyAlignment="1">
      <alignment horizontal="center" vertical="center"/>
    </xf>
    <xf numFmtId="179" fontId="15" fillId="0" borderId="274" xfId="0" applyNumberFormat="1" applyFont="1" applyBorder="1" applyAlignment="1">
      <alignment horizontal="center" vertical="center"/>
    </xf>
    <xf numFmtId="179" fontId="15" fillId="0" borderId="327" xfId="0" applyNumberFormat="1" applyFont="1" applyBorder="1" applyAlignment="1">
      <alignment horizontal="center" vertical="center"/>
    </xf>
    <xf numFmtId="179" fontId="15" fillId="0" borderId="182" xfId="0" applyNumberFormat="1" applyFont="1" applyBorder="1" applyAlignment="1">
      <alignment horizontal="center" vertical="center"/>
    </xf>
    <xf numFmtId="179" fontId="15" fillId="0" borderId="13" xfId="0" applyNumberFormat="1" applyFont="1" applyBorder="1" applyAlignment="1">
      <alignment horizontal="center" vertical="center"/>
    </xf>
    <xf numFmtId="179" fontId="15" fillId="0" borderId="208" xfId="0" applyNumberFormat="1" applyFont="1" applyBorder="1" applyAlignment="1">
      <alignment horizontal="center" vertical="center"/>
    </xf>
    <xf numFmtId="179" fontId="15" fillId="0" borderId="186" xfId="0" applyNumberFormat="1" applyFont="1" applyBorder="1" applyAlignment="1">
      <alignment horizontal="center" vertical="center"/>
    </xf>
    <xf numFmtId="179" fontId="15" fillId="0" borderId="328" xfId="0" applyNumberFormat="1" applyFont="1" applyBorder="1" applyAlignment="1">
      <alignment horizontal="center" vertical="center"/>
    </xf>
    <xf numFmtId="179" fontId="15" fillId="0" borderId="14" xfId="0" applyNumberFormat="1" applyFont="1" applyBorder="1" applyAlignment="1">
      <alignment horizontal="center" vertical="center"/>
    </xf>
    <xf numFmtId="179" fontId="15" fillId="0" borderId="166" xfId="0" applyNumberFormat="1" applyFont="1" applyBorder="1" applyAlignment="1">
      <alignment horizontal="center" vertical="center"/>
    </xf>
    <xf numFmtId="179" fontId="30" fillId="0" borderId="0" xfId="0" applyNumberFormat="1" applyFont="1" applyAlignment="1">
      <alignment horizontal="left" vertical="center"/>
    </xf>
    <xf numFmtId="179" fontId="15" fillId="0" borderId="316" xfId="0" applyNumberFormat="1" applyFont="1" applyBorder="1" applyAlignment="1">
      <alignment horizontal="center" vertical="center"/>
    </xf>
    <xf numFmtId="179" fontId="15" fillId="0" borderId="6" xfId="0" applyNumberFormat="1" applyFont="1" applyBorder="1" applyAlignment="1">
      <alignment horizontal="center" vertical="center"/>
    </xf>
    <xf numFmtId="179" fontId="15" fillId="0" borderId="3" xfId="0" applyNumberFormat="1" applyFont="1" applyBorder="1" applyAlignment="1">
      <alignment horizontal="center" vertical="center"/>
    </xf>
    <xf numFmtId="179" fontId="15" fillId="0" borderId="78" xfId="0" applyNumberFormat="1" applyFont="1" applyBorder="1" applyAlignment="1">
      <alignment horizontal="center" vertical="center"/>
    </xf>
    <xf numFmtId="179" fontId="17" fillId="0" borderId="0" xfId="0" applyNumberFormat="1" applyFont="1" applyBorder="1" applyAlignment="1">
      <alignment horizontal="left" vertical="center"/>
    </xf>
    <xf numFmtId="183" fontId="15" fillId="0" borderId="324" xfId="0" applyNumberFormat="1" applyFont="1" applyBorder="1" applyAlignment="1">
      <alignment vertical="center"/>
    </xf>
    <xf numFmtId="183" fontId="15" fillId="0" borderId="362" xfId="0" applyNumberFormat="1" applyFont="1" applyBorder="1" applyAlignment="1">
      <alignment vertical="center"/>
    </xf>
    <xf numFmtId="179" fontId="15" fillId="0" borderId="318" xfId="0" applyNumberFormat="1" applyFont="1" applyBorder="1" applyAlignment="1">
      <alignment horizontal="center" vertical="center"/>
    </xf>
    <xf numFmtId="179" fontId="15" fillId="0" borderId="319" xfId="0" applyNumberFormat="1" applyFont="1" applyBorder="1" applyAlignment="1">
      <alignment vertical="center"/>
    </xf>
    <xf numFmtId="179" fontId="15" fillId="0" borderId="320" xfId="0" applyNumberFormat="1" applyFont="1" applyBorder="1" applyAlignment="1">
      <alignment vertical="center"/>
    </xf>
    <xf numFmtId="179" fontId="15" fillId="0" borderId="321" xfId="0" applyNumberFormat="1" applyFont="1" applyBorder="1" applyAlignment="1">
      <alignment vertical="center"/>
    </xf>
    <xf numFmtId="179" fontId="15" fillId="0" borderId="322" xfId="0" applyNumberFormat="1" applyFont="1" applyBorder="1" applyAlignment="1">
      <alignment vertical="center"/>
    </xf>
    <xf numFmtId="179" fontId="15" fillId="0" borderId="18" xfId="0" applyNumberFormat="1" applyFont="1" applyBorder="1" applyAlignment="1">
      <alignment horizontal="center" vertical="center"/>
    </xf>
    <xf numFmtId="179" fontId="15" fillId="0" borderId="323" xfId="0" applyNumberFormat="1" applyFont="1" applyBorder="1" applyAlignment="1">
      <alignment vertical="center"/>
    </xf>
    <xf numFmtId="179" fontId="21" fillId="0" borderId="0" xfId="0" applyNumberFormat="1" applyFont="1" applyAlignment="1">
      <alignment horizontal="left" vertical="center"/>
    </xf>
    <xf numFmtId="183" fontId="15" fillId="0" borderId="325" xfId="0" applyNumberFormat="1" applyFont="1" applyBorder="1" applyAlignment="1">
      <alignment vertical="center"/>
    </xf>
    <xf numFmtId="179" fontId="15" fillId="0" borderId="13" xfId="0" applyNumberFormat="1" applyFont="1" applyBorder="1" applyAlignment="1">
      <alignment vertical="center"/>
    </xf>
    <xf numFmtId="179" fontId="15" fillId="0" borderId="82" xfId="0" applyNumberFormat="1" applyFont="1" applyBorder="1" applyAlignment="1">
      <alignment vertical="center"/>
    </xf>
    <xf numFmtId="179" fontId="15" fillId="0" borderId="326" xfId="0" applyNumberFormat="1" applyFont="1" applyBorder="1" applyAlignment="1">
      <alignment vertical="center"/>
    </xf>
    <xf numFmtId="179" fontId="15" fillId="0" borderId="79" xfId="0" applyNumberFormat="1" applyFont="1" applyBorder="1" applyAlignment="1">
      <alignment horizontal="center" vertical="center"/>
    </xf>
    <xf numFmtId="179" fontId="15" fillId="0" borderId="11" xfId="0" applyNumberFormat="1" applyFont="1" applyBorder="1" applyAlignment="1">
      <alignment horizontal="center" vertical="center"/>
    </xf>
    <xf numFmtId="183" fontId="15" fillId="0" borderId="23" xfId="0" applyNumberFormat="1" applyFont="1" applyBorder="1" applyAlignment="1">
      <alignment horizontal="left" vertical="center"/>
    </xf>
    <xf numFmtId="179" fontId="9" fillId="0" borderId="1" xfId="0" applyNumberFormat="1" applyFont="1" applyFill="1" applyBorder="1" applyAlignment="1" applyProtection="1">
      <alignment horizontal="center" vertical="center" textRotation="255"/>
      <protection locked="0"/>
    </xf>
    <xf numFmtId="179" fontId="9" fillId="0" borderId="8" xfId="0" applyNumberFormat="1" applyFont="1" applyFill="1" applyBorder="1" applyAlignment="1" applyProtection="1">
      <alignment horizontal="center" vertical="center" textRotation="255"/>
      <protection locked="0"/>
    </xf>
    <xf numFmtId="179" fontId="9" fillId="0" borderId="329" xfId="0" applyNumberFormat="1" applyFont="1" applyFill="1" applyBorder="1" applyAlignment="1" applyProtection="1">
      <alignment horizontal="center" vertical="center" textRotation="255"/>
      <protection locked="0"/>
    </xf>
    <xf numFmtId="0" fontId="9" fillId="0" borderId="1" xfId="0" applyFont="1" applyFill="1" applyBorder="1" applyAlignment="1">
      <alignment horizontal="center" vertical="center" textRotation="255"/>
    </xf>
    <xf numFmtId="0" fontId="9" fillId="0" borderId="8" xfId="0" applyFont="1" applyFill="1" applyBorder="1" applyAlignment="1">
      <alignment horizontal="center" vertical="center" textRotation="255"/>
    </xf>
    <xf numFmtId="0" fontId="9" fillId="0" borderId="329" xfId="0" applyFont="1" applyFill="1" applyBorder="1" applyAlignment="1">
      <alignment horizontal="center" vertical="center" textRotation="255"/>
    </xf>
    <xf numFmtId="0" fontId="9" fillId="0" borderId="6" xfId="0" applyFont="1" applyFill="1" applyBorder="1" applyAlignment="1">
      <alignment horizontal="center" vertical="center" textRotation="255"/>
    </xf>
    <xf numFmtId="0" fontId="9" fillId="0" borderId="12" xfId="0" applyFont="1" applyFill="1" applyBorder="1" applyAlignment="1">
      <alignment horizontal="center" vertical="center" textRotation="255"/>
    </xf>
    <xf numFmtId="49" fontId="9" fillId="0" borderId="1" xfId="0" applyNumberFormat="1" applyFont="1" applyFill="1" applyBorder="1" applyAlignment="1">
      <alignment horizontal="center" vertical="center" textRotation="255"/>
    </xf>
    <xf numFmtId="49" fontId="9" fillId="0" borderId="8" xfId="0" applyNumberFormat="1" applyFont="1" applyFill="1" applyBorder="1" applyAlignment="1">
      <alignment horizontal="center" vertical="center" textRotation="255"/>
    </xf>
    <xf numFmtId="49" fontId="9" fillId="0" borderId="329" xfId="0" applyNumberFormat="1" applyFont="1" applyFill="1" applyBorder="1" applyAlignment="1">
      <alignment horizontal="center" vertical="center" textRotation="255"/>
    </xf>
    <xf numFmtId="0" fontId="9" fillId="0" borderId="8" xfId="0" applyFont="1" applyFill="1" applyBorder="1" applyAlignment="1">
      <alignment horizontal="center" vertical="center"/>
    </xf>
    <xf numFmtId="0" fontId="9" fillId="0" borderId="12" xfId="0" applyFont="1" applyFill="1" applyBorder="1" applyAlignment="1">
      <alignment horizontal="center" vertical="center"/>
    </xf>
    <xf numFmtId="0" fontId="9" fillId="0" borderId="13" xfId="0" applyFont="1" applyFill="1" applyBorder="1" applyAlignment="1">
      <alignment horizontal="center" vertical="center"/>
    </xf>
    <xf numFmtId="179" fontId="9" fillId="0" borderId="0" xfId="0" applyNumberFormat="1" applyFont="1" applyFill="1" applyAlignment="1" applyProtection="1">
      <alignment horizontal="left" wrapText="1"/>
      <protection locked="0"/>
    </xf>
    <xf numFmtId="0" fontId="9" fillId="0" borderId="11" xfId="5" applyFont="1" applyFill="1" applyBorder="1" applyAlignment="1">
      <alignment horizontal="center"/>
    </xf>
    <xf numFmtId="0" fontId="11" fillId="0" borderId="316" xfId="5" applyFont="1" applyFill="1" applyBorder="1" applyAlignment="1" applyProtection="1">
      <alignment horizontal="center" vertical="center"/>
    </xf>
    <xf numFmtId="0" fontId="11" fillId="0" borderId="166" xfId="5" applyFont="1" applyFill="1" applyBorder="1" applyAlignment="1" applyProtection="1">
      <alignment horizontal="center" vertical="center"/>
    </xf>
    <xf numFmtId="0" fontId="9" fillId="0" borderId="185" xfId="0" applyFont="1" applyFill="1" applyBorder="1" applyAlignment="1">
      <alignment horizontal="center" vertical="center"/>
    </xf>
    <xf numFmtId="0" fontId="9" fillId="0" borderId="84" xfId="0" applyFont="1" applyFill="1" applyBorder="1" applyAlignment="1">
      <alignment horizontal="center" vertical="center"/>
    </xf>
    <xf numFmtId="0" fontId="9" fillId="0" borderId="6" xfId="0" applyFont="1" applyFill="1" applyBorder="1" applyAlignment="1">
      <alignment horizontal="center" vertical="center"/>
    </xf>
    <xf numFmtId="0" fontId="9" fillId="0" borderId="7" xfId="0" applyFont="1" applyFill="1" applyBorder="1" applyAlignment="1">
      <alignment horizontal="center" vertical="center"/>
    </xf>
    <xf numFmtId="0" fontId="11" fillId="0" borderId="46" xfId="5" applyFont="1" applyFill="1" applyBorder="1" applyAlignment="1" applyProtection="1">
      <alignment horizontal="center" vertical="center"/>
    </xf>
    <xf numFmtId="0" fontId="11" fillId="0" borderId="359" xfId="5" applyFont="1" applyFill="1" applyBorder="1" applyAlignment="1" applyProtection="1">
      <alignment horizontal="center" vertical="center"/>
    </xf>
    <xf numFmtId="0" fontId="9" fillId="0" borderId="123" xfId="0" applyFont="1" applyFill="1" applyBorder="1" applyAlignment="1" applyProtection="1">
      <alignment horizontal="center" vertical="center" textRotation="255"/>
      <protection locked="0"/>
    </xf>
    <xf numFmtId="0" fontId="9" fillId="0" borderId="333" xfId="0" applyFont="1" applyFill="1" applyBorder="1" applyAlignment="1" applyProtection="1">
      <alignment horizontal="center" vertical="center" textRotation="255"/>
      <protection locked="0"/>
    </xf>
    <xf numFmtId="0" fontId="9" fillId="0" borderId="286" xfId="0" applyFont="1" applyFill="1" applyBorder="1" applyAlignment="1">
      <alignment horizontal="center" vertical="center"/>
    </xf>
    <xf numFmtId="0" fontId="9" fillId="0" borderId="330" xfId="0" applyFont="1" applyFill="1" applyBorder="1" applyAlignment="1">
      <alignment horizontal="center" vertical="center" textRotation="255"/>
    </xf>
    <xf numFmtId="0" fontId="9" fillId="0" borderId="331" xfId="0" applyFont="1" applyFill="1" applyBorder="1" applyAlignment="1">
      <alignment horizontal="center" vertical="center" textRotation="255"/>
    </xf>
    <xf numFmtId="0" fontId="9" fillId="0" borderId="253" xfId="0" applyFont="1" applyFill="1" applyBorder="1" applyAlignment="1">
      <alignment horizontal="center" vertical="center" textRotation="255"/>
    </xf>
    <xf numFmtId="0" fontId="18" fillId="0" borderId="0" xfId="5" applyFont="1" applyFill="1" applyAlignment="1" applyProtection="1">
      <alignment horizontal="left" vertical="center"/>
    </xf>
    <xf numFmtId="0" fontId="11" fillId="0" borderId="21" xfId="5" applyFont="1" applyFill="1" applyBorder="1" applyAlignment="1" applyProtection="1">
      <alignment horizontal="center" vertical="center"/>
    </xf>
    <xf numFmtId="0" fontId="11" fillId="0" borderId="24" xfId="5" applyFont="1" applyFill="1" applyBorder="1" applyAlignment="1" applyProtection="1">
      <alignment horizontal="center" vertical="center"/>
    </xf>
    <xf numFmtId="0" fontId="11" fillId="0" borderId="27" xfId="5" applyFont="1" applyFill="1" applyBorder="1" applyAlignment="1" applyProtection="1">
      <alignment horizontal="center" vertical="center"/>
    </xf>
    <xf numFmtId="0" fontId="11" fillId="0" borderId="70" xfId="5" applyFont="1" applyFill="1" applyBorder="1" applyAlignment="1" applyProtection="1">
      <alignment horizontal="center" vertical="center"/>
    </xf>
    <xf numFmtId="0" fontId="11" fillId="0" borderId="135" xfId="5" applyFont="1" applyFill="1" applyBorder="1" applyAlignment="1" applyProtection="1">
      <alignment horizontal="center" vertical="center"/>
    </xf>
    <xf numFmtId="179" fontId="9" fillId="0" borderId="288" xfId="0" applyNumberFormat="1" applyFont="1" applyFill="1" applyBorder="1" applyAlignment="1" applyProtection="1">
      <alignment horizontal="center" vertical="center"/>
      <protection locked="0"/>
    </xf>
    <xf numFmtId="179" fontId="9" fillId="0" borderId="332" xfId="0" applyNumberFormat="1" applyFont="1" applyFill="1" applyBorder="1" applyAlignment="1" applyProtection="1">
      <alignment horizontal="center" vertical="center"/>
      <protection locked="0"/>
    </xf>
    <xf numFmtId="179" fontId="9" fillId="0" borderId="282" xfId="0" applyNumberFormat="1" applyFont="1" applyFill="1" applyBorder="1" applyAlignment="1" applyProtection="1">
      <alignment horizontal="center" vertical="center"/>
      <protection locked="0"/>
    </xf>
    <xf numFmtId="179" fontId="9" fillId="0" borderId="306" xfId="0" applyNumberFormat="1" applyFont="1" applyFill="1" applyBorder="1" applyAlignment="1" applyProtection="1">
      <alignment horizontal="center" vertical="center"/>
      <protection locked="0"/>
    </xf>
    <xf numFmtId="179" fontId="9" fillId="0" borderId="287" xfId="0" applyNumberFormat="1" applyFont="1" applyFill="1" applyBorder="1" applyAlignment="1" applyProtection="1">
      <alignment horizontal="center" vertical="center"/>
      <protection locked="0"/>
    </xf>
    <xf numFmtId="179" fontId="9" fillId="0" borderId="211" xfId="0" applyNumberFormat="1" applyFont="1" applyFill="1" applyBorder="1" applyAlignment="1" applyProtection="1">
      <alignment horizontal="center" vertical="center"/>
      <protection locked="0"/>
    </xf>
    <xf numFmtId="0" fontId="26" fillId="0" borderId="26" xfId="5" applyFont="1" applyFill="1" applyBorder="1" applyAlignment="1" applyProtection="1">
      <alignment horizontal="center" vertical="center" wrapText="1"/>
    </xf>
    <xf numFmtId="0" fontId="26" fillId="0" borderId="16" xfId="5" applyFont="1" applyFill="1" applyBorder="1" applyAlignment="1" applyProtection="1">
      <alignment horizontal="center" vertical="center"/>
    </xf>
    <xf numFmtId="0" fontId="26" fillId="0" borderId="53" xfId="5" applyFont="1" applyFill="1" applyBorder="1" applyAlignment="1" applyProtection="1">
      <alignment horizontal="center" vertical="center"/>
    </xf>
    <xf numFmtId="0" fontId="17" fillId="0" borderId="0" xfId="5" applyFont="1" applyFill="1" applyAlignment="1" applyProtection="1">
      <alignment horizontal="left" vertical="center"/>
    </xf>
    <xf numFmtId="0" fontId="16" fillId="0" borderId="0" xfId="5" applyFont="1" applyFill="1" applyBorder="1" applyAlignment="1" applyProtection="1">
      <alignment horizontal="left"/>
    </xf>
    <xf numFmtId="22" fontId="9" fillId="0" borderId="0" xfId="5" applyNumberFormat="1" applyFont="1" applyFill="1" applyAlignment="1" applyProtection="1">
      <alignment horizontal="center"/>
    </xf>
    <xf numFmtId="0" fontId="9" fillId="0" borderId="334" xfId="0" applyFont="1" applyFill="1" applyBorder="1" applyAlignment="1" applyProtection="1">
      <alignment horizontal="center" vertical="center" textRotation="255"/>
      <protection locked="0"/>
    </xf>
    <xf numFmtId="0" fontId="9" fillId="0" borderId="292" xfId="0" applyFont="1" applyFill="1" applyBorder="1" applyAlignment="1" applyProtection="1">
      <alignment horizontal="center" vertical="center" textRotation="255"/>
      <protection locked="0"/>
    </xf>
    <xf numFmtId="0" fontId="9" fillId="0" borderId="293" xfId="0" applyFont="1" applyFill="1" applyBorder="1" applyAlignment="1" applyProtection="1">
      <alignment horizontal="center" vertical="center" textRotation="255"/>
      <protection locked="0"/>
    </xf>
    <xf numFmtId="0" fontId="9" fillId="0" borderId="334" xfId="0" applyFont="1" applyFill="1" applyBorder="1" applyAlignment="1">
      <alignment horizontal="center" vertical="center" textRotation="255"/>
    </xf>
    <xf numFmtId="0" fontId="9" fillId="0" borderId="292" xfId="0" applyFont="1" applyFill="1" applyBorder="1" applyAlignment="1">
      <alignment horizontal="center" vertical="center" textRotation="255"/>
    </xf>
    <xf numFmtId="0" fontId="9" fillId="0" borderId="293" xfId="0" applyFont="1" applyFill="1" applyBorder="1" applyAlignment="1">
      <alignment horizontal="center" vertical="center" textRotation="255"/>
    </xf>
    <xf numFmtId="0" fontId="9" fillId="0" borderId="46" xfId="5" applyFont="1" applyFill="1" applyBorder="1" applyAlignment="1">
      <alignment horizontal="center" vertical="center"/>
    </xf>
    <xf numFmtId="0" fontId="9" fillId="0" borderId="70" xfId="5" applyFont="1" applyFill="1" applyBorder="1" applyAlignment="1">
      <alignment horizontal="center" vertical="center"/>
    </xf>
    <xf numFmtId="0" fontId="10" fillId="0" borderId="334" xfId="0" applyFont="1" applyFill="1" applyBorder="1" applyAlignment="1" applyProtection="1">
      <alignment horizontal="center" vertical="center" textRotation="255"/>
      <protection locked="0"/>
    </xf>
    <xf numFmtId="0" fontId="10" fillId="0" borderId="292" xfId="0" applyFont="1" applyFill="1" applyBorder="1" applyAlignment="1" applyProtection="1">
      <alignment horizontal="center" vertical="center" textRotation="255"/>
      <protection locked="0"/>
    </xf>
    <xf numFmtId="0" fontId="10" fillId="0" borderId="293" xfId="0" applyFont="1" applyFill="1" applyBorder="1" applyAlignment="1" applyProtection="1">
      <alignment horizontal="center" vertical="center" textRotation="255"/>
      <protection locked="0"/>
    </xf>
    <xf numFmtId="179" fontId="10" fillId="0" borderId="302" xfId="0" applyNumberFormat="1" applyFont="1" applyFill="1" applyBorder="1" applyAlignment="1" applyProtection="1">
      <alignment horizontal="center" vertical="center"/>
      <protection locked="0"/>
    </xf>
    <xf numFmtId="179" fontId="10" fillId="0" borderId="298" xfId="0" applyNumberFormat="1" applyFont="1" applyFill="1" applyBorder="1" applyAlignment="1" applyProtection="1">
      <alignment horizontal="center" vertical="center"/>
      <protection locked="0"/>
    </xf>
    <xf numFmtId="179" fontId="10" fillId="0" borderId="58" xfId="0" applyNumberFormat="1" applyFont="1" applyFill="1" applyBorder="1" applyAlignment="1" applyProtection="1">
      <alignment horizontal="center" vertical="center"/>
      <protection locked="0"/>
    </xf>
    <xf numFmtId="179" fontId="10" fillId="0" borderId="306" xfId="0" applyNumberFormat="1" applyFont="1" applyFill="1" applyBorder="1" applyAlignment="1" applyProtection="1">
      <alignment horizontal="center" vertical="center"/>
      <protection locked="0"/>
    </xf>
    <xf numFmtId="179" fontId="10" fillId="0" borderId="307" xfId="0" applyNumberFormat="1" applyFont="1" applyFill="1" applyBorder="1" applyAlignment="1" applyProtection="1">
      <alignment horizontal="center" vertical="center"/>
      <protection locked="0"/>
    </xf>
    <xf numFmtId="179" fontId="10" fillId="0" borderId="211" xfId="0" applyNumberFormat="1" applyFont="1" applyFill="1" applyBorder="1" applyAlignment="1" applyProtection="1">
      <alignment horizontal="center" vertical="center"/>
      <protection locked="0"/>
    </xf>
    <xf numFmtId="0" fontId="9" fillId="0" borderId="168" xfId="0" applyFont="1" applyFill="1" applyBorder="1" applyAlignment="1">
      <alignment horizontal="center" vertical="center"/>
    </xf>
    <xf numFmtId="0" fontId="9" fillId="0" borderId="21" xfId="5" applyFont="1" applyFill="1" applyBorder="1" applyAlignment="1">
      <alignment horizontal="center" vertical="center"/>
    </xf>
    <xf numFmtId="0" fontId="9" fillId="0" borderId="24" xfId="5" applyFont="1" applyFill="1" applyBorder="1" applyAlignment="1">
      <alignment horizontal="center" vertical="center"/>
    </xf>
    <xf numFmtId="0" fontId="9" fillId="0" borderId="27" xfId="5" applyFont="1" applyFill="1" applyBorder="1" applyAlignment="1">
      <alignment horizontal="center" vertical="center"/>
    </xf>
    <xf numFmtId="179" fontId="9" fillId="0" borderId="289" xfId="0" applyNumberFormat="1" applyFont="1" applyFill="1" applyBorder="1" applyAlignment="1" applyProtection="1">
      <alignment horizontal="center" vertical="center"/>
      <protection locked="0"/>
    </xf>
    <xf numFmtId="179" fontId="9" fillId="0" borderId="335" xfId="0" applyNumberFormat="1" applyFont="1" applyFill="1" applyBorder="1" applyAlignment="1" applyProtection="1">
      <alignment horizontal="center" vertical="center"/>
      <protection locked="0"/>
    </xf>
    <xf numFmtId="0" fontId="9" fillId="0" borderId="337" xfId="0" applyFont="1" applyFill="1" applyBorder="1" applyAlignment="1">
      <alignment horizontal="center" vertical="center"/>
    </xf>
    <xf numFmtId="0" fontId="9" fillId="0" borderId="25" xfId="0" applyFont="1" applyFill="1" applyBorder="1" applyAlignment="1">
      <alignment horizontal="center" vertical="center"/>
    </xf>
    <xf numFmtId="0" fontId="9" fillId="0" borderId="21" xfId="5" applyFont="1" applyFill="1" applyBorder="1" applyAlignment="1">
      <alignment horizontal="center"/>
    </xf>
    <xf numFmtId="0" fontId="9" fillId="0" borderId="24" xfId="5" applyFont="1" applyFill="1" applyBorder="1" applyAlignment="1">
      <alignment horizontal="center"/>
    </xf>
    <xf numFmtId="0" fontId="9" fillId="0" borderId="27" xfId="5" applyFont="1" applyFill="1" applyBorder="1" applyAlignment="1">
      <alignment horizontal="center"/>
    </xf>
    <xf numFmtId="22" fontId="9" fillId="0" borderId="0" xfId="5" applyNumberFormat="1" applyFont="1" applyFill="1" applyBorder="1" applyAlignment="1" applyProtection="1">
      <alignment horizontal="center"/>
    </xf>
    <xf numFmtId="0" fontId="9" fillId="0" borderId="330" xfId="0" applyFont="1" applyFill="1" applyBorder="1" applyAlignment="1" applyProtection="1">
      <alignment horizontal="center" vertical="center" textRotation="255"/>
      <protection locked="0"/>
    </xf>
    <xf numFmtId="0" fontId="9" fillId="0" borderId="331" xfId="0" applyFont="1" applyFill="1" applyBorder="1" applyAlignment="1" applyProtection="1">
      <alignment horizontal="center" vertical="center" textRotation="255"/>
      <protection locked="0"/>
    </xf>
    <xf numFmtId="0" fontId="9" fillId="0" borderId="236" xfId="0" applyFont="1" applyFill="1" applyBorder="1" applyAlignment="1" applyProtection="1">
      <alignment horizontal="center" vertical="center" textRotation="255"/>
      <protection locked="0"/>
    </xf>
    <xf numFmtId="0" fontId="9" fillId="0" borderId="336" xfId="0" applyFont="1" applyFill="1" applyBorder="1" applyAlignment="1">
      <alignment horizontal="center" vertical="center" textRotation="255"/>
    </xf>
    <xf numFmtId="0" fontId="9" fillId="0" borderId="33" xfId="5" applyFont="1" applyFill="1" applyBorder="1" applyAlignment="1">
      <alignment horizontal="center"/>
    </xf>
    <xf numFmtId="0" fontId="9" fillId="0" borderId="19" xfId="5" applyFont="1" applyFill="1" applyBorder="1" applyAlignment="1">
      <alignment horizontal="center"/>
    </xf>
    <xf numFmtId="0" fontId="9" fillId="0" borderId="17" xfId="5" applyFont="1" applyFill="1" applyBorder="1" applyAlignment="1">
      <alignment horizontal="center"/>
    </xf>
    <xf numFmtId="0" fontId="27" fillId="0" borderId="212" xfId="5" applyFont="1" applyFill="1" applyBorder="1" applyAlignment="1" applyProtection="1">
      <alignment horizontal="left"/>
    </xf>
    <xf numFmtId="182" fontId="9" fillId="2" borderId="336" xfId="0" applyNumberFormat="1" applyFont="1" applyFill="1" applyBorder="1" applyAlignment="1">
      <alignment horizontal="center" vertical="center" textRotation="255"/>
    </xf>
    <xf numFmtId="182" fontId="9" fillId="2" borderId="331" xfId="0" applyNumberFormat="1" applyFont="1" applyFill="1" applyBorder="1" applyAlignment="1">
      <alignment horizontal="center" vertical="center" textRotation="255"/>
    </xf>
    <xf numFmtId="182" fontId="9" fillId="2" borderId="236" xfId="0" applyNumberFormat="1" applyFont="1" applyFill="1" applyBorder="1" applyAlignment="1">
      <alignment horizontal="center" vertical="center" textRotation="255"/>
    </xf>
    <xf numFmtId="182" fontId="9" fillId="0" borderId="336" xfId="0" applyNumberFormat="1" applyFont="1" applyFill="1" applyBorder="1" applyAlignment="1">
      <alignment horizontal="center" vertical="center" textRotation="255"/>
    </xf>
    <xf numFmtId="182" fontId="9" fillId="0" borderId="331" xfId="0" applyNumberFormat="1" applyFont="1" applyFill="1" applyBorder="1" applyAlignment="1">
      <alignment horizontal="center" vertical="center" textRotation="255"/>
    </xf>
    <xf numFmtId="182" fontId="9" fillId="0" borderId="236" xfId="0" applyNumberFormat="1" applyFont="1" applyFill="1" applyBorder="1" applyAlignment="1">
      <alignment horizontal="center" vertical="center" textRotation="255"/>
    </xf>
    <xf numFmtId="182" fontId="15" fillId="2" borderId="0" xfId="0" applyNumberFormat="1" applyFont="1" applyFill="1" applyBorder="1" applyAlignment="1" applyProtection="1">
      <alignment vertical="center" shrinkToFit="1"/>
      <protection locked="0"/>
    </xf>
    <xf numFmtId="182" fontId="9" fillId="0" borderId="22" xfId="0" applyNumberFormat="1" applyFont="1" applyFill="1" applyBorder="1" applyAlignment="1" applyProtection="1">
      <alignment horizontal="center" vertical="center"/>
      <protection locked="0"/>
    </xf>
    <xf numFmtId="182" fontId="9" fillId="0" borderId="105" xfId="0" applyNumberFormat="1" applyFont="1" applyFill="1" applyBorder="1" applyAlignment="1" applyProtection="1">
      <alignment horizontal="center" vertical="center"/>
      <protection locked="0"/>
    </xf>
    <xf numFmtId="182" fontId="9" fillId="2" borderId="42" xfId="6" applyNumberFormat="1" applyFont="1" applyFill="1" applyBorder="1" applyAlignment="1">
      <alignment horizontal="center" vertical="center"/>
    </xf>
    <xf numFmtId="182" fontId="9" fillId="2" borderId="344" xfId="6" applyNumberFormat="1" applyFont="1" applyFill="1" applyBorder="1" applyAlignment="1">
      <alignment horizontal="center" vertical="center"/>
    </xf>
    <xf numFmtId="182" fontId="9" fillId="2" borderId="338" xfId="6" applyNumberFormat="1" applyFont="1" applyFill="1" applyBorder="1" applyAlignment="1">
      <alignment horizontal="center" vertical="center"/>
    </xf>
    <xf numFmtId="182" fontId="9" fillId="2" borderId="339" xfId="6" applyNumberFormat="1" applyFont="1" applyFill="1" applyBorder="1" applyAlignment="1">
      <alignment horizontal="center" vertical="center"/>
    </xf>
    <xf numFmtId="182" fontId="9" fillId="2" borderId="117" xfId="6" applyNumberFormat="1" applyFont="1" applyFill="1" applyBorder="1" applyAlignment="1">
      <alignment horizontal="center" vertical="center"/>
    </xf>
    <xf numFmtId="182" fontId="9" fillId="2" borderId="128" xfId="6" applyNumberFormat="1" applyFont="1" applyFill="1" applyBorder="1" applyAlignment="1">
      <alignment horizontal="center" vertical="center"/>
    </xf>
    <xf numFmtId="182" fontId="9" fillId="2" borderId="279" xfId="6" applyNumberFormat="1" applyFont="1" applyFill="1" applyBorder="1" applyAlignment="1">
      <alignment horizontal="center" vertical="center"/>
    </xf>
    <xf numFmtId="182" fontId="9" fillId="2" borderId="341" xfId="6" applyNumberFormat="1" applyFont="1" applyFill="1" applyBorder="1" applyAlignment="1">
      <alignment horizontal="center" vertical="center"/>
    </xf>
    <xf numFmtId="182" fontId="9" fillId="2" borderId="22" xfId="0" applyNumberFormat="1" applyFont="1" applyFill="1" applyBorder="1" applyAlignment="1" applyProtection="1">
      <alignment horizontal="center" vertical="center"/>
      <protection locked="0"/>
    </xf>
    <xf numFmtId="182" fontId="9" fillId="2" borderId="105" xfId="0" applyNumberFormat="1" applyFont="1" applyFill="1" applyBorder="1" applyAlignment="1" applyProtection="1">
      <alignment horizontal="center" vertical="center"/>
      <protection locked="0"/>
    </xf>
    <xf numFmtId="182" fontId="9" fillId="0" borderId="338" xfId="6" applyNumberFormat="1" applyFont="1" applyFill="1" applyBorder="1" applyAlignment="1">
      <alignment horizontal="center" vertical="center"/>
    </xf>
    <xf numFmtId="182" fontId="9" fillId="0" borderId="339" xfId="6" applyNumberFormat="1" applyFont="1" applyFill="1" applyBorder="1" applyAlignment="1">
      <alignment horizontal="center" vertical="center"/>
    </xf>
    <xf numFmtId="182" fontId="9" fillId="0" borderId="279" xfId="6" applyNumberFormat="1" applyFont="1" applyFill="1" applyBorder="1" applyAlignment="1">
      <alignment horizontal="center" vertical="center"/>
    </xf>
    <xf numFmtId="182" fontId="9" fillId="0" borderId="341" xfId="6" applyNumberFormat="1" applyFont="1" applyFill="1" applyBorder="1" applyAlignment="1">
      <alignment horizontal="center" vertical="center"/>
    </xf>
    <xf numFmtId="182" fontId="9" fillId="0" borderId="117" xfId="6" applyNumberFormat="1" applyFont="1" applyFill="1" applyBorder="1" applyAlignment="1">
      <alignment horizontal="center" vertical="center"/>
    </xf>
    <xf numFmtId="182" fontId="9" fillId="0" borderId="128" xfId="6" applyNumberFormat="1" applyFont="1" applyFill="1" applyBorder="1" applyAlignment="1">
      <alignment horizontal="center" vertical="center"/>
    </xf>
    <xf numFmtId="182" fontId="9" fillId="2" borderId="299" xfId="0" applyNumberFormat="1" applyFont="1" applyFill="1" applyBorder="1" applyAlignment="1">
      <alignment horizontal="center" vertical="center"/>
    </xf>
    <xf numFmtId="182" fontId="9" fillId="2" borderId="19" xfId="0" applyNumberFormat="1" applyFont="1" applyFill="1" applyBorder="1" applyAlignment="1">
      <alignment horizontal="center" vertical="center"/>
    </xf>
    <xf numFmtId="182" fontId="9" fillId="2" borderId="17" xfId="0" applyNumberFormat="1" applyFont="1" applyFill="1" applyBorder="1" applyAlignment="1">
      <alignment horizontal="center" vertical="center"/>
    </xf>
    <xf numFmtId="182" fontId="9" fillId="2" borderId="300" xfId="0" applyNumberFormat="1" applyFont="1" applyFill="1" applyBorder="1" applyAlignment="1">
      <alignment horizontal="center" vertical="center"/>
    </xf>
    <xf numFmtId="182" fontId="9" fillId="2" borderId="24" xfId="0" applyNumberFormat="1" applyFont="1" applyFill="1" applyBorder="1" applyAlignment="1">
      <alignment horizontal="center" vertical="center"/>
    </xf>
    <xf numFmtId="182" fontId="9" fillId="2" borderId="27" xfId="0" applyNumberFormat="1" applyFont="1" applyFill="1" applyBorder="1" applyAlignment="1">
      <alignment horizontal="center" vertical="center"/>
    </xf>
    <xf numFmtId="182" fontId="9" fillId="2" borderId="288" xfId="0" applyNumberFormat="1" applyFont="1" applyFill="1" applyBorder="1" applyAlignment="1" applyProtection="1">
      <alignment horizontal="center" vertical="center"/>
      <protection locked="0"/>
    </xf>
    <xf numFmtId="182" fontId="9" fillId="2" borderId="23" xfId="0" applyNumberFormat="1" applyFont="1" applyFill="1" applyBorder="1" applyAlignment="1" applyProtection="1">
      <alignment horizontal="center" vertical="center"/>
      <protection locked="0"/>
    </xf>
    <xf numFmtId="182" fontId="9" fillId="2" borderId="332" xfId="0" applyNumberFormat="1" applyFont="1" applyFill="1" applyBorder="1" applyAlignment="1">
      <alignment horizontal="center" vertical="center"/>
    </xf>
    <xf numFmtId="182" fontId="9" fillId="2" borderId="282" xfId="0" applyNumberFormat="1" applyFont="1" applyFill="1" applyBorder="1" applyAlignment="1">
      <alignment horizontal="center" vertical="center"/>
    </xf>
    <xf numFmtId="182" fontId="9" fillId="2" borderId="0" xfId="0" applyNumberFormat="1" applyFont="1" applyFill="1" applyBorder="1" applyAlignment="1">
      <alignment horizontal="center" vertical="center"/>
    </xf>
    <xf numFmtId="182" fontId="9" fillId="2" borderId="306" xfId="0" applyNumberFormat="1" applyFont="1" applyFill="1" applyBorder="1" applyAlignment="1">
      <alignment horizontal="center" vertical="center"/>
    </xf>
    <xf numFmtId="182" fontId="9" fillId="2" borderId="289" xfId="0" applyNumberFormat="1" applyFont="1" applyFill="1" applyBorder="1" applyAlignment="1">
      <alignment horizontal="center" vertical="center"/>
    </xf>
    <xf numFmtId="182" fontId="9" fillId="2" borderId="11" xfId="0" applyNumberFormat="1" applyFont="1" applyFill="1" applyBorder="1" applyAlignment="1">
      <alignment horizontal="center" vertical="center"/>
    </xf>
    <xf numFmtId="182" fontId="9" fillId="2" borderId="335" xfId="0" applyNumberFormat="1" applyFont="1" applyFill="1" applyBorder="1" applyAlignment="1">
      <alignment horizontal="center" vertical="center"/>
    </xf>
    <xf numFmtId="182" fontId="9" fillId="2" borderId="80" xfId="6" applyNumberFormat="1" applyFont="1" applyFill="1" applyBorder="1" applyAlignment="1">
      <alignment horizontal="center" vertical="center"/>
    </xf>
    <xf numFmtId="182" fontId="9" fillId="2" borderId="340" xfId="6" applyNumberFormat="1" applyFont="1" applyFill="1" applyBorder="1" applyAlignment="1">
      <alignment horizontal="center" vertical="center"/>
    </xf>
    <xf numFmtId="182" fontId="17" fillId="2" borderId="0" xfId="5" applyNumberFormat="1" applyFont="1" applyFill="1" applyAlignment="1" applyProtection="1">
      <alignment horizontal="left" vertical="center"/>
    </xf>
    <xf numFmtId="182" fontId="16" fillId="2" borderId="0" xfId="5" applyNumberFormat="1" applyFont="1" applyFill="1" applyBorder="1" applyAlignment="1" applyProtection="1">
      <alignment horizontal="left" vertical="center"/>
    </xf>
    <xf numFmtId="182" fontId="9" fillId="2" borderId="330" xfId="0" applyNumberFormat="1" applyFont="1" applyFill="1" applyBorder="1" applyAlignment="1">
      <alignment horizontal="center" vertical="center" textRotation="255"/>
    </xf>
    <xf numFmtId="182" fontId="9" fillId="2" borderId="253" xfId="0" applyNumberFormat="1" applyFont="1" applyFill="1" applyBorder="1" applyAlignment="1">
      <alignment horizontal="center" vertical="center" textRotation="255"/>
    </xf>
    <xf numFmtId="182" fontId="9" fillId="0" borderId="330" xfId="0" applyNumberFormat="1" applyFont="1" applyFill="1" applyBorder="1" applyAlignment="1">
      <alignment horizontal="center" vertical="center" textRotation="255"/>
    </xf>
    <xf numFmtId="182" fontId="9" fillId="0" borderId="253" xfId="0" applyNumberFormat="1" applyFont="1" applyFill="1" applyBorder="1" applyAlignment="1">
      <alignment horizontal="center" vertical="center" textRotation="255"/>
    </xf>
    <xf numFmtId="186" fontId="9" fillId="2" borderId="0" xfId="5" applyNumberFormat="1" applyFont="1" applyFill="1" applyAlignment="1" applyProtection="1">
      <alignment horizontal="center"/>
    </xf>
    <xf numFmtId="182" fontId="9" fillId="0" borderId="21" xfId="0" applyNumberFormat="1" applyFont="1" applyFill="1" applyBorder="1" applyAlignment="1">
      <alignment horizontal="center" vertical="center"/>
    </xf>
    <xf numFmtId="182" fontId="9" fillId="0" borderId="27" xfId="0" applyNumberFormat="1" applyFont="1" applyFill="1" applyBorder="1" applyAlignment="1">
      <alignment horizontal="center" vertical="center"/>
    </xf>
    <xf numFmtId="182" fontId="9" fillId="2" borderId="46" xfId="5" applyNumberFormat="1" applyFont="1" applyFill="1" applyBorder="1" applyAlignment="1" applyProtection="1">
      <alignment horizontal="center" vertical="center"/>
    </xf>
    <xf numFmtId="182" fontId="9" fillId="2" borderId="70" xfId="5" applyNumberFormat="1" applyFont="1" applyFill="1" applyBorder="1" applyAlignment="1" applyProtection="1">
      <alignment horizontal="center" vertical="center"/>
    </xf>
    <xf numFmtId="182" fontId="9" fillId="2" borderId="135" xfId="5" applyNumberFormat="1" applyFont="1" applyFill="1" applyBorder="1" applyAlignment="1" applyProtection="1">
      <alignment horizontal="center" vertical="center"/>
    </xf>
    <xf numFmtId="182" fontId="9" fillId="2" borderId="272" xfId="5" applyNumberFormat="1" applyFont="1" applyFill="1" applyBorder="1" applyAlignment="1" applyProtection="1">
      <alignment horizontal="center" vertical="center"/>
    </xf>
    <xf numFmtId="182" fontId="9" fillId="2" borderId="301" xfId="0" applyNumberFormat="1" applyFont="1" applyFill="1" applyBorder="1" applyAlignment="1">
      <alignment horizontal="center" vertical="center"/>
    </xf>
    <xf numFmtId="182" fontId="9" fillId="2" borderId="155" xfId="0" applyNumberFormat="1" applyFont="1" applyFill="1" applyBorder="1" applyAlignment="1">
      <alignment horizontal="center" vertical="center"/>
    </xf>
    <xf numFmtId="182" fontId="9" fillId="2" borderId="107" xfId="0" applyNumberFormat="1" applyFont="1" applyFill="1" applyBorder="1" applyAlignment="1">
      <alignment horizontal="center" vertical="center"/>
    </xf>
    <xf numFmtId="182" fontId="9" fillId="0" borderId="33" xfId="0" applyNumberFormat="1" applyFont="1" applyFill="1" applyBorder="1" applyAlignment="1">
      <alignment horizontal="center" vertical="center"/>
    </xf>
    <xf numFmtId="182" fontId="9" fillId="0" borderId="17" xfId="0" applyNumberFormat="1" applyFont="1" applyFill="1" applyBorder="1" applyAlignment="1">
      <alignment horizontal="center" vertical="center"/>
    </xf>
    <xf numFmtId="182" fontId="9" fillId="2" borderId="21" xfId="0" applyNumberFormat="1" applyFont="1" applyFill="1" applyBorder="1" applyAlignment="1">
      <alignment horizontal="center" vertical="center"/>
    </xf>
    <xf numFmtId="182" fontId="9" fillId="2" borderId="36" xfId="0" applyNumberFormat="1" applyFont="1" applyFill="1" applyBorder="1" applyAlignment="1">
      <alignment horizontal="center" vertical="center"/>
    </xf>
    <xf numFmtId="182" fontId="9" fillId="2" borderId="273" xfId="5" applyNumberFormat="1" applyFont="1" applyFill="1" applyBorder="1" applyAlignment="1" applyProtection="1">
      <alignment horizontal="center" vertical="center"/>
    </xf>
    <xf numFmtId="182" fontId="9" fillId="2" borderId="71" xfId="5" applyNumberFormat="1" applyFont="1" applyFill="1" applyBorder="1" applyAlignment="1" applyProtection="1">
      <alignment horizontal="center" vertical="center"/>
    </xf>
    <xf numFmtId="182" fontId="9" fillId="3" borderId="330" xfId="0" applyNumberFormat="1" applyFont="1" applyFill="1" applyBorder="1" applyAlignment="1">
      <alignment horizontal="center" vertical="center" textRotation="255"/>
    </xf>
    <xf numFmtId="182" fontId="9" fillId="3" borderId="331" xfId="0" applyNumberFormat="1" applyFont="1" applyFill="1" applyBorder="1" applyAlignment="1">
      <alignment horizontal="center" vertical="center" textRotation="255"/>
    </xf>
    <xf numFmtId="182" fontId="9" fillId="3" borderId="236" xfId="0" applyNumberFormat="1" applyFont="1" applyFill="1" applyBorder="1" applyAlignment="1">
      <alignment horizontal="center" vertical="center" textRotation="255"/>
    </xf>
    <xf numFmtId="182" fontId="9" fillId="3" borderId="336" xfId="0" applyNumberFormat="1" applyFont="1" applyFill="1" applyBorder="1" applyAlignment="1">
      <alignment horizontal="center" vertical="center" textRotation="255"/>
    </xf>
    <xf numFmtId="182" fontId="9" fillId="2" borderId="286" xfId="0" applyNumberFormat="1" applyFont="1" applyFill="1" applyBorder="1" applyAlignment="1">
      <alignment horizontal="center" vertical="center" textRotation="255"/>
    </xf>
    <xf numFmtId="182" fontId="9" fillId="2" borderId="282" xfId="0" applyNumberFormat="1" applyFont="1" applyFill="1" applyBorder="1" applyAlignment="1">
      <alignment horizontal="center" vertical="center" textRotation="255"/>
    </xf>
    <xf numFmtId="182" fontId="9" fillId="2" borderId="287" xfId="0" applyNumberFormat="1" applyFont="1" applyFill="1" applyBorder="1" applyAlignment="1">
      <alignment horizontal="center" vertical="center" textRotation="255"/>
    </xf>
    <xf numFmtId="182" fontId="9" fillId="2" borderId="114" xfId="6" applyNumberFormat="1" applyFont="1" applyFill="1" applyBorder="1" applyAlignment="1">
      <alignment horizontal="center" vertical="center"/>
    </xf>
    <xf numFmtId="182" fontId="9" fillId="2" borderId="54" xfId="6" applyNumberFormat="1" applyFont="1" applyFill="1" applyBorder="1" applyAlignment="1">
      <alignment horizontal="center" vertical="center"/>
    </xf>
    <xf numFmtId="182" fontId="9" fillId="2" borderId="342" xfId="6" applyNumberFormat="1" applyFont="1" applyFill="1" applyBorder="1" applyAlignment="1">
      <alignment horizontal="center" vertical="center"/>
    </xf>
    <xf numFmtId="182" fontId="9" fillId="2" borderId="343" xfId="6" applyNumberFormat="1" applyFont="1" applyFill="1" applyBorder="1" applyAlignment="1">
      <alignment horizontal="center" vertical="center"/>
    </xf>
    <xf numFmtId="0" fontId="9" fillId="2" borderId="235" xfId="6" applyFont="1" applyFill="1" applyBorder="1" applyAlignment="1">
      <alignment horizontal="center" vertical="center"/>
    </xf>
    <xf numFmtId="0" fontId="9" fillId="2" borderId="4" xfId="6" applyFont="1" applyFill="1" applyBorder="1" applyAlignment="1">
      <alignment horizontal="center" vertical="center"/>
    </xf>
    <xf numFmtId="0" fontId="9" fillId="2" borderId="9" xfId="6" applyFont="1" applyFill="1" applyBorder="1" applyAlignment="1">
      <alignment horizontal="center" vertical="center"/>
    </xf>
    <xf numFmtId="0" fontId="9" fillId="2" borderId="9" xfId="6" applyNumberFormat="1" applyFont="1" applyFill="1" applyBorder="1" applyAlignment="1">
      <alignment horizontal="center" vertical="center"/>
    </xf>
    <xf numFmtId="0" fontId="9" fillId="2" borderId="9" xfId="0" applyFont="1" applyFill="1" applyBorder="1" applyAlignment="1">
      <alignment horizontal="center" vertical="center"/>
    </xf>
    <xf numFmtId="179" fontId="9" fillId="2" borderId="22" xfId="0" applyNumberFormat="1" applyFont="1" applyFill="1" applyBorder="1" applyAlignment="1" applyProtection="1">
      <alignment horizontal="center" vertical="center" wrapText="1"/>
      <protection locked="0"/>
    </xf>
    <xf numFmtId="179" fontId="9" fillId="2" borderId="105" xfId="0" applyNumberFormat="1" applyFont="1" applyFill="1" applyBorder="1" applyAlignment="1" applyProtection="1">
      <alignment horizontal="center" vertical="center" wrapText="1"/>
      <protection locked="0"/>
    </xf>
    <xf numFmtId="179" fontId="28" fillId="2" borderId="0" xfId="0" applyNumberFormat="1" applyFont="1" applyFill="1" applyAlignment="1" applyProtection="1">
      <alignment vertical="center" wrapText="1" shrinkToFit="1"/>
      <protection locked="0"/>
    </xf>
    <xf numFmtId="179" fontId="28" fillId="2" borderId="0" xfId="0" applyNumberFormat="1" applyFont="1" applyFill="1" applyAlignment="1" applyProtection="1">
      <alignment vertical="center" shrinkToFit="1"/>
      <protection locked="0"/>
    </xf>
    <xf numFmtId="0" fontId="9" fillId="2" borderId="235" xfId="6" applyNumberFormat="1" applyFont="1" applyFill="1" applyBorder="1" applyAlignment="1">
      <alignment horizontal="center" vertical="center"/>
    </xf>
    <xf numFmtId="0" fontId="9" fillId="2" borderId="208" xfId="6" applyNumberFormat="1" applyFont="1" applyFill="1" applyBorder="1" applyAlignment="1">
      <alignment horizontal="center" vertical="center"/>
    </xf>
    <xf numFmtId="0" fontId="9" fillId="2" borderId="198" xfId="6" applyNumberFormat="1" applyFont="1" applyFill="1" applyBorder="1" applyAlignment="1">
      <alignment horizontal="center" vertical="center"/>
    </xf>
    <xf numFmtId="0" fontId="9" fillId="2" borderId="137" xfId="6" applyNumberFormat="1" applyFont="1" applyFill="1" applyBorder="1" applyAlignment="1">
      <alignment horizontal="center" vertical="center"/>
    </xf>
    <xf numFmtId="0" fontId="9" fillId="2" borderId="231" xfId="6" applyNumberFormat="1" applyFont="1" applyFill="1" applyBorder="1" applyAlignment="1">
      <alignment horizontal="center" vertical="center"/>
    </xf>
    <xf numFmtId="0" fontId="9" fillId="2" borderId="347" xfId="6" applyNumberFormat="1" applyFont="1" applyFill="1" applyBorder="1" applyAlignment="1">
      <alignment horizontal="center" vertical="center"/>
    </xf>
    <xf numFmtId="0" fontId="9" fillId="2" borderId="7" xfId="6" applyNumberFormat="1" applyFont="1" applyFill="1" applyBorder="1" applyAlignment="1">
      <alignment horizontal="center" vertical="center"/>
    </xf>
    <xf numFmtId="0" fontId="9" fillId="2" borderId="348" xfId="6" applyNumberFormat="1" applyFont="1" applyFill="1" applyBorder="1" applyAlignment="1">
      <alignment horizontal="center" vertical="center"/>
    </xf>
    <xf numFmtId="0" fontId="9" fillId="2" borderId="339" xfId="6" applyNumberFormat="1" applyFont="1" applyFill="1" applyBorder="1" applyAlignment="1">
      <alignment horizontal="center" vertical="center"/>
    </xf>
    <xf numFmtId="0" fontId="9" fillId="2" borderId="114" xfId="6" applyFont="1" applyFill="1" applyBorder="1" applyAlignment="1">
      <alignment horizontal="center" vertical="center"/>
    </xf>
    <xf numFmtId="0" fontId="9" fillId="2" borderId="128" xfId="6" applyFont="1" applyFill="1" applyBorder="1" applyAlignment="1">
      <alignment horizontal="center" vertical="center"/>
    </xf>
    <xf numFmtId="0" fontId="9" fillId="2" borderId="114" xfId="6" applyNumberFormat="1" applyFont="1" applyFill="1" applyBorder="1" applyAlignment="1">
      <alignment horizontal="center" vertical="center"/>
    </xf>
    <xf numFmtId="0" fontId="9" fillId="2" borderId="128" xfId="6" applyNumberFormat="1" applyFont="1" applyFill="1" applyBorder="1" applyAlignment="1">
      <alignment horizontal="center" vertical="center"/>
    </xf>
    <xf numFmtId="0" fontId="9" fillId="2" borderId="272" xfId="5" applyFont="1" applyFill="1" applyBorder="1" applyAlignment="1" applyProtection="1">
      <alignment horizontal="center" vertical="center"/>
    </xf>
    <xf numFmtId="0" fontId="9" fillId="2" borderId="70" xfId="5" applyFont="1" applyFill="1" applyBorder="1" applyAlignment="1" applyProtection="1">
      <alignment horizontal="center" vertical="center"/>
    </xf>
    <xf numFmtId="0" fontId="9" fillId="2" borderId="135" xfId="5" applyFont="1" applyFill="1" applyBorder="1" applyAlignment="1" applyProtection="1">
      <alignment horizontal="center" vertical="center"/>
    </xf>
    <xf numFmtId="0" fontId="9" fillId="2" borderId="330" xfId="0" applyFont="1" applyFill="1" applyBorder="1" applyAlignment="1">
      <alignment horizontal="center" vertical="center" textRotation="255"/>
    </xf>
    <xf numFmtId="0" fontId="9" fillId="2" borderId="331" xfId="0" applyFont="1" applyFill="1" applyBorder="1" applyAlignment="1">
      <alignment horizontal="center" vertical="center" textRotation="255"/>
    </xf>
    <xf numFmtId="0" fontId="9" fillId="2" borderId="253" xfId="0" applyFont="1" applyFill="1" applyBorder="1" applyAlignment="1">
      <alignment horizontal="center" vertical="center" textRotation="255"/>
    </xf>
    <xf numFmtId="0" fontId="9" fillId="2" borderId="21" xfId="0" applyFont="1" applyFill="1" applyBorder="1" applyAlignment="1">
      <alignment horizontal="center" vertical="center"/>
    </xf>
    <xf numFmtId="0" fontId="9" fillId="2" borderId="24" xfId="0" applyFont="1" applyFill="1" applyBorder="1" applyAlignment="1">
      <alignment horizontal="center" vertical="center"/>
    </xf>
    <xf numFmtId="0" fontId="9" fillId="2" borderId="301" xfId="0" applyFont="1" applyFill="1" applyBorder="1" applyAlignment="1">
      <alignment horizontal="center" vertical="center"/>
    </xf>
    <xf numFmtId="0" fontId="9" fillId="2" borderId="155" xfId="0" applyFont="1" applyFill="1" applyBorder="1" applyAlignment="1">
      <alignment horizontal="center" vertical="center"/>
    </xf>
    <xf numFmtId="0" fontId="9" fillId="2" borderId="107" xfId="0" applyFont="1" applyFill="1" applyBorder="1" applyAlignment="1">
      <alignment horizontal="center" vertical="center"/>
    </xf>
    <xf numFmtId="0" fontId="9" fillId="2" borderId="161" xfId="5" applyFont="1" applyFill="1" applyBorder="1" applyAlignment="1" applyProtection="1">
      <alignment horizontal="center" vertical="center"/>
    </xf>
    <xf numFmtId="0" fontId="9" fillId="2" borderId="34" xfId="5" applyFont="1" applyFill="1" applyBorder="1" applyAlignment="1" applyProtection="1">
      <alignment horizontal="center" vertical="center"/>
    </xf>
    <xf numFmtId="0" fontId="9" fillId="2" borderId="21" xfId="5" applyFont="1" applyFill="1" applyBorder="1" applyAlignment="1" applyProtection="1">
      <alignment horizontal="center" vertical="center"/>
    </xf>
    <xf numFmtId="0" fontId="9" fillId="2" borderId="27" xfId="5" applyFont="1" applyFill="1" applyBorder="1" applyAlignment="1" applyProtection="1">
      <alignment horizontal="center" vertical="center"/>
    </xf>
    <xf numFmtId="179" fontId="9" fillId="2" borderId="288" xfId="0" applyNumberFormat="1" applyFont="1" applyFill="1" applyBorder="1" applyAlignment="1" applyProtection="1">
      <alignment horizontal="center" vertical="center"/>
      <protection locked="0"/>
    </xf>
    <xf numFmtId="179" fontId="9" fillId="2" borderId="23" xfId="0" applyNumberFormat="1" applyFont="1" applyFill="1" applyBorder="1" applyAlignment="1" applyProtection="1">
      <alignment horizontal="center" vertical="center"/>
      <protection locked="0"/>
    </xf>
    <xf numFmtId="0" fontId="9" fillId="2" borderId="332" xfId="0" applyFont="1" applyFill="1" applyBorder="1" applyAlignment="1">
      <alignment horizontal="center" vertical="center"/>
    </xf>
    <xf numFmtId="0" fontId="9" fillId="2" borderId="282" xfId="0" applyFont="1" applyFill="1" applyBorder="1" applyAlignment="1">
      <alignment horizontal="center" vertical="center"/>
    </xf>
    <xf numFmtId="0" fontId="9" fillId="2" borderId="0" xfId="0" applyFont="1" applyFill="1" applyBorder="1" applyAlignment="1">
      <alignment horizontal="center" vertical="center"/>
    </xf>
    <xf numFmtId="0" fontId="9" fillId="2" borderId="306" xfId="0" applyFont="1" applyFill="1" applyBorder="1" applyAlignment="1">
      <alignment horizontal="center" vertical="center"/>
    </xf>
    <xf numFmtId="0" fontId="9" fillId="2" borderId="286" xfId="0" applyFont="1" applyFill="1" applyBorder="1" applyAlignment="1">
      <alignment horizontal="center" vertical="center"/>
    </xf>
    <xf numFmtId="0" fontId="9" fillId="2" borderId="31" xfId="0" applyFont="1" applyFill="1" applyBorder="1" applyAlignment="1">
      <alignment horizontal="center" vertical="center"/>
    </xf>
    <xf numFmtId="0" fontId="9" fillId="2" borderId="298" xfId="0" applyFont="1" applyFill="1" applyBorder="1" applyAlignment="1">
      <alignment horizontal="center" vertical="center"/>
    </xf>
    <xf numFmtId="0" fontId="17" fillId="2" borderId="0" xfId="5" applyFont="1" applyFill="1" applyAlignment="1" applyProtection="1">
      <alignment horizontal="left" vertical="center"/>
    </xf>
    <xf numFmtId="0" fontId="16" fillId="2" borderId="0" xfId="5" applyFont="1" applyFill="1" applyBorder="1" applyAlignment="1" applyProtection="1">
      <alignment horizontal="left"/>
    </xf>
    <xf numFmtId="0" fontId="9" fillId="2" borderId="286" xfId="0" applyFont="1" applyFill="1" applyBorder="1" applyAlignment="1">
      <alignment horizontal="center" vertical="center" textRotation="255"/>
    </xf>
    <xf numFmtId="0" fontId="9" fillId="2" borderId="282" xfId="0" applyFont="1" applyFill="1" applyBorder="1" applyAlignment="1">
      <alignment horizontal="center" vertical="center" textRotation="255"/>
    </xf>
    <xf numFmtId="0" fontId="9" fillId="2" borderId="287" xfId="0" applyFont="1" applyFill="1" applyBorder="1" applyAlignment="1">
      <alignment horizontal="center" vertical="center" textRotation="255"/>
    </xf>
    <xf numFmtId="22" fontId="15" fillId="2" borderId="0" xfId="5" applyNumberFormat="1" applyFont="1" applyFill="1" applyAlignment="1" applyProtection="1">
      <alignment horizontal="center"/>
    </xf>
    <xf numFmtId="0" fontId="9" fillId="2" borderId="52" xfId="0" applyFont="1" applyFill="1" applyBorder="1" applyAlignment="1">
      <alignment horizontal="center" vertical="center"/>
    </xf>
    <xf numFmtId="0" fontId="9" fillId="2" borderId="211" xfId="0" applyFont="1" applyFill="1" applyBorder="1" applyAlignment="1">
      <alignment horizontal="center" vertical="center"/>
    </xf>
    <xf numFmtId="0" fontId="9" fillId="2" borderId="300" xfId="0" applyFont="1" applyFill="1" applyBorder="1" applyAlignment="1">
      <alignment horizontal="center" vertical="center"/>
    </xf>
    <xf numFmtId="0" fontId="9" fillId="2" borderId="27" xfId="0" applyFont="1" applyFill="1" applyBorder="1" applyAlignment="1">
      <alignment horizontal="center" vertical="center"/>
    </xf>
    <xf numFmtId="0" fontId="9" fillId="2" borderId="46" xfId="5" applyFont="1" applyFill="1" applyBorder="1" applyAlignment="1" applyProtection="1">
      <alignment horizontal="center" vertical="center"/>
    </xf>
    <xf numFmtId="0" fontId="9" fillId="2" borderId="71" xfId="5" applyFont="1" applyFill="1" applyBorder="1" applyAlignment="1" applyProtection="1">
      <alignment horizontal="center" vertical="center"/>
    </xf>
    <xf numFmtId="0" fontId="9" fillId="2" borderId="289" xfId="0" applyFont="1" applyFill="1" applyBorder="1" applyAlignment="1">
      <alignment horizontal="center" vertical="center" textRotation="255"/>
    </xf>
    <xf numFmtId="0" fontId="9" fillId="2" borderId="28" xfId="5" applyFont="1" applyFill="1" applyBorder="1" applyAlignment="1" applyProtection="1">
      <alignment horizontal="left" vertical="center"/>
    </xf>
    <xf numFmtId="0" fontId="9" fillId="2" borderId="0" xfId="5" applyFont="1" applyFill="1" applyBorder="1" applyAlignment="1" applyProtection="1">
      <alignment horizontal="left" vertical="center"/>
    </xf>
    <xf numFmtId="0" fontId="9" fillId="2" borderId="306" xfId="5" applyFont="1" applyFill="1" applyBorder="1" applyAlignment="1" applyProtection="1">
      <alignment horizontal="left" vertical="center"/>
    </xf>
    <xf numFmtId="0" fontId="9" fillId="2" borderId="269" xfId="5" applyFont="1" applyFill="1" applyBorder="1" applyAlignment="1" applyProtection="1">
      <alignment horizontal="left" vertical="center"/>
    </xf>
    <xf numFmtId="0" fontId="9" fillId="3" borderId="286" xfId="0" applyFont="1" applyFill="1" applyBorder="1" applyAlignment="1">
      <alignment horizontal="center" vertical="center" textRotation="255"/>
    </xf>
    <xf numFmtId="0" fontId="9" fillId="3" borderId="282" xfId="0" applyFont="1" applyFill="1" applyBorder="1" applyAlignment="1">
      <alignment horizontal="center" vertical="center" textRotation="255"/>
    </xf>
    <xf numFmtId="0" fontId="9" fillId="3" borderId="289" xfId="0" applyFont="1" applyFill="1" applyBorder="1" applyAlignment="1">
      <alignment horizontal="center" vertical="center" textRotation="255"/>
    </xf>
    <xf numFmtId="0" fontId="9" fillId="3" borderId="288" xfId="0" applyFont="1" applyFill="1" applyBorder="1" applyAlignment="1">
      <alignment horizontal="center" vertical="center" textRotation="255"/>
    </xf>
    <xf numFmtId="0" fontId="9" fillId="2" borderId="147" xfId="5" applyFont="1" applyFill="1" applyBorder="1" applyAlignment="1" applyProtection="1">
      <alignment horizontal="center" vertical="center"/>
    </xf>
    <xf numFmtId="0" fontId="9" fillId="2" borderId="299" xfId="0" applyFont="1" applyFill="1" applyBorder="1" applyAlignment="1">
      <alignment horizontal="center" vertical="center"/>
    </xf>
    <xf numFmtId="0" fontId="9" fillId="2" borderId="19" xfId="0" applyFont="1" applyFill="1" applyBorder="1" applyAlignment="1">
      <alignment horizontal="center" vertical="center"/>
    </xf>
    <xf numFmtId="0" fontId="9" fillId="2" borderId="17" xfId="0" applyFont="1" applyFill="1" applyBorder="1" applyAlignment="1">
      <alignment horizontal="center" vertical="center"/>
    </xf>
    <xf numFmtId="0" fontId="11" fillId="0" borderId="273" xfId="5" applyFont="1" applyFill="1" applyBorder="1" applyAlignment="1" applyProtection="1">
      <alignment horizontal="center" vertical="center"/>
    </xf>
    <xf numFmtId="179" fontId="32" fillId="0" borderId="0" xfId="0" applyNumberFormat="1" applyFont="1" applyFill="1" applyAlignment="1" applyProtection="1">
      <alignment horizontal="left"/>
      <protection locked="0"/>
    </xf>
    <xf numFmtId="22" fontId="24" fillId="0" borderId="0" xfId="5" applyNumberFormat="1" applyFont="1" applyFill="1" applyAlignment="1" applyProtection="1">
      <alignment horizontal="center"/>
    </xf>
    <xf numFmtId="179" fontId="11" fillId="0" borderId="288" xfId="0" applyNumberFormat="1" applyFont="1" applyFill="1" applyBorder="1" applyAlignment="1" applyProtection="1">
      <alignment horizontal="center" vertical="center"/>
      <protection locked="0"/>
    </xf>
    <xf numFmtId="179" fontId="11" fillId="0" borderId="23" xfId="0" applyNumberFormat="1" applyFont="1" applyFill="1" applyBorder="1" applyAlignment="1" applyProtection="1">
      <alignment horizontal="center" vertical="center"/>
      <protection locked="0"/>
    </xf>
    <xf numFmtId="0" fontId="11" fillId="0" borderId="282" xfId="0" applyFont="1" applyFill="1" applyBorder="1" applyAlignment="1">
      <alignment horizontal="center" vertical="center"/>
    </xf>
    <xf numFmtId="0" fontId="11" fillId="0" borderId="0" xfId="0" applyFont="1" applyFill="1" applyBorder="1" applyAlignment="1">
      <alignment horizontal="center" vertical="center"/>
    </xf>
    <xf numFmtId="0" fontId="11" fillId="0" borderId="300" xfId="0" applyFont="1" applyFill="1" applyBorder="1" applyAlignment="1">
      <alignment horizontal="center" vertical="center"/>
    </xf>
    <xf numFmtId="0" fontId="11" fillId="0" borderId="24" xfId="0" applyFont="1" applyFill="1" applyBorder="1" applyAlignment="1">
      <alignment horizontal="center" vertical="center"/>
    </xf>
    <xf numFmtId="0" fontId="11" fillId="0" borderId="299" xfId="0" applyFont="1" applyFill="1" applyBorder="1" applyAlignment="1">
      <alignment horizontal="center" vertical="center"/>
    </xf>
    <xf numFmtId="0" fontId="11" fillId="0" borderId="19" xfId="0" applyFont="1" applyFill="1" applyBorder="1" applyAlignment="1">
      <alignment horizontal="center" vertical="center"/>
    </xf>
    <xf numFmtId="0" fontId="11" fillId="0" borderId="286" xfId="0" applyFont="1" applyFill="1" applyBorder="1" applyAlignment="1">
      <alignment horizontal="center" vertical="center"/>
    </xf>
    <xf numFmtId="0" fontId="11" fillId="0" borderId="31" xfId="0" applyFont="1" applyFill="1" applyBorder="1" applyAlignment="1">
      <alignment horizontal="center" vertical="center"/>
    </xf>
    <xf numFmtId="0" fontId="11" fillId="0" borderId="237" xfId="5" applyFont="1" applyFill="1" applyBorder="1" applyAlignment="1" applyProtection="1">
      <alignment horizontal="center" vertical="center"/>
    </xf>
    <xf numFmtId="0" fontId="11" fillId="0" borderId="23" xfId="5" applyFont="1" applyFill="1" applyBorder="1" applyAlignment="1" applyProtection="1">
      <alignment horizontal="center" vertical="center"/>
    </xf>
    <xf numFmtId="0" fontId="11" fillId="0" borderId="332" xfId="5" applyFont="1" applyFill="1" applyBorder="1" applyAlignment="1" applyProtection="1">
      <alignment horizontal="center" vertical="center"/>
    </xf>
    <xf numFmtId="0" fontId="11" fillId="0" borderId="37" xfId="5" applyFont="1" applyFill="1" applyBorder="1" applyAlignment="1" applyProtection="1">
      <alignment horizontal="center" vertical="center"/>
    </xf>
    <xf numFmtId="0" fontId="11" fillId="0" borderId="40" xfId="5" applyFont="1" applyFill="1" applyBorder="1" applyAlignment="1" applyProtection="1">
      <alignment horizontal="center" vertical="center"/>
    </xf>
    <xf numFmtId="0" fontId="11" fillId="0" borderId="124" xfId="5" applyFont="1" applyFill="1" applyBorder="1" applyAlignment="1" applyProtection="1">
      <alignment horizontal="center" vertical="center"/>
    </xf>
    <xf numFmtId="0" fontId="11" fillId="0" borderId="349" xfId="0" applyFont="1" applyFill="1" applyBorder="1" applyAlignment="1">
      <alignment horizontal="center" vertical="center" textRotation="255"/>
    </xf>
    <xf numFmtId="0" fontId="11" fillId="0" borderId="189" xfId="0" applyFont="1" applyFill="1" applyBorder="1" applyAlignment="1">
      <alignment horizontal="center" vertical="center" textRotation="255"/>
    </xf>
    <xf numFmtId="0" fontId="11" fillId="0" borderId="288" xfId="0" applyFont="1" applyFill="1" applyBorder="1" applyAlignment="1">
      <alignment horizontal="center" vertical="center" textRotation="255"/>
    </xf>
    <xf numFmtId="0" fontId="11" fillId="0" borderId="282" xfId="0" applyFont="1" applyFill="1" applyBorder="1" applyAlignment="1">
      <alignment horizontal="center" vertical="center" textRotation="255"/>
    </xf>
    <xf numFmtId="0" fontId="11" fillId="0" borderId="289" xfId="0" applyFont="1" applyFill="1" applyBorder="1" applyAlignment="1">
      <alignment horizontal="center" vertical="center" textRotation="255"/>
    </xf>
    <xf numFmtId="0" fontId="11" fillId="0" borderId="301" xfId="0" applyFont="1" applyFill="1" applyBorder="1" applyAlignment="1">
      <alignment horizontal="center" vertical="center"/>
    </xf>
    <xf numFmtId="0" fontId="11" fillId="0" borderId="155" xfId="0" applyFont="1" applyFill="1" applyBorder="1" applyAlignment="1">
      <alignment horizontal="center" vertical="center"/>
    </xf>
    <xf numFmtId="0" fontId="11" fillId="0" borderId="330" xfId="0" applyFont="1" applyFill="1" applyBorder="1" applyAlignment="1">
      <alignment horizontal="center" vertical="center" textRotation="255"/>
    </xf>
    <xf numFmtId="0" fontId="11" fillId="0" borderId="331" xfId="0" applyFont="1" applyFill="1" applyBorder="1" applyAlignment="1">
      <alignment horizontal="center" vertical="center" textRotation="255"/>
    </xf>
    <xf numFmtId="0" fontId="11" fillId="0" borderId="253" xfId="0" applyFont="1" applyFill="1" applyBorder="1" applyAlignment="1">
      <alignment horizontal="center" vertical="center" textRotation="255"/>
    </xf>
    <xf numFmtId="0" fontId="11" fillId="0" borderId="286" xfId="0" applyFont="1" applyFill="1" applyBorder="1" applyAlignment="1">
      <alignment horizontal="center" vertical="center" textRotation="255"/>
    </xf>
    <xf numFmtId="0" fontId="11" fillId="0" borderId="287" xfId="0" applyFont="1" applyFill="1" applyBorder="1" applyAlignment="1">
      <alignment horizontal="center" vertical="center" textRotation="255"/>
    </xf>
    <xf numFmtId="0" fontId="11" fillId="3" borderId="288" xfId="0" applyFont="1" applyFill="1" applyBorder="1" applyAlignment="1">
      <alignment horizontal="center" vertical="center" textRotation="255"/>
    </xf>
    <xf numFmtId="0" fontId="11" fillId="3" borderId="282" xfId="0" applyFont="1" applyFill="1" applyBorder="1" applyAlignment="1">
      <alignment horizontal="center" vertical="center" textRotation="255"/>
    </xf>
    <xf numFmtId="0" fontId="11" fillId="3" borderId="289" xfId="0" applyFont="1" applyFill="1" applyBorder="1" applyAlignment="1">
      <alignment horizontal="center" vertical="center" textRotation="255"/>
    </xf>
    <xf numFmtId="0" fontId="11" fillId="3" borderId="286" xfId="0" applyFont="1" applyFill="1" applyBorder="1" applyAlignment="1">
      <alignment horizontal="center" vertical="center" textRotation="255"/>
    </xf>
    <xf numFmtId="0" fontId="11" fillId="0" borderId="71" xfId="5" applyFont="1" applyFill="1" applyBorder="1" applyAlignment="1" applyProtection="1">
      <alignment horizontal="center" vertical="center"/>
    </xf>
    <xf numFmtId="0" fontId="11" fillId="0" borderId="272" xfId="5" applyFont="1" applyFill="1" applyBorder="1" applyAlignment="1" applyProtection="1">
      <alignment horizontal="center" vertical="center"/>
    </xf>
    <xf numFmtId="0" fontId="11" fillId="0" borderId="75" xfId="5" applyFont="1" applyFill="1" applyBorder="1" applyAlignment="1" applyProtection="1">
      <alignment horizontal="center" vertical="center"/>
    </xf>
    <xf numFmtId="177" fontId="9" fillId="0" borderId="46" xfId="5" applyNumberFormat="1" applyFont="1" applyFill="1" applyBorder="1" applyAlignment="1" applyProtection="1">
      <alignment horizontal="center" vertical="center"/>
    </xf>
    <xf numFmtId="177" fontId="9" fillId="0" borderId="70" xfId="5" applyNumberFormat="1" applyFont="1" applyFill="1" applyBorder="1" applyAlignment="1" applyProtection="1">
      <alignment horizontal="center" vertical="center"/>
    </xf>
    <xf numFmtId="177" fontId="9" fillId="0" borderId="71" xfId="5" applyNumberFormat="1" applyFont="1" applyFill="1" applyBorder="1" applyAlignment="1" applyProtection="1">
      <alignment horizontal="center" vertical="center"/>
    </xf>
    <xf numFmtId="177" fontId="9" fillId="0" borderId="206" xfId="5" applyNumberFormat="1" applyFont="1" applyFill="1" applyBorder="1" applyAlignment="1" applyProtection="1">
      <alignment horizontal="center" vertical="center"/>
    </xf>
    <xf numFmtId="177" fontId="9" fillId="0" borderId="207" xfId="5" applyNumberFormat="1" applyFont="1" applyFill="1" applyBorder="1" applyAlignment="1" applyProtection="1">
      <alignment horizontal="center" vertical="center"/>
    </xf>
    <xf numFmtId="177" fontId="9" fillId="0" borderId="350" xfId="5" applyNumberFormat="1" applyFont="1" applyFill="1" applyBorder="1" applyAlignment="1" applyProtection="1">
      <alignment horizontal="center" vertical="center"/>
    </xf>
    <xf numFmtId="0" fontId="9" fillId="0" borderId="327" xfId="5" applyFont="1" applyFill="1" applyBorder="1" applyAlignment="1" applyProtection="1">
      <alignment horizontal="center" vertical="center"/>
    </xf>
    <xf numFmtId="0" fontId="9" fillId="0" borderId="351" xfId="5" applyFont="1" applyFill="1" applyBorder="1" applyAlignment="1" applyProtection="1">
      <alignment horizontal="center" vertical="center"/>
    </xf>
    <xf numFmtId="184" fontId="10" fillId="0" borderId="0" xfId="0" applyNumberFormat="1" applyFont="1" applyFill="1" applyBorder="1" applyAlignment="1" applyProtection="1">
      <alignment horizontal="center"/>
      <protection locked="0"/>
    </xf>
    <xf numFmtId="0" fontId="9" fillId="0" borderId="277" xfId="5" applyFont="1" applyFill="1" applyBorder="1" applyAlignment="1" applyProtection="1">
      <alignment horizontal="left" vertical="center"/>
    </xf>
    <xf numFmtId="0" fontId="9" fillId="0" borderId="318" xfId="5" applyFont="1" applyFill="1" applyBorder="1" applyAlignment="1" applyProtection="1">
      <alignment horizontal="left" vertical="center"/>
    </xf>
    <xf numFmtId="0" fontId="9" fillId="0" borderId="0" xfId="0" applyFont="1" applyFill="1" applyBorder="1" applyAlignment="1">
      <alignment horizontal="left" vertical="center" wrapText="1"/>
    </xf>
    <xf numFmtId="0" fontId="9" fillId="0" borderId="0" xfId="0" applyFont="1" applyFill="1" applyBorder="1" applyAlignment="1">
      <alignment horizontal="left" vertical="center"/>
    </xf>
    <xf numFmtId="177" fontId="9" fillId="0" borderId="352" xfId="5" applyNumberFormat="1" applyFont="1" applyFill="1" applyBorder="1" applyAlignment="1" applyProtection="1">
      <alignment horizontal="center" vertical="center"/>
    </xf>
    <xf numFmtId="0" fontId="9" fillId="0" borderId="24" xfId="5" applyFont="1" applyFill="1" applyBorder="1" applyAlignment="1" applyProtection="1">
      <alignment horizontal="center" vertical="center"/>
    </xf>
    <xf numFmtId="0" fontId="9" fillId="0" borderId="27" xfId="5" applyFont="1" applyFill="1" applyBorder="1" applyAlignment="1" applyProtection="1">
      <alignment horizontal="center" vertical="center"/>
    </xf>
    <xf numFmtId="179" fontId="9" fillId="0" borderId="23" xfId="0" applyNumberFormat="1" applyFont="1" applyFill="1" applyBorder="1" applyAlignment="1" applyProtection="1">
      <alignment horizontal="center" vertical="center"/>
      <protection locked="0"/>
    </xf>
    <xf numFmtId="0" fontId="9" fillId="0" borderId="282" xfId="0" applyFont="1" applyFill="1" applyBorder="1" applyAlignment="1">
      <alignment horizontal="center" vertical="center"/>
    </xf>
    <xf numFmtId="0" fontId="9" fillId="0" borderId="0" xfId="0" applyFont="1" applyFill="1" applyBorder="1" applyAlignment="1">
      <alignment horizontal="center" vertical="center"/>
    </xf>
    <xf numFmtId="0" fontId="9" fillId="0" borderId="287" xfId="0" applyFont="1" applyFill="1" applyBorder="1" applyAlignment="1">
      <alignment horizontal="center" vertical="center"/>
    </xf>
    <xf numFmtId="0" fontId="9" fillId="0" borderId="212" xfId="0" applyFont="1" applyFill="1" applyBorder="1" applyAlignment="1">
      <alignment horizontal="center" vertical="center"/>
    </xf>
    <xf numFmtId="0" fontId="9" fillId="0" borderId="236" xfId="0" applyFont="1" applyFill="1" applyBorder="1" applyAlignment="1">
      <alignment horizontal="center" vertical="center" textRotation="255"/>
    </xf>
    <xf numFmtId="22" fontId="15" fillId="0" borderId="0" xfId="5" applyNumberFormat="1" applyFont="1" applyFill="1" applyAlignment="1" applyProtection="1">
      <alignment horizontal="center"/>
    </xf>
    <xf numFmtId="0" fontId="9" fillId="0" borderId="237" xfId="5" applyFont="1" applyFill="1" applyBorder="1" applyAlignment="1" applyProtection="1">
      <alignment horizontal="center" vertical="center"/>
    </xf>
    <xf numFmtId="0" fontId="9" fillId="0" borderId="23" xfId="5" applyFont="1" applyFill="1" applyBorder="1" applyAlignment="1" applyProtection="1">
      <alignment horizontal="center" vertical="center"/>
    </xf>
    <xf numFmtId="0" fontId="9" fillId="0" borderId="332" xfId="5" applyFont="1" applyFill="1" applyBorder="1" applyAlignment="1" applyProtection="1">
      <alignment horizontal="center" vertical="center"/>
    </xf>
    <xf numFmtId="0" fontId="9" fillId="3" borderId="336" xfId="0" applyFont="1" applyFill="1" applyBorder="1" applyAlignment="1">
      <alignment horizontal="center" vertical="center" textRotation="255"/>
    </xf>
    <xf numFmtId="0" fontId="9" fillId="3" borderId="331" xfId="0" applyFont="1" applyFill="1" applyBorder="1" applyAlignment="1">
      <alignment horizontal="center" vertical="center" textRotation="255"/>
    </xf>
    <xf numFmtId="0" fontId="9" fillId="3" borderId="236" xfId="0" applyFont="1" applyFill="1" applyBorder="1" applyAlignment="1">
      <alignment horizontal="center" vertical="center" textRotation="255"/>
    </xf>
    <xf numFmtId="0" fontId="9" fillId="3" borderId="336" xfId="0" applyFont="1" applyFill="1" applyBorder="1" applyAlignment="1">
      <alignment vertical="center" textRotation="255"/>
    </xf>
    <xf numFmtId="0" fontId="9" fillId="3" borderId="331" xfId="0" applyFont="1" applyFill="1" applyBorder="1" applyAlignment="1">
      <alignment vertical="center" textRotation="255"/>
    </xf>
    <xf numFmtId="0" fontId="9" fillId="3" borderId="236" xfId="0" applyFont="1" applyFill="1" applyBorder="1" applyAlignment="1">
      <alignment vertical="center" textRotation="255"/>
    </xf>
    <xf numFmtId="0" fontId="9" fillId="2" borderId="334" xfId="0" applyFont="1" applyFill="1" applyBorder="1" applyAlignment="1">
      <alignment horizontal="center" vertical="center" textRotation="255"/>
    </xf>
    <xf numFmtId="0" fontId="9" fillId="2" borderId="292" xfId="0" applyFont="1" applyFill="1" applyBorder="1" applyAlignment="1">
      <alignment horizontal="center" vertical="center" textRotation="255"/>
    </xf>
    <xf numFmtId="0" fontId="9" fillId="2" borderId="293" xfId="0" applyFont="1" applyFill="1" applyBorder="1" applyAlignment="1">
      <alignment horizontal="center" vertical="center" textRotation="255"/>
    </xf>
    <xf numFmtId="0" fontId="29" fillId="2" borderId="26" xfId="0" applyFont="1" applyFill="1" applyBorder="1" applyAlignment="1">
      <alignment horizontal="left" vertical="center" wrapText="1"/>
    </xf>
    <xf numFmtId="0" fontId="15" fillId="2" borderId="16" xfId="0" applyFont="1" applyFill="1" applyBorder="1" applyAlignment="1">
      <alignment horizontal="left" vertical="center"/>
    </xf>
    <xf numFmtId="0" fontId="17" fillId="2" borderId="0" xfId="0" applyFont="1" applyFill="1" applyAlignment="1">
      <alignment horizontal="left" vertical="center"/>
    </xf>
    <xf numFmtId="0" fontId="29" fillId="2" borderId="353" xfId="0" applyFont="1" applyFill="1" applyBorder="1" applyAlignment="1">
      <alignment horizontal="left" vertical="center" wrapText="1"/>
    </xf>
    <xf numFmtId="0" fontId="9" fillId="2" borderId="303" xfId="0" applyFont="1" applyFill="1" applyBorder="1" applyAlignment="1">
      <alignment horizontal="center" vertical="center"/>
    </xf>
    <xf numFmtId="0" fontId="9" fillId="2" borderId="20" xfId="0" applyFont="1" applyFill="1" applyBorder="1" applyAlignment="1">
      <alignment horizontal="center" vertical="center" wrapText="1"/>
    </xf>
    <xf numFmtId="0" fontId="9" fillId="2" borderId="371" xfId="0" applyFont="1" applyFill="1" applyBorder="1" applyAlignment="1">
      <alignment horizontal="center" vertical="center"/>
    </xf>
    <xf numFmtId="0" fontId="9" fillId="2" borderId="37" xfId="0" applyFont="1" applyFill="1" applyBorder="1" applyAlignment="1">
      <alignment horizontal="center" vertical="center"/>
    </xf>
    <xf numFmtId="0" fontId="9" fillId="2" borderId="129" xfId="0" applyFont="1" applyFill="1" applyBorder="1" applyAlignment="1">
      <alignment horizontal="center" vertical="center"/>
    </xf>
    <xf numFmtId="179" fontId="9" fillId="2" borderId="302" xfId="0" applyNumberFormat="1" applyFont="1" applyFill="1" applyBorder="1" applyAlignment="1" applyProtection="1">
      <alignment horizontal="center" vertical="center"/>
      <protection locked="0"/>
    </xf>
    <xf numFmtId="179" fontId="9" fillId="2" borderId="31" xfId="0" applyNumberFormat="1" applyFont="1" applyFill="1" applyBorder="1" applyAlignment="1" applyProtection="1">
      <alignment horizontal="center" vertical="center"/>
      <protection locked="0"/>
    </xf>
    <xf numFmtId="0" fontId="9" fillId="2" borderId="58" xfId="0" applyFont="1" applyFill="1" applyBorder="1" applyAlignment="1">
      <alignment horizontal="center" vertical="center"/>
    </xf>
    <xf numFmtId="0" fontId="9" fillId="2" borderId="307" xfId="0" applyFont="1" applyFill="1" applyBorder="1" applyAlignment="1">
      <alignment horizontal="center" vertical="center"/>
    </xf>
    <xf numFmtId="0" fontId="9" fillId="2" borderId="212" xfId="0" applyFont="1" applyFill="1" applyBorder="1" applyAlignment="1">
      <alignment horizontal="center" vertical="center"/>
    </xf>
    <xf numFmtId="0" fontId="9" fillId="2" borderId="304" xfId="0" applyFont="1" applyFill="1" applyBorder="1" applyAlignment="1">
      <alignment horizontal="center" vertical="center"/>
    </xf>
    <xf numFmtId="0" fontId="9" fillId="2" borderId="309" xfId="0" applyFont="1" applyFill="1" applyBorder="1" applyAlignment="1">
      <alignment horizontal="center" vertical="center"/>
    </xf>
    <xf numFmtId="0" fontId="11" fillId="0" borderId="302" xfId="0" applyFont="1" applyFill="1" applyBorder="1" applyAlignment="1">
      <alignment horizontal="center" vertical="center" textRotation="255"/>
    </xf>
    <xf numFmtId="0" fontId="11" fillId="0" borderId="58" xfId="0" applyFont="1" applyFill="1" applyBorder="1" applyAlignment="1">
      <alignment horizontal="center" vertical="center" textRotation="255"/>
    </xf>
    <xf numFmtId="0" fontId="11" fillId="0" borderId="345" xfId="0" applyFont="1" applyFill="1" applyBorder="1" applyAlignment="1">
      <alignment horizontal="center" vertical="center" textRotation="255"/>
    </xf>
    <xf numFmtId="0" fontId="11" fillId="3" borderId="302" xfId="0" applyFont="1" applyFill="1" applyBorder="1" applyAlignment="1">
      <alignment horizontal="center" vertical="center" textRotation="255"/>
    </xf>
    <xf numFmtId="0" fontId="11" fillId="3" borderId="58" xfId="0" applyFont="1" applyFill="1" applyBorder="1" applyAlignment="1">
      <alignment horizontal="center" vertical="center" textRotation="255"/>
    </xf>
    <xf numFmtId="0" fontId="11" fillId="3" borderId="307" xfId="0" applyFont="1" applyFill="1" applyBorder="1" applyAlignment="1">
      <alignment horizontal="center" vertical="center" textRotation="255"/>
    </xf>
    <xf numFmtId="179" fontId="11" fillId="3" borderId="302" xfId="0" applyNumberFormat="1" applyFont="1" applyFill="1" applyBorder="1" applyAlignment="1" applyProtection="1">
      <alignment horizontal="center" vertical="center" textRotation="255"/>
      <protection locked="0"/>
    </xf>
    <xf numFmtId="179" fontId="11" fillId="3" borderId="58" xfId="0" applyNumberFormat="1" applyFont="1" applyFill="1" applyBorder="1" applyAlignment="1" applyProtection="1">
      <alignment horizontal="center" vertical="center" textRotation="255"/>
      <protection locked="0"/>
    </xf>
    <xf numFmtId="179" fontId="11" fillId="3" borderId="345" xfId="0" applyNumberFormat="1" applyFont="1" applyFill="1" applyBorder="1" applyAlignment="1" applyProtection="1">
      <alignment horizontal="center" vertical="center" textRotation="255"/>
      <protection locked="0"/>
    </xf>
    <xf numFmtId="0" fontId="11" fillId="3" borderId="346" xfId="0" applyFont="1" applyFill="1" applyBorder="1" applyAlignment="1">
      <alignment horizontal="center" vertical="center" textRotation="255"/>
    </xf>
    <xf numFmtId="0" fontId="11" fillId="3" borderId="345" xfId="0" applyFont="1" applyFill="1" applyBorder="1" applyAlignment="1">
      <alignment horizontal="center" vertical="center" textRotation="255"/>
    </xf>
    <xf numFmtId="0" fontId="11" fillId="0" borderId="346" xfId="0" applyFont="1" applyFill="1" applyBorder="1" applyAlignment="1">
      <alignment horizontal="center" vertical="center" textRotation="255"/>
    </xf>
    <xf numFmtId="0" fontId="11" fillId="0" borderId="307" xfId="0" applyFont="1" applyFill="1" applyBorder="1" applyAlignment="1">
      <alignment horizontal="center" vertical="center" textRotation="255"/>
    </xf>
    <xf numFmtId="49" fontId="11" fillId="0" borderId="302" xfId="0" applyNumberFormat="1" applyFont="1" applyFill="1" applyBorder="1" applyAlignment="1">
      <alignment horizontal="center" vertical="center" textRotation="255"/>
    </xf>
    <xf numFmtId="49" fontId="11" fillId="0" borderId="58" xfId="0" applyNumberFormat="1" applyFont="1" applyFill="1" applyBorder="1" applyAlignment="1">
      <alignment horizontal="center" vertical="center" textRotation="255"/>
    </xf>
    <xf numFmtId="49" fontId="11" fillId="0" borderId="307" xfId="0" applyNumberFormat="1" applyFont="1" applyFill="1" applyBorder="1" applyAlignment="1">
      <alignment horizontal="center" vertical="center" textRotation="255"/>
    </xf>
    <xf numFmtId="0" fontId="17" fillId="0" borderId="0" xfId="0" applyFont="1" applyFill="1" applyAlignment="1">
      <alignment horizontal="left" vertical="center"/>
    </xf>
    <xf numFmtId="0" fontId="0" fillId="0" borderId="0" xfId="0" applyFill="1" applyAlignment="1">
      <alignment vertical="center"/>
    </xf>
    <xf numFmtId="0" fontId="9" fillId="0" borderId="302" xfId="0" applyFont="1" applyFill="1" applyBorder="1" applyAlignment="1">
      <alignment horizontal="center" vertical="center" textRotation="255"/>
    </xf>
    <xf numFmtId="0" fontId="9" fillId="0" borderId="58" xfId="0" applyFont="1" applyFill="1" applyBorder="1" applyAlignment="1">
      <alignment horizontal="center" vertical="center" textRotation="255"/>
    </xf>
    <xf numFmtId="0" fontId="9" fillId="0" borderId="307" xfId="0" applyFont="1" applyFill="1" applyBorder="1" applyAlignment="1">
      <alignment horizontal="center" vertical="center" textRotation="255"/>
    </xf>
    <xf numFmtId="0" fontId="11" fillId="0" borderId="33" xfId="0" applyFont="1" applyFill="1" applyBorder="1" applyAlignment="1">
      <alignment horizontal="center" vertical="center"/>
    </xf>
    <xf numFmtId="0" fontId="11" fillId="0" borderId="134" xfId="0" applyFont="1" applyFill="1" applyBorder="1" applyAlignment="1">
      <alignment horizontal="center" vertical="center"/>
    </xf>
    <xf numFmtId="0" fontId="11" fillId="0" borderId="334" xfId="0" applyFont="1" applyFill="1" applyBorder="1" applyAlignment="1">
      <alignment horizontal="center" vertical="center" textRotation="255"/>
    </xf>
    <xf numFmtId="0" fontId="11" fillId="0" borderId="292" xfId="0" applyFont="1" applyFill="1" applyBorder="1" applyAlignment="1">
      <alignment horizontal="center" vertical="center" textRotation="255"/>
    </xf>
    <xf numFmtId="0" fontId="11" fillId="0" borderId="293" xfId="0" applyFont="1" applyFill="1" applyBorder="1" applyAlignment="1">
      <alignment horizontal="center" vertical="center" textRotation="255"/>
    </xf>
    <xf numFmtId="0" fontId="11" fillId="0" borderId="54" xfId="0" applyFont="1" applyFill="1" applyBorder="1" applyAlignment="1">
      <alignment horizontal="center" vertical="center" wrapText="1"/>
    </xf>
    <xf numFmtId="0" fontId="11" fillId="0" borderId="20" xfId="0" applyFont="1" applyFill="1" applyBorder="1" applyAlignment="1">
      <alignment horizontal="center" vertical="center"/>
    </xf>
    <xf numFmtId="0" fontId="11" fillId="0" borderId="168" xfId="0" applyFont="1" applyFill="1" applyBorder="1" applyAlignment="1">
      <alignment horizontal="center" vertical="center"/>
    </xf>
    <xf numFmtId="0" fontId="11" fillId="0" borderId="152" xfId="0" applyFont="1" applyFill="1" applyBorder="1" applyAlignment="1">
      <alignment horizontal="center" vertical="center"/>
    </xf>
    <xf numFmtId="0" fontId="11" fillId="0" borderId="303" xfId="0" applyFont="1" applyFill="1" applyBorder="1" applyAlignment="1">
      <alignment horizontal="center" vertical="center"/>
    </xf>
    <xf numFmtId="0" fontId="11" fillId="0" borderId="304" xfId="0" applyFont="1" applyFill="1" applyBorder="1" applyAlignment="1">
      <alignment horizontal="center" vertical="center"/>
    </xf>
    <xf numFmtId="0" fontId="11" fillId="0" borderId="309" xfId="0" applyFont="1" applyFill="1" applyBorder="1" applyAlignment="1">
      <alignment horizontal="center" vertical="center"/>
    </xf>
    <xf numFmtId="179" fontId="11" fillId="0" borderId="302" xfId="0" applyNumberFormat="1" applyFont="1" applyFill="1" applyBorder="1" applyAlignment="1" applyProtection="1">
      <alignment horizontal="center" vertical="center"/>
      <protection locked="0"/>
    </xf>
    <xf numFmtId="179" fontId="11" fillId="0" borderId="31" xfId="0" applyNumberFormat="1" applyFont="1" applyFill="1" applyBorder="1" applyAlignment="1" applyProtection="1">
      <alignment horizontal="center" vertical="center"/>
      <protection locked="0"/>
    </xf>
    <xf numFmtId="0" fontId="11" fillId="0" borderId="58" xfId="0" applyFont="1" applyFill="1" applyBorder="1" applyAlignment="1">
      <alignment horizontal="center" vertical="center"/>
    </xf>
  </cellXfs>
  <cellStyles count="10">
    <cellStyle name="パーセント" xfId="1" builtinId="5"/>
    <cellStyle name="桁区切り" xfId="2" builtinId="6"/>
    <cellStyle name="桁区切り 2" xfId="3"/>
    <cellStyle name="桁区切り 2 2" xfId="8"/>
    <cellStyle name="標準" xfId="0" builtinId="0"/>
    <cellStyle name="標準 2 2" xfId="9"/>
    <cellStyle name="標準_Sheet1" xfId="4"/>
    <cellStyle name="標準_稲生産計画" xfId="5"/>
    <cellStyle name="標準_水・陸稲" xfId="6"/>
    <cellStyle name="未定義" xfI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externalLink" Target="externalLinks/externalLink4.xml"/><Relationship Id="rId26" Type="http://schemas.openxmlformats.org/officeDocument/2006/relationships/externalLink" Target="externalLinks/externalLink12.xml"/><Relationship Id="rId3" Type="http://schemas.openxmlformats.org/officeDocument/2006/relationships/worksheet" Target="worksheets/sheet3.xml"/><Relationship Id="rId21" Type="http://schemas.openxmlformats.org/officeDocument/2006/relationships/externalLink" Target="externalLinks/externalLink7.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5" Type="http://schemas.openxmlformats.org/officeDocument/2006/relationships/externalLink" Target="externalLinks/externalLink11.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externalLink" Target="externalLinks/externalLink6.xml"/><Relationship Id="rId29" Type="http://schemas.openxmlformats.org/officeDocument/2006/relationships/externalLink" Target="externalLinks/externalLink15.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0.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externalLink" Target="externalLinks/externalLink1.xml"/><Relationship Id="rId23" Type="http://schemas.openxmlformats.org/officeDocument/2006/relationships/externalLink" Target="externalLinks/externalLink9.xml"/><Relationship Id="rId28" Type="http://schemas.openxmlformats.org/officeDocument/2006/relationships/externalLink" Target="externalLinks/externalLink14.xml"/><Relationship Id="rId10" Type="http://schemas.openxmlformats.org/officeDocument/2006/relationships/worksheet" Target="worksheets/sheet10.xml"/><Relationship Id="rId19" Type="http://schemas.openxmlformats.org/officeDocument/2006/relationships/externalLink" Target="externalLinks/externalLink5.xml"/><Relationship Id="rId31" Type="http://schemas.openxmlformats.org/officeDocument/2006/relationships/externalLink" Target="externalLinks/externalLink17.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8.xml"/><Relationship Id="rId27" Type="http://schemas.openxmlformats.org/officeDocument/2006/relationships/externalLink" Target="externalLinks/externalLink13.xml"/><Relationship Id="rId30" Type="http://schemas.openxmlformats.org/officeDocument/2006/relationships/externalLink" Target="externalLinks/externalLink16.xml"/><Relationship Id="rId35" Type="http://schemas.openxmlformats.org/officeDocument/2006/relationships/calcChain" Target="calcChain.xml"/><Relationship Id="rId8" Type="http://schemas.openxmlformats.org/officeDocument/2006/relationships/worksheet" Target="worksheets/sheet8.xml"/></Relationships>
</file>

<file path=xl/drawings/drawing1.xml><?xml version="1.0" encoding="utf-8"?>
<xdr:wsDr xmlns:xdr="http://schemas.openxmlformats.org/drawingml/2006/spreadsheetDrawing" xmlns:a="http://schemas.openxmlformats.org/drawingml/2006/main">
  <xdr:oneCellAnchor>
    <xdr:from>
      <xdr:col>5</xdr:col>
      <xdr:colOff>228003</xdr:colOff>
      <xdr:row>45</xdr:row>
      <xdr:rowOff>0</xdr:rowOff>
    </xdr:from>
    <xdr:ext cx="339067" cy="65"/>
    <xdr:sp macro="" textlink="">
      <xdr:nvSpPr>
        <xdr:cNvPr id="3073" name="Text Box 1"/>
        <xdr:cNvSpPr txBox="1">
          <a:spLocks noChangeArrowheads="1"/>
        </xdr:cNvSpPr>
      </xdr:nvSpPr>
      <xdr:spPr bwMode="auto">
        <a:xfrm>
          <a:off x="2856903" y="9258300"/>
          <a:ext cx="339067" cy="65"/>
        </a:xfrm>
        <a:prstGeom prst="rect">
          <a:avLst/>
        </a:prstGeom>
        <a:noFill/>
        <a:ln>
          <a:noFill/>
        </a:ln>
        <a:extLst/>
      </xdr:spPr>
      <xdr:txBody>
        <a:bodyPr vert="wordArtVertRtl" wrap="none" lIns="0" tIns="0" rIns="18288" bIns="0" anchor="t" upright="1">
          <a:spAutoFit/>
        </a:bodyPr>
        <a:lstStyle/>
        <a:p>
          <a:pPr algn="l" rtl="0">
            <a:lnSpc>
              <a:spcPts val="1200"/>
            </a:lnSpc>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endParaRPr lang="ja-JP" altLang="en-US"/>
        </a:p>
      </xdr:txBody>
    </xdr:sp>
    <xdr:clientData/>
  </xdr:oneCellAnchor>
  <xdr:oneCellAnchor>
    <xdr:from>
      <xdr:col>4</xdr:col>
      <xdr:colOff>543086</xdr:colOff>
      <xdr:row>45</xdr:row>
      <xdr:rowOff>0</xdr:rowOff>
    </xdr:from>
    <xdr:ext cx="347531" cy="65"/>
    <xdr:sp macro="" textlink="">
      <xdr:nvSpPr>
        <xdr:cNvPr id="2" name="Text Box 1"/>
        <xdr:cNvSpPr txBox="1">
          <a:spLocks noChangeArrowheads="1"/>
        </xdr:cNvSpPr>
      </xdr:nvSpPr>
      <xdr:spPr bwMode="auto">
        <a:xfrm>
          <a:off x="2524286" y="9258300"/>
          <a:ext cx="347531" cy="65"/>
        </a:xfrm>
        <a:prstGeom prst="rect">
          <a:avLst/>
        </a:prstGeom>
        <a:noFill/>
        <a:ln w="9525">
          <a:noFill/>
          <a:miter lim="800000"/>
          <a:headEnd/>
          <a:tailEnd/>
        </a:ln>
      </xdr:spPr>
      <xdr:txBody>
        <a:bodyPr vert="wordArtVertRtl" wrap="none" lIns="0" tIns="0" rIns="18288" bIns="0" anchor="t" upright="1">
          <a:spAutoFit/>
        </a:bodyPr>
        <a:lstStyle/>
        <a:p>
          <a:pPr algn="l" rtl="0">
            <a:defRPr sz="1000"/>
          </a:pPr>
          <a:endParaRPr lang="ja-JP" altLang="en-US" sz="1100" b="0" i="0" strike="noStrike">
            <a:solidFill>
              <a:srgbClr val="000000"/>
            </a:solidFill>
            <a:latin typeface="ＭＳ Ｐゴシック"/>
            <a:ea typeface="ＭＳ Ｐゴシック"/>
          </a:endParaRPr>
        </a:p>
        <a:p>
          <a:pPr algn="l" rtl="0">
            <a:defRPr sz="1000"/>
          </a:pPr>
          <a:endParaRPr lang="ja-JP" altLang="en-US" sz="1100" b="0" i="0" strike="noStrike">
            <a:solidFill>
              <a:srgbClr val="000000"/>
            </a:solidFill>
            <a:latin typeface="ＭＳ Ｐゴシック"/>
            <a:ea typeface="ＭＳ Ｐゴシック"/>
          </a:endParaRPr>
        </a:p>
      </xdr:txBody>
    </xdr:sp>
    <xdr:clientData/>
  </xdr:oneCellAnchor>
  <xdr:oneCellAnchor>
    <xdr:from>
      <xdr:col>5</xdr:col>
      <xdr:colOff>256557</xdr:colOff>
      <xdr:row>45</xdr:row>
      <xdr:rowOff>0</xdr:rowOff>
    </xdr:from>
    <xdr:ext cx="339067" cy="65"/>
    <xdr:sp macro="" textlink="">
      <xdr:nvSpPr>
        <xdr:cNvPr id="4" name="Text Box 1"/>
        <xdr:cNvSpPr txBox="1">
          <a:spLocks noChangeArrowheads="1"/>
        </xdr:cNvSpPr>
      </xdr:nvSpPr>
      <xdr:spPr bwMode="auto">
        <a:xfrm>
          <a:off x="2885457" y="9258300"/>
          <a:ext cx="339067" cy="65"/>
        </a:xfrm>
        <a:prstGeom prst="rect">
          <a:avLst/>
        </a:prstGeom>
        <a:noFill/>
        <a:ln>
          <a:noFill/>
        </a:ln>
        <a:extLst/>
      </xdr:spPr>
      <xdr:txBody>
        <a:bodyPr vert="wordArtVertRtl" wrap="none" lIns="0" tIns="0" rIns="18288" bIns="0" anchor="t" upright="1">
          <a:spAutoFit/>
        </a:bodyPr>
        <a:lstStyle/>
        <a:p>
          <a:pPr algn="l" rtl="0">
            <a:lnSpc>
              <a:spcPts val="1200"/>
            </a:lnSpc>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endParaRPr lang="ja-JP" altLang="en-US"/>
        </a:p>
      </xdr:txBody>
    </xdr:sp>
    <xdr:clientData/>
  </xdr:oneCellAnchor>
  <xdr:oneCellAnchor>
    <xdr:from>
      <xdr:col>4</xdr:col>
      <xdr:colOff>571785</xdr:colOff>
      <xdr:row>45</xdr:row>
      <xdr:rowOff>0</xdr:rowOff>
    </xdr:from>
    <xdr:ext cx="347531" cy="65"/>
    <xdr:sp macro="" textlink="">
      <xdr:nvSpPr>
        <xdr:cNvPr id="5" name="Text Box 1"/>
        <xdr:cNvSpPr txBox="1">
          <a:spLocks noChangeArrowheads="1"/>
        </xdr:cNvSpPr>
      </xdr:nvSpPr>
      <xdr:spPr bwMode="auto">
        <a:xfrm>
          <a:off x="2552985" y="9258300"/>
          <a:ext cx="347531" cy="65"/>
        </a:xfrm>
        <a:prstGeom prst="rect">
          <a:avLst/>
        </a:prstGeom>
        <a:noFill/>
        <a:ln w="9525">
          <a:noFill/>
          <a:miter lim="800000"/>
          <a:headEnd/>
          <a:tailEnd/>
        </a:ln>
      </xdr:spPr>
      <xdr:txBody>
        <a:bodyPr vert="wordArtVertRtl" wrap="none" lIns="0" tIns="0" rIns="18288" bIns="0" anchor="t" upright="1">
          <a:spAutoFit/>
        </a:bodyPr>
        <a:lstStyle/>
        <a:p>
          <a:pPr algn="l" rtl="0">
            <a:defRPr sz="1000"/>
          </a:pPr>
          <a:endParaRPr lang="ja-JP" altLang="en-US" sz="1100" b="0" i="0" strike="noStrike">
            <a:solidFill>
              <a:srgbClr val="000000"/>
            </a:solidFill>
            <a:latin typeface="ＭＳ Ｐゴシック"/>
            <a:ea typeface="ＭＳ Ｐゴシック"/>
          </a:endParaRPr>
        </a:p>
        <a:p>
          <a:pPr algn="l" rtl="0">
            <a:defRPr sz="1000"/>
          </a:pPr>
          <a:endParaRPr lang="ja-JP" altLang="en-US" sz="1100" b="0" i="0" strike="noStrike">
            <a:solidFill>
              <a:srgbClr val="000000"/>
            </a:solidFill>
            <a:latin typeface="ＭＳ Ｐゴシック"/>
            <a:ea typeface="ＭＳ Ｐゴシック"/>
          </a:endParaRPr>
        </a:p>
      </xdr:txBody>
    </xdr:sp>
    <xdr:clientData/>
  </xdr:oneCellAnchor>
  <xdr:oneCellAnchor>
    <xdr:from>
      <xdr:col>5</xdr:col>
      <xdr:colOff>332414</xdr:colOff>
      <xdr:row>58</xdr:row>
      <xdr:rowOff>0</xdr:rowOff>
    </xdr:from>
    <xdr:ext cx="339067" cy="65"/>
    <xdr:sp macro="" textlink="">
      <xdr:nvSpPr>
        <xdr:cNvPr id="8" name="Text Box 1"/>
        <xdr:cNvSpPr txBox="1">
          <a:spLocks noChangeArrowheads="1"/>
        </xdr:cNvSpPr>
      </xdr:nvSpPr>
      <xdr:spPr bwMode="auto">
        <a:xfrm>
          <a:off x="2961314" y="11982450"/>
          <a:ext cx="339067" cy="65"/>
        </a:xfrm>
        <a:prstGeom prst="rect">
          <a:avLst/>
        </a:prstGeom>
        <a:noFill/>
        <a:ln>
          <a:noFill/>
        </a:ln>
        <a:extLst/>
      </xdr:spPr>
      <xdr:txBody>
        <a:bodyPr vert="wordArtVertRtl" wrap="none" lIns="0" tIns="0" rIns="18288" bIns="0" anchor="t" upright="1">
          <a:spAutoFit/>
        </a:bodyPr>
        <a:lstStyle/>
        <a:p>
          <a:pPr algn="l" rtl="0">
            <a:lnSpc>
              <a:spcPts val="1200"/>
            </a:lnSpc>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endParaRPr lang="ja-JP" altLang="en-US"/>
        </a:p>
      </xdr:txBody>
    </xdr:sp>
    <xdr:clientData/>
  </xdr:oneCellAnchor>
  <xdr:oneCellAnchor>
    <xdr:from>
      <xdr:col>4</xdr:col>
      <xdr:colOff>609879</xdr:colOff>
      <xdr:row>58</xdr:row>
      <xdr:rowOff>0</xdr:rowOff>
    </xdr:from>
    <xdr:ext cx="347531" cy="65"/>
    <xdr:sp macro="" textlink="">
      <xdr:nvSpPr>
        <xdr:cNvPr id="9" name="Text Box 1"/>
        <xdr:cNvSpPr txBox="1">
          <a:spLocks noChangeArrowheads="1"/>
        </xdr:cNvSpPr>
      </xdr:nvSpPr>
      <xdr:spPr bwMode="auto">
        <a:xfrm>
          <a:off x="2591079" y="11982450"/>
          <a:ext cx="347531" cy="65"/>
        </a:xfrm>
        <a:prstGeom prst="rect">
          <a:avLst/>
        </a:prstGeom>
        <a:noFill/>
        <a:ln w="9525">
          <a:noFill/>
          <a:miter lim="800000"/>
          <a:headEnd/>
          <a:tailEnd/>
        </a:ln>
      </xdr:spPr>
      <xdr:txBody>
        <a:bodyPr vert="wordArtVertRtl" wrap="none" lIns="0" tIns="0" rIns="18288" bIns="0" anchor="t" upright="1">
          <a:spAutoFit/>
        </a:bodyPr>
        <a:lstStyle/>
        <a:p>
          <a:pPr algn="l" rtl="0">
            <a:defRPr sz="1000"/>
          </a:pPr>
          <a:endParaRPr lang="ja-JP" altLang="en-US" sz="1100" b="0" i="0" strike="noStrike">
            <a:solidFill>
              <a:srgbClr val="000000"/>
            </a:solidFill>
            <a:latin typeface="ＭＳ Ｐゴシック"/>
            <a:ea typeface="ＭＳ Ｐゴシック"/>
          </a:endParaRPr>
        </a:p>
        <a:p>
          <a:pPr algn="l" rtl="0">
            <a:defRPr sz="1000"/>
          </a:pPr>
          <a:endParaRPr lang="ja-JP" altLang="en-US" sz="1100" b="0" i="0" strike="noStrike">
            <a:solidFill>
              <a:srgbClr val="000000"/>
            </a:solidFill>
            <a:latin typeface="ＭＳ Ｐゴシック"/>
            <a:ea typeface="ＭＳ Ｐゴシック"/>
          </a:endParaRPr>
        </a:p>
      </xdr:txBody>
    </xdr:sp>
    <xdr:clientData/>
  </xdr:oneCellAnchor>
  <xdr:oneCellAnchor>
    <xdr:from>
      <xdr:col>5</xdr:col>
      <xdr:colOff>246840</xdr:colOff>
      <xdr:row>8</xdr:row>
      <xdr:rowOff>0</xdr:rowOff>
    </xdr:from>
    <xdr:ext cx="339067" cy="65"/>
    <xdr:sp macro="" textlink="">
      <xdr:nvSpPr>
        <xdr:cNvPr id="10" name="Text Box 1"/>
        <xdr:cNvSpPr txBox="1">
          <a:spLocks noChangeArrowheads="1"/>
        </xdr:cNvSpPr>
      </xdr:nvSpPr>
      <xdr:spPr bwMode="auto">
        <a:xfrm>
          <a:off x="2875740" y="1504950"/>
          <a:ext cx="339067" cy="65"/>
        </a:xfrm>
        <a:prstGeom prst="rect">
          <a:avLst/>
        </a:prstGeom>
        <a:noFill/>
        <a:ln>
          <a:noFill/>
        </a:ln>
        <a:extLst/>
      </xdr:spPr>
      <xdr:txBody>
        <a:bodyPr vert="wordArtVertRtl" wrap="none" lIns="0" tIns="0" rIns="18288" bIns="0" anchor="t" upright="1">
          <a:spAutoFit/>
        </a:bodyPr>
        <a:lstStyle/>
        <a:p>
          <a:pPr algn="l" rtl="0">
            <a:lnSpc>
              <a:spcPts val="1200"/>
            </a:lnSpc>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endParaRPr lang="ja-JP" altLang="en-US"/>
        </a:p>
      </xdr:txBody>
    </xdr:sp>
    <xdr:clientData/>
  </xdr:oneCellAnchor>
  <xdr:oneCellAnchor>
    <xdr:from>
      <xdr:col>4</xdr:col>
      <xdr:colOff>552479</xdr:colOff>
      <xdr:row>8</xdr:row>
      <xdr:rowOff>0</xdr:rowOff>
    </xdr:from>
    <xdr:ext cx="347531" cy="65"/>
    <xdr:sp macro="" textlink="">
      <xdr:nvSpPr>
        <xdr:cNvPr id="11" name="Text Box 1"/>
        <xdr:cNvSpPr txBox="1">
          <a:spLocks noChangeArrowheads="1"/>
        </xdr:cNvSpPr>
      </xdr:nvSpPr>
      <xdr:spPr bwMode="auto">
        <a:xfrm>
          <a:off x="2533679" y="1504950"/>
          <a:ext cx="347531" cy="65"/>
        </a:xfrm>
        <a:prstGeom prst="rect">
          <a:avLst/>
        </a:prstGeom>
        <a:noFill/>
        <a:ln w="9525">
          <a:noFill/>
          <a:miter lim="800000"/>
          <a:headEnd/>
          <a:tailEnd/>
        </a:ln>
      </xdr:spPr>
      <xdr:txBody>
        <a:bodyPr vert="wordArtVertRtl" wrap="none" lIns="0" tIns="0" rIns="18288" bIns="0" anchor="t" upright="1">
          <a:spAutoFit/>
        </a:bodyPr>
        <a:lstStyle/>
        <a:p>
          <a:pPr algn="l" rtl="0">
            <a:defRPr sz="1000"/>
          </a:pPr>
          <a:endParaRPr lang="ja-JP" altLang="en-US" sz="1100" b="0" i="0" strike="noStrike">
            <a:solidFill>
              <a:srgbClr val="000000"/>
            </a:solidFill>
            <a:latin typeface="ＭＳ Ｐゴシック"/>
            <a:ea typeface="ＭＳ Ｐゴシック"/>
          </a:endParaRPr>
        </a:p>
        <a:p>
          <a:pPr algn="l" rtl="0">
            <a:defRPr sz="1000"/>
          </a:pPr>
          <a:endParaRPr lang="ja-JP" altLang="en-US" sz="1100" b="0" i="0" strike="noStrike">
            <a:solidFill>
              <a:srgbClr val="000000"/>
            </a:solidFill>
            <a:latin typeface="ＭＳ Ｐゴシック"/>
            <a:ea typeface="ＭＳ Ｐゴシック"/>
          </a:endParaRPr>
        </a:p>
      </xdr:txBody>
    </xdr:sp>
    <xdr:clientData/>
  </xdr:oneCellAnchor>
  <xdr:oneCellAnchor>
    <xdr:from>
      <xdr:col>5</xdr:col>
      <xdr:colOff>246840</xdr:colOff>
      <xdr:row>8</xdr:row>
      <xdr:rowOff>0</xdr:rowOff>
    </xdr:from>
    <xdr:ext cx="339067" cy="65"/>
    <xdr:sp macro="" textlink="">
      <xdr:nvSpPr>
        <xdr:cNvPr id="12" name="Text Box 1"/>
        <xdr:cNvSpPr txBox="1">
          <a:spLocks noChangeArrowheads="1"/>
        </xdr:cNvSpPr>
      </xdr:nvSpPr>
      <xdr:spPr bwMode="auto">
        <a:xfrm>
          <a:off x="2875740" y="1504950"/>
          <a:ext cx="339067" cy="65"/>
        </a:xfrm>
        <a:prstGeom prst="rect">
          <a:avLst/>
        </a:prstGeom>
        <a:noFill/>
        <a:ln>
          <a:noFill/>
        </a:ln>
        <a:extLst/>
      </xdr:spPr>
      <xdr:txBody>
        <a:bodyPr vert="wordArtVertRtl" wrap="none" lIns="0" tIns="0" rIns="18288" bIns="0" anchor="t" upright="1">
          <a:spAutoFit/>
        </a:bodyPr>
        <a:lstStyle/>
        <a:p>
          <a:pPr algn="l" rtl="0">
            <a:lnSpc>
              <a:spcPts val="1200"/>
            </a:lnSpc>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endParaRPr lang="ja-JP" altLang="en-US"/>
        </a:p>
      </xdr:txBody>
    </xdr:sp>
    <xdr:clientData/>
  </xdr:oneCellAnchor>
  <xdr:oneCellAnchor>
    <xdr:from>
      <xdr:col>4</xdr:col>
      <xdr:colOff>552479</xdr:colOff>
      <xdr:row>8</xdr:row>
      <xdr:rowOff>0</xdr:rowOff>
    </xdr:from>
    <xdr:ext cx="347531" cy="65"/>
    <xdr:sp macro="" textlink="">
      <xdr:nvSpPr>
        <xdr:cNvPr id="13" name="Text Box 1"/>
        <xdr:cNvSpPr txBox="1">
          <a:spLocks noChangeArrowheads="1"/>
        </xdr:cNvSpPr>
      </xdr:nvSpPr>
      <xdr:spPr bwMode="auto">
        <a:xfrm>
          <a:off x="2533679" y="1504950"/>
          <a:ext cx="347531" cy="65"/>
        </a:xfrm>
        <a:prstGeom prst="rect">
          <a:avLst/>
        </a:prstGeom>
        <a:noFill/>
        <a:ln w="9525">
          <a:noFill/>
          <a:miter lim="800000"/>
          <a:headEnd/>
          <a:tailEnd/>
        </a:ln>
      </xdr:spPr>
      <xdr:txBody>
        <a:bodyPr vert="wordArtVertRtl" wrap="none" lIns="0" tIns="0" rIns="18288" bIns="0" anchor="t" upright="1">
          <a:spAutoFit/>
        </a:bodyPr>
        <a:lstStyle/>
        <a:p>
          <a:pPr algn="l" rtl="0">
            <a:defRPr sz="1000"/>
          </a:pPr>
          <a:endParaRPr lang="ja-JP" altLang="en-US" sz="1100" b="0" i="0" strike="noStrike">
            <a:solidFill>
              <a:srgbClr val="000000"/>
            </a:solidFill>
            <a:latin typeface="ＭＳ Ｐゴシック"/>
            <a:ea typeface="ＭＳ Ｐゴシック"/>
          </a:endParaRPr>
        </a:p>
        <a:p>
          <a:pPr algn="l" rtl="0">
            <a:defRPr sz="1000"/>
          </a:pPr>
          <a:endParaRPr lang="ja-JP" altLang="en-US" sz="1100" b="0" i="0" strike="noStrike">
            <a:solidFill>
              <a:srgbClr val="000000"/>
            </a:solidFill>
            <a:latin typeface="ＭＳ Ｐゴシック"/>
            <a:ea typeface="ＭＳ Ｐゴシック"/>
          </a:endParaRPr>
        </a:p>
      </xdr:txBody>
    </xdr:sp>
    <xdr:clientData/>
  </xdr:oneCellAnchor>
  <xdr:oneCellAnchor>
    <xdr:from>
      <xdr:col>6</xdr:col>
      <xdr:colOff>132769</xdr:colOff>
      <xdr:row>54</xdr:row>
      <xdr:rowOff>0</xdr:rowOff>
    </xdr:from>
    <xdr:ext cx="339067" cy="65"/>
    <xdr:sp macro="" textlink="">
      <xdr:nvSpPr>
        <xdr:cNvPr id="18" name="Text Box 1"/>
        <xdr:cNvSpPr txBox="1">
          <a:spLocks noChangeArrowheads="1"/>
        </xdr:cNvSpPr>
      </xdr:nvSpPr>
      <xdr:spPr bwMode="auto">
        <a:xfrm>
          <a:off x="3333169" y="11144250"/>
          <a:ext cx="339067" cy="65"/>
        </a:xfrm>
        <a:prstGeom prst="rect">
          <a:avLst/>
        </a:prstGeom>
        <a:noFill/>
        <a:ln>
          <a:noFill/>
        </a:ln>
        <a:extLst/>
      </xdr:spPr>
      <xdr:txBody>
        <a:bodyPr vert="wordArtVertRtl" wrap="none" lIns="0" tIns="0" rIns="18288" bIns="0" anchor="t" upright="1">
          <a:spAutoFit/>
        </a:bodyPr>
        <a:lstStyle/>
        <a:p>
          <a:pPr algn="l" rtl="0">
            <a:lnSpc>
              <a:spcPts val="1200"/>
            </a:lnSpc>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endParaRPr lang="ja-JP" altLang="en-US"/>
        </a:p>
      </xdr:txBody>
    </xdr:sp>
    <xdr:clientData/>
  </xdr:oneCellAnchor>
  <xdr:oneCellAnchor>
    <xdr:from>
      <xdr:col>5</xdr:col>
      <xdr:colOff>162024</xdr:colOff>
      <xdr:row>54</xdr:row>
      <xdr:rowOff>0</xdr:rowOff>
    </xdr:from>
    <xdr:ext cx="347531" cy="65"/>
    <xdr:sp macro="" textlink="">
      <xdr:nvSpPr>
        <xdr:cNvPr id="19" name="Text Box 1"/>
        <xdr:cNvSpPr txBox="1">
          <a:spLocks noChangeArrowheads="1"/>
        </xdr:cNvSpPr>
      </xdr:nvSpPr>
      <xdr:spPr bwMode="auto">
        <a:xfrm>
          <a:off x="2790924" y="11144250"/>
          <a:ext cx="347531" cy="65"/>
        </a:xfrm>
        <a:prstGeom prst="rect">
          <a:avLst/>
        </a:prstGeom>
        <a:noFill/>
        <a:ln w="9525">
          <a:noFill/>
          <a:miter lim="800000"/>
          <a:headEnd/>
          <a:tailEnd/>
        </a:ln>
      </xdr:spPr>
      <xdr:txBody>
        <a:bodyPr vert="wordArtVertRtl" wrap="none" lIns="0" tIns="0" rIns="18288" bIns="0" anchor="t" upright="1">
          <a:spAutoFit/>
        </a:bodyPr>
        <a:lstStyle/>
        <a:p>
          <a:pPr algn="l" rtl="0">
            <a:defRPr sz="1000"/>
          </a:pPr>
          <a:endParaRPr lang="ja-JP" altLang="en-US" sz="1100" b="0" i="0" strike="noStrike">
            <a:solidFill>
              <a:srgbClr val="000000"/>
            </a:solidFill>
            <a:latin typeface="ＭＳ Ｐゴシック"/>
            <a:ea typeface="ＭＳ Ｐゴシック"/>
          </a:endParaRPr>
        </a:p>
        <a:p>
          <a:pPr algn="l" rtl="0">
            <a:defRPr sz="1000"/>
          </a:pPr>
          <a:endParaRPr lang="ja-JP" altLang="en-US" sz="1100" b="0" i="0" strike="noStrike">
            <a:solidFill>
              <a:srgbClr val="000000"/>
            </a:solidFill>
            <a:latin typeface="ＭＳ Ｐゴシック"/>
            <a:ea typeface="ＭＳ Ｐゴシック"/>
          </a:endParaRPr>
        </a:p>
      </xdr:txBody>
    </xdr:sp>
    <xdr:clientData/>
  </xdr:oneCellAnchor>
  <xdr:oneCellAnchor>
    <xdr:from>
      <xdr:col>5</xdr:col>
      <xdr:colOff>228003</xdr:colOff>
      <xdr:row>45</xdr:row>
      <xdr:rowOff>0</xdr:rowOff>
    </xdr:from>
    <xdr:ext cx="339067" cy="65"/>
    <xdr:sp macro="" textlink="">
      <xdr:nvSpPr>
        <xdr:cNvPr id="14" name="Text Box 1"/>
        <xdr:cNvSpPr txBox="1">
          <a:spLocks noChangeArrowheads="1"/>
        </xdr:cNvSpPr>
      </xdr:nvSpPr>
      <xdr:spPr bwMode="auto">
        <a:xfrm>
          <a:off x="2582583" y="9090660"/>
          <a:ext cx="339067" cy="65"/>
        </a:xfrm>
        <a:prstGeom prst="rect">
          <a:avLst/>
        </a:prstGeom>
        <a:noFill/>
        <a:ln>
          <a:noFill/>
        </a:ln>
        <a:extLst/>
      </xdr:spPr>
      <xdr:txBody>
        <a:bodyPr vert="wordArtVertRtl" wrap="none" lIns="0" tIns="0" rIns="18288" bIns="0" anchor="t" upright="1">
          <a:spAutoFit/>
        </a:bodyPr>
        <a:lstStyle/>
        <a:p>
          <a:pPr algn="l" rtl="0">
            <a:lnSpc>
              <a:spcPts val="1200"/>
            </a:lnSpc>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endParaRPr lang="ja-JP" altLang="en-US"/>
        </a:p>
      </xdr:txBody>
    </xdr:sp>
    <xdr:clientData/>
  </xdr:oneCellAnchor>
  <xdr:oneCellAnchor>
    <xdr:from>
      <xdr:col>4</xdr:col>
      <xdr:colOff>543086</xdr:colOff>
      <xdr:row>45</xdr:row>
      <xdr:rowOff>0</xdr:rowOff>
    </xdr:from>
    <xdr:ext cx="347531" cy="65"/>
    <xdr:sp macro="" textlink="">
      <xdr:nvSpPr>
        <xdr:cNvPr id="15" name="Text Box 1"/>
        <xdr:cNvSpPr txBox="1">
          <a:spLocks noChangeArrowheads="1"/>
        </xdr:cNvSpPr>
      </xdr:nvSpPr>
      <xdr:spPr bwMode="auto">
        <a:xfrm>
          <a:off x="2318546" y="9090660"/>
          <a:ext cx="347531" cy="65"/>
        </a:xfrm>
        <a:prstGeom prst="rect">
          <a:avLst/>
        </a:prstGeom>
        <a:noFill/>
        <a:ln w="9525">
          <a:noFill/>
          <a:miter lim="800000"/>
          <a:headEnd/>
          <a:tailEnd/>
        </a:ln>
      </xdr:spPr>
      <xdr:txBody>
        <a:bodyPr vert="wordArtVertRtl" wrap="none" lIns="0" tIns="0" rIns="18288" bIns="0" anchor="t" upright="1">
          <a:spAutoFit/>
        </a:bodyPr>
        <a:lstStyle/>
        <a:p>
          <a:pPr algn="l" rtl="0">
            <a:defRPr sz="1000"/>
          </a:pPr>
          <a:endParaRPr lang="ja-JP" altLang="en-US" sz="1100" b="0" i="0" strike="noStrike">
            <a:solidFill>
              <a:srgbClr val="000000"/>
            </a:solidFill>
            <a:latin typeface="ＭＳ Ｐゴシック"/>
            <a:ea typeface="ＭＳ Ｐゴシック"/>
          </a:endParaRPr>
        </a:p>
        <a:p>
          <a:pPr algn="l" rtl="0">
            <a:defRPr sz="1000"/>
          </a:pPr>
          <a:endParaRPr lang="ja-JP" altLang="en-US" sz="1100" b="0" i="0" strike="noStrike">
            <a:solidFill>
              <a:srgbClr val="000000"/>
            </a:solidFill>
            <a:latin typeface="ＭＳ Ｐゴシック"/>
            <a:ea typeface="ＭＳ Ｐゴシック"/>
          </a:endParaRPr>
        </a:p>
      </xdr:txBody>
    </xdr:sp>
    <xdr:clientData/>
  </xdr:oneCellAnchor>
  <xdr:oneCellAnchor>
    <xdr:from>
      <xdr:col>5</xdr:col>
      <xdr:colOff>256557</xdr:colOff>
      <xdr:row>45</xdr:row>
      <xdr:rowOff>0</xdr:rowOff>
    </xdr:from>
    <xdr:ext cx="339067" cy="65"/>
    <xdr:sp macro="" textlink="">
      <xdr:nvSpPr>
        <xdr:cNvPr id="16" name="Text Box 1"/>
        <xdr:cNvSpPr txBox="1">
          <a:spLocks noChangeArrowheads="1"/>
        </xdr:cNvSpPr>
      </xdr:nvSpPr>
      <xdr:spPr bwMode="auto">
        <a:xfrm>
          <a:off x="2611137" y="9090660"/>
          <a:ext cx="339067" cy="65"/>
        </a:xfrm>
        <a:prstGeom prst="rect">
          <a:avLst/>
        </a:prstGeom>
        <a:noFill/>
        <a:ln>
          <a:noFill/>
        </a:ln>
        <a:extLst/>
      </xdr:spPr>
      <xdr:txBody>
        <a:bodyPr vert="wordArtVertRtl" wrap="none" lIns="0" tIns="0" rIns="18288" bIns="0" anchor="t" upright="1">
          <a:spAutoFit/>
        </a:bodyPr>
        <a:lstStyle/>
        <a:p>
          <a:pPr algn="l" rtl="0">
            <a:lnSpc>
              <a:spcPts val="1200"/>
            </a:lnSpc>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endParaRPr lang="ja-JP" altLang="en-US"/>
        </a:p>
      </xdr:txBody>
    </xdr:sp>
    <xdr:clientData/>
  </xdr:oneCellAnchor>
  <xdr:oneCellAnchor>
    <xdr:from>
      <xdr:col>4</xdr:col>
      <xdr:colOff>571785</xdr:colOff>
      <xdr:row>45</xdr:row>
      <xdr:rowOff>0</xdr:rowOff>
    </xdr:from>
    <xdr:ext cx="347531" cy="65"/>
    <xdr:sp macro="" textlink="">
      <xdr:nvSpPr>
        <xdr:cNvPr id="17" name="Text Box 1"/>
        <xdr:cNvSpPr txBox="1">
          <a:spLocks noChangeArrowheads="1"/>
        </xdr:cNvSpPr>
      </xdr:nvSpPr>
      <xdr:spPr bwMode="auto">
        <a:xfrm>
          <a:off x="2347245" y="9090660"/>
          <a:ext cx="347531" cy="65"/>
        </a:xfrm>
        <a:prstGeom prst="rect">
          <a:avLst/>
        </a:prstGeom>
        <a:noFill/>
        <a:ln w="9525">
          <a:noFill/>
          <a:miter lim="800000"/>
          <a:headEnd/>
          <a:tailEnd/>
        </a:ln>
      </xdr:spPr>
      <xdr:txBody>
        <a:bodyPr vert="wordArtVertRtl" wrap="none" lIns="0" tIns="0" rIns="18288" bIns="0" anchor="t" upright="1">
          <a:spAutoFit/>
        </a:bodyPr>
        <a:lstStyle/>
        <a:p>
          <a:pPr algn="l" rtl="0">
            <a:defRPr sz="1000"/>
          </a:pPr>
          <a:endParaRPr lang="ja-JP" altLang="en-US" sz="1100" b="0" i="0" strike="noStrike">
            <a:solidFill>
              <a:srgbClr val="000000"/>
            </a:solidFill>
            <a:latin typeface="ＭＳ Ｐゴシック"/>
            <a:ea typeface="ＭＳ Ｐゴシック"/>
          </a:endParaRPr>
        </a:p>
        <a:p>
          <a:pPr algn="l" rtl="0">
            <a:defRPr sz="1000"/>
          </a:pPr>
          <a:endParaRPr lang="ja-JP" altLang="en-US" sz="1100" b="0" i="0" strike="noStrike">
            <a:solidFill>
              <a:srgbClr val="000000"/>
            </a:solidFill>
            <a:latin typeface="ＭＳ Ｐゴシック"/>
            <a:ea typeface="ＭＳ Ｐゴシック"/>
          </a:endParaRPr>
        </a:p>
      </xdr:txBody>
    </xdr:sp>
    <xdr:clientData/>
  </xdr:oneCellAnchor>
  <xdr:oneCellAnchor>
    <xdr:from>
      <xdr:col>5</xdr:col>
      <xdr:colOff>228003</xdr:colOff>
      <xdr:row>45</xdr:row>
      <xdr:rowOff>0</xdr:rowOff>
    </xdr:from>
    <xdr:ext cx="339067" cy="65"/>
    <xdr:sp macro="" textlink="">
      <xdr:nvSpPr>
        <xdr:cNvPr id="20" name="Text Box 1"/>
        <xdr:cNvSpPr txBox="1">
          <a:spLocks noChangeArrowheads="1"/>
        </xdr:cNvSpPr>
      </xdr:nvSpPr>
      <xdr:spPr bwMode="auto">
        <a:xfrm>
          <a:off x="2582583" y="3741420"/>
          <a:ext cx="339067" cy="65"/>
        </a:xfrm>
        <a:prstGeom prst="rect">
          <a:avLst/>
        </a:prstGeom>
        <a:noFill/>
        <a:ln>
          <a:noFill/>
        </a:ln>
        <a:extLst/>
      </xdr:spPr>
      <xdr:txBody>
        <a:bodyPr vert="wordArtVertRtl" wrap="none" lIns="0" tIns="0" rIns="18288" bIns="0" anchor="t" upright="1">
          <a:spAutoFit/>
        </a:bodyPr>
        <a:lstStyle/>
        <a:p>
          <a:pPr algn="l" rtl="0">
            <a:lnSpc>
              <a:spcPts val="1200"/>
            </a:lnSpc>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endParaRPr lang="ja-JP" altLang="en-US"/>
        </a:p>
      </xdr:txBody>
    </xdr:sp>
    <xdr:clientData/>
  </xdr:oneCellAnchor>
  <xdr:oneCellAnchor>
    <xdr:from>
      <xdr:col>4</xdr:col>
      <xdr:colOff>543086</xdr:colOff>
      <xdr:row>45</xdr:row>
      <xdr:rowOff>0</xdr:rowOff>
    </xdr:from>
    <xdr:ext cx="347531" cy="65"/>
    <xdr:sp macro="" textlink="">
      <xdr:nvSpPr>
        <xdr:cNvPr id="21" name="Text Box 1"/>
        <xdr:cNvSpPr txBox="1">
          <a:spLocks noChangeArrowheads="1"/>
        </xdr:cNvSpPr>
      </xdr:nvSpPr>
      <xdr:spPr bwMode="auto">
        <a:xfrm>
          <a:off x="2318546" y="3741420"/>
          <a:ext cx="347531" cy="65"/>
        </a:xfrm>
        <a:prstGeom prst="rect">
          <a:avLst/>
        </a:prstGeom>
        <a:noFill/>
        <a:ln w="9525">
          <a:noFill/>
          <a:miter lim="800000"/>
          <a:headEnd/>
          <a:tailEnd/>
        </a:ln>
      </xdr:spPr>
      <xdr:txBody>
        <a:bodyPr vert="wordArtVertRtl" wrap="none" lIns="0" tIns="0" rIns="18288" bIns="0" anchor="t" upright="1">
          <a:spAutoFit/>
        </a:bodyPr>
        <a:lstStyle/>
        <a:p>
          <a:pPr algn="l" rtl="0">
            <a:defRPr sz="1000"/>
          </a:pPr>
          <a:endParaRPr lang="ja-JP" altLang="en-US" sz="1100" b="0" i="0" strike="noStrike">
            <a:solidFill>
              <a:srgbClr val="000000"/>
            </a:solidFill>
            <a:latin typeface="ＭＳ Ｐゴシック"/>
            <a:ea typeface="ＭＳ Ｐゴシック"/>
          </a:endParaRPr>
        </a:p>
        <a:p>
          <a:pPr algn="l" rtl="0">
            <a:defRPr sz="1000"/>
          </a:pPr>
          <a:endParaRPr lang="ja-JP" altLang="en-US" sz="1100" b="0" i="0" strike="noStrike">
            <a:solidFill>
              <a:srgbClr val="000000"/>
            </a:solidFill>
            <a:latin typeface="ＭＳ Ｐゴシック"/>
            <a:ea typeface="ＭＳ Ｐゴシック"/>
          </a:endParaRPr>
        </a:p>
      </xdr:txBody>
    </xdr:sp>
    <xdr:clientData/>
  </xdr:oneCellAnchor>
  <xdr:oneCellAnchor>
    <xdr:from>
      <xdr:col>5</xdr:col>
      <xdr:colOff>256557</xdr:colOff>
      <xdr:row>45</xdr:row>
      <xdr:rowOff>0</xdr:rowOff>
    </xdr:from>
    <xdr:ext cx="339067" cy="65"/>
    <xdr:sp macro="" textlink="">
      <xdr:nvSpPr>
        <xdr:cNvPr id="22" name="Text Box 1"/>
        <xdr:cNvSpPr txBox="1">
          <a:spLocks noChangeArrowheads="1"/>
        </xdr:cNvSpPr>
      </xdr:nvSpPr>
      <xdr:spPr bwMode="auto">
        <a:xfrm>
          <a:off x="2611137" y="3741420"/>
          <a:ext cx="339067" cy="65"/>
        </a:xfrm>
        <a:prstGeom prst="rect">
          <a:avLst/>
        </a:prstGeom>
        <a:noFill/>
        <a:ln>
          <a:noFill/>
        </a:ln>
        <a:extLst/>
      </xdr:spPr>
      <xdr:txBody>
        <a:bodyPr vert="wordArtVertRtl" wrap="none" lIns="0" tIns="0" rIns="18288" bIns="0" anchor="t" upright="1">
          <a:spAutoFit/>
        </a:bodyPr>
        <a:lstStyle/>
        <a:p>
          <a:pPr algn="l" rtl="0">
            <a:lnSpc>
              <a:spcPts val="1200"/>
            </a:lnSpc>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endParaRPr lang="ja-JP" altLang="en-US"/>
        </a:p>
      </xdr:txBody>
    </xdr:sp>
    <xdr:clientData/>
  </xdr:oneCellAnchor>
  <xdr:oneCellAnchor>
    <xdr:from>
      <xdr:col>4</xdr:col>
      <xdr:colOff>571785</xdr:colOff>
      <xdr:row>45</xdr:row>
      <xdr:rowOff>0</xdr:rowOff>
    </xdr:from>
    <xdr:ext cx="347531" cy="65"/>
    <xdr:sp macro="" textlink="">
      <xdr:nvSpPr>
        <xdr:cNvPr id="23" name="Text Box 1"/>
        <xdr:cNvSpPr txBox="1">
          <a:spLocks noChangeArrowheads="1"/>
        </xdr:cNvSpPr>
      </xdr:nvSpPr>
      <xdr:spPr bwMode="auto">
        <a:xfrm>
          <a:off x="2347245" y="3741420"/>
          <a:ext cx="347531" cy="65"/>
        </a:xfrm>
        <a:prstGeom prst="rect">
          <a:avLst/>
        </a:prstGeom>
        <a:noFill/>
        <a:ln w="9525">
          <a:noFill/>
          <a:miter lim="800000"/>
          <a:headEnd/>
          <a:tailEnd/>
        </a:ln>
      </xdr:spPr>
      <xdr:txBody>
        <a:bodyPr vert="wordArtVertRtl" wrap="none" lIns="0" tIns="0" rIns="18288" bIns="0" anchor="t" upright="1">
          <a:spAutoFit/>
        </a:bodyPr>
        <a:lstStyle/>
        <a:p>
          <a:pPr algn="l" rtl="0">
            <a:defRPr sz="1000"/>
          </a:pPr>
          <a:endParaRPr lang="ja-JP" altLang="en-US" sz="1100" b="0" i="0" strike="noStrike">
            <a:solidFill>
              <a:srgbClr val="000000"/>
            </a:solidFill>
            <a:latin typeface="ＭＳ Ｐゴシック"/>
            <a:ea typeface="ＭＳ Ｐゴシック"/>
          </a:endParaRPr>
        </a:p>
        <a:p>
          <a:pPr algn="l" rtl="0">
            <a:defRPr sz="1000"/>
          </a:pPr>
          <a:endParaRPr lang="ja-JP" altLang="en-US" sz="1100" b="0" i="0" strike="noStrike">
            <a:solidFill>
              <a:srgbClr val="000000"/>
            </a:solidFill>
            <a:latin typeface="ＭＳ Ｐゴシック"/>
            <a:ea typeface="ＭＳ Ｐゴシック"/>
          </a:endParaRPr>
        </a:p>
      </xdr:txBody>
    </xdr:sp>
    <xdr:clientData/>
  </xdr:oneCellAnchor>
  <xdr:oneCellAnchor>
    <xdr:from>
      <xdr:col>5</xdr:col>
      <xdr:colOff>332414</xdr:colOff>
      <xdr:row>58</xdr:row>
      <xdr:rowOff>0</xdr:rowOff>
    </xdr:from>
    <xdr:ext cx="339067" cy="65"/>
    <xdr:sp macro="" textlink="">
      <xdr:nvSpPr>
        <xdr:cNvPr id="24" name="Text Box 1"/>
        <xdr:cNvSpPr txBox="1">
          <a:spLocks noChangeArrowheads="1"/>
        </xdr:cNvSpPr>
      </xdr:nvSpPr>
      <xdr:spPr bwMode="auto">
        <a:xfrm>
          <a:off x="2686994" y="3741420"/>
          <a:ext cx="339067" cy="65"/>
        </a:xfrm>
        <a:prstGeom prst="rect">
          <a:avLst/>
        </a:prstGeom>
        <a:noFill/>
        <a:ln>
          <a:noFill/>
        </a:ln>
        <a:extLst/>
      </xdr:spPr>
      <xdr:txBody>
        <a:bodyPr vert="wordArtVertRtl" wrap="none" lIns="0" tIns="0" rIns="18288" bIns="0" anchor="t" upright="1">
          <a:spAutoFit/>
        </a:bodyPr>
        <a:lstStyle/>
        <a:p>
          <a:pPr algn="l" rtl="0">
            <a:lnSpc>
              <a:spcPts val="1200"/>
            </a:lnSpc>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endParaRPr lang="ja-JP" altLang="en-US"/>
        </a:p>
      </xdr:txBody>
    </xdr:sp>
    <xdr:clientData/>
  </xdr:oneCellAnchor>
  <xdr:oneCellAnchor>
    <xdr:from>
      <xdr:col>4</xdr:col>
      <xdr:colOff>609879</xdr:colOff>
      <xdr:row>58</xdr:row>
      <xdr:rowOff>0</xdr:rowOff>
    </xdr:from>
    <xdr:ext cx="347531" cy="65"/>
    <xdr:sp macro="" textlink="">
      <xdr:nvSpPr>
        <xdr:cNvPr id="25" name="Text Box 1"/>
        <xdr:cNvSpPr txBox="1">
          <a:spLocks noChangeArrowheads="1"/>
        </xdr:cNvSpPr>
      </xdr:nvSpPr>
      <xdr:spPr bwMode="auto">
        <a:xfrm>
          <a:off x="2354859" y="3741420"/>
          <a:ext cx="347531" cy="65"/>
        </a:xfrm>
        <a:prstGeom prst="rect">
          <a:avLst/>
        </a:prstGeom>
        <a:noFill/>
        <a:ln w="9525">
          <a:noFill/>
          <a:miter lim="800000"/>
          <a:headEnd/>
          <a:tailEnd/>
        </a:ln>
      </xdr:spPr>
      <xdr:txBody>
        <a:bodyPr vert="wordArtVertRtl" wrap="none" lIns="0" tIns="0" rIns="18288" bIns="0" anchor="t" upright="1">
          <a:spAutoFit/>
        </a:bodyPr>
        <a:lstStyle/>
        <a:p>
          <a:pPr algn="l" rtl="0">
            <a:defRPr sz="1000"/>
          </a:pPr>
          <a:endParaRPr lang="ja-JP" altLang="en-US" sz="1100" b="0" i="0" strike="noStrike">
            <a:solidFill>
              <a:srgbClr val="000000"/>
            </a:solidFill>
            <a:latin typeface="ＭＳ Ｐゴシック"/>
            <a:ea typeface="ＭＳ Ｐゴシック"/>
          </a:endParaRPr>
        </a:p>
        <a:p>
          <a:pPr algn="l" rtl="0">
            <a:defRPr sz="1000"/>
          </a:pPr>
          <a:endParaRPr lang="ja-JP" altLang="en-US" sz="1100" b="0" i="0" strike="noStrike">
            <a:solidFill>
              <a:srgbClr val="000000"/>
            </a:solidFill>
            <a:latin typeface="ＭＳ Ｐゴシック"/>
            <a:ea typeface="ＭＳ Ｐゴシック"/>
          </a:endParaRPr>
        </a:p>
      </xdr:txBody>
    </xdr:sp>
    <xdr:clientData/>
  </xdr:oneCellAnchor>
  <xdr:oneCellAnchor>
    <xdr:from>
      <xdr:col>6</xdr:col>
      <xdr:colOff>132769</xdr:colOff>
      <xdr:row>54</xdr:row>
      <xdr:rowOff>0</xdr:rowOff>
    </xdr:from>
    <xdr:ext cx="339067" cy="65"/>
    <xdr:sp macro="" textlink="">
      <xdr:nvSpPr>
        <xdr:cNvPr id="26" name="Text Box 1"/>
        <xdr:cNvSpPr txBox="1">
          <a:spLocks noChangeArrowheads="1"/>
        </xdr:cNvSpPr>
      </xdr:nvSpPr>
      <xdr:spPr bwMode="auto">
        <a:xfrm>
          <a:off x="2997889" y="3741420"/>
          <a:ext cx="339067" cy="65"/>
        </a:xfrm>
        <a:prstGeom prst="rect">
          <a:avLst/>
        </a:prstGeom>
        <a:noFill/>
        <a:ln>
          <a:noFill/>
        </a:ln>
        <a:extLst/>
      </xdr:spPr>
      <xdr:txBody>
        <a:bodyPr vert="wordArtVertRtl" wrap="none" lIns="0" tIns="0" rIns="18288" bIns="0" anchor="t" upright="1">
          <a:spAutoFit/>
        </a:bodyPr>
        <a:lstStyle/>
        <a:p>
          <a:pPr algn="l" rtl="0">
            <a:lnSpc>
              <a:spcPts val="1200"/>
            </a:lnSpc>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endParaRPr lang="ja-JP" altLang="en-US"/>
        </a:p>
      </xdr:txBody>
    </xdr:sp>
    <xdr:clientData/>
  </xdr:oneCellAnchor>
  <xdr:oneCellAnchor>
    <xdr:from>
      <xdr:col>5</xdr:col>
      <xdr:colOff>162024</xdr:colOff>
      <xdr:row>54</xdr:row>
      <xdr:rowOff>0</xdr:rowOff>
    </xdr:from>
    <xdr:ext cx="347531" cy="65"/>
    <xdr:sp macro="" textlink="">
      <xdr:nvSpPr>
        <xdr:cNvPr id="27" name="Text Box 1"/>
        <xdr:cNvSpPr txBox="1">
          <a:spLocks noChangeArrowheads="1"/>
        </xdr:cNvSpPr>
      </xdr:nvSpPr>
      <xdr:spPr bwMode="auto">
        <a:xfrm>
          <a:off x="2516604" y="3741420"/>
          <a:ext cx="347531" cy="65"/>
        </a:xfrm>
        <a:prstGeom prst="rect">
          <a:avLst/>
        </a:prstGeom>
        <a:noFill/>
        <a:ln w="9525">
          <a:noFill/>
          <a:miter lim="800000"/>
          <a:headEnd/>
          <a:tailEnd/>
        </a:ln>
      </xdr:spPr>
      <xdr:txBody>
        <a:bodyPr vert="wordArtVertRtl" wrap="none" lIns="0" tIns="0" rIns="18288" bIns="0" anchor="t" upright="1">
          <a:spAutoFit/>
        </a:bodyPr>
        <a:lstStyle/>
        <a:p>
          <a:pPr algn="l" rtl="0">
            <a:defRPr sz="1000"/>
          </a:pPr>
          <a:endParaRPr lang="ja-JP" altLang="en-US" sz="1100" b="0" i="0" strike="noStrike">
            <a:solidFill>
              <a:srgbClr val="000000"/>
            </a:solidFill>
            <a:latin typeface="ＭＳ Ｐゴシック"/>
            <a:ea typeface="ＭＳ Ｐゴシック"/>
          </a:endParaRPr>
        </a:p>
        <a:p>
          <a:pPr algn="l" rtl="0">
            <a:defRPr sz="1000"/>
          </a:pPr>
          <a:endParaRPr lang="ja-JP" altLang="en-US" sz="1100" b="0" i="0" strike="noStrike">
            <a:solidFill>
              <a:srgbClr val="000000"/>
            </a:solidFill>
            <a:latin typeface="ＭＳ Ｐゴシック"/>
            <a:ea typeface="ＭＳ Ｐゴシック"/>
          </a:endParaRPr>
        </a:p>
      </xdr:txBody>
    </xdr:sp>
    <xdr:clientData/>
  </xdr:oneCellAnchor>
  <xdr:oneCellAnchor>
    <xdr:from>
      <xdr:col>5</xdr:col>
      <xdr:colOff>228003</xdr:colOff>
      <xdr:row>74</xdr:row>
      <xdr:rowOff>0</xdr:rowOff>
    </xdr:from>
    <xdr:ext cx="339067" cy="65"/>
    <xdr:sp macro="" textlink="">
      <xdr:nvSpPr>
        <xdr:cNvPr id="28" name="Text Box 1"/>
        <xdr:cNvSpPr txBox="1">
          <a:spLocks noChangeArrowheads="1"/>
        </xdr:cNvSpPr>
      </xdr:nvSpPr>
      <xdr:spPr bwMode="auto">
        <a:xfrm>
          <a:off x="2582583" y="1478280"/>
          <a:ext cx="339067" cy="65"/>
        </a:xfrm>
        <a:prstGeom prst="rect">
          <a:avLst/>
        </a:prstGeom>
        <a:noFill/>
        <a:ln>
          <a:noFill/>
        </a:ln>
        <a:extLst/>
      </xdr:spPr>
      <xdr:txBody>
        <a:bodyPr vert="wordArtVertRtl" wrap="none" lIns="0" tIns="0" rIns="18288" bIns="0" anchor="t" upright="1">
          <a:spAutoFit/>
        </a:bodyPr>
        <a:lstStyle/>
        <a:p>
          <a:pPr algn="l" rtl="0">
            <a:lnSpc>
              <a:spcPts val="1200"/>
            </a:lnSpc>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endParaRPr lang="ja-JP" altLang="en-US"/>
        </a:p>
      </xdr:txBody>
    </xdr:sp>
    <xdr:clientData/>
  </xdr:oneCellAnchor>
  <xdr:oneCellAnchor>
    <xdr:from>
      <xdr:col>4</xdr:col>
      <xdr:colOff>543086</xdr:colOff>
      <xdr:row>74</xdr:row>
      <xdr:rowOff>0</xdr:rowOff>
    </xdr:from>
    <xdr:ext cx="347531" cy="65"/>
    <xdr:sp macro="" textlink="">
      <xdr:nvSpPr>
        <xdr:cNvPr id="29" name="Text Box 1"/>
        <xdr:cNvSpPr txBox="1">
          <a:spLocks noChangeArrowheads="1"/>
        </xdr:cNvSpPr>
      </xdr:nvSpPr>
      <xdr:spPr bwMode="auto">
        <a:xfrm>
          <a:off x="2318546" y="1478280"/>
          <a:ext cx="347531" cy="65"/>
        </a:xfrm>
        <a:prstGeom prst="rect">
          <a:avLst/>
        </a:prstGeom>
        <a:noFill/>
        <a:ln w="9525">
          <a:noFill/>
          <a:miter lim="800000"/>
          <a:headEnd/>
          <a:tailEnd/>
        </a:ln>
      </xdr:spPr>
      <xdr:txBody>
        <a:bodyPr vert="wordArtVertRtl" wrap="none" lIns="0" tIns="0" rIns="18288" bIns="0" anchor="t" upright="1">
          <a:spAutoFit/>
        </a:bodyPr>
        <a:lstStyle/>
        <a:p>
          <a:pPr algn="l" rtl="0">
            <a:defRPr sz="1000"/>
          </a:pPr>
          <a:endParaRPr lang="ja-JP" altLang="en-US" sz="1100" b="0" i="0" strike="noStrike">
            <a:solidFill>
              <a:srgbClr val="000000"/>
            </a:solidFill>
            <a:latin typeface="ＭＳ Ｐゴシック"/>
            <a:ea typeface="ＭＳ Ｐゴシック"/>
          </a:endParaRPr>
        </a:p>
        <a:p>
          <a:pPr algn="l" rtl="0">
            <a:defRPr sz="1000"/>
          </a:pPr>
          <a:endParaRPr lang="ja-JP" altLang="en-US" sz="1100" b="0" i="0" strike="noStrike">
            <a:solidFill>
              <a:srgbClr val="000000"/>
            </a:solidFill>
            <a:latin typeface="ＭＳ Ｐゴシック"/>
            <a:ea typeface="ＭＳ Ｐゴシック"/>
          </a:endParaRPr>
        </a:p>
      </xdr:txBody>
    </xdr:sp>
    <xdr:clientData/>
  </xdr:oneCellAnchor>
  <xdr:oneCellAnchor>
    <xdr:from>
      <xdr:col>5</xdr:col>
      <xdr:colOff>256557</xdr:colOff>
      <xdr:row>74</xdr:row>
      <xdr:rowOff>0</xdr:rowOff>
    </xdr:from>
    <xdr:ext cx="339067" cy="65"/>
    <xdr:sp macro="" textlink="">
      <xdr:nvSpPr>
        <xdr:cNvPr id="30" name="Text Box 1"/>
        <xdr:cNvSpPr txBox="1">
          <a:spLocks noChangeArrowheads="1"/>
        </xdr:cNvSpPr>
      </xdr:nvSpPr>
      <xdr:spPr bwMode="auto">
        <a:xfrm>
          <a:off x="2611137" y="1478280"/>
          <a:ext cx="339067" cy="65"/>
        </a:xfrm>
        <a:prstGeom prst="rect">
          <a:avLst/>
        </a:prstGeom>
        <a:noFill/>
        <a:ln>
          <a:noFill/>
        </a:ln>
        <a:extLst/>
      </xdr:spPr>
      <xdr:txBody>
        <a:bodyPr vert="wordArtVertRtl" wrap="none" lIns="0" tIns="0" rIns="18288" bIns="0" anchor="t" upright="1">
          <a:spAutoFit/>
        </a:bodyPr>
        <a:lstStyle/>
        <a:p>
          <a:pPr algn="l" rtl="0">
            <a:lnSpc>
              <a:spcPts val="1200"/>
            </a:lnSpc>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endParaRPr lang="ja-JP" altLang="en-US"/>
        </a:p>
      </xdr:txBody>
    </xdr:sp>
    <xdr:clientData/>
  </xdr:oneCellAnchor>
  <xdr:oneCellAnchor>
    <xdr:from>
      <xdr:col>4</xdr:col>
      <xdr:colOff>571785</xdr:colOff>
      <xdr:row>74</xdr:row>
      <xdr:rowOff>0</xdr:rowOff>
    </xdr:from>
    <xdr:ext cx="347531" cy="65"/>
    <xdr:sp macro="" textlink="">
      <xdr:nvSpPr>
        <xdr:cNvPr id="31" name="Text Box 1"/>
        <xdr:cNvSpPr txBox="1">
          <a:spLocks noChangeArrowheads="1"/>
        </xdr:cNvSpPr>
      </xdr:nvSpPr>
      <xdr:spPr bwMode="auto">
        <a:xfrm>
          <a:off x="2347245" y="1478280"/>
          <a:ext cx="347531" cy="65"/>
        </a:xfrm>
        <a:prstGeom prst="rect">
          <a:avLst/>
        </a:prstGeom>
        <a:noFill/>
        <a:ln w="9525">
          <a:noFill/>
          <a:miter lim="800000"/>
          <a:headEnd/>
          <a:tailEnd/>
        </a:ln>
      </xdr:spPr>
      <xdr:txBody>
        <a:bodyPr vert="wordArtVertRtl" wrap="none" lIns="0" tIns="0" rIns="18288" bIns="0" anchor="t" upright="1">
          <a:spAutoFit/>
        </a:bodyPr>
        <a:lstStyle/>
        <a:p>
          <a:pPr algn="l" rtl="0">
            <a:defRPr sz="1000"/>
          </a:pPr>
          <a:endParaRPr lang="ja-JP" altLang="en-US" sz="1100" b="0" i="0" strike="noStrike">
            <a:solidFill>
              <a:srgbClr val="000000"/>
            </a:solidFill>
            <a:latin typeface="ＭＳ Ｐゴシック"/>
            <a:ea typeface="ＭＳ Ｐゴシック"/>
          </a:endParaRPr>
        </a:p>
        <a:p>
          <a:pPr algn="l" rtl="0">
            <a:defRPr sz="1000"/>
          </a:pPr>
          <a:endParaRPr lang="ja-JP" altLang="en-US" sz="1100" b="0" i="0" strike="noStrike">
            <a:solidFill>
              <a:srgbClr val="000000"/>
            </a:solidFill>
            <a:latin typeface="ＭＳ Ｐゴシック"/>
            <a:ea typeface="ＭＳ Ｐゴシック"/>
          </a:endParaRPr>
        </a:p>
      </xdr:txBody>
    </xdr:sp>
    <xdr:clientData/>
  </xdr:oneCellAnchor>
  <xdr:oneCellAnchor>
    <xdr:from>
      <xdr:col>5</xdr:col>
      <xdr:colOff>332414</xdr:colOff>
      <xdr:row>74</xdr:row>
      <xdr:rowOff>0</xdr:rowOff>
    </xdr:from>
    <xdr:ext cx="339067" cy="65"/>
    <xdr:sp macro="" textlink="">
      <xdr:nvSpPr>
        <xdr:cNvPr id="32" name="Text Box 1"/>
        <xdr:cNvSpPr txBox="1">
          <a:spLocks noChangeArrowheads="1"/>
        </xdr:cNvSpPr>
      </xdr:nvSpPr>
      <xdr:spPr bwMode="auto">
        <a:xfrm>
          <a:off x="2686994" y="1478280"/>
          <a:ext cx="339067" cy="65"/>
        </a:xfrm>
        <a:prstGeom prst="rect">
          <a:avLst/>
        </a:prstGeom>
        <a:noFill/>
        <a:ln>
          <a:noFill/>
        </a:ln>
        <a:extLst/>
      </xdr:spPr>
      <xdr:txBody>
        <a:bodyPr vert="wordArtVertRtl" wrap="none" lIns="0" tIns="0" rIns="18288" bIns="0" anchor="t" upright="1">
          <a:spAutoFit/>
        </a:bodyPr>
        <a:lstStyle/>
        <a:p>
          <a:pPr algn="l" rtl="0">
            <a:lnSpc>
              <a:spcPts val="1200"/>
            </a:lnSpc>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endParaRPr lang="ja-JP" altLang="en-US"/>
        </a:p>
      </xdr:txBody>
    </xdr:sp>
    <xdr:clientData/>
  </xdr:oneCellAnchor>
  <xdr:oneCellAnchor>
    <xdr:from>
      <xdr:col>4</xdr:col>
      <xdr:colOff>609879</xdr:colOff>
      <xdr:row>74</xdr:row>
      <xdr:rowOff>0</xdr:rowOff>
    </xdr:from>
    <xdr:ext cx="347531" cy="65"/>
    <xdr:sp macro="" textlink="">
      <xdr:nvSpPr>
        <xdr:cNvPr id="33" name="Text Box 1"/>
        <xdr:cNvSpPr txBox="1">
          <a:spLocks noChangeArrowheads="1"/>
        </xdr:cNvSpPr>
      </xdr:nvSpPr>
      <xdr:spPr bwMode="auto">
        <a:xfrm>
          <a:off x="2354859" y="1478280"/>
          <a:ext cx="347531" cy="65"/>
        </a:xfrm>
        <a:prstGeom prst="rect">
          <a:avLst/>
        </a:prstGeom>
        <a:noFill/>
        <a:ln w="9525">
          <a:noFill/>
          <a:miter lim="800000"/>
          <a:headEnd/>
          <a:tailEnd/>
        </a:ln>
      </xdr:spPr>
      <xdr:txBody>
        <a:bodyPr vert="wordArtVertRtl" wrap="none" lIns="0" tIns="0" rIns="18288" bIns="0" anchor="t" upright="1">
          <a:spAutoFit/>
        </a:bodyPr>
        <a:lstStyle/>
        <a:p>
          <a:pPr algn="l" rtl="0">
            <a:defRPr sz="1000"/>
          </a:pPr>
          <a:endParaRPr lang="ja-JP" altLang="en-US" sz="1100" b="0" i="0" strike="noStrike">
            <a:solidFill>
              <a:srgbClr val="000000"/>
            </a:solidFill>
            <a:latin typeface="ＭＳ Ｐゴシック"/>
            <a:ea typeface="ＭＳ Ｐゴシック"/>
          </a:endParaRPr>
        </a:p>
        <a:p>
          <a:pPr algn="l" rtl="0">
            <a:defRPr sz="1000"/>
          </a:pPr>
          <a:endParaRPr lang="ja-JP" altLang="en-US" sz="1100" b="0" i="0" strike="noStrike">
            <a:solidFill>
              <a:srgbClr val="000000"/>
            </a:solidFill>
            <a:latin typeface="ＭＳ Ｐゴシック"/>
            <a:ea typeface="ＭＳ Ｐゴシック"/>
          </a:endParaRPr>
        </a:p>
      </xdr:txBody>
    </xdr:sp>
    <xdr:clientData/>
  </xdr:oneCellAnchor>
  <xdr:oneCellAnchor>
    <xdr:from>
      <xdr:col>5</xdr:col>
      <xdr:colOff>246840</xdr:colOff>
      <xdr:row>74</xdr:row>
      <xdr:rowOff>0</xdr:rowOff>
    </xdr:from>
    <xdr:ext cx="339067" cy="65"/>
    <xdr:sp macro="" textlink="">
      <xdr:nvSpPr>
        <xdr:cNvPr id="34" name="Text Box 1"/>
        <xdr:cNvSpPr txBox="1">
          <a:spLocks noChangeArrowheads="1"/>
        </xdr:cNvSpPr>
      </xdr:nvSpPr>
      <xdr:spPr bwMode="auto">
        <a:xfrm>
          <a:off x="2601420" y="1478280"/>
          <a:ext cx="339067" cy="65"/>
        </a:xfrm>
        <a:prstGeom prst="rect">
          <a:avLst/>
        </a:prstGeom>
        <a:noFill/>
        <a:ln>
          <a:noFill/>
        </a:ln>
        <a:extLst/>
      </xdr:spPr>
      <xdr:txBody>
        <a:bodyPr vert="wordArtVertRtl" wrap="none" lIns="0" tIns="0" rIns="18288" bIns="0" anchor="t" upright="1">
          <a:spAutoFit/>
        </a:bodyPr>
        <a:lstStyle/>
        <a:p>
          <a:pPr algn="l" rtl="0">
            <a:lnSpc>
              <a:spcPts val="1200"/>
            </a:lnSpc>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endParaRPr lang="ja-JP" altLang="en-US"/>
        </a:p>
      </xdr:txBody>
    </xdr:sp>
    <xdr:clientData/>
  </xdr:oneCellAnchor>
  <xdr:oneCellAnchor>
    <xdr:from>
      <xdr:col>4</xdr:col>
      <xdr:colOff>552479</xdr:colOff>
      <xdr:row>74</xdr:row>
      <xdr:rowOff>0</xdr:rowOff>
    </xdr:from>
    <xdr:ext cx="347531" cy="65"/>
    <xdr:sp macro="" textlink="">
      <xdr:nvSpPr>
        <xdr:cNvPr id="35" name="Text Box 1"/>
        <xdr:cNvSpPr txBox="1">
          <a:spLocks noChangeArrowheads="1"/>
        </xdr:cNvSpPr>
      </xdr:nvSpPr>
      <xdr:spPr bwMode="auto">
        <a:xfrm>
          <a:off x="2327939" y="1478280"/>
          <a:ext cx="347531" cy="65"/>
        </a:xfrm>
        <a:prstGeom prst="rect">
          <a:avLst/>
        </a:prstGeom>
        <a:noFill/>
        <a:ln w="9525">
          <a:noFill/>
          <a:miter lim="800000"/>
          <a:headEnd/>
          <a:tailEnd/>
        </a:ln>
      </xdr:spPr>
      <xdr:txBody>
        <a:bodyPr vert="wordArtVertRtl" wrap="none" lIns="0" tIns="0" rIns="18288" bIns="0" anchor="t" upright="1">
          <a:spAutoFit/>
        </a:bodyPr>
        <a:lstStyle/>
        <a:p>
          <a:pPr algn="l" rtl="0">
            <a:defRPr sz="1000"/>
          </a:pPr>
          <a:endParaRPr lang="ja-JP" altLang="en-US" sz="1100" b="0" i="0" strike="noStrike">
            <a:solidFill>
              <a:srgbClr val="000000"/>
            </a:solidFill>
            <a:latin typeface="ＭＳ Ｐゴシック"/>
            <a:ea typeface="ＭＳ Ｐゴシック"/>
          </a:endParaRPr>
        </a:p>
        <a:p>
          <a:pPr algn="l" rtl="0">
            <a:defRPr sz="1000"/>
          </a:pPr>
          <a:endParaRPr lang="ja-JP" altLang="en-US" sz="1100" b="0" i="0" strike="noStrike">
            <a:solidFill>
              <a:srgbClr val="000000"/>
            </a:solidFill>
            <a:latin typeface="ＭＳ Ｐゴシック"/>
            <a:ea typeface="ＭＳ Ｐゴシック"/>
          </a:endParaRPr>
        </a:p>
      </xdr:txBody>
    </xdr:sp>
    <xdr:clientData/>
  </xdr:oneCellAnchor>
  <xdr:oneCellAnchor>
    <xdr:from>
      <xdr:col>5</xdr:col>
      <xdr:colOff>246840</xdr:colOff>
      <xdr:row>74</xdr:row>
      <xdr:rowOff>0</xdr:rowOff>
    </xdr:from>
    <xdr:ext cx="339067" cy="65"/>
    <xdr:sp macro="" textlink="">
      <xdr:nvSpPr>
        <xdr:cNvPr id="36" name="Text Box 1"/>
        <xdr:cNvSpPr txBox="1">
          <a:spLocks noChangeArrowheads="1"/>
        </xdr:cNvSpPr>
      </xdr:nvSpPr>
      <xdr:spPr bwMode="auto">
        <a:xfrm>
          <a:off x="2601420" y="1478280"/>
          <a:ext cx="339067" cy="65"/>
        </a:xfrm>
        <a:prstGeom prst="rect">
          <a:avLst/>
        </a:prstGeom>
        <a:noFill/>
        <a:ln>
          <a:noFill/>
        </a:ln>
        <a:extLst/>
      </xdr:spPr>
      <xdr:txBody>
        <a:bodyPr vert="wordArtVertRtl" wrap="none" lIns="0" tIns="0" rIns="18288" bIns="0" anchor="t" upright="1">
          <a:spAutoFit/>
        </a:bodyPr>
        <a:lstStyle/>
        <a:p>
          <a:pPr algn="l" rtl="0">
            <a:lnSpc>
              <a:spcPts val="1200"/>
            </a:lnSpc>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endParaRPr lang="ja-JP" altLang="en-US"/>
        </a:p>
      </xdr:txBody>
    </xdr:sp>
    <xdr:clientData/>
  </xdr:oneCellAnchor>
  <xdr:oneCellAnchor>
    <xdr:from>
      <xdr:col>4</xdr:col>
      <xdr:colOff>552479</xdr:colOff>
      <xdr:row>74</xdr:row>
      <xdr:rowOff>0</xdr:rowOff>
    </xdr:from>
    <xdr:ext cx="347531" cy="65"/>
    <xdr:sp macro="" textlink="">
      <xdr:nvSpPr>
        <xdr:cNvPr id="37" name="Text Box 1"/>
        <xdr:cNvSpPr txBox="1">
          <a:spLocks noChangeArrowheads="1"/>
        </xdr:cNvSpPr>
      </xdr:nvSpPr>
      <xdr:spPr bwMode="auto">
        <a:xfrm>
          <a:off x="2327939" y="1478280"/>
          <a:ext cx="347531" cy="65"/>
        </a:xfrm>
        <a:prstGeom prst="rect">
          <a:avLst/>
        </a:prstGeom>
        <a:noFill/>
        <a:ln w="9525">
          <a:noFill/>
          <a:miter lim="800000"/>
          <a:headEnd/>
          <a:tailEnd/>
        </a:ln>
      </xdr:spPr>
      <xdr:txBody>
        <a:bodyPr vert="wordArtVertRtl" wrap="none" lIns="0" tIns="0" rIns="18288" bIns="0" anchor="t" upright="1">
          <a:spAutoFit/>
        </a:bodyPr>
        <a:lstStyle/>
        <a:p>
          <a:pPr algn="l" rtl="0">
            <a:defRPr sz="1000"/>
          </a:pPr>
          <a:endParaRPr lang="ja-JP" altLang="en-US" sz="1100" b="0" i="0" strike="noStrike">
            <a:solidFill>
              <a:srgbClr val="000000"/>
            </a:solidFill>
            <a:latin typeface="ＭＳ Ｐゴシック"/>
            <a:ea typeface="ＭＳ Ｐゴシック"/>
          </a:endParaRPr>
        </a:p>
        <a:p>
          <a:pPr algn="l" rtl="0">
            <a:defRPr sz="1000"/>
          </a:pPr>
          <a:endParaRPr lang="ja-JP" altLang="en-US" sz="1100" b="0" i="0" strike="noStrike">
            <a:solidFill>
              <a:srgbClr val="000000"/>
            </a:solidFill>
            <a:latin typeface="ＭＳ Ｐゴシック"/>
            <a:ea typeface="ＭＳ Ｐゴシック"/>
          </a:endParaRPr>
        </a:p>
      </xdr:txBody>
    </xdr:sp>
    <xdr:clientData/>
  </xdr:oneCellAnchor>
  <xdr:oneCellAnchor>
    <xdr:from>
      <xdr:col>6</xdr:col>
      <xdr:colOff>132769</xdr:colOff>
      <xdr:row>74</xdr:row>
      <xdr:rowOff>0</xdr:rowOff>
    </xdr:from>
    <xdr:ext cx="339067" cy="65"/>
    <xdr:sp macro="" textlink="">
      <xdr:nvSpPr>
        <xdr:cNvPr id="38" name="Text Box 1"/>
        <xdr:cNvSpPr txBox="1">
          <a:spLocks noChangeArrowheads="1"/>
        </xdr:cNvSpPr>
      </xdr:nvSpPr>
      <xdr:spPr bwMode="auto">
        <a:xfrm>
          <a:off x="2997889" y="1478280"/>
          <a:ext cx="339067" cy="65"/>
        </a:xfrm>
        <a:prstGeom prst="rect">
          <a:avLst/>
        </a:prstGeom>
        <a:noFill/>
        <a:ln>
          <a:noFill/>
        </a:ln>
        <a:extLst/>
      </xdr:spPr>
      <xdr:txBody>
        <a:bodyPr vert="wordArtVertRtl" wrap="none" lIns="0" tIns="0" rIns="18288" bIns="0" anchor="t" upright="1">
          <a:spAutoFit/>
        </a:bodyPr>
        <a:lstStyle/>
        <a:p>
          <a:pPr algn="l" rtl="0">
            <a:lnSpc>
              <a:spcPts val="1200"/>
            </a:lnSpc>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endParaRPr lang="ja-JP" altLang="en-US"/>
        </a:p>
      </xdr:txBody>
    </xdr:sp>
    <xdr:clientData/>
  </xdr:oneCellAnchor>
  <xdr:oneCellAnchor>
    <xdr:from>
      <xdr:col>5</xdr:col>
      <xdr:colOff>162024</xdr:colOff>
      <xdr:row>74</xdr:row>
      <xdr:rowOff>0</xdr:rowOff>
    </xdr:from>
    <xdr:ext cx="347531" cy="65"/>
    <xdr:sp macro="" textlink="">
      <xdr:nvSpPr>
        <xdr:cNvPr id="39" name="Text Box 1"/>
        <xdr:cNvSpPr txBox="1">
          <a:spLocks noChangeArrowheads="1"/>
        </xdr:cNvSpPr>
      </xdr:nvSpPr>
      <xdr:spPr bwMode="auto">
        <a:xfrm>
          <a:off x="2516604" y="1478280"/>
          <a:ext cx="347531" cy="65"/>
        </a:xfrm>
        <a:prstGeom prst="rect">
          <a:avLst/>
        </a:prstGeom>
        <a:noFill/>
        <a:ln w="9525">
          <a:noFill/>
          <a:miter lim="800000"/>
          <a:headEnd/>
          <a:tailEnd/>
        </a:ln>
      </xdr:spPr>
      <xdr:txBody>
        <a:bodyPr vert="wordArtVertRtl" wrap="none" lIns="0" tIns="0" rIns="18288" bIns="0" anchor="t" upright="1">
          <a:spAutoFit/>
        </a:bodyPr>
        <a:lstStyle/>
        <a:p>
          <a:pPr algn="l" rtl="0">
            <a:defRPr sz="1000"/>
          </a:pPr>
          <a:endParaRPr lang="ja-JP" altLang="en-US" sz="1100" b="0" i="0" strike="noStrike">
            <a:solidFill>
              <a:srgbClr val="000000"/>
            </a:solidFill>
            <a:latin typeface="ＭＳ Ｐゴシック"/>
            <a:ea typeface="ＭＳ Ｐゴシック"/>
          </a:endParaRPr>
        </a:p>
        <a:p>
          <a:pPr algn="l" rtl="0">
            <a:defRPr sz="1000"/>
          </a:pPr>
          <a:endParaRPr lang="ja-JP" altLang="en-US" sz="1100" b="0" i="0" strike="noStrike">
            <a:solidFill>
              <a:srgbClr val="000000"/>
            </a:solidFill>
            <a:latin typeface="ＭＳ Ｐゴシック"/>
            <a:ea typeface="ＭＳ Ｐゴシック"/>
          </a:endParaRPr>
        </a:p>
      </xdr:txBody>
    </xdr:sp>
    <xdr:clientData/>
  </xdr:oneCellAnchor>
  <xdr:oneCellAnchor>
    <xdr:from>
      <xdr:col>5</xdr:col>
      <xdr:colOff>228003</xdr:colOff>
      <xdr:row>45</xdr:row>
      <xdr:rowOff>0</xdr:rowOff>
    </xdr:from>
    <xdr:ext cx="339067" cy="65"/>
    <xdr:sp macro="" textlink="">
      <xdr:nvSpPr>
        <xdr:cNvPr id="40" name="Text Box 1"/>
        <xdr:cNvSpPr txBox="1">
          <a:spLocks noChangeArrowheads="1"/>
        </xdr:cNvSpPr>
      </xdr:nvSpPr>
      <xdr:spPr bwMode="auto">
        <a:xfrm>
          <a:off x="2582583" y="3741420"/>
          <a:ext cx="339067" cy="65"/>
        </a:xfrm>
        <a:prstGeom prst="rect">
          <a:avLst/>
        </a:prstGeom>
        <a:noFill/>
        <a:ln>
          <a:noFill/>
        </a:ln>
        <a:extLst/>
      </xdr:spPr>
      <xdr:txBody>
        <a:bodyPr vert="wordArtVertRtl" wrap="none" lIns="0" tIns="0" rIns="18288" bIns="0" anchor="t" upright="1">
          <a:spAutoFit/>
        </a:bodyPr>
        <a:lstStyle/>
        <a:p>
          <a:pPr algn="l" rtl="0">
            <a:lnSpc>
              <a:spcPts val="1200"/>
            </a:lnSpc>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endParaRPr lang="ja-JP" altLang="en-US"/>
        </a:p>
      </xdr:txBody>
    </xdr:sp>
    <xdr:clientData/>
  </xdr:oneCellAnchor>
  <xdr:oneCellAnchor>
    <xdr:from>
      <xdr:col>4</xdr:col>
      <xdr:colOff>543086</xdr:colOff>
      <xdr:row>45</xdr:row>
      <xdr:rowOff>0</xdr:rowOff>
    </xdr:from>
    <xdr:ext cx="347531" cy="65"/>
    <xdr:sp macro="" textlink="">
      <xdr:nvSpPr>
        <xdr:cNvPr id="41" name="Text Box 1"/>
        <xdr:cNvSpPr txBox="1">
          <a:spLocks noChangeArrowheads="1"/>
        </xdr:cNvSpPr>
      </xdr:nvSpPr>
      <xdr:spPr bwMode="auto">
        <a:xfrm>
          <a:off x="2318546" y="3741420"/>
          <a:ext cx="347531" cy="65"/>
        </a:xfrm>
        <a:prstGeom prst="rect">
          <a:avLst/>
        </a:prstGeom>
        <a:noFill/>
        <a:ln w="9525">
          <a:noFill/>
          <a:miter lim="800000"/>
          <a:headEnd/>
          <a:tailEnd/>
        </a:ln>
      </xdr:spPr>
      <xdr:txBody>
        <a:bodyPr vert="wordArtVertRtl" wrap="none" lIns="0" tIns="0" rIns="18288" bIns="0" anchor="t" upright="1">
          <a:spAutoFit/>
        </a:bodyPr>
        <a:lstStyle/>
        <a:p>
          <a:pPr algn="l" rtl="0">
            <a:defRPr sz="1000"/>
          </a:pPr>
          <a:endParaRPr lang="ja-JP" altLang="en-US" sz="1100" b="0" i="0" strike="noStrike">
            <a:solidFill>
              <a:srgbClr val="000000"/>
            </a:solidFill>
            <a:latin typeface="ＭＳ Ｐゴシック"/>
            <a:ea typeface="ＭＳ Ｐゴシック"/>
          </a:endParaRPr>
        </a:p>
        <a:p>
          <a:pPr algn="l" rtl="0">
            <a:defRPr sz="1000"/>
          </a:pPr>
          <a:endParaRPr lang="ja-JP" altLang="en-US" sz="1100" b="0" i="0" strike="noStrike">
            <a:solidFill>
              <a:srgbClr val="000000"/>
            </a:solidFill>
            <a:latin typeface="ＭＳ Ｐゴシック"/>
            <a:ea typeface="ＭＳ Ｐゴシック"/>
          </a:endParaRPr>
        </a:p>
      </xdr:txBody>
    </xdr:sp>
    <xdr:clientData/>
  </xdr:oneCellAnchor>
  <xdr:oneCellAnchor>
    <xdr:from>
      <xdr:col>5</xdr:col>
      <xdr:colOff>256557</xdr:colOff>
      <xdr:row>45</xdr:row>
      <xdr:rowOff>0</xdr:rowOff>
    </xdr:from>
    <xdr:ext cx="339067" cy="65"/>
    <xdr:sp macro="" textlink="">
      <xdr:nvSpPr>
        <xdr:cNvPr id="42" name="Text Box 1"/>
        <xdr:cNvSpPr txBox="1">
          <a:spLocks noChangeArrowheads="1"/>
        </xdr:cNvSpPr>
      </xdr:nvSpPr>
      <xdr:spPr bwMode="auto">
        <a:xfrm>
          <a:off x="2611137" y="3741420"/>
          <a:ext cx="339067" cy="65"/>
        </a:xfrm>
        <a:prstGeom prst="rect">
          <a:avLst/>
        </a:prstGeom>
        <a:noFill/>
        <a:ln>
          <a:noFill/>
        </a:ln>
        <a:extLst/>
      </xdr:spPr>
      <xdr:txBody>
        <a:bodyPr vert="wordArtVertRtl" wrap="none" lIns="0" tIns="0" rIns="18288" bIns="0" anchor="t" upright="1">
          <a:spAutoFit/>
        </a:bodyPr>
        <a:lstStyle/>
        <a:p>
          <a:pPr algn="l" rtl="0">
            <a:lnSpc>
              <a:spcPts val="1200"/>
            </a:lnSpc>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endParaRPr lang="ja-JP" altLang="en-US"/>
        </a:p>
      </xdr:txBody>
    </xdr:sp>
    <xdr:clientData/>
  </xdr:oneCellAnchor>
  <xdr:oneCellAnchor>
    <xdr:from>
      <xdr:col>4</xdr:col>
      <xdr:colOff>571785</xdr:colOff>
      <xdr:row>45</xdr:row>
      <xdr:rowOff>0</xdr:rowOff>
    </xdr:from>
    <xdr:ext cx="347531" cy="65"/>
    <xdr:sp macro="" textlink="">
      <xdr:nvSpPr>
        <xdr:cNvPr id="43" name="Text Box 1"/>
        <xdr:cNvSpPr txBox="1">
          <a:spLocks noChangeArrowheads="1"/>
        </xdr:cNvSpPr>
      </xdr:nvSpPr>
      <xdr:spPr bwMode="auto">
        <a:xfrm>
          <a:off x="2347245" y="3741420"/>
          <a:ext cx="347531" cy="65"/>
        </a:xfrm>
        <a:prstGeom prst="rect">
          <a:avLst/>
        </a:prstGeom>
        <a:noFill/>
        <a:ln w="9525">
          <a:noFill/>
          <a:miter lim="800000"/>
          <a:headEnd/>
          <a:tailEnd/>
        </a:ln>
      </xdr:spPr>
      <xdr:txBody>
        <a:bodyPr vert="wordArtVertRtl" wrap="none" lIns="0" tIns="0" rIns="18288" bIns="0" anchor="t" upright="1">
          <a:spAutoFit/>
        </a:bodyPr>
        <a:lstStyle/>
        <a:p>
          <a:pPr algn="l" rtl="0">
            <a:defRPr sz="1000"/>
          </a:pPr>
          <a:endParaRPr lang="ja-JP" altLang="en-US" sz="1100" b="0" i="0" strike="noStrike">
            <a:solidFill>
              <a:srgbClr val="000000"/>
            </a:solidFill>
            <a:latin typeface="ＭＳ Ｐゴシック"/>
            <a:ea typeface="ＭＳ Ｐゴシック"/>
          </a:endParaRPr>
        </a:p>
        <a:p>
          <a:pPr algn="l" rtl="0">
            <a:defRPr sz="1000"/>
          </a:pPr>
          <a:endParaRPr lang="ja-JP" altLang="en-US" sz="1100" b="0" i="0" strike="noStrike">
            <a:solidFill>
              <a:srgbClr val="000000"/>
            </a:solidFill>
            <a:latin typeface="ＭＳ Ｐゴシック"/>
            <a:ea typeface="ＭＳ Ｐゴシック"/>
          </a:endParaRPr>
        </a:p>
      </xdr:txBody>
    </xdr:sp>
    <xdr:clientData/>
  </xdr:oneCellAnchor>
  <xdr:oneCellAnchor>
    <xdr:from>
      <xdr:col>5</xdr:col>
      <xdr:colOff>332414</xdr:colOff>
      <xdr:row>58</xdr:row>
      <xdr:rowOff>0</xdr:rowOff>
    </xdr:from>
    <xdr:ext cx="339067" cy="65"/>
    <xdr:sp macro="" textlink="">
      <xdr:nvSpPr>
        <xdr:cNvPr id="44" name="Text Box 1"/>
        <xdr:cNvSpPr txBox="1">
          <a:spLocks noChangeArrowheads="1"/>
        </xdr:cNvSpPr>
      </xdr:nvSpPr>
      <xdr:spPr bwMode="auto">
        <a:xfrm>
          <a:off x="2686994" y="3741420"/>
          <a:ext cx="339067" cy="65"/>
        </a:xfrm>
        <a:prstGeom prst="rect">
          <a:avLst/>
        </a:prstGeom>
        <a:noFill/>
        <a:ln>
          <a:noFill/>
        </a:ln>
        <a:extLst/>
      </xdr:spPr>
      <xdr:txBody>
        <a:bodyPr vert="wordArtVertRtl" wrap="none" lIns="0" tIns="0" rIns="18288" bIns="0" anchor="t" upright="1">
          <a:spAutoFit/>
        </a:bodyPr>
        <a:lstStyle/>
        <a:p>
          <a:pPr algn="l" rtl="0">
            <a:lnSpc>
              <a:spcPts val="1200"/>
            </a:lnSpc>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endParaRPr lang="ja-JP" altLang="en-US"/>
        </a:p>
      </xdr:txBody>
    </xdr:sp>
    <xdr:clientData/>
  </xdr:oneCellAnchor>
  <xdr:oneCellAnchor>
    <xdr:from>
      <xdr:col>4</xdr:col>
      <xdr:colOff>609879</xdr:colOff>
      <xdr:row>58</xdr:row>
      <xdr:rowOff>0</xdr:rowOff>
    </xdr:from>
    <xdr:ext cx="347531" cy="65"/>
    <xdr:sp macro="" textlink="">
      <xdr:nvSpPr>
        <xdr:cNvPr id="45" name="Text Box 1"/>
        <xdr:cNvSpPr txBox="1">
          <a:spLocks noChangeArrowheads="1"/>
        </xdr:cNvSpPr>
      </xdr:nvSpPr>
      <xdr:spPr bwMode="auto">
        <a:xfrm>
          <a:off x="2354859" y="3741420"/>
          <a:ext cx="347531" cy="65"/>
        </a:xfrm>
        <a:prstGeom prst="rect">
          <a:avLst/>
        </a:prstGeom>
        <a:noFill/>
        <a:ln w="9525">
          <a:noFill/>
          <a:miter lim="800000"/>
          <a:headEnd/>
          <a:tailEnd/>
        </a:ln>
      </xdr:spPr>
      <xdr:txBody>
        <a:bodyPr vert="wordArtVertRtl" wrap="none" lIns="0" tIns="0" rIns="18288" bIns="0" anchor="t" upright="1">
          <a:spAutoFit/>
        </a:bodyPr>
        <a:lstStyle/>
        <a:p>
          <a:pPr algn="l" rtl="0">
            <a:defRPr sz="1000"/>
          </a:pPr>
          <a:endParaRPr lang="ja-JP" altLang="en-US" sz="1100" b="0" i="0" strike="noStrike">
            <a:solidFill>
              <a:srgbClr val="000000"/>
            </a:solidFill>
            <a:latin typeface="ＭＳ Ｐゴシック"/>
            <a:ea typeface="ＭＳ Ｐゴシック"/>
          </a:endParaRPr>
        </a:p>
        <a:p>
          <a:pPr algn="l" rtl="0">
            <a:defRPr sz="1000"/>
          </a:pPr>
          <a:endParaRPr lang="ja-JP" altLang="en-US" sz="1100" b="0" i="0" strike="noStrike">
            <a:solidFill>
              <a:srgbClr val="000000"/>
            </a:solidFill>
            <a:latin typeface="ＭＳ Ｐゴシック"/>
            <a:ea typeface="ＭＳ Ｐゴシック"/>
          </a:endParaRPr>
        </a:p>
      </xdr:txBody>
    </xdr:sp>
    <xdr:clientData/>
  </xdr:oneCellAnchor>
  <xdr:oneCellAnchor>
    <xdr:from>
      <xdr:col>6</xdr:col>
      <xdr:colOff>132769</xdr:colOff>
      <xdr:row>54</xdr:row>
      <xdr:rowOff>0</xdr:rowOff>
    </xdr:from>
    <xdr:ext cx="339067" cy="65"/>
    <xdr:sp macro="" textlink="">
      <xdr:nvSpPr>
        <xdr:cNvPr id="46" name="Text Box 1"/>
        <xdr:cNvSpPr txBox="1">
          <a:spLocks noChangeArrowheads="1"/>
        </xdr:cNvSpPr>
      </xdr:nvSpPr>
      <xdr:spPr bwMode="auto">
        <a:xfrm>
          <a:off x="2997889" y="3741420"/>
          <a:ext cx="339067" cy="65"/>
        </a:xfrm>
        <a:prstGeom prst="rect">
          <a:avLst/>
        </a:prstGeom>
        <a:noFill/>
        <a:ln>
          <a:noFill/>
        </a:ln>
        <a:extLst/>
      </xdr:spPr>
      <xdr:txBody>
        <a:bodyPr vert="wordArtVertRtl" wrap="none" lIns="0" tIns="0" rIns="18288" bIns="0" anchor="t" upright="1">
          <a:spAutoFit/>
        </a:bodyPr>
        <a:lstStyle/>
        <a:p>
          <a:pPr algn="l" rtl="0">
            <a:lnSpc>
              <a:spcPts val="1200"/>
            </a:lnSpc>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endParaRPr lang="ja-JP" altLang="en-US"/>
        </a:p>
      </xdr:txBody>
    </xdr:sp>
    <xdr:clientData/>
  </xdr:oneCellAnchor>
  <xdr:oneCellAnchor>
    <xdr:from>
      <xdr:col>5</xdr:col>
      <xdr:colOff>162024</xdr:colOff>
      <xdr:row>54</xdr:row>
      <xdr:rowOff>0</xdr:rowOff>
    </xdr:from>
    <xdr:ext cx="347531" cy="65"/>
    <xdr:sp macro="" textlink="">
      <xdr:nvSpPr>
        <xdr:cNvPr id="47" name="Text Box 1"/>
        <xdr:cNvSpPr txBox="1">
          <a:spLocks noChangeArrowheads="1"/>
        </xdr:cNvSpPr>
      </xdr:nvSpPr>
      <xdr:spPr bwMode="auto">
        <a:xfrm>
          <a:off x="2516604" y="3741420"/>
          <a:ext cx="347531" cy="65"/>
        </a:xfrm>
        <a:prstGeom prst="rect">
          <a:avLst/>
        </a:prstGeom>
        <a:noFill/>
        <a:ln w="9525">
          <a:noFill/>
          <a:miter lim="800000"/>
          <a:headEnd/>
          <a:tailEnd/>
        </a:ln>
      </xdr:spPr>
      <xdr:txBody>
        <a:bodyPr vert="wordArtVertRtl" wrap="none" lIns="0" tIns="0" rIns="18288" bIns="0" anchor="t" upright="1">
          <a:spAutoFit/>
        </a:bodyPr>
        <a:lstStyle/>
        <a:p>
          <a:pPr algn="l" rtl="0">
            <a:defRPr sz="1000"/>
          </a:pPr>
          <a:endParaRPr lang="ja-JP" altLang="en-US" sz="1100" b="0" i="0" strike="noStrike">
            <a:solidFill>
              <a:srgbClr val="000000"/>
            </a:solidFill>
            <a:latin typeface="ＭＳ Ｐゴシック"/>
            <a:ea typeface="ＭＳ Ｐゴシック"/>
          </a:endParaRPr>
        </a:p>
        <a:p>
          <a:pPr algn="l" rtl="0">
            <a:defRPr sz="1000"/>
          </a:pPr>
          <a:endParaRPr lang="ja-JP" altLang="en-US" sz="1100" b="0" i="0" strike="noStrike">
            <a:solidFill>
              <a:srgbClr val="000000"/>
            </a:solidFill>
            <a:latin typeface="ＭＳ Ｐゴシック"/>
            <a:ea typeface="ＭＳ Ｐゴシック"/>
          </a:endParaRPr>
        </a:p>
      </xdr:txBody>
    </xdr:sp>
    <xdr:clientData/>
  </xdr:oneCellAnchor>
  <xdr:oneCellAnchor>
    <xdr:from>
      <xdr:col>5</xdr:col>
      <xdr:colOff>228003</xdr:colOff>
      <xdr:row>45</xdr:row>
      <xdr:rowOff>0</xdr:rowOff>
    </xdr:from>
    <xdr:ext cx="339067" cy="65"/>
    <xdr:sp macro="" textlink="">
      <xdr:nvSpPr>
        <xdr:cNvPr id="48" name="Text Box 1"/>
        <xdr:cNvSpPr txBox="1">
          <a:spLocks noChangeArrowheads="1"/>
        </xdr:cNvSpPr>
      </xdr:nvSpPr>
      <xdr:spPr bwMode="auto">
        <a:xfrm>
          <a:off x="2582583" y="9090660"/>
          <a:ext cx="339067" cy="65"/>
        </a:xfrm>
        <a:prstGeom prst="rect">
          <a:avLst/>
        </a:prstGeom>
        <a:noFill/>
        <a:ln>
          <a:noFill/>
        </a:ln>
        <a:extLst/>
      </xdr:spPr>
      <xdr:txBody>
        <a:bodyPr vert="wordArtVertRtl" wrap="none" lIns="0" tIns="0" rIns="18288" bIns="0" anchor="t" upright="1">
          <a:spAutoFit/>
        </a:bodyPr>
        <a:lstStyle/>
        <a:p>
          <a:pPr algn="l" rtl="0">
            <a:lnSpc>
              <a:spcPts val="1200"/>
            </a:lnSpc>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endParaRPr lang="ja-JP" altLang="en-US"/>
        </a:p>
      </xdr:txBody>
    </xdr:sp>
    <xdr:clientData/>
  </xdr:oneCellAnchor>
  <xdr:oneCellAnchor>
    <xdr:from>
      <xdr:col>4</xdr:col>
      <xdr:colOff>543086</xdr:colOff>
      <xdr:row>45</xdr:row>
      <xdr:rowOff>0</xdr:rowOff>
    </xdr:from>
    <xdr:ext cx="347531" cy="65"/>
    <xdr:sp macro="" textlink="">
      <xdr:nvSpPr>
        <xdr:cNvPr id="49" name="Text Box 1"/>
        <xdr:cNvSpPr txBox="1">
          <a:spLocks noChangeArrowheads="1"/>
        </xdr:cNvSpPr>
      </xdr:nvSpPr>
      <xdr:spPr bwMode="auto">
        <a:xfrm>
          <a:off x="2318546" y="9090660"/>
          <a:ext cx="347531" cy="65"/>
        </a:xfrm>
        <a:prstGeom prst="rect">
          <a:avLst/>
        </a:prstGeom>
        <a:noFill/>
        <a:ln w="9525">
          <a:noFill/>
          <a:miter lim="800000"/>
          <a:headEnd/>
          <a:tailEnd/>
        </a:ln>
      </xdr:spPr>
      <xdr:txBody>
        <a:bodyPr vert="wordArtVertRtl" wrap="none" lIns="0" tIns="0" rIns="18288" bIns="0" anchor="t" upright="1">
          <a:spAutoFit/>
        </a:bodyPr>
        <a:lstStyle/>
        <a:p>
          <a:pPr algn="l" rtl="0">
            <a:defRPr sz="1000"/>
          </a:pPr>
          <a:endParaRPr lang="ja-JP" altLang="en-US" sz="1100" b="0" i="0" strike="noStrike">
            <a:solidFill>
              <a:srgbClr val="000000"/>
            </a:solidFill>
            <a:latin typeface="ＭＳ Ｐゴシック"/>
            <a:ea typeface="ＭＳ Ｐゴシック"/>
          </a:endParaRPr>
        </a:p>
        <a:p>
          <a:pPr algn="l" rtl="0">
            <a:defRPr sz="1000"/>
          </a:pPr>
          <a:endParaRPr lang="ja-JP" altLang="en-US" sz="1100" b="0" i="0" strike="noStrike">
            <a:solidFill>
              <a:srgbClr val="000000"/>
            </a:solidFill>
            <a:latin typeface="ＭＳ Ｐゴシック"/>
            <a:ea typeface="ＭＳ Ｐゴシック"/>
          </a:endParaRPr>
        </a:p>
      </xdr:txBody>
    </xdr:sp>
    <xdr:clientData/>
  </xdr:oneCellAnchor>
  <xdr:oneCellAnchor>
    <xdr:from>
      <xdr:col>5</xdr:col>
      <xdr:colOff>256557</xdr:colOff>
      <xdr:row>45</xdr:row>
      <xdr:rowOff>0</xdr:rowOff>
    </xdr:from>
    <xdr:ext cx="339067" cy="65"/>
    <xdr:sp macro="" textlink="">
      <xdr:nvSpPr>
        <xdr:cNvPr id="50" name="Text Box 1"/>
        <xdr:cNvSpPr txBox="1">
          <a:spLocks noChangeArrowheads="1"/>
        </xdr:cNvSpPr>
      </xdr:nvSpPr>
      <xdr:spPr bwMode="auto">
        <a:xfrm>
          <a:off x="2611137" y="9090660"/>
          <a:ext cx="339067" cy="65"/>
        </a:xfrm>
        <a:prstGeom prst="rect">
          <a:avLst/>
        </a:prstGeom>
        <a:noFill/>
        <a:ln>
          <a:noFill/>
        </a:ln>
        <a:extLst/>
      </xdr:spPr>
      <xdr:txBody>
        <a:bodyPr vert="wordArtVertRtl" wrap="none" lIns="0" tIns="0" rIns="18288" bIns="0" anchor="t" upright="1">
          <a:spAutoFit/>
        </a:bodyPr>
        <a:lstStyle/>
        <a:p>
          <a:pPr algn="l" rtl="0">
            <a:lnSpc>
              <a:spcPts val="1200"/>
            </a:lnSpc>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endParaRPr lang="ja-JP" altLang="en-US"/>
        </a:p>
      </xdr:txBody>
    </xdr:sp>
    <xdr:clientData/>
  </xdr:oneCellAnchor>
  <xdr:oneCellAnchor>
    <xdr:from>
      <xdr:col>4</xdr:col>
      <xdr:colOff>571785</xdr:colOff>
      <xdr:row>45</xdr:row>
      <xdr:rowOff>0</xdr:rowOff>
    </xdr:from>
    <xdr:ext cx="347531" cy="65"/>
    <xdr:sp macro="" textlink="">
      <xdr:nvSpPr>
        <xdr:cNvPr id="51" name="Text Box 1"/>
        <xdr:cNvSpPr txBox="1">
          <a:spLocks noChangeArrowheads="1"/>
        </xdr:cNvSpPr>
      </xdr:nvSpPr>
      <xdr:spPr bwMode="auto">
        <a:xfrm>
          <a:off x="2347245" y="9090660"/>
          <a:ext cx="347531" cy="65"/>
        </a:xfrm>
        <a:prstGeom prst="rect">
          <a:avLst/>
        </a:prstGeom>
        <a:noFill/>
        <a:ln w="9525">
          <a:noFill/>
          <a:miter lim="800000"/>
          <a:headEnd/>
          <a:tailEnd/>
        </a:ln>
      </xdr:spPr>
      <xdr:txBody>
        <a:bodyPr vert="wordArtVertRtl" wrap="none" lIns="0" tIns="0" rIns="18288" bIns="0" anchor="t" upright="1">
          <a:spAutoFit/>
        </a:bodyPr>
        <a:lstStyle/>
        <a:p>
          <a:pPr algn="l" rtl="0">
            <a:defRPr sz="1000"/>
          </a:pPr>
          <a:endParaRPr lang="ja-JP" altLang="en-US" sz="1100" b="0" i="0" strike="noStrike">
            <a:solidFill>
              <a:srgbClr val="000000"/>
            </a:solidFill>
            <a:latin typeface="ＭＳ Ｐゴシック"/>
            <a:ea typeface="ＭＳ Ｐゴシック"/>
          </a:endParaRPr>
        </a:p>
        <a:p>
          <a:pPr algn="l" rtl="0">
            <a:defRPr sz="1000"/>
          </a:pPr>
          <a:endParaRPr lang="ja-JP" altLang="en-US" sz="1100" b="0" i="0" strike="noStrike">
            <a:solidFill>
              <a:srgbClr val="000000"/>
            </a:solidFill>
            <a:latin typeface="ＭＳ Ｐゴシック"/>
            <a:ea typeface="ＭＳ Ｐゴシック"/>
          </a:endParaRPr>
        </a:p>
      </xdr:txBody>
    </xdr:sp>
    <xdr:clientData/>
  </xdr:oneCellAnchor>
  <xdr:oneCellAnchor>
    <xdr:from>
      <xdr:col>5</xdr:col>
      <xdr:colOff>332414</xdr:colOff>
      <xdr:row>58</xdr:row>
      <xdr:rowOff>0</xdr:rowOff>
    </xdr:from>
    <xdr:ext cx="339067" cy="65"/>
    <xdr:sp macro="" textlink="">
      <xdr:nvSpPr>
        <xdr:cNvPr id="52" name="Text Box 1"/>
        <xdr:cNvSpPr txBox="1">
          <a:spLocks noChangeArrowheads="1"/>
        </xdr:cNvSpPr>
      </xdr:nvSpPr>
      <xdr:spPr bwMode="auto">
        <a:xfrm>
          <a:off x="2686994" y="11765280"/>
          <a:ext cx="339067" cy="65"/>
        </a:xfrm>
        <a:prstGeom prst="rect">
          <a:avLst/>
        </a:prstGeom>
        <a:noFill/>
        <a:ln>
          <a:noFill/>
        </a:ln>
        <a:extLst/>
      </xdr:spPr>
      <xdr:txBody>
        <a:bodyPr vert="wordArtVertRtl" wrap="none" lIns="0" tIns="0" rIns="18288" bIns="0" anchor="t" upright="1">
          <a:spAutoFit/>
        </a:bodyPr>
        <a:lstStyle/>
        <a:p>
          <a:pPr algn="l" rtl="0">
            <a:lnSpc>
              <a:spcPts val="1200"/>
            </a:lnSpc>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endParaRPr lang="ja-JP" altLang="en-US"/>
        </a:p>
      </xdr:txBody>
    </xdr:sp>
    <xdr:clientData/>
  </xdr:oneCellAnchor>
  <xdr:oneCellAnchor>
    <xdr:from>
      <xdr:col>4</xdr:col>
      <xdr:colOff>609879</xdr:colOff>
      <xdr:row>58</xdr:row>
      <xdr:rowOff>0</xdr:rowOff>
    </xdr:from>
    <xdr:ext cx="347531" cy="65"/>
    <xdr:sp macro="" textlink="">
      <xdr:nvSpPr>
        <xdr:cNvPr id="53" name="Text Box 1"/>
        <xdr:cNvSpPr txBox="1">
          <a:spLocks noChangeArrowheads="1"/>
        </xdr:cNvSpPr>
      </xdr:nvSpPr>
      <xdr:spPr bwMode="auto">
        <a:xfrm>
          <a:off x="2354859" y="11765280"/>
          <a:ext cx="347531" cy="65"/>
        </a:xfrm>
        <a:prstGeom prst="rect">
          <a:avLst/>
        </a:prstGeom>
        <a:noFill/>
        <a:ln w="9525">
          <a:noFill/>
          <a:miter lim="800000"/>
          <a:headEnd/>
          <a:tailEnd/>
        </a:ln>
      </xdr:spPr>
      <xdr:txBody>
        <a:bodyPr vert="wordArtVertRtl" wrap="none" lIns="0" tIns="0" rIns="18288" bIns="0" anchor="t" upright="1">
          <a:spAutoFit/>
        </a:bodyPr>
        <a:lstStyle/>
        <a:p>
          <a:pPr algn="l" rtl="0">
            <a:defRPr sz="1000"/>
          </a:pPr>
          <a:endParaRPr lang="ja-JP" altLang="en-US" sz="1100" b="0" i="0" strike="noStrike">
            <a:solidFill>
              <a:srgbClr val="000000"/>
            </a:solidFill>
            <a:latin typeface="ＭＳ Ｐゴシック"/>
            <a:ea typeface="ＭＳ Ｐゴシック"/>
          </a:endParaRPr>
        </a:p>
        <a:p>
          <a:pPr algn="l" rtl="0">
            <a:defRPr sz="1000"/>
          </a:pPr>
          <a:endParaRPr lang="ja-JP" altLang="en-US" sz="1100" b="0" i="0" strike="noStrike">
            <a:solidFill>
              <a:srgbClr val="000000"/>
            </a:solidFill>
            <a:latin typeface="ＭＳ Ｐゴシック"/>
            <a:ea typeface="ＭＳ Ｐゴシック"/>
          </a:endParaRPr>
        </a:p>
      </xdr:txBody>
    </xdr:sp>
    <xdr:clientData/>
  </xdr:oneCellAnchor>
  <xdr:oneCellAnchor>
    <xdr:from>
      <xdr:col>5</xdr:col>
      <xdr:colOff>246840</xdr:colOff>
      <xdr:row>8</xdr:row>
      <xdr:rowOff>0</xdr:rowOff>
    </xdr:from>
    <xdr:ext cx="339067" cy="65"/>
    <xdr:sp macro="" textlink="">
      <xdr:nvSpPr>
        <xdr:cNvPr id="54" name="Text Box 1"/>
        <xdr:cNvSpPr txBox="1">
          <a:spLocks noChangeArrowheads="1"/>
        </xdr:cNvSpPr>
      </xdr:nvSpPr>
      <xdr:spPr bwMode="auto">
        <a:xfrm>
          <a:off x="2601420" y="1478280"/>
          <a:ext cx="339067" cy="65"/>
        </a:xfrm>
        <a:prstGeom prst="rect">
          <a:avLst/>
        </a:prstGeom>
        <a:noFill/>
        <a:ln>
          <a:noFill/>
        </a:ln>
        <a:extLst/>
      </xdr:spPr>
      <xdr:txBody>
        <a:bodyPr vert="wordArtVertRtl" wrap="none" lIns="0" tIns="0" rIns="18288" bIns="0" anchor="t" upright="1">
          <a:spAutoFit/>
        </a:bodyPr>
        <a:lstStyle/>
        <a:p>
          <a:pPr algn="l" rtl="0">
            <a:lnSpc>
              <a:spcPts val="1200"/>
            </a:lnSpc>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endParaRPr lang="ja-JP" altLang="en-US"/>
        </a:p>
      </xdr:txBody>
    </xdr:sp>
    <xdr:clientData/>
  </xdr:oneCellAnchor>
  <xdr:oneCellAnchor>
    <xdr:from>
      <xdr:col>4</xdr:col>
      <xdr:colOff>552479</xdr:colOff>
      <xdr:row>8</xdr:row>
      <xdr:rowOff>0</xdr:rowOff>
    </xdr:from>
    <xdr:ext cx="347531" cy="65"/>
    <xdr:sp macro="" textlink="">
      <xdr:nvSpPr>
        <xdr:cNvPr id="55" name="Text Box 1"/>
        <xdr:cNvSpPr txBox="1">
          <a:spLocks noChangeArrowheads="1"/>
        </xdr:cNvSpPr>
      </xdr:nvSpPr>
      <xdr:spPr bwMode="auto">
        <a:xfrm>
          <a:off x="2327939" y="1478280"/>
          <a:ext cx="347531" cy="65"/>
        </a:xfrm>
        <a:prstGeom prst="rect">
          <a:avLst/>
        </a:prstGeom>
        <a:noFill/>
        <a:ln w="9525">
          <a:noFill/>
          <a:miter lim="800000"/>
          <a:headEnd/>
          <a:tailEnd/>
        </a:ln>
      </xdr:spPr>
      <xdr:txBody>
        <a:bodyPr vert="wordArtVertRtl" wrap="none" lIns="0" tIns="0" rIns="18288" bIns="0" anchor="t" upright="1">
          <a:spAutoFit/>
        </a:bodyPr>
        <a:lstStyle/>
        <a:p>
          <a:pPr algn="l" rtl="0">
            <a:defRPr sz="1000"/>
          </a:pPr>
          <a:endParaRPr lang="ja-JP" altLang="en-US" sz="1100" b="0" i="0" strike="noStrike">
            <a:solidFill>
              <a:srgbClr val="000000"/>
            </a:solidFill>
            <a:latin typeface="ＭＳ Ｐゴシック"/>
            <a:ea typeface="ＭＳ Ｐゴシック"/>
          </a:endParaRPr>
        </a:p>
        <a:p>
          <a:pPr algn="l" rtl="0">
            <a:defRPr sz="1000"/>
          </a:pPr>
          <a:endParaRPr lang="ja-JP" altLang="en-US" sz="1100" b="0" i="0" strike="noStrike">
            <a:solidFill>
              <a:srgbClr val="000000"/>
            </a:solidFill>
            <a:latin typeface="ＭＳ Ｐゴシック"/>
            <a:ea typeface="ＭＳ Ｐゴシック"/>
          </a:endParaRPr>
        </a:p>
      </xdr:txBody>
    </xdr:sp>
    <xdr:clientData/>
  </xdr:oneCellAnchor>
  <xdr:oneCellAnchor>
    <xdr:from>
      <xdr:col>5</xdr:col>
      <xdr:colOff>246840</xdr:colOff>
      <xdr:row>8</xdr:row>
      <xdr:rowOff>0</xdr:rowOff>
    </xdr:from>
    <xdr:ext cx="339067" cy="65"/>
    <xdr:sp macro="" textlink="">
      <xdr:nvSpPr>
        <xdr:cNvPr id="56" name="Text Box 1"/>
        <xdr:cNvSpPr txBox="1">
          <a:spLocks noChangeArrowheads="1"/>
        </xdr:cNvSpPr>
      </xdr:nvSpPr>
      <xdr:spPr bwMode="auto">
        <a:xfrm>
          <a:off x="2601420" y="1478280"/>
          <a:ext cx="339067" cy="65"/>
        </a:xfrm>
        <a:prstGeom prst="rect">
          <a:avLst/>
        </a:prstGeom>
        <a:noFill/>
        <a:ln>
          <a:noFill/>
        </a:ln>
        <a:extLst/>
      </xdr:spPr>
      <xdr:txBody>
        <a:bodyPr vert="wordArtVertRtl" wrap="none" lIns="0" tIns="0" rIns="18288" bIns="0" anchor="t" upright="1">
          <a:spAutoFit/>
        </a:bodyPr>
        <a:lstStyle/>
        <a:p>
          <a:pPr algn="l" rtl="0">
            <a:lnSpc>
              <a:spcPts val="1200"/>
            </a:lnSpc>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endParaRPr lang="ja-JP" altLang="en-US"/>
        </a:p>
      </xdr:txBody>
    </xdr:sp>
    <xdr:clientData/>
  </xdr:oneCellAnchor>
  <xdr:oneCellAnchor>
    <xdr:from>
      <xdr:col>4</xdr:col>
      <xdr:colOff>552479</xdr:colOff>
      <xdr:row>8</xdr:row>
      <xdr:rowOff>0</xdr:rowOff>
    </xdr:from>
    <xdr:ext cx="347531" cy="65"/>
    <xdr:sp macro="" textlink="">
      <xdr:nvSpPr>
        <xdr:cNvPr id="57" name="Text Box 1"/>
        <xdr:cNvSpPr txBox="1">
          <a:spLocks noChangeArrowheads="1"/>
        </xdr:cNvSpPr>
      </xdr:nvSpPr>
      <xdr:spPr bwMode="auto">
        <a:xfrm>
          <a:off x="2327939" y="1478280"/>
          <a:ext cx="347531" cy="65"/>
        </a:xfrm>
        <a:prstGeom prst="rect">
          <a:avLst/>
        </a:prstGeom>
        <a:noFill/>
        <a:ln w="9525">
          <a:noFill/>
          <a:miter lim="800000"/>
          <a:headEnd/>
          <a:tailEnd/>
        </a:ln>
      </xdr:spPr>
      <xdr:txBody>
        <a:bodyPr vert="wordArtVertRtl" wrap="none" lIns="0" tIns="0" rIns="18288" bIns="0" anchor="t" upright="1">
          <a:spAutoFit/>
        </a:bodyPr>
        <a:lstStyle/>
        <a:p>
          <a:pPr algn="l" rtl="0">
            <a:defRPr sz="1000"/>
          </a:pPr>
          <a:endParaRPr lang="ja-JP" altLang="en-US" sz="1100" b="0" i="0" strike="noStrike">
            <a:solidFill>
              <a:srgbClr val="000000"/>
            </a:solidFill>
            <a:latin typeface="ＭＳ Ｐゴシック"/>
            <a:ea typeface="ＭＳ Ｐゴシック"/>
          </a:endParaRPr>
        </a:p>
        <a:p>
          <a:pPr algn="l" rtl="0">
            <a:defRPr sz="1000"/>
          </a:pPr>
          <a:endParaRPr lang="ja-JP" altLang="en-US" sz="1100" b="0" i="0" strike="noStrike">
            <a:solidFill>
              <a:srgbClr val="000000"/>
            </a:solidFill>
            <a:latin typeface="ＭＳ Ｐゴシック"/>
            <a:ea typeface="ＭＳ Ｐゴシック"/>
          </a:endParaRPr>
        </a:p>
      </xdr:txBody>
    </xdr:sp>
    <xdr:clientData/>
  </xdr:oneCellAnchor>
  <xdr:oneCellAnchor>
    <xdr:from>
      <xdr:col>6</xdr:col>
      <xdr:colOff>132769</xdr:colOff>
      <xdr:row>54</xdr:row>
      <xdr:rowOff>0</xdr:rowOff>
    </xdr:from>
    <xdr:ext cx="339067" cy="65"/>
    <xdr:sp macro="" textlink="">
      <xdr:nvSpPr>
        <xdr:cNvPr id="58" name="Text Box 1"/>
        <xdr:cNvSpPr txBox="1">
          <a:spLocks noChangeArrowheads="1"/>
        </xdr:cNvSpPr>
      </xdr:nvSpPr>
      <xdr:spPr bwMode="auto">
        <a:xfrm>
          <a:off x="2997889" y="10942320"/>
          <a:ext cx="339067" cy="65"/>
        </a:xfrm>
        <a:prstGeom prst="rect">
          <a:avLst/>
        </a:prstGeom>
        <a:noFill/>
        <a:ln>
          <a:noFill/>
        </a:ln>
        <a:extLst/>
      </xdr:spPr>
      <xdr:txBody>
        <a:bodyPr vert="wordArtVertRtl" wrap="none" lIns="0" tIns="0" rIns="18288" bIns="0" anchor="t" upright="1">
          <a:spAutoFit/>
        </a:bodyPr>
        <a:lstStyle/>
        <a:p>
          <a:pPr algn="l" rtl="0">
            <a:lnSpc>
              <a:spcPts val="1200"/>
            </a:lnSpc>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endParaRPr lang="ja-JP" altLang="en-US"/>
        </a:p>
      </xdr:txBody>
    </xdr:sp>
    <xdr:clientData/>
  </xdr:oneCellAnchor>
  <xdr:oneCellAnchor>
    <xdr:from>
      <xdr:col>5</xdr:col>
      <xdr:colOff>162024</xdr:colOff>
      <xdr:row>54</xdr:row>
      <xdr:rowOff>0</xdr:rowOff>
    </xdr:from>
    <xdr:ext cx="347531" cy="65"/>
    <xdr:sp macro="" textlink="">
      <xdr:nvSpPr>
        <xdr:cNvPr id="59" name="Text Box 1"/>
        <xdr:cNvSpPr txBox="1">
          <a:spLocks noChangeArrowheads="1"/>
        </xdr:cNvSpPr>
      </xdr:nvSpPr>
      <xdr:spPr bwMode="auto">
        <a:xfrm>
          <a:off x="2516604" y="10942320"/>
          <a:ext cx="347531" cy="65"/>
        </a:xfrm>
        <a:prstGeom prst="rect">
          <a:avLst/>
        </a:prstGeom>
        <a:noFill/>
        <a:ln w="9525">
          <a:noFill/>
          <a:miter lim="800000"/>
          <a:headEnd/>
          <a:tailEnd/>
        </a:ln>
      </xdr:spPr>
      <xdr:txBody>
        <a:bodyPr vert="wordArtVertRtl" wrap="none" lIns="0" tIns="0" rIns="18288" bIns="0" anchor="t" upright="1">
          <a:spAutoFit/>
        </a:bodyPr>
        <a:lstStyle/>
        <a:p>
          <a:pPr algn="l" rtl="0">
            <a:defRPr sz="1000"/>
          </a:pPr>
          <a:endParaRPr lang="ja-JP" altLang="en-US" sz="1100" b="0" i="0" strike="noStrike">
            <a:solidFill>
              <a:srgbClr val="000000"/>
            </a:solidFill>
            <a:latin typeface="ＭＳ Ｐゴシック"/>
            <a:ea typeface="ＭＳ Ｐゴシック"/>
          </a:endParaRPr>
        </a:p>
        <a:p>
          <a:pPr algn="l" rtl="0">
            <a:defRPr sz="1000"/>
          </a:pPr>
          <a:endParaRPr lang="ja-JP" altLang="en-US" sz="1100" b="0" i="0" strike="noStrike">
            <a:solidFill>
              <a:srgbClr val="000000"/>
            </a:solidFill>
            <a:latin typeface="ＭＳ Ｐゴシック"/>
            <a:ea typeface="ＭＳ Ｐゴシック"/>
          </a:endParaRPr>
        </a:p>
      </xdr:txBody>
    </xdr:sp>
    <xdr:clientData/>
  </xdr:oneCellAnchor>
  <xdr:oneCellAnchor>
    <xdr:from>
      <xdr:col>5</xdr:col>
      <xdr:colOff>228003</xdr:colOff>
      <xdr:row>45</xdr:row>
      <xdr:rowOff>0</xdr:rowOff>
    </xdr:from>
    <xdr:ext cx="339067" cy="65"/>
    <xdr:sp macro="" textlink="">
      <xdr:nvSpPr>
        <xdr:cNvPr id="60" name="Text Box 1"/>
        <xdr:cNvSpPr txBox="1">
          <a:spLocks noChangeArrowheads="1"/>
        </xdr:cNvSpPr>
      </xdr:nvSpPr>
      <xdr:spPr bwMode="auto">
        <a:xfrm>
          <a:off x="2582583" y="9090660"/>
          <a:ext cx="339067" cy="65"/>
        </a:xfrm>
        <a:prstGeom prst="rect">
          <a:avLst/>
        </a:prstGeom>
        <a:noFill/>
        <a:ln>
          <a:noFill/>
        </a:ln>
        <a:extLst/>
      </xdr:spPr>
      <xdr:txBody>
        <a:bodyPr vert="wordArtVertRtl" wrap="none" lIns="0" tIns="0" rIns="18288" bIns="0" anchor="t" upright="1">
          <a:spAutoFit/>
        </a:bodyPr>
        <a:lstStyle/>
        <a:p>
          <a:pPr algn="l" rtl="0">
            <a:lnSpc>
              <a:spcPts val="1200"/>
            </a:lnSpc>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endParaRPr lang="ja-JP" altLang="en-US"/>
        </a:p>
      </xdr:txBody>
    </xdr:sp>
    <xdr:clientData/>
  </xdr:oneCellAnchor>
  <xdr:oneCellAnchor>
    <xdr:from>
      <xdr:col>4</xdr:col>
      <xdr:colOff>543086</xdr:colOff>
      <xdr:row>45</xdr:row>
      <xdr:rowOff>0</xdr:rowOff>
    </xdr:from>
    <xdr:ext cx="347531" cy="65"/>
    <xdr:sp macro="" textlink="">
      <xdr:nvSpPr>
        <xdr:cNvPr id="61" name="Text Box 1"/>
        <xdr:cNvSpPr txBox="1">
          <a:spLocks noChangeArrowheads="1"/>
        </xdr:cNvSpPr>
      </xdr:nvSpPr>
      <xdr:spPr bwMode="auto">
        <a:xfrm>
          <a:off x="2318546" y="9090660"/>
          <a:ext cx="347531" cy="65"/>
        </a:xfrm>
        <a:prstGeom prst="rect">
          <a:avLst/>
        </a:prstGeom>
        <a:noFill/>
        <a:ln w="9525">
          <a:noFill/>
          <a:miter lim="800000"/>
          <a:headEnd/>
          <a:tailEnd/>
        </a:ln>
      </xdr:spPr>
      <xdr:txBody>
        <a:bodyPr vert="wordArtVertRtl" wrap="none" lIns="0" tIns="0" rIns="18288" bIns="0" anchor="t" upright="1">
          <a:spAutoFit/>
        </a:bodyPr>
        <a:lstStyle/>
        <a:p>
          <a:pPr algn="l" rtl="0">
            <a:defRPr sz="1000"/>
          </a:pPr>
          <a:endParaRPr lang="ja-JP" altLang="en-US" sz="1100" b="0" i="0" strike="noStrike">
            <a:solidFill>
              <a:srgbClr val="000000"/>
            </a:solidFill>
            <a:latin typeface="ＭＳ Ｐゴシック"/>
            <a:ea typeface="ＭＳ Ｐゴシック"/>
          </a:endParaRPr>
        </a:p>
        <a:p>
          <a:pPr algn="l" rtl="0">
            <a:defRPr sz="1000"/>
          </a:pPr>
          <a:endParaRPr lang="ja-JP" altLang="en-US" sz="1100" b="0" i="0" strike="noStrike">
            <a:solidFill>
              <a:srgbClr val="000000"/>
            </a:solidFill>
            <a:latin typeface="ＭＳ Ｐゴシック"/>
            <a:ea typeface="ＭＳ Ｐゴシック"/>
          </a:endParaRPr>
        </a:p>
      </xdr:txBody>
    </xdr:sp>
    <xdr:clientData/>
  </xdr:oneCellAnchor>
  <xdr:oneCellAnchor>
    <xdr:from>
      <xdr:col>5</xdr:col>
      <xdr:colOff>256557</xdr:colOff>
      <xdr:row>45</xdr:row>
      <xdr:rowOff>0</xdr:rowOff>
    </xdr:from>
    <xdr:ext cx="339067" cy="65"/>
    <xdr:sp macro="" textlink="">
      <xdr:nvSpPr>
        <xdr:cNvPr id="62" name="Text Box 1"/>
        <xdr:cNvSpPr txBox="1">
          <a:spLocks noChangeArrowheads="1"/>
        </xdr:cNvSpPr>
      </xdr:nvSpPr>
      <xdr:spPr bwMode="auto">
        <a:xfrm>
          <a:off x="2611137" y="9090660"/>
          <a:ext cx="339067" cy="65"/>
        </a:xfrm>
        <a:prstGeom prst="rect">
          <a:avLst/>
        </a:prstGeom>
        <a:noFill/>
        <a:ln>
          <a:noFill/>
        </a:ln>
        <a:extLst/>
      </xdr:spPr>
      <xdr:txBody>
        <a:bodyPr vert="wordArtVertRtl" wrap="none" lIns="0" tIns="0" rIns="18288" bIns="0" anchor="t" upright="1">
          <a:spAutoFit/>
        </a:bodyPr>
        <a:lstStyle/>
        <a:p>
          <a:pPr algn="l" rtl="0">
            <a:lnSpc>
              <a:spcPts val="1200"/>
            </a:lnSpc>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endParaRPr lang="ja-JP" altLang="en-US"/>
        </a:p>
      </xdr:txBody>
    </xdr:sp>
    <xdr:clientData/>
  </xdr:oneCellAnchor>
  <xdr:oneCellAnchor>
    <xdr:from>
      <xdr:col>4</xdr:col>
      <xdr:colOff>571785</xdr:colOff>
      <xdr:row>45</xdr:row>
      <xdr:rowOff>0</xdr:rowOff>
    </xdr:from>
    <xdr:ext cx="347531" cy="65"/>
    <xdr:sp macro="" textlink="">
      <xdr:nvSpPr>
        <xdr:cNvPr id="63" name="Text Box 1"/>
        <xdr:cNvSpPr txBox="1">
          <a:spLocks noChangeArrowheads="1"/>
        </xdr:cNvSpPr>
      </xdr:nvSpPr>
      <xdr:spPr bwMode="auto">
        <a:xfrm>
          <a:off x="2347245" y="9090660"/>
          <a:ext cx="347531" cy="65"/>
        </a:xfrm>
        <a:prstGeom prst="rect">
          <a:avLst/>
        </a:prstGeom>
        <a:noFill/>
        <a:ln w="9525">
          <a:noFill/>
          <a:miter lim="800000"/>
          <a:headEnd/>
          <a:tailEnd/>
        </a:ln>
      </xdr:spPr>
      <xdr:txBody>
        <a:bodyPr vert="wordArtVertRtl" wrap="none" lIns="0" tIns="0" rIns="18288" bIns="0" anchor="t" upright="1">
          <a:spAutoFit/>
        </a:bodyPr>
        <a:lstStyle/>
        <a:p>
          <a:pPr algn="l" rtl="0">
            <a:defRPr sz="1000"/>
          </a:pPr>
          <a:endParaRPr lang="ja-JP" altLang="en-US" sz="1100" b="0" i="0" strike="noStrike">
            <a:solidFill>
              <a:srgbClr val="000000"/>
            </a:solidFill>
            <a:latin typeface="ＭＳ Ｐゴシック"/>
            <a:ea typeface="ＭＳ Ｐゴシック"/>
          </a:endParaRPr>
        </a:p>
        <a:p>
          <a:pPr algn="l" rtl="0">
            <a:defRPr sz="1000"/>
          </a:pPr>
          <a:endParaRPr lang="ja-JP" altLang="en-US" sz="1100" b="0" i="0" strike="noStrike">
            <a:solidFill>
              <a:srgbClr val="000000"/>
            </a:solidFill>
            <a:latin typeface="ＭＳ Ｐゴシック"/>
            <a:ea typeface="ＭＳ Ｐゴシック"/>
          </a:endParaRPr>
        </a:p>
      </xdr:txBody>
    </xdr:sp>
    <xdr:clientData/>
  </xdr:oneCellAnchor>
  <xdr:oneCellAnchor>
    <xdr:from>
      <xdr:col>5</xdr:col>
      <xdr:colOff>228003</xdr:colOff>
      <xdr:row>45</xdr:row>
      <xdr:rowOff>0</xdr:rowOff>
    </xdr:from>
    <xdr:ext cx="339067" cy="65"/>
    <xdr:sp macro="" textlink="">
      <xdr:nvSpPr>
        <xdr:cNvPr id="64" name="Text Box 1"/>
        <xdr:cNvSpPr txBox="1">
          <a:spLocks noChangeArrowheads="1"/>
        </xdr:cNvSpPr>
      </xdr:nvSpPr>
      <xdr:spPr bwMode="auto">
        <a:xfrm>
          <a:off x="2582583" y="9090660"/>
          <a:ext cx="339067" cy="65"/>
        </a:xfrm>
        <a:prstGeom prst="rect">
          <a:avLst/>
        </a:prstGeom>
        <a:noFill/>
        <a:ln>
          <a:noFill/>
        </a:ln>
        <a:extLst/>
      </xdr:spPr>
      <xdr:txBody>
        <a:bodyPr vert="wordArtVertRtl" wrap="none" lIns="0" tIns="0" rIns="18288" bIns="0" anchor="t" upright="1">
          <a:spAutoFit/>
        </a:bodyPr>
        <a:lstStyle/>
        <a:p>
          <a:pPr algn="l" rtl="0">
            <a:lnSpc>
              <a:spcPts val="1200"/>
            </a:lnSpc>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endParaRPr lang="ja-JP" altLang="en-US"/>
        </a:p>
      </xdr:txBody>
    </xdr:sp>
    <xdr:clientData/>
  </xdr:oneCellAnchor>
  <xdr:oneCellAnchor>
    <xdr:from>
      <xdr:col>4</xdr:col>
      <xdr:colOff>543086</xdr:colOff>
      <xdr:row>45</xdr:row>
      <xdr:rowOff>0</xdr:rowOff>
    </xdr:from>
    <xdr:ext cx="347531" cy="65"/>
    <xdr:sp macro="" textlink="">
      <xdr:nvSpPr>
        <xdr:cNvPr id="65" name="Text Box 1"/>
        <xdr:cNvSpPr txBox="1">
          <a:spLocks noChangeArrowheads="1"/>
        </xdr:cNvSpPr>
      </xdr:nvSpPr>
      <xdr:spPr bwMode="auto">
        <a:xfrm>
          <a:off x="2318546" y="9090660"/>
          <a:ext cx="347531" cy="65"/>
        </a:xfrm>
        <a:prstGeom prst="rect">
          <a:avLst/>
        </a:prstGeom>
        <a:noFill/>
        <a:ln w="9525">
          <a:noFill/>
          <a:miter lim="800000"/>
          <a:headEnd/>
          <a:tailEnd/>
        </a:ln>
      </xdr:spPr>
      <xdr:txBody>
        <a:bodyPr vert="wordArtVertRtl" wrap="none" lIns="0" tIns="0" rIns="18288" bIns="0" anchor="t" upright="1">
          <a:spAutoFit/>
        </a:bodyPr>
        <a:lstStyle/>
        <a:p>
          <a:pPr algn="l" rtl="0">
            <a:defRPr sz="1000"/>
          </a:pPr>
          <a:endParaRPr lang="ja-JP" altLang="en-US" sz="1100" b="0" i="0" strike="noStrike">
            <a:solidFill>
              <a:srgbClr val="000000"/>
            </a:solidFill>
            <a:latin typeface="ＭＳ Ｐゴシック"/>
            <a:ea typeface="ＭＳ Ｐゴシック"/>
          </a:endParaRPr>
        </a:p>
        <a:p>
          <a:pPr algn="l" rtl="0">
            <a:defRPr sz="1000"/>
          </a:pPr>
          <a:endParaRPr lang="ja-JP" altLang="en-US" sz="1100" b="0" i="0" strike="noStrike">
            <a:solidFill>
              <a:srgbClr val="000000"/>
            </a:solidFill>
            <a:latin typeface="ＭＳ Ｐゴシック"/>
            <a:ea typeface="ＭＳ Ｐゴシック"/>
          </a:endParaRPr>
        </a:p>
      </xdr:txBody>
    </xdr:sp>
    <xdr:clientData/>
  </xdr:oneCellAnchor>
  <xdr:oneCellAnchor>
    <xdr:from>
      <xdr:col>5</xdr:col>
      <xdr:colOff>256557</xdr:colOff>
      <xdr:row>45</xdr:row>
      <xdr:rowOff>0</xdr:rowOff>
    </xdr:from>
    <xdr:ext cx="339067" cy="65"/>
    <xdr:sp macro="" textlink="">
      <xdr:nvSpPr>
        <xdr:cNvPr id="66" name="Text Box 1"/>
        <xdr:cNvSpPr txBox="1">
          <a:spLocks noChangeArrowheads="1"/>
        </xdr:cNvSpPr>
      </xdr:nvSpPr>
      <xdr:spPr bwMode="auto">
        <a:xfrm>
          <a:off x="2611137" y="9090660"/>
          <a:ext cx="339067" cy="65"/>
        </a:xfrm>
        <a:prstGeom prst="rect">
          <a:avLst/>
        </a:prstGeom>
        <a:noFill/>
        <a:ln>
          <a:noFill/>
        </a:ln>
        <a:extLst/>
      </xdr:spPr>
      <xdr:txBody>
        <a:bodyPr vert="wordArtVertRtl" wrap="none" lIns="0" tIns="0" rIns="18288" bIns="0" anchor="t" upright="1">
          <a:spAutoFit/>
        </a:bodyPr>
        <a:lstStyle/>
        <a:p>
          <a:pPr algn="l" rtl="0">
            <a:lnSpc>
              <a:spcPts val="1200"/>
            </a:lnSpc>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endParaRPr lang="ja-JP" altLang="en-US"/>
        </a:p>
      </xdr:txBody>
    </xdr:sp>
    <xdr:clientData/>
  </xdr:oneCellAnchor>
  <xdr:oneCellAnchor>
    <xdr:from>
      <xdr:col>4</xdr:col>
      <xdr:colOff>571785</xdr:colOff>
      <xdr:row>45</xdr:row>
      <xdr:rowOff>0</xdr:rowOff>
    </xdr:from>
    <xdr:ext cx="347531" cy="65"/>
    <xdr:sp macro="" textlink="">
      <xdr:nvSpPr>
        <xdr:cNvPr id="67" name="Text Box 1"/>
        <xdr:cNvSpPr txBox="1">
          <a:spLocks noChangeArrowheads="1"/>
        </xdr:cNvSpPr>
      </xdr:nvSpPr>
      <xdr:spPr bwMode="auto">
        <a:xfrm>
          <a:off x="2347245" y="9090660"/>
          <a:ext cx="347531" cy="65"/>
        </a:xfrm>
        <a:prstGeom prst="rect">
          <a:avLst/>
        </a:prstGeom>
        <a:noFill/>
        <a:ln w="9525">
          <a:noFill/>
          <a:miter lim="800000"/>
          <a:headEnd/>
          <a:tailEnd/>
        </a:ln>
      </xdr:spPr>
      <xdr:txBody>
        <a:bodyPr vert="wordArtVertRtl" wrap="none" lIns="0" tIns="0" rIns="18288" bIns="0" anchor="t" upright="1">
          <a:spAutoFit/>
        </a:bodyPr>
        <a:lstStyle/>
        <a:p>
          <a:pPr algn="l" rtl="0">
            <a:defRPr sz="1000"/>
          </a:pPr>
          <a:endParaRPr lang="ja-JP" altLang="en-US" sz="1100" b="0" i="0" strike="noStrike">
            <a:solidFill>
              <a:srgbClr val="000000"/>
            </a:solidFill>
            <a:latin typeface="ＭＳ Ｐゴシック"/>
            <a:ea typeface="ＭＳ Ｐゴシック"/>
          </a:endParaRPr>
        </a:p>
        <a:p>
          <a:pPr algn="l" rtl="0">
            <a:defRPr sz="1000"/>
          </a:pPr>
          <a:endParaRPr lang="ja-JP" altLang="en-US" sz="1100" b="0" i="0" strike="noStrike">
            <a:solidFill>
              <a:srgbClr val="000000"/>
            </a:solidFill>
            <a:latin typeface="ＭＳ Ｐゴシック"/>
            <a:ea typeface="ＭＳ Ｐゴシック"/>
          </a:endParaRPr>
        </a:p>
      </xdr:txBody>
    </xdr:sp>
    <xdr:clientData/>
  </xdr:oneCellAnchor>
  <xdr:oneCellAnchor>
    <xdr:from>
      <xdr:col>5</xdr:col>
      <xdr:colOff>332414</xdr:colOff>
      <xdr:row>58</xdr:row>
      <xdr:rowOff>0</xdr:rowOff>
    </xdr:from>
    <xdr:ext cx="339067" cy="65"/>
    <xdr:sp macro="" textlink="">
      <xdr:nvSpPr>
        <xdr:cNvPr id="68" name="Text Box 1"/>
        <xdr:cNvSpPr txBox="1">
          <a:spLocks noChangeArrowheads="1"/>
        </xdr:cNvSpPr>
      </xdr:nvSpPr>
      <xdr:spPr bwMode="auto">
        <a:xfrm>
          <a:off x="2686994" y="11765280"/>
          <a:ext cx="339067" cy="65"/>
        </a:xfrm>
        <a:prstGeom prst="rect">
          <a:avLst/>
        </a:prstGeom>
        <a:noFill/>
        <a:ln>
          <a:noFill/>
        </a:ln>
        <a:extLst/>
      </xdr:spPr>
      <xdr:txBody>
        <a:bodyPr vert="wordArtVertRtl" wrap="none" lIns="0" tIns="0" rIns="18288" bIns="0" anchor="t" upright="1">
          <a:spAutoFit/>
        </a:bodyPr>
        <a:lstStyle/>
        <a:p>
          <a:pPr algn="l" rtl="0">
            <a:lnSpc>
              <a:spcPts val="1200"/>
            </a:lnSpc>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endParaRPr lang="ja-JP" altLang="en-US"/>
        </a:p>
      </xdr:txBody>
    </xdr:sp>
    <xdr:clientData/>
  </xdr:oneCellAnchor>
  <xdr:oneCellAnchor>
    <xdr:from>
      <xdr:col>4</xdr:col>
      <xdr:colOff>609879</xdr:colOff>
      <xdr:row>58</xdr:row>
      <xdr:rowOff>0</xdr:rowOff>
    </xdr:from>
    <xdr:ext cx="347531" cy="65"/>
    <xdr:sp macro="" textlink="">
      <xdr:nvSpPr>
        <xdr:cNvPr id="69" name="Text Box 1"/>
        <xdr:cNvSpPr txBox="1">
          <a:spLocks noChangeArrowheads="1"/>
        </xdr:cNvSpPr>
      </xdr:nvSpPr>
      <xdr:spPr bwMode="auto">
        <a:xfrm>
          <a:off x="2354859" y="11765280"/>
          <a:ext cx="347531" cy="65"/>
        </a:xfrm>
        <a:prstGeom prst="rect">
          <a:avLst/>
        </a:prstGeom>
        <a:noFill/>
        <a:ln w="9525">
          <a:noFill/>
          <a:miter lim="800000"/>
          <a:headEnd/>
          <a:tailEnd/>
        </a:ln>
      </xdr:spPr>
      <xdr:txBody>
        <a:bodyPr vert="wordArtVertRtl" wrap="none" lIns="0" tIns="0" rIns="18288" bIns="0" anchor="t" upright="1">
          <a:spAutoFit/>
        </a:bodyPr>
        <a:lstStyle/>
        <a:p>
          <a:pPr algn="l" rtl="0">
            <a:defRPr sz="1000"/>
          </a:pPr>
          <a:endParaRPr lang="ja-JP" altLang="en-US" sz="1100" b="0" i="0" strike="noStrike">
            <a:solidFill>
              <a:srgbClr val="000000"/>
            </a:solidFill>
            <a:latin typeface="ＭＳ Ｐゴシック"/>
            <a:ea typeface="ＭＳ Ｐゴシック"/>
          </a:endParaRPr>
        </a:p>
        <a:p>
          <a:pPr algn="l" rtl="0">
            <a:defRPr sz="1000"/>
          </a:pPr>
          <a:endParaRPr lang="ja-JP" altLang="en-US" sz="1100" b="0" i="0" strike="noStrike">
            <a:solidFill>
              <a:srgbClr val="000000"/>
            </a:solidFill>
            <a:latin typeface="ＭＳ Ｐゴシック"/>
            <a:ea typeface="ＭＳ Ｐゴシック"/>
          </a:endParaRPr>
        </a:p>
      </xdr:txBody>
    </xdr:sp>
    <xdr:clientData/>
  </xdr:oneCellAnchor>
  <xdr:oneCellAnchor>
    <xdr:from>
      <xdr:col>6</xdr:col>
      <xdr:colOff>132769</xdr:colOff>
      <xdr:row>54</xdr:row>
      <xdr:rowOff>0</xdr:rowOff>
    </xdr:from>
    <xdr:ext cx="339067" cy="65"/>
    <xdr:sp macro="" textlink="">
      <xdr:nvSpPr>
        <xdr:cNvPr id="70" name="Text Box 1"/>
        <xdr:cNvSpPr txBox="1">
          <a:spLocks noChangeArrowheads="1"/>
        </xdr:cNvSpPr>
      </xdr:nvSpPr>
      <xdr:spPr bwMode="auto">
        <a:xfrm>
          <a:off x="2997889" y="10942320"/>
          <a:ext cx="339067" cy="65"/>
        </a:xfrm>
        <a:prstGeom prst="rect">
          <a:avLst/>
        </a:prstGeom>
        <a:noFill/>
        <a:ln>
          <a:noFill/>
        </a:ln>
        <a:extLst/>
      </xdr:spPr>
      <xdr:txBody>
        <a:bodyPr vert="wordArtVertRtl" wrap="none" lIns="0" tIns="0" rIns="18288" bIns="0" anchor="t" upright="1">
          <a:spAutoFit/>
        </a:bodyPr>
        <a:lstStyle/>
        <a:p>
          <a:pPr algn="l" rtl="0">
            <a:lnSpc>
              <a:spcPts val="1200"/>
            </a:lnSpc>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endParaRPr lang="ja-JP" altLang="en-US"/>
        </a:p>
      </xdr:txBody>
    </xdr:sp>
    <xdr:clientData/>
  </xdr:oneCellAnchor>
  <xdr:oneCellAnchor>
    <xdr:from>
      <xdr:col>5</xdr:col>
      <xdr:colOff>162024</xdr:colOff>
      <xdr:row>54</xdr:row>
      <xdr:rowOff>0</xdr:rowOff>
    </xdr:from>
    <xdr:ext cx="347531" cy="65"/>
    <xdr:sp macro="" textlink="">
      <xdr:nvSpPr>
        <xdr:cNvPr id="71" name="Text Box 1"/>
        <xdr:cNvSpPr txBox="1">
          <a:spLocks noChangeArrowheads="1"/>
        </xdr:cNvSpPr>
      </xdr:nvSpPr>
      <xdr:spPr bwMode="auto">
        <a:xfrm>
          <a:off x="2516604" y="10942320"/>
          <a:ext cx="347531" cy="65"/>
        </a:xfrm>
        <a:prstGeom prst="rect">
          <a:avLst/>
        </a:prstGeom>
        <a:noFill/>
        <a:ln w="9525">
          <a:noFill/>
          <a:miter lim="800000"/>
          <a:headEnd/>
          <a:tailEnd/>
        </a:ln>
      </xdr:spPr>
      <xdr:txBody>
        <a:bodyPr vert="wordArtVertRtl" wrap="none" lIns="0" tIns="0" rIns="18288" bIns="0" anchor="t" upright="1">
          <a:spAutoFit/>
        </a:bodyPr>
        <a:lstStyle/>
        <a:p>
          <a:pPr algn="l" rtl="0">
            <a:defRPr sz="1000"/>
          </a:pPr>
          <a:endParaRPr lang="ja-JP" altLang="en-US" sz="1100" b="0" i="0" strike="noStrike">
            <a:solidFill>
              <a:srgbClr val="000000"/>
            </a:solidFill>
            <a:latin typeface="ＭＳ Ｐゴシック"/>
            <a:ea typeface="ＭＳ Ｐゴシック"/>
          </a:endParaRPr>
        </a:p>
        <a:p>
          <a:pPr algn="l" rtl="0">
            <a:defRPr sz="1000"/>
          </a:pPr>
          <a:endParaRPr lang="ja-JP" altLang="en-US" sz="1100" b="0" i="0" strike="noStrike">
            <a:solidFill>
              <a:srgbClr val="000000"/>
            </a:solidFill>
            <a:latin typeface="ＭＳ Ｐゴシック"/>
            <a:ea typeface="ＭＳ Ｐゴシック"/>
          </a:endParaRPr>
        </a:p>
      </xdr:txBody>
    </xdr:sp>
    <xdr:clientData/>
  </xdr:oneCellAnchor>
  <xdr:oneCellAnchor>
    <xdr:from>
      <xdr:col>5</xdr:col>
      <xdr:colOff>228003</xdr:colOff>
      <xdr:row>74</xdr:row>
      <xdr:rowOff>0</xdr:rowOff>
    </xdr:from>
    <xdr:ext cx="339067" cy="65"/>
    <xdr:sp macro="" textlink="">
      <xdr:nvSpPr>
        <xdr:cNvPr id="72" name="Text Box 1"/>
        <xdr:cNvSpPr txBox="1">
          <a:spLocks noChangeArrowheads="1"/>
        </xdr:cNvSpPr>
      </xdr:nvSpPr>
      <xdr:spPr bwMode="auto">
        <a:xfrm>
          <a:off x="2582583" y="15057120"/>
          <a:ext cx="339067" cy="65"/>
        </a:xfrm>
        <a:prstGeom prst="rect">
          <a:avLst/>
        </a:prstGeom>
        <a:noFill/>
        <a:ln>
          <a:noFill/>
        </a:ln>
        <a:extLst/>
      </xdr:spPr>
      <xdr:txBody>
        <a:bodyPr vert="wordArtVertRtl" wrap="none" lIns="0" tIns="0" rIns="18288" bIns="0" anchor="t" upright="1">
          <a:spAutoFit/>
        </a:bodyPr>
        <a:lstStyle/>
        <a:p>
          <a:pPr algn="l" rtl="0">
            <a:lnSpc>
              <a:spcPts val="1200"/>
            </a:lnSpc>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endParaRPr lang="ja-JP" altLang="en-US"/>
        </a:p>
      </xdr:txBody>
    </xdr:sp>
    <xdr:clientData/>
  </xdr:oneCellAnchor>
  <xdr:oneCellAnchor>
    <xdr:from>
      <xdr:col>4</xdr:col>
      <xdr:colOff>543086</xdr:colOff>
      <xdr:row>74</xdr:row>
      <xdr:rowOff>0</xdr:rowOff>
    </xdr:from>
    <xdr:ext cx="347531" cy="65"/>
    <xdr:sp macro="" textlink="">
      <xdr:nvSpPr>
        <xdr:cNvPr id="73" name="Text Box 1"/>
        <xdr:cNvSpPr txBox="1">
          <a:spLocks noChangeArrowheads="1"/>
        </xdr:cNvSpPr>
      </xdr:nvSpPr>
      <xdr:spPr bwMode="auto">
        <a:xfrm>
          <a:off x="2318546" y="15057120"/>
          <a:ext cx="347531" cy="65"/>
        </a:xfrm>
        <a:prstGeom prst="rect">
          <a:avLst/>
        </a:prstGeom>
        <a:noFill/>
        <a:ln w="9525">
          <a:noFill/>
          <a:miter lim="800000"/>
          <a:headEnd/>
          <a:tailEnd/>
        </a:ln>
      </xdr:spPr>
      <xdr:txBody>
        <a:bodyPr vert="wordArtVertRtl" wrap="none" lIns="0" tIns="0" rIns="18288" bIns="0" anchor="t" upright="1">
          <a:spAutoFit/>
        </a:bodyPr>
        <a:lstStyle/>
        <a:p>
          <a:pPr algn="l" rtl="0">
            <a:defRPr sz="1000"/>
          </a:pPr>
          <a:endParaRPr lang="ja-JP" altLang="en-US" sz="1100" b="0" i="0" strike="noStrike">
            <a:solidFill>
              <a:srgbClr val="000000"/>
            </a:solidFill>
            <a:latin typeface="ＭＳ Ｐゴシック"/>
            <a:ea typeface="ＭＳ Ｐゴシック"/>
          </a:endParaRPr>
        </a:p>
        <a:p>
          <a:pPr algn="l" rtl="0">
            <a:defRPr sz="1000"/>
          </a:pPr>
          <a:endParaRPr lang="ja-JP" altLang="en-US" sz="1100" b="0" i="0" strike="noStrike">
            <a:solidFill>
              <a:srgbClr val="000000"/>
            </a:solidFill>
            <a:latin typeface="ＭＳ Ｐゴシック"/>
            <a:ea typeface="ＭＳ Ｐゴシック"/>
          </a:endParaRPr>
        </a:p>
      </xdr:txBody>
    </xdr:sp>
    <xdr:clientData/>
  </xdr:oneCellAnchor>
  <xdr:oneCellAnchor>
    <xdr:from>
      <xdr:col>5</xdr:col>
      <xdr:colOff>256557</xdr:colOff>
      <xdr:row>74</xdr:row>
      <xdr:rowOff>0</xdr:rowOff>
    </xdr:from>
    <xdr:ext cx="339067" cy="65"/>
    <xdr:sp macro="" textlink="">
      <xdr:nvSpPr>
        <xdr:cNvPr id="74" name="Text Box 1"/>
        <xdr:cNvSpPr txBox="1">
          <a:spLocks noChangeArrowheads="1"/>
        </xdr:cNvSpPr>
      </xdr:nvSpPr>
      <xdr:spPr bwMode="auto">
        <a:xfrm>
          <a:off x="2611137" y="15057120"/>
          <a:ext cx="339067" cy="65"/>
        </a:xfrm>
        <a:prstGeom prst="rect">
          <a:avLst/>
        </a:prstGeom>
        <a:noFill/>
        <a:ln>
          <a:noFill/>
        </a:ln>
        <a:extLst/>
      </xdr:spPr>
      <xdr:txBody>
        <a:bodyPr vert="wordArtVertRtl" wrap="none" lIns="0" tIns="0" rIns="18288" bIns="0" anchor="t" upright="1">
          <a:spAutoFit/>
        </a:bodyPr>
        <a:lstStyle/>
        <a:p>
          <a:pPr algn="l" rtl="0">
            <a:lnSpc>
              <a:spcPts val="1200"/>
            </a:lnSpc>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endParaRPr lang="ja-JP" altLang="en-US"/>
        </a:p>
      </xdr:txBody>
    </xdr:sp>
    <xdr:clientData/>
  </xdr:oneCellAnchor>
  <xdr:oneCellAnchor>
    <xdr:from>
      <xdr:col>4</xdr:col>
      <xdr:colOff>571785</xdr:colOff>
      <xdr:row>74</xdr:row>
      <xdr:rowOff>0</xdr:rowOff>
    </xdr:from>
    <xdr:ext cx="347531" cy="65"/>
    <xdr:sp macro="" textlink="">
      <xdr:nvSpPr>
        <xdr:cNvPr id="75" name="Text Box 1"/>
        <xdr:cNvSpPr txBox="1">
          <a:spLocks noChangeArrowheads="1"/>
        </xdr:cNvSpPr>
      </xdr:nvSpPr>
      <xdr:spPr bwMode="auto">
        <a:xfrm>
          <a:off x="2347245" y="15057120"/>
          <a:ext cx="347531" cy="65"/>
        </a:xfrm>
        <a:prstGeom prst="rect">
          <a:avLst/>
        </a:prstGeom>
        <a:noFill/>
        <a:ln w="9525">
          <a:noFill/>
          <a:miter lim="800000"/>
          <a:headEnd/>
          <a:tailEnd/>
        </a:ln>
      </xdr:spPr>
      <xdr:txBody>
        <a:bodyPr vert="wordArtVertRtl" wrap="none" lIns="0" tIns="0" rIns="18288" bIns="0" anchor="t" upright="1">
          <a:spAutoFit/>
        </a:bodyPr>
        <a:lstStyle/>
        <a:p>
          <a:pPr algn="l" rtl="0">
            <a:defRPr sz="1000"/>
          </a:pPr>
          <a:endParaRPr lang="ja-JP" altLang="en-US" sz="1100" b="0" i="0" strike="noStrike">
            <a:solidFill>
              <a:srgbClr val="000000"/>
            </a:solidFill>
            <a:latin typeface="ＭＳ Ｐゴシック"/>
            <a:ea typeface="ＭＳ Ｐゴシック"/>
          </a:endParaRPr>
        </a:p>
        <a:p>
          <a:pPr algn="l" rtl="0">
            <a:defRPr sz="1000"/>
          </a:pPr>
          <a:endParaRPr lang="ja-JP" altLang="en-US" sz="1100" b="0" i="0" strike="noStrike">
            <a:solidFill>
              <a:srgbClr val="000000"/>
            </a:solidFill>
            <a:latin typeface="ＭＳ Ｐゴシック"/>
            <a:ea typeface="ＭＳ Ｐゴシック"/>
          </a:endParaRPr>
        </a:p>
      </xdr:txBody>
    </xdr:sp>
    <xdr:clientData/>
  </xdr:oneCellAnchor>
  <xdr:oneCellAnchor>
    <xdr:from>
      <xdr:col>5</xdr:col>
      <xdr:colOff>332414</xdr:colOff>
      <xdr:row>74</xdr:row>
      <xdr:rowOff>0</xdr:rowOff>
    </xdr:from>
    <xdr:ext cx="339067" cy="65"/>
    <xdr:sp macro="" textlink="">
      <xdr:nvSpPr>
        <xdr:cNvPr id="76" name="Text Box 1"/>
        <xdr:cNvSpPr txBox="1">
          <a:spLocks noChangeArrowheads="1"/>
        </xdr:cNvSpPr>
      </xdr:nvSpPr>
      <xdr:spPr bwMode="auto">
        <a:xfrm>
          <a:off x="2686994" y="15057120"/>
          <a:ext cx="339067" cy="65"/>
        </a:xfrm>
        <a:prstGeom prst="rect">
          <a:avLst/>
        </a:prstGeom>
        <a:noFill/>
        <a:ln>
          <a:noFill/>
        </a:ln>
        <a:extLst/>
      </xdr:spPr>
      <xdr:txBody>
        <a:bodyPr vert="wordArtVertRtl" wrap="none" lIns="0" tIns="0" rIns="18288" bIns="0" anchor="t" upright="1">
          <a:spAutoFit/>
        </a:bodyPr>
        <a:lstStyle/>
        <a:p>
          <a:pPr algn="l" rtl="0">
            <a:lnSpc>
              <a:spcPts val="1200"/>
            </a:lnSpc>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endParaRPr lang="ja-JP" altLang="en-US"/>
        </a:p>
      </xdr:txBody>
    </xdr:sp>
    <xdr:clientData/>
  </xdr:oneCellAnchor>
  <xdr:oneCellAnchor>
    <xdr:from>
      <xdr:col>4</xdr:col>
      <xdr:colOff>609879</xdr:colOff>
      <xdr:row>74</xdr:row>
      <xdr:rowOff>0</xdr:rowOff>
    </xdr:from>
    <xdr:ext cx="347531" cy="65"/>
    <xdr:sp macro="" textlink="">
      <xdr:nvSpPr>
        <xdr:cNvPr id="77" name="Text Box 1"/>
        <xdr:cNvSpPr txBox="1">
          <a:spLocks noChangeArrowheads="1"/>
        </xdr:cNvSpPr>
      </xdr:nvSpPr>
      <xdr:spPr bwMode="auto">
        <a:xfrm>
          <a:off x="2354859" y="15057120"/>
          <a:ext cx="347531" cy="65"/>
        </a:xfrm>
        <a:prstGeom prst="rect">
          <a:avLst/>
        </a:prstGeom>
        <a:noFill/>
        <a:ln w="9525">
          <a:noFill/>
          <a:miter lim="800000"/>
          <a:headEnd/>
          <a:tailEnd/>
        </a:ln>
      </xdr:spPr>
      <xdr:txBody>
        <a:bodyPr vert="wordArtVertRtl" wrap="none" lIns="0" tIns="0" rIns="18288" bIns="0" anchor="t" upright="1">
          <a:spAutoFit/>
        </a:bodyPr>
        <a:lstStyle/>
        <a:p>
          <a:pPr algn="l" rtl="0">
            <a:defRPr sz="1000"/>
          </a:pPr>
          <a:endParaRPr lang="ja-JP" altLang="en-US" sz="1100" b="0" i="0" strike="noStrike">
            <a:solidFill>
              <a:srgbClr val="000000"/>
            </a:solidFill>
            <a:latin typeface="ＭＳ Ｐゴシック"/>
            <a:ea typeface="ＭＳ Ｐゴシック"/>
          </a:endParaRPr>
        </a:p>
        <a:p>
          <a:pPr algn="l" rtl="0">
            <a:defRPr sz="1000"/>
          </a:pPr>
          <a:endParaRPr lang="ja-JP" altLang="en-US" sz="1100" b="0" i="0" strike="noStrike">
            <a:solidFill>
              <a:srgbClr val="000000"/>
            </a:solidFill>
            <a:latin typeface="ＭＳ Ｐゴシック"/>
            <a:ea typeface="ＭＳ Ｐゴシック"/>
          </a:endParaRPr>
        </a:p>
      </xdr:txBody>
    </xdr:sp>
    <xdr:clientData/>
  </xdr:oneCellAnchor>
  <xdr:oneCellAnchor>
    <xdr:from>
      <xdr:col>5</xdr:col>
      <xdr:colOff>246840</xdr:colOff>
      <xdr:row>74</xdr:row>
      <xdr:rowOff>0</xdr:rowOff>
    </xdr:from>
    <xdr:ext cx="339067" cy="65"/>
    <xdr:sp macro="" textlink="">
      <xdr:nvSpPr>
        <xdr:cNvPr id="78" name="Text Box 1"/>
        <xdr:cNvSpPr txBox="1">
          <a:spLocks noChangeArrowheads="1"/>
        </xdr:cNvSpPr>
      </xdr:nvSpPr>
      <xdr:spPr bwMode="auto">
        <a:xfrm>
          <a:off x="2601420" y="15057120"/>
          <a:ext cx="339067" cy="65"/>
        </a:xfrm>
        <a:prstGeom prst="rect">
          <a:avLst/>
        </a:prstGeom>
        <a:noFill/>
        <a:ln>
          <a:noFill/>
        </a:ln>
        <a:extLst/>
      </xdr:spPr>
      <xdr:txBody>
        <a:bodyPr vert="wordArtVertRtl" wrap="none" lIns="0" tIns="0" rIns="18288" bIns="0" anchor="t" upright="1">
          <a:spAutoFit/>
        </a:bodyPr>
        <a:lstStyle/>
        <a:p>
          <a:pPr algn="l" rtl="0">
            <a:lnSpc>
              <a:spcPts val="1200"/>
            </a:lnSpc>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endParaRPr lang="ja-JP" altLang="en-US"/>
        </a:p>
      </xdr:txBody>
    </xdr:sp>
    <xdr:clientData/>
  </xdr:oneCellAnchor>
  <xdr:oneCellAnchor>
    <xdr:from>
      <xdr:col>4</xdr:col>
      <xdr:colOff>552479</xdr:colOff>
      <xdr:row>74</xdr:row>
      <xdr:rowOff>0</xdr:rowOff>
    </xdr:from>
    <xdr:ext cx="347531" cy="65"/>
    <xdr:sp macro="" textlink="">
      <xdr:nvSpPr>
        <xdr:cNvPr id="79" name="Text Box 1"/>
        <xdr:cNvSpPr txBox="1">
          <a:spLocks noChangeArrowheads="1"/>
        </xdr:cNvSpPr>
      </xdr:nvSpPr>
      <xdr:spPr bwMode="auto">
        <a:xfrm>
          <a:off x="2327939" y="15057120"/>
          <a:ext cx="347531" cy="65"/>
        </a:xfrm>
        <a:prstGeom prst="rect">
          <a:avLst/>
        </a:prstGeom>
        <a:noFill/>
        <a:ln w="9525">
          <a:noFill/>
          <a:miter lim="800000"/>
          <a:headEnd/>
          <a:tailEnd/>
        </a:ln>
      </xdr:spPr>
      <xdr:txBody>
        <a:bodyPr vert="wordArtVertRtl" wrap="none" lIns="0" tIns="0" rIns="18288" bIns="0" anchor="t" upright="1">
          <a:spAutoFit/>
        </a:bodyPr>
        <a:lstStyle/>
        <a:p>
          <a:pPr algn="l" rtl="0">
            <a:defRPr sz="1000"/>
          </a:pPr>
          <a:endParaRPr lang="ja-JP" altLang="en-US" sz="1100" b="0" i="0" strike="noStrike">
            <a:solidFill>
              <a:srgbClr val="000000"/>
            </a:solidFill>
            <a:latin typeface="ＭＳ Ｐゴシック"/>
            <a:ea typeface="ＭＳ Ｐゴシック"/>
          </a:endParaRPr>
        </a:p>
        <a:p>
          <a:pPr algn="l" rtl="0">
            <a:defRPr sz="1000"/>
          </a:pPr>
          <a:endParaRPr lang="ja-JP" altLang="en-US" sz="1100" b="0" i="0" strike="noStrike">
            <a:solidFill>
              <a:srgbClr val="000000"/>
            </a:solidFill>
            <a:latin typeface="ＭＳ Ｐゴシック"/>
            <a:ea typeface="ＭＳ Ｐゴシック"/>
          </a:endParaRPr>
        </a:p>
      </xdr:txBody>
    </xdr:sp>
    <xdr:clientData/>
  </xdr:oneCellAnchor>
  <xdr:oneCellAnchor>
    <xdr:from>
      <xdr:col>5</xdr:col>
      <xdr:colOff>246840</xdr:colOff>
      <xdr:row>74</xdr:row>
      <xdr:rowOff>0</xdr:rowOff>
    </xdr:from>
    <xdr:ext cx="339067" cy="65"/>
    <xdr:sp macro="" textlink="">
      <xdr:nvSpPr>
        <xdr:cNvPr id="80" name="Text Box 1"/>
        <xdr:cNvSpPr txBox="1">
          <a:spLocks noChangeArrowheads="1"/>
        </xdr:cNvSpPr>
      </xdr:nvSpPr>
      <xdr:spPr bwMode="auto">
        <a:xfrm>
          <a:off x="2601420" y="15057120"/>
          <a:ext cx="339067" cy="65"/>
        </a:xfrm>
        <a:prstGeom prst="rect">
          <a:avLst/>
        </a:prstGeom>
        <a:noFill/>
        <a:ln>
          <a:noFill/>
        </a:ln>
        <a:extLst/>
      </xdr:spPr>
      <xdr:txBody>
        <a:bodyPr vert="wordArtVertRtl" wrap="none" lIns="0" tIns="0" rIns="18288" bIns="0" anchor="t" upright="1">
          <a:spAutoFit/>
        </a:bodyPr>
        <a:lstStyle/>
        <a:p>
          <a:pPr algn="l" rtl="0">
            <a:lnSpc>
              <a:spcPts val="1200"/>
            </a:lnSpc>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endParaRPr lang="ja-JP" altLang="en-US"/>
        </a:p>
      </xdr:txBody>
    </xdr:sp>
    <xdr:clientData/>
  </xdr:oneCellAnchor>
  <xdr:oneCellAnchor>
    <xdr:from>
      <xdr:col>4</xdr:col>
      <xdr:colOff>552479</xdr:colOff>
      <xdr:row>74</xdr:row>
      <xdr:rowOff>0</xdr:rowOff>
    </xdr:from>
    <xdr:ext cx="347531" cy="65"/>
    <xdr:sp macro="" textlink="">
      <xdr:nvSpPr>
        <xdr:cNvPr id="81" name="Text Box 1"/>
        <xdr:cNvSpPr txBox="1">
          <a:spLocks noChangeArrowheads="1"/>
        </xdr:cNvSpPr>
      </xdr:nvSpPr>
      <xdr:spPr bwMode="auto">
        <a:xfrm>
          <a:off x="2327939" y="15057120"/>
          <a:ext cx="347531" cy="65"/>
        </a:xfrm>
        <a:prstGeom prst="rect">
          <a:avLst/>
        </a:prstGeom>
        <a:noFill/>
        <a:ln w="9525">
          <a:noFill/>
          <a:miter lim="800000"/>
          <a:headEnd/>
          <a:tailEnd/>
        </a:ln>
      </xdr:spPr>
      <xdr:txBody>
        <a:bodyPr vert="wordArtVertRtl" wrap="none" lIns="0" tIns="0" rIns="18288" bIns="0" anchor="t" upright="1">
          <a:spAutoFit/>
        </a:bodyPr>
        <a:lstStyle/>
        <a:p>
          <a:pPr algn="l" rtl="0">
            <a:defRPr sz="1000"/>
          </a:pPr>
          <a:endParaRPr lang="ja-JP" altLang="en-US" sz="1100" b="0" i="0" strike="noStrike">
            <a:solidFill>
              <a:srgbClr val="000000"/>
            </a:solidFill>
            <a:latin typeface="ＭＳ Ｐゴシック"/>
            <a:ea typeface="ＭＳ Ｐゴシック"/>
          </a:endParaRPr>
        </a:p>
        <a:p>
          <a:pPr algn="l" rtl="0">
            <a:defRPr sz="1000"/>
          </a:pPr>
          <a:endParaRPr lang="ja-JP" altLang="en-US" sz="1100" b="0" i="0" strike="noStrike">
            <a:solidFill>
              <a:srgbClr val="000000"/>
            </a:solidFill>
            <a:latin typeface="ＭＳ Ｐゴシック"/>
            <a:ea typeface="ＭＳ Ｐゴシック"/>
          </a:endParaRPr>
        </a:p>
      </xdr:txBody>
    </xdr:sp>
    <xdr:clientData/>
  </xdr:oneCellAnchor>
  <xdr:oneCellAnchor>
    <xdr:from>
      <xdr:col>6</xdr:col>
      <xdr:colOff>132769</xdr:colOff>
      <xdr:row>74</xdr:row>
      <xdr:rowOff>0</xdr:rowOff>
    </xdr:from>
    <xdr:ext cx="339067" cy="65"/>
    <xdr:sp macro="" textlink="">
      <xdr:nvSpPr>
        <xdr:cNvPr id="82" name="Text Box 1"/>
        <xdr:cNvSpPr txBox="1">
          <a:spLocks noChangeArrowheads="1"/>
        </xdr:cNvSpPr>
      </xdr:nvSpPr>
      <xdr:spPr bwMode="auto">
        <a:xfrm>
          <a:off x="2997889" y="15057120"/>
          <a:ext cx="339067" cy="65"/>
        </a:xfrm>
        <a:prstGeom prst="rect">
          <a:avLst/>
        </a:prstGeom>
        <a:noFill/>
        <a:ln>
          <a:noFill/>
        </a:ln>
        <a:extLst/>
      </xdr:spPr>
      <xdr:txBody>
        <a:bodyPr vert="wordArtVertRtl" wrap="none" lIns="0" tIns="0" rIns="18288" bIns="0" anchor="t" upright="1">
          <a:spAutoFit/>
        </a:bodyPr>
        <a:lstStyle/>
        <a:p>
          <a:pPr algn="l" rtl="0">
            <a:lnSpc>
              <a:spcPts val="1200"/>
            </a:lnSpc>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endParaRPr lang="ja-JP" altLang="en-US"/>
        </a:p>
      </xdr:txBody>
    </xdr:sp>
    <xdr:clientData/>
  </xdr:oneCellAnchor>
  <xdr:oneCellAnchor>
    <xdr:from>
      <xdr:col>5</xdr:col>
      <xdr:colOff>162024</xdr:colOff>
      <xdr:row>74</xdr:row>
      <xdr:rowOff>0</xdr:rowOff>
    </xdr:from>
    <xdr:ext cx="347531" cy="65"/>
    <xdr:sp macro="" textlink="">
      <xdr:nvSpPr>
        <xdr:cNvPr id="83" name="Text Box 1"/>
        <xdr:cNvSpPr txBox="1">
          <a:spLocks noChangeArrowheads="1"/>
        </xdr:cNvSpPr>
      </xdr:nvSpPr>
      <xdr:spPr bwMode="auto">
        <a:xfrm>
          <a:off x="2516604" y="15057120"/>
          <a:ext cx="347531" cy="65"/>
        </a:xfrm>
        <a:prstGeom prst="rect">
          <a:avLst/>
        </a:prstGeom>
        <a:noFill/>
        <a:ln w="9525">
          <a:noFill/>
          <a:miter lim="800000"/>
          <a:headEnd/>
          <a:tailEnd/>
        </a:ln>
      </xdr:spPr>
      <xdr:txBody>
        <a:bodyPr vert="wordArtVertRtl" wrap="none" lIns="0" tIns="0" rIns="18288" bIns="0" anchor="t" upright="1">
          <a:spAutoFit/>
        </a:bodyPr>
        <a:lstStyle/>
        <a:p>
          <a:pPr algn="l" rtl="0">
            <a:defRPr sz="1000"/>
          </a:pPr>
          <a:endParaRPr lang="ja-JP" altLang="en-US" sz="1100" b="0" i="0" strike="noStrike">
            <a:solidFill>
              <a:srgbClr val="000000"/>
            </a:solidFill>
            <a:latin typeface="ＭＳ Ｐゴシック"/>
            <a:ea typeface="ＭＳ Ｐゴシック"/>
          </a:endParaRPr>
        </a:p>
        <a:p>
          <a:pPr algn="l" rtl="0">
            <a:defRPr sz="1000"/>
          </a:pPr>
          <a:endParaRPr lang="ja-JP" altLang="en-US" sz="1100" b="0" i="0" strike="noStrike">
            <a:solidFill>
              <a:srgbClr val="000000"/>
            </a:solidFill>
            <a:latin typeface="ＭＳ Ｐゴシック"/>
            <a:ea typeface="ＭＳ Ｐゴシック"/>
          </a:endParaRPr>
        </a:p>
      </xdr:txBody>
    </xdr:sp>
    <xdr:clientData/>
  </xdr:oneCellAnchor>
  <xdr:oneCellAnchor>
    <xdr:from>
      <xdr:col>5</xdr:col>
      <xdr:colOff>228003</xdr:colOff>
      <xdr:row>45</xdr:row>
      <xdr:rowOff>0</xdr:rowOff>
    </xdr:from>
    <xdr:ext cx="339067" cy="65"/>
    <xdr:sp macro="" textlink="">
      <xdr:nvSpPr>
        <xdr:cNvPr id="84" name="Text Box 1"/>
        <xdr:cNvSpPr txBox="1">
          <a:spLocks noChangeArrowheads="1"/>
        </xdr:cNvSpPr>
      </xdr:nvSpPr>
      <xdr:spPr bwMode="auto">
        <a:xfrm>
          <a:off x="2582583" y="9090660"/>
          <a:ext cx="339067" cy="65"/>
        </a:xfrm>
        <a:prstGeom prst="rect">
          <a:avLst/>
        </a:prstGeom>
        <a:noFill/>
        <a:ln>
          <a:noFill/>
        </a:ln>
        <a:extLst/>
      </xdr:spPr>
      <xdr:txBody>
        <a:bodyPr vert="wordArtVertRtl" wrap="none" lIns="0" tIns="0" rIns="18288" bIns="0" anchor="t" upright="1">
          <a:spAutoFit/>
        </a:bodyPr>
        <a:lstStyle/>
        <a:p>
          <a:pPr algn="l" rtl="0">
            <a:lnSpc>
              <a:spcPts val="1200"/>
            </a:lnSpc>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endParaRPr lang="ja-JP" altLang="en-US"/>
        </a:p>
      </xdr:txBody>
    </xdr:sp>
    <xdr:clientData/>
  </xdr:oneCellAnchor>
  <xdr:oneCellAnchor>
    <xdr:from>
      <xdr:col>4</xdr:col>
      <xdr:colOff>543086</xdr:colOff>
      <xdr:row>45</xdr:row>
      <xdr:rowOff>0</xdr:rowOff>
    </xdr:from>
    <xdr:ext cx="347531" cy="65"/>
    <xdr:sp macro="" textlink="">
      <xdr:nvSpPr>
        <xdr:cNvPr id="85" name="Text Box 1"/>
        <xdr:cNvSpPr txBox="1">
          <a:spLocks noChangeArrowheads="1"/>
        </xdr:cNvSpPr>
      </xdr:nvSpPr>
      <xdr:spPr bwMode="auto">
        <a:xfrm>
          <a:off x="2318546" y="9090660"/>
          <a:ext cx="347531" cy="65"/>
        </a:xfrm>
        <a:prstGeom prst="rect">
          <a:avLst/>
        </a:prstGeom>
        <a:noFill/>
        <a:ln w="9525">
          <a:noFill/>
          <a:miter lim="800000"/>
          <a:headEnd/>
          <a:tailEnd/>
        </a:ln>
      </xdr:spPr>
      <xdr:txBody>
        <a:bodyPr vert="wordArtVertRtl" wrap="none" lIns="0" tIns="0" rIns="18288" bIns="0" anchor="t" upright="1">
          <a:spAutoFit/>
        </a:bodyPr>
        <a:lstStyle/>
        <a:p>
          <a:pPr algn="l" rtl="0">
            <a:defRPr sz="1000"/>
          </a:pPr>
          <a:endParaRPr lang="ja-JP" altLang="en-US" sz="1100" b="0" i="0" strike="noStrike">
            <a:solidFill>
              <a:srgbClr val="000000"/>
            </a:solidFill>
            <a:latin typeface="ＭＳ Ｐゴシック"/>
            <a:ea typeface="ＭＳ Ｐゴシック"/>
          </a:endParaRPr>
        </a:p>
        <a:p>
          <a:pPr algn="l" rtl="0">
            <a:defRPr sz="1000"/>
          </a:pPr>
          <a:endParaRPr lang="ja-JP" altLang="en-US" sz="1100" b="0" i="0" strike="noStrike">
            <a:solidFill>
              <a:srgbClr val="000000"/>
            </a:solidFill>
            <a:latin typeface="ＭＳ Ｐゴシック"/>
            <a:ea typeface="ＭＳ Ｐゴシック"/>
          </a:endParaRPr>
        </a:p>
      </xdr:txBody>
    </xdr:sp>
    <xdr:clientData/>
  </xdr:oneCellAnchor>
  <xdr:oneCellAnchor>
    <xdr:from>
      <xdr:col>5</xdr:col>
      <xdr:colOff>256557</xdr:colOff>
      <xdr:row>45</xdr:row>
      <xdr:rowOff>0</xdr:rowOff>
    </xdr:from>
    <xdr:ext cx="339067" cy="65"/>
    <xdr:sp macro="" textlink="">
      <xdr:nvSpPr>
        <xdr:cNvPr id="86" name="Text Box 1"/>
        <xdr:cNvSpPr txBox="1">
          <a:spLocks noChangeArrowheads="1"/>
        </xdr:cNvSpPr>
      </xdr:nvSpPr>
      <xdr:spPr bwMode="auto">
        <a:xfrm>
          <a:off x="2611137" y="9090660"/>
          <a:ext cx="339067" cy="65"/>
        </a:xfrm>
        <a:prstGeom prst="rect">
          <a:avLst/>
        </a:prstGeom>
        <a:noFill/>
        <a:ln>
          <a:noFill/>
        </a:ln>
        <a:extLst/>
      </xdr:spPr>
      <xdr:txBody>
        <a:bodyPr vert="wordArtVertRtl" wrap="none" lIns="0" tIns="0" rIns="18288" bIns="0" anchor="t" upright="1">
          <a:spAutoFit/>
        </a:bodyPr>
        <a:lstStyle/>
        <a:p>
          <a:pPr algn="l" rtl="0">
            <a:lnSpc>
              <a:spcPts val="1200"/>
            </a:lnSpc>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endParaRPr lang="ja-JP" altLang="en-US"/>
        </a:p>
      </xdr:txBody>
    </xdr:sp>
    <xdr:clientData/>
  </xdr:oneCellAnchor>
  <xdr:oneCellAnchor>
    <xdr:from>
      <xdr:col>4</xdr:col>
      <xdr:colOff>571785</xdr:colOff>
      <xdr:row>45</xdr:row>
      <xdr:rowOff>0</xdr:rowOff>
    </xdr:from>
    <xdr:ext cx="347531" cy="65"/>
    <xdr:sp macro="" textlink="">
      <xdr:nvSpPr>
        <xdr:cNvPr id="87" name="Text Box 1"/>
        <xdr:cNvSpPr txBox="1">
          <a:spLocks noChangeArrowheads="1"/>
        </xdr:cNvSpPr>
      </xdr:nvSpPr>
      <xdr:spPr bwMode="auto">
        <a:xfrm>
          <a:off x="2347245" y="9090660"/>
          <a:ext cx="347531" cy="65"/>
        </a:xfrm>
        <a:prstGeom prst="rect">
          <a:avLst/>
        </a:prstGeom>
        <a:noFill/>
        <a:ln w="9525">
          <a:noFill/>
          <a:miter lim="800000"/>
          <a:headEnd/>
          <a:tailEnd/>
        </a:ln>
      </xdr:spPr>
      <xdr:txBody>
        <a:bodyPr vert="wordArtVertRtl" wrap="none" lIns="0" tIns="0" rIns="18288" bIns="0" anchor="t" upright="1">
          <a:spAutoFit/>
        </a:bodyPr>
        <a:lstStyle/>
        <a:p>
          <a:pPr algn="l" rtl="0">
            <a:defRPr sz="1000"/>
          </a:pPr>
          <a:endParaRPr lang="ja-JP" altLang="en-US" sz="1100" b="0" i="0" strike="noStrike">
            <a:solidFill>
              <a:srgbClr val="000000"/>
            </a:solidFill>
            <a:latin typeface="ＭＳ Ｐゴシック"/>
            <a:ea typeface="ＭＳ Ｐゴシック"/>
          </a:endParaRPr>
        </a:p>
        <a:p>
          <a:pPr algn="l" rtl="0">
            <a:defRPr sz="1000"/>
          </a:pPr>
          <a:endParaRPr lang="ja-JP" altLang="en-US" sz="1100" b="0" i="0" strike="noStrike">
            <a:solidFill>
              <a:srgbClr val="000000"/>
            </a:solidFill>
            <a:latin typeface="ＭＳ Ｐゴシック"/>
            <a:ea typeface="ＭＳ Ｐゴシック"/>
          </a:endParaRPr>
        </a:p>
      </xdr:txBody>
    </xdr:sp>
    <xdr:clientData/>
  </xdr:oneCellAnchor>
  <xdr:oneCellAnchor>
    <xdr:from>
      <xdr:col>5</xdr:col>
      <xdr:colOff>332414</xdr:colOff>
      <xdr:row>58</xdr:row>
      <xdr:rowOff>0</xdr:rowOff>
    </xdr:from>
    <xdr:ext cx="339067" cy="65"/>
    <xdr:sp macro="" textlink="">
      <xdr:nvSpPr>
        <xdr:cNvPr id="88" name="Text Box 1"/>
        <xdr:cNvSpPr txBox="1">
          <a:spLocks noChangeArrowheads="1"/>
        </xdr:cNvSpPr>
      </xdr:nvSpPr>
      <xdr:spPr bwMode="auto">
        <a:xfrm>
          <a:off x="2686994" y="11765280"/>
          <a:ext cx="339067" cy="65"/>
        </a:xfrm>
        <a:prstGeom prst="rect">
          <a:avLst/>
        </a:prstGeom>
        <a:noFill/>
        <a:ln>
          <a:noFill/>
        </a:ln>
        <a:extLst/>
      </xdr:spPr>
      <xdr:txBody>
        <a:bodyPr vert="wordArtVertRtl" wrap="none" lIns="0" tIns="0" rIns="18288" bIns="0" anchor="t" upright="1">
          <a:spAutoFit/>
        </a:bodyPr>
        <a:lstStyle/>
        <a:p>
          <a:pPr algn="l" rtl="0">
            <a:lnSpc>
              <a:spcPts val="1200"/>
            </a:lnSpc>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endParaRPr lang="ja-JP" altLang="en-US"/>
        </a:p>
      </xdr:txBody>
    </xdr:sp>
    <xdr:clientData/>
  </xdr:oneCellAnchor>
  <xdr:oneCellAnchor>
    <xdr:from>
      <xdr:col>4</xdr:col>
      <xdr:colOff>609879</xdr:colOff>
      <xdr:row>58</xdr:row>
      <xdr:rowOff>0</xdr:rowOff>
    </xdr:from>
    <xdr:ext cx="347531" cy="65"/>
    <xdr:sp macro="" textlink="">
      <xdr:nvSpPr>
        <xdr:cNvPr id="89" name="Text Box 1"/>
        <xdr:cNvSpPr txBox="1">
          <a:spLocks noChangeArrowheads="1"/>
        </xdr:cNvSpPr>
      </xdr:nvSpPr>
      <xdr:spPr bwMode="auto">
        <a:xfrm>
          <a:off x="2354859" y="11765280"/>
          <a:ext cx="347531" cy="65"/>
        </a:xfrm>
        <a:prstGeom prst="rect">
          <a:avLst/>
        </a:prstGeom>
        <a:noFill/>
        <a:ln w="9525">
          <a:noFill/>
          <a:miter lim="800000"/>
          <a:headEnd/>
          <a:tailEnd/>
        </a:ln>
      </xdr:spPr>
      <xdr:txBody>
        <a:bodyPr vert="wordArtVertRtl" wrap="none" lIns="0" tIns="0" rIns="18288" bIns="0" anchor="t" upright="1">
          <a:spAutoFit/>
        </a:bodyPr>
        <a:lstStyle/>
        <a:p>
          <a:pPr algn="l" rtl="0">
            <a:defRPr sz="1000"/>
          </a:pPr>
          <a:endParaRPr lang="ja-JP" altLang="en-US" sz="1100" b="0" i="0" strike="noStrike">
            <a:solidFill>
              <a:srgbClr val="000000"/>
            </a:solidFill>
            <a:latin typeface="ＭＳ Ｐゴシック"/>
            <a:ea typeface="ＭＳ Ｐゴシック"/>
          </a:endParaRPr>
        </a:p>
        <a:p>
          <a:pPr algn="l" rtl="0">
            <a:defRPr sz="1000"/>
          </a:pPr>
          <a:endParaRPr lang="ja-JP" altLang="en-US" sz="1100" b="0" i="0" strike="noStrike">
            <a:solidFill>
              <a:srgbClr val="000000"/>
            </a:solidFill>
            <a:latin typeface="ＭＳ Ｐゴシック"/>
            <a:ea typeface="ＭＳ Ｐゴシック"/>
          </a:endParaRPr>
        </a:p>
      </xdr:txBody>
    </xdr:sp>
    <xdr:clientData/>
  </xdr:oneCellAnchor>
  <xdr:oneCellAnchor>
    <xdr:from>
      <xdr:col>6</xdr:col>
      <xdr:colOff>132769</xdr:colOff>
      <xdr:row>54</xdr:row>
      <xdr:rowOff>0</xdr:rowOff>
    </xdr:from>
    <xdr:ext cx="339067" cy="65"/>
    <xdr:sp macro="" textlink="">
      <xdr:nvSpPr>
        <xdr:cNvPr id="90" name="Text Box 1"/>
        <xdr:cNvSpPr txBox="1">
          <a:spLocks noChangeArrowheads="1"/>
        </xdr:cNvSpPr>
      </xdr:nvSpPr>
      <xdr:spPr bwMode="auto">
        <a:xfrm>
          <a:off x="2997889" y="10942320"/>
          <a:ext cx="339067" cy="65"/>
        </a:xfrm>
        <a:prstGeom prst="rect">
          <a:avLst/>
        </a:prstGeom>
        <a:noFill/>
        <a:ln>
          <a:noFill/>
        </a:ln>
        <a:extLst/>
      </xdr:spPr>
      <xdr:txBody>
        <a:bodyPr vert="wordArtVertRtl" wrap="none" lIns="0" tIns="0" rIns="18288" bIns="0" anchor="t" upright="1">
          <a:spAutoFit/>
        </a:bodyPr>
        <a:lstStyle/>
        <a:p>
          <a:pPr algn="l" rtl="0">
            <a:lnSpc>
              <a:spcPts val="1200"/>
            </a:lnSpc>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endParaRPr lang="ja-JP" altLang="en-US"/>
        </a:p>
      </xdr:txBody>
    </xdr:sp>
    <xdr:clientData/>
  </xdr:oneCellAnchor>
  <xdr:oneCellAnchor>
    <xdr:from>
      <xdr:col>5</xdr:col>
      <xdr:colOff>162024</xdr:colOff>
      <xdr:row>54</xdr:row>
      <xdr:rowOff>0</xdr:rowOff>
    </xdr:from>
    <xdr:ext cx="347531" cy="65"/>
    <xdr:sp macro="" textlink="">
      <xdr:nvSpPr>
        <xdr:cNvPr id="91" name="Text Box 1"/>
        <xdr:cNvSpPr txBox="1">
          <a:spLocks noChangeArrowheads="1"/>
        </xdr:cNvSpPr>
      </xdr:nvSpPr>
      <xdr:spPr bwMode="auto">
        <a:xfrm>
          <a:off x="2516604" y="10942320"/>
          <a:ext cx="347531" cy="65"/>
        </a:xfrm>
        <a:prstGeom prst="rect">
          <a:avLst/>
        </a:prstGeom>
        <a:noFill/>
        <a:ln w="9525">
          <a:noFill/>
          <a:miter lim="800000"/>
          <a:headEnd/>
          <a:tailEnd/>
        </a:ln>
      </xdr:spPr>
      <xdr:txBody>
        <a:bodyPr vert="wordArtVertRtl" wrap="none" lIns="0" tIns="0" rIns="18288" bIns="0" anchor="t" upright="1">
          <a:spAutoFit/>
        </a:bodyPr>
        <a:lstStyle/>
        <a:p>
          <a:pPr algn="l" rtl="0">
            <a:defRPr sz="1000"/>
          </a:pPr>
          <a:endParaRPr lang="ja-JP" altLang="en-US" sz="1100" b="0" i="0" strike="noStrike">
            <a:solidFill>
              <a:srgbClr val="000000"/>
            </a:solidFill>
            <a:latin typeface="ＭＳ Ｐゴシック"/>
            <a:ea typeface="ＭＳ Ｐゴシック"/>
          </a:endParaRPr>
        </a:p>
        <a:p>
          <a:pPr algn="l" rtl="0">
            <a:defRPr sz="1000"/>
          </a:pPr>
          <a:endParaRPr lang="ja-JP" altLang="en-US" sz="1100" b="0" i="0" strike="noStrike">
            <a:solidFill>
              <a:srgbClr val="000000"/>
            </a:solidFill>
            <a:latin typeface="ＭＳ Ｐゴシック"/>
            <a:ea typeface="ＭＳ Ｐゴシック"/>
          </a:endParaRPr>
        </a:p>
      </xdr:txBody>
    </xdr:sp>
    <xdr:clientData/>
  </xdr:oneCellAnchor>
  <xdr:oneCellAnchor>
    <xdr:from>
      <xdr:col>5</xdr:col>
      <xdr:colOff>228003</xdr:colOff>
      <xdr:row>54</xdr:row>
      <xdr:rowOff>0</xdr:rowOff>
    </xdr:from>
    <xdr:ext cx="339067" cy="65"/>
    <xdr:sp macro="" textlink="">
      <xdr:nvSpPr>
        <xdr:cNvPr id="92" name="Text Box 1"/>
        <xdr:cNvSpPr txBox="1">
          <a:spLocks noChangeArrowheads="1"/>
        </xdr:cNvSpPr>
      </xdr:nvSpPr>
      <xdr:spPr bwMode="auto">
        <a:xfrm>
          <a:off x="2582583" y="10942320"/>
          <a:ext cx="339067" cy="65"/>
        </a:xfrm>
        <a:prstGeom prst="rect">
          <a:avLst/>
        </a:prstGeom>
        <a:noFill/>
        <a:ln>
          <a:noFill/>
        </a:ln>
        <a:extLst/>
      </xdr:spPr>
      <xdr:txBody>
        <a:bodyPr vert="wordArtVertRtl" wrap="none" lIns="0" tIns="0" rIns="18288" bIns="0" anchor="t" upright="1">
          <a:spAutoFit/>
        </a:bodyPr>
        <a:lstStyle/>
        <a:p>
          <a:pPr algn="l" rtl="0">
            <a:lnSpc>
              <a:spcPts val="1200"/>
            </a:lnSpc>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endParaRPr lang="ja-JP" altLang="en-US"/>
        </a:p>
      </xdr:txBody>
    </xdr:sp>
    <xdr:clientData/>
  </xdr:oneCellAnchor>
  <xdr:oneCellAnchor>
    <xdr:from>
      <xdr:col>4</xdr:col>
      <xdr:colOff>543086</xdr:colOff>
      <xdr:row>54</xdr:row>
      <xdr:rowOff>0</xdr:rowOff>
    </xdr:from>
    <xdr:ext cx="347531" cy="65"/>
    <xdr:sp macro="" textlink="">
      <xdr:nvSpPr>
        <xdr:cNvPr id="93" name="Text Box 1"/>
        <xdr:cNvSpPr txBox="1">
          <a:spLocks noChangeArrowheads="1"/>
        </xdr:cNvSpPr>
      </xdr:nvSpPr>
      <xdr:spPr bwMode="auto">
        <a:xfrm>
          <a:off x="2318546" y="10942320"/>
          <a:ext cx="347531" cy="65"/>
        </a:xfrm>
        <a:prstGeom prst="rect">
          <a:avLst/>
        </a:prstGeom>
        <a:noFill/>
        <a:ln w="9525">
          <a:noFill/>
          <a:miter lim="800000"/>
          <a:headEnd/>
          <a:tailEnd/>
        </a:ln>
      </xdr:spPr>
      <xdr:txBody>
        <a:bodyPr vert="wordArtVertRtl" wrap="none" lIns="0" tIns="0" rIns="18288" bIns="0" anchor="t" upright="1">
          <a:spAutoFit/>
        </a:bodyPr>
        <a:lstStyle/>
        <a:p>
          <a:pPr algn="l" rtl="0">
            <a:defRPr sz="1000"/>
          </a:pPr>
          <a:endParaRPr lang="ja-JP" altLang="en-US" sz="1100" b="0" i="0" strike="noStrike">
            <a:solidFill>
              <a:srgbClr val="000000"/>
            </a:solidFill>
            <a:latin typeface="ＭＳ Ｐゴシック"/>
            <a:ea typeface="ＭＳ Ｐゴシック"/>
          </a:endParaRPr>
        </a:p>
        <a:p>
          <a:pPr algn="l" rtl="0">
            <a:defRPr sz="1000"/>
          </a:pPr>
          <a:endParaRPr lang="ja-JP" altLang="en-US" sz="1100" b="0" i="0" strike="noStrike">
            <a:solidFill>
              <a:srgbClr val="000000"/>
            </a:solidFill>
            <a:latin typeface="ＭＳ Ｐゴシック"/>
            <a:ea typeface="ＭＳ Ｐゴシック"/>
          </a:endParaRPr>
        </a:p>
      </xdr:txBody>
    </xdr:sp>
    <xdr:clientData/>
  </xdr:oneCellAnchor>
  <xdr:oneCellAnchor>
    <xdr:from>
      <xdr:col>5</xdr:col>
      <xdr:colOff>256557</xdr:colOff>
      <xdr:row>54</xdr:row>
      <xdr:rowOff>0</xdr:rowOff>
    </xdr:from>
    <xdr:ext cx="339067" cy="65"/>
    <xdr:sp macro="" textlink="">
      <xdr:nvSpPr>
        <xdr:cNvPr id="94" name="Text Box 1"/>
        <xdr:cNvSpPr txBox="1">
          <a:spLocks noChangeArrowheads="1"/>
        </xdr:cNvSpPr>
      </xdr:nvSpPr>
      <xdr:spPr bwMode="auto">
        <a:xfrm>
          <a:off x="2611137" y="10942320"/>
          <a:ext cx="339067" cy="65"/>
        </a:xfrm>
        <a:prstGeom prst="rect">
          <a:avLst/>
        </a:prstGeom>
        <a:noFill/>
        <a:ln>
          <a:noFill/>
        </a:ln>
        <a:extLst/>
      </xdr:spPr>
      <xdr:txBody>
        <a:bodyPr vert="wordArtVertRtl" wrap="none" lIns="0" tIns="0" rIns="18288" bIns="0" anchor="t" upright="1">
          <a:spAutoFit/>
        </a:bodyPr>
        <a:lstStyle/>
        <a:p>
          <a:pPr algn="l" rtl="0">
            <a:lnSpc>
              <a:spcPts val="1200"/>
            </a:lnSpc>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endParaRPr lang="ja-JP" altLang="en-US"/>
        </a:p>
      </xdr:txBody>
    </xdr:sp>
    <xdr:clientData/>
  </xdr:oneCellAnchor>
  <xdr:oneCellAnchor>
    <xdr:from>
      <xdr:col>4</xdr:col>
      <xdr:colOff>571785</xdr:colOff>
      <xdr:row>54</xdr:row>
      <xdr:rowOff>0</xdr:rowOff>
    </xdr:from>
    <xdr:ext cx="347531" cy="65"/>
    <xdr:sp macro="" textlink="">
      <xdr:nvSpPr>
        <xdr:cNvPr id="95" name="Text Box 1"/>
        <xdr:cNvSpPr txBox="1">
          <a:spLocks noChangeArrowheads="1"/>
        </xdr:cNvSpPr>
      </xdr:nvSpPr>
      <xdr:spPr bwMode="auto">
        <a:xfrm>
          <a:off x="2347245" y="10942320"/>
          <a:ext cx="347531" cy="65"/>
        </a:xfrm>
        <a:prstGeom prst="rect">
          <a:avLst/>
        </a:prstGeom>
        <a:noFill/>
        <a:ln w="9525">
          <a:noFill/>
          <a:miter lim="800000"/>
          <a:headEnd/>
          <a:tailEnd/>
        </a:ln>
      </xdr:spPr>
      <xdr:txBody>
        <a:bodyPr vert="wordArtVertRtl" wrap="none" lIns="0" tIns="0" rIns="18288" bIns="0" anchor="t" upright="1">
          <a:spAutoFit/>
        </a:bodyPr>
        <a:lstStyle/>
        <a:p>
          <a:pPr algn="l" rtl="0">
            <a:defRPr sz="1000"/>
          </a:pPr>
          <a:endParaRPr lang="ja-JP" altLang="en-US" sz="1100" b="0" i="0" strike="noStrike">
            <a:solidFill>
              <a:srgbClr val="000000"/>
            </a:solidFill>
            <a:latin typeface="ＭＳ Ｐゴシック"/>
            <a:ea typeface="ＭＳ Ｐゴシック"/>
          </a:endParaRPr>
        </a:p>
        <a:p>
          <a:pPr algn="l" rtl="0">
            <a:defRPr sz="1000"/>
          </a:pPr>
          <a:endParaRPr lang="ja-JP" altLang="en-US" sz="1100" b="0" i="0" strike="noStrike">
            <a:solidFill>
              <a:srgbClr val="000000"/>
            </a:solidFill>
            <a:latin typeface="ＭＳ Ｐゴシック"/>
            <a:ea typeface="ＭＳ Ｐゴシック"/>
          </a:endParaRPr>
        </a:p>
      </xdr:txBody>
    </xdr:sp>
    <xdr:clientData/>
  </xdr:oneCellAnchor>
  <xdr:oneCellAnchor>
    <xdr:from>
      <xdr:col>5</xdr:col>
      <xdr:colOff>246840</xdr:colOff>
      <xdr:row>54</xdr:row>
      <xdr:rowOff>0</xdr:rowOff>
    </xdr:from>
    <xdr:ext cx="339067" cy="65"/>
    <xdr:sp macro="" textlink="">
      <xdr:nvSpPr>
        <xdr:cNvPr id="96" name="Text Box 1"/>
        <xdr:cNvSpPr txBox="1">
          <a:spLocks noChangeArrowheads="1"/>
        </xdr:cNvSpPr>
      </xdr:nvSpPr>
      <xdr:spPr bwMode="auto">
        <a:xfrm>
          <a:off x="2601420" y="10942320"/>
          <a:ext cx="339067" cy="65"/>
        </a:xfrm>
        <a:prstGeom prst="rect">
          <a:avLst/>
        </a:prstGeom>
        <a:noFill/>
        <a:ln>
          <a:noFill/>
        </a:ln>
        <a:extLst/>
      </xdr:spPr>
      <xdr:txBody>
        <a:bodyPr vert="wordArtVertRtl" wrap="none" lIns="0" tIns="0" rIns="18288" bIns="0" anchor="t" upright="1">
          <a:spAutoFit/>
        </a:bodyPr>
        <a:lstStyle/>
        <a:p>
          <a:pPr algn="l" rtl="0">
            <a:lnSpc>
              <a:spcPts val="1200"/>
            </a:lnSpc>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endParaRPr lang="ja-JP" altLang="en-US"/>
        </a:p>
      </xdr:txBody>
    </xdr:sp>
    <xdr:clientData/>
  </xdr:oneCellAnchor>
  <xdr:oneCellAnchor>
    <xdr:from>
      <xdr:col>4</xdr:col>
      <xdr:colOff>552479</xdr:colOff>
      <xdr:row>54</xdr:row>
      <xdr:rowOff>0</xdr:rowOff>
    </xdr:from>
    <xdr:ext cx="347531" cy="65"/>
    <xdr:sp macro="" textlink="">
      <xdr:nvSpPr>
        <xdr:cNvPr id="97" name="Text Box 1"/>
        <xdr:cNvSpPr txBox="1">
          <a:spLocks noChangeArrowheads="1"/>
        </xdr:cNvSpPr>
      </xdr:nvSpPr>
      <xdr:spPr bwMode="auto">
        <a:xfrm>
          <a:off x="2327939" y="10942320"/>
          <a:ext cx="347531" cy="65"/>
        </a:xfrm>
        <a:prstGeom prst="rect">
          <a:avLst/>
        </a:prstGeom>
        <a:noFill/>
        <a:ln w="9525">
          <a:noFill/>
          <a:miter lim="800000"/>
          <a:headEnd/>
          <a:tailEnd/>
        </a:ln>
      </xdr:spPr>
      <xdr:txBody>
        <a:bodyPr vert="wordArtVertRtl" wrap="none" lIns="0" tIns="0" rIns="18288" bIns="0" anchor="t" upright="1">
          <a:spAutoFit/>
        </a:bodyPr>
        <a:lstStyle/>
        <a:p>
          <a:pPr algn="l" rtl="0">
            <a:defRPr sz="1000"/>
          </a:pPr>
          <a:endParaRPr lang="ja-JP" altLang="en-US" sz="1100" b="0" i="0" strike="noStrike">
            <a:solidFill>
              <a:srgbClr val="000000"/>
            </a:solidFill>
            <a:latin typeface="ＭＳ Ｐゴシック"/>
            <a:ea typeface="ＭＳ Ｐゴシック"/>
          </a:endParaRPr>
        </a:p>
        <a:p>
          <a:pPr algn="l" rtl="0">
            <a:defRPr sz="1000"/>
          </a:pPr>
          <a:endParaRPr lang="ja-JP" altLang="en-US" sz="1100" b="0" i="0" strike="noStrike">
            <a:solidFill>
              <a:srgbClr val="000000"/>
            </a:solidFill>
            <a:latin typeface="ＭＳ Ｐゴシック"/>
            <a:ea typeface="ＭＳ Ｐゴシック"/>
          </a:endParaRPr>
        </a:p>
      </xdr:txBody>
    </xdr:sp>
    <xdr:clientData/>
  </xdr:oneCellAnchor>
  <xdr:oneCellAnchor>
    <xdr:from>
      <xdr:col>5</xdr:col>
      <xdr:colOff>246840</xdr:colOff>
      <xdr:row>54</xdr:row>
      <xdr:rowOff>0</xdr:rowOff>
    </xdr:from>
    <xdr:ext cx="339067" cy="65"/>
    <xdr:sp macro="" textlink="">
      <xdr:nvSpPr>
        <xdr:cNvPr id="98" name="Text Box 1"/>
        <xdr:cNvSpPr txBox="1">
          <a:spLocks noChangeArrowheads="1"/>
        </xdr:cNvSpPr>
      </xdr:nvSpPr>
      <xdr:spPr bwMode="auto">
        <a:xfrm>
          <a:off x="2601420" y="10942320"/>
          <a:ext cx="339067" cy="65"/>
        </a:xfrm>
        <a:prstGeom prst="rect">
          <a:avLst/>
        </a:prstGeom>
        <a:noFill/>
        <a:ln>
          <a:noFill/>
        </a:ln>
        <a:extLst/>
      </xdr:spPr>
      <xdr:txBody>
        <a:bodyPr vert="wordArtVertRtl" wrap="none" lIns="0" tIns="0" rIns="18288" bIns="0" anchor="t" upright="1">
          <a:spAutoFit/>
        </a:bodyPr>
        <a:lstStyle/>
        <a:p>
          <a:pPr algn="l" rtl="0">
            <a:lnSpc>
              <a:spcPts val="1200"/>
            </a:lnSpc>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endParaRPr lang="ja-JP" altLang="en-US"/>
        </a:p>
      </xdr:txBody>
    </xdr:sp>
    <xdr:clientData/>
  </xdr:oneCellAnchor>
  <xdr:oneCellAnchor>
    <xdr:from>
      <xdr:col>4</xdr:col>
      <xdr:colOff>552479</xdr:colOff>
      <xdr:row>54</xdr:row>
      <xdr:rowOff>0</xdr:rowOff>
    </xdr:from>
    <xdr:ext cx="347531" cy="65"/>
    <xdr:sp macro="" textlink="">
      <xdr:nvSpPr>
        <xdr:cNvPr id="99" name="Text Box 1"/>
        <xdr:cNvSpPr txBox="1">
          <a:spLocks noChangeArrowheads="1"/>
        </xdr:cNvSpPr>
      </xdr:nvSpPr>
      <xdr:spPr bwMode="auto">
        <a:xfrm>
          <a:off x="2327939" y="10942320"/>
          <a:ext cx="347531" cy="65"/>
        </a:xfrm>
        <a:prstGeom prst="rect">
          <a:avLst/>
        </a:prstGeom>
        <a:noFill/>
        <a:ln w="9525">
          <a:noFill/>
          <a:miter lim="800000"/>
          <a:headEnd/>
          <a:tailEnd/>
        </a:ln>
      </xdr:spPr>
      <xdr:txBody>
        <a:bodyPr vert="wordArtVertRtl" wrap="none" lIns="0" tIns="0" rIns="18288" bIns="0" anchor="t" upright="1">
          <a:spAutoFit/>
        </a:bodyPr>
        <a:lstStyle/>
        <a:p>
          <a:pPr algn="l" rtl="0">
            <a:defRPr sz="1000"/>
          </a:pPr>
          <a:endParaRPr lang="ja-JP" altLang="en-US" sz="1100" b="0" i="0" strike="noStrike">
            <a:solidFill>
              <a:srgbClr val="000000"/>
            </a:solidFill>
            <a:latin typeface="ＭＳ Ｐゴシック"/>
            <a:ea typeface="ＭＳ Ｐゴシック"/>
          </a:endParaRPr>
        </a:p>
        <a:p>
          <a:pPr algn="l" rtl="0">
            <a:defRPr sz="1000"/>
          </a:pPr>
          <a:endParaRPr lang="ja-JP" altLang="en-US" sz="1100" b="0" i="0" strike="noStrike">
            <a:solidFill>
              <a:srgbClr val="000000"/>
            </a:solidFill>
            <a:latin typeface="ＭＳ Ｐゴシック"/>
            <a:ea typeface="ＭＳ Ｐゴシック"/>
          </a:endParaRPr>
        </a:p>
      </xdr:txBody>
    </xdr:sp>
    <xdr:clientData/>
  </xdr:oneCellAnchor>
  <xdr:oneCellAnchor>
    <xdr:from>
      <xdr:col>6</xdr:col>
      <xdr:colOff>132769</xdr:colOff>
      <xdr:row>54</xdr:row>
      <xdr:rowOff>0</xdr:rowOff>
    </xdr:from>
    <xdr:ext cx="339067" cy="65"/>
    <xdr:sp macro="" textlink="">
      <xdr:nvSpPr>
        <xdr:cNvPr id="100" name="Text Box 1"/>
        <xdr:cNvSpPr txBox="1">
          <a:spLocks noChangeArrowheads="1"/>
        </xdr:cNvSpPr>
      </xdr:nvSpPr>
      <xdr:spPr bwMode="auto">
        <a:xfrm>
          <a:off x="2997889" y="10942320"/>
          <a:ext cx="339067" cy="65"/>
        </a:xfrm>
        <a:prstGeom prst="rect">
          <a:avLst/>
        </a:prstGeom>
        <a:noFill/>
        <a:ln>
          <a:noFill/>
        </a:ln>
        <a:extLst/>
      </xdr:spPr>
      <xdr:txBody>
        <a:bodyPr vert="wordArtVertRtl" wrap="none" lIns="0" tIns="0" rIns="18288" bIns="0" anchor="t" upright="1">
          <a:spAutoFit/>
        </a:bodyPr>
        <a:lstStyle/>
        <a:p>
          <a:pPr algn="l" rtl="0">
            <a:lnSpc>
              <a:spcPts val="1200"/>
            </a:lnSpc>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endParaRPr lang="ja-JP" altLang="en-US"/>
        </a:p>
      </xdr:txBody>
    </xdr:sp>
    <xdr:clientData/>
  </xdr:oneCellAnchor>
  <xdr:oneCellAnchor>
    <xdr:from>
      <xdr:col>5</xdr:col>
      <xdr:colOff>162024</xdr:colOff>
      <xdr:row>54</xdr:row>
      <xdr:rowOff>0</xdr:rowOff>
    </xdr:from>
    <xdr:ext cx="347531" cy="65"/>
    <xdr:sp macro="" textlink="">
      <xdr:nvSpPr>
        <xdr:cNvPr id="101" name="Text Box 1"/>
        <xdr:cNvSpPr txBox="1">
          <a:spLocks noChangeArrowheads="1"/>
        </xdr:cNvSpPr>
      </xdr:nvSpPr>
      <xdr:spPr bwMode="auto">
        <a:xfrm>
          <a:off x="2516604" y="10942320"/>
          <a:ext cx="347531" cy="65"/>
        </a:xfrm>
        <a:prstGeom prst="rect">
          <a:avLst/>
        </a:prstGeom>
        <a:noFill/>
        <a:ln w="9525">
          <a:noFill/>
          <a:miter lim="800000"/>
          <a:headEnd/>
          <a:tailEnd/>
        </a:ln>
      </xdr:spPr>
      <xdr:txBody>
        <a:bodyPr vert="wordArtVertRtl" wrap="none" lIns="0" tIns="0" rIns="18288" bIns="0" anchor="t" upright="1">
          <a:spAutoFit/>
        </a:bodyPr>
        <a:lstStyle/>
        <a:p>
          <a:pPr algn="l" rtl="0">
            <a:defRPr sz="1000"/>
          </a:pPr>
          <a:endParaRPr lang="ja-JP" altLang="en-US" sz="1100" b="0" i="0" strike="noStrike">
            <a:solidFill>
              <a:srgbClr val="000000"/>
            </a:solidFill>
            <a:latin typeface="ＭＳ Ｐゴシック"/>
            <a:ea typeface="ＭＳ Ｐゴシック"/>
          </a:endParaRPr>
        </a:p>
        <a:p>
          <a:pPr algn="l" rtl="0">
            <a:defRPr sz="1000"/>
          </a:pPr>
          <a:endParaRPr lang="ja-JP" altLang="en-US" sz="1100" b="0" i="0" strike="noStrike">
            <a:solidFill>
              <a:srgbClr val="000000"/>
            </a:solidFill>
            <a:latin typeface="ＭＳ Ｐゴシック"/>
            <a:ea typeface="ＭＳ Ｐゴシック"/>
          </a:endParaRPr>
        </a:p>
      </xdr:txBody>
    </xdr:sp>
    <xdr:clientData/>
  </xdr:oneCellAnchor>
  <xdr:oneCellAnchor>
    <xdr:from>
      <xdr:col>5</xdr:col>
      <xdr:colOff>332414</xdr:colOff>
      <xdr:row>58</xdr:row>
      <xdr:rowOff>0</xdr:rowOff>
    </xdr:from>
    <xdr:ext cx="339067" cy="65"/>
    <xdr:sp macro="" textlink="">
      <xdr:nvSpPr>
        <xdr:cNvPr id="102" name="Text Box 1"/>
        <xdr:cNvSpPr txBox="1">
          <a:spLocks noChangeArrowheads="1"/>
        </xdr:cNvSpPr>
      </xdr:nvSpPr>
      <xdr:spPr bwMode="auto">
        <a:xfrm>
          <a:off x="2686994" y="11765280"/>
          <a:ext cx="339067" cy="65"/>
        </a:xfrm>
        <a:prstGeom prst="rect">
          <a:avLst/>
        </a:prstGeom>
        <a:noFill/>
        <a:ln>
          <a:noFill/>
        </a:ln>
        <a:extLst/>
      </xdr:spPr>
      <xdr:txBody>
        <a:bodyPr vert="wordArtVertRtl" wrap="none" lIns="0" tIns="0" rIns="18288" bIns="0" anchor="t" upright="1">
          <a:spAutoFit/>
        </a:bodyPr>
        <a:lstStyle/>
        <a:p>
          <a:pPr algn="l" rtl="0">
            <a:lnSpc>
              <a:spcPts val="1200"/>
            </a:lnSpc>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endParaRPr lang="ja-JP" altLang="en-US"/>
        </a:p>
      </xdr:txBody>
    </xdr:sp>
    <xdr:clientData/>
  </xdr:oneCellAnchor>
  <xdr:oneCellAnchor>
    <xdr:from>
      <xdr:col>4</xdr:col>
      <xdr:colOff>609879</xdr:colOff>
      <xdr:row>58</xdr:row>
      <xdr:rowOff>0</xdr:rowOff>
    </xdr:from>
    <xdr:ext cx="347531" cy="65"/>
    <xdr:sp macro="" textlink="">
      <xdr:nvSpPr>
        <xdr:cNvPr id="103" name="Text Box 1"/>
        <xdr:cNvSpPr txBox="1">
          <a:spLocks noChangeArrowheads="1"/>
        </xdr:cNvSpPr>
      </xdr:nvSpPr>
      <xdr:spPr bwMode="auto">
        <a:xfrm>
          <a:off x="2354859" y="11765280"/>
          <a:ext cx="347531" cy="65"/>
        </a:xfrm>
        <a:prstGeom prst="rect">
          <a:avLst/>
        </a:prstGeom>
        <a:noFill/>
        <a:ln w="9525">
          <a:noFill/>
          <a:miter lim="800000"/>
          <a:headEnd/>
          <a:tailEnd/>
        </a:ln>
      </xdr:spPr>
      <xdr:txBody>
        <a:bodyPr vert="wordArtVertRtl" wrap="none" lIns="0" tIns="0" rIns="18288" bIns="0" anchor="t" upright="1">
          <a:spAutoFit/>
        </a:bodyPr>
        <a:lstStyle/>
        <a:p>
          <a:pPr algn="l" rtl="0">
            <a:defRPr sz="1000"/>
          </a:pPr>
          <a:endParaRPr lang="ja-JP" altLang="en-US" sz="1100" b="0" i="0" strike="noStrike">
            <a:solidFill>
              <a:srgbClr val="000000"/>
            </a:solidFill>
            <a:latin typeface="ＭＳ Ｐゴシック"/>
            <a:ea typeface="ＭＳ Ｐゴシック"/>
          </a:endParaRPr>
        </a:p>
        <a:p>
          <a:pPr algn="l" rtl="0">
            <a:defRPr sz="1000"/>
          </a:pPr>
          <a:endParaRPr lang="ja-JP" altLang="en-US" sz="1100" b="0" i="0" strike="noStrike">
            <a:solidFill>
              <a:srgbClr val="000000"/>
            </a:solidFill>
            <a:latin typeface="ＭＳ Ｐゴシック"/>
            <a:ea typeface="ＭＳ Ｐゴシック"/>
          </a:endParaRP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0</xdr:col>
      <xdr:colOff>40005</xdr:colOff>
      <xdr:row>17</xdr:row>
      <xdr:rowOff>68580</xdr:rowOff>
    </xdr:from>
    <xdr:to>
      <xdr:col>5</xdr:col>
      <xdr:colOff>906780</xdr:colOff>
      <xdr:row>17</xdr:row>
      <xdr:rowOff>516255</xdr:rowOff>
    </xdr:to>
    <xdr:sp macro="" textlink="">
      <xdr:nvSpPr>
        <xdr:cNvPr id="5" name="AutoShape 11"/>
        <xdr:cNvSpPr>
          <a:spLocks noChangeArrowheads="1"/>
        </xdr:cNvSpPr>
      </xdr:nvSpPr>
      <xdr:spPr bwMode="auto">
        <a:xfrm>
          <a:off x="40005" y="3459480"/>
          <a:ext cx="5469255" cy="447675"/>
        </a:xfrm>
        <a:prstGeom prst="roundRect">
          <a:avLst>
            <a:gd name="adj" fmla="val 16667"/>
          </a:avLst>
        </a:prstGeom>
        <a:noFill/>
        <a:ln w="9525">
          <a:solidFill>
            <a:srgbClr val="000000"/>
          </a:solidFill>
          <a:round/>
          <a:headEnd/>
          <a:tailEnd/>
        </a:ln>
        <a:extLst/>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明朝"/>
              <a:ea typeface="ＭＳ 明朝"/>
            </a:rPr>
            <a:t>※１　有機栽培については、令和元年産水稲作付けにおいてＪＡＳ法に基づく登録</a:t>
          </a:r>
        </a:p>
        <a:p>
          <a:pPr algn="l" rtl="0">
            <a:lnSpc>
              <a:spcPts val="1200"/>
            </a:lnSpc>
            <a:defRPr sz="1000"/>
          </a:pPr>
          <a:r>
            <a:rPr lang="ja-JP" altLang="en-US" sz="1100" b="0" i="0" u="none" strike="noStrike" baseline="0">
              <a:solidFill>
                <a:srgbClr val="000000"/>
              </a:solidFill>
              <a:latin typeface="ＭＳ 明朝"/>
              <a:ea typeface="ＭＳ 明朝"/>
            </a:rPr>
            <a:t>　　認定機関の認定を受けた栽培面積。（転換期間中認定面積を含む）</a:t>
          </a:r>
          <a:endParaRPr lang="ja-JP" altLang="en-US"/>
        </a:p>
      </xdr:txBody>
    </xdr:sp>
    <xdr:clientData/>
  </xdr:twoCellAnchor>
  <xdr:twoCellAnchor>
    <xdr:from>
      <xdr:col>0</xdr:col>
      <xdr:colOff>45720</xdr:colOff>
      <xdr:row>17</xdr:row>
      <xdr:rowOff>579120</xdr:rowOff>
    </xdr:from>
    <xdr:to>
      <xdr:col>5</xdr:col>
      <xdr:colOff>912495</xdr:colOff>
      <xdr:row>17</xdr:row>
      <xdr:rowOff>2465070</xdr:rowOff>
    </xdr:to>
    <xdr:sp macro="" textlink="">
      <xdr:nvSpPr>
        <xdr:cNvPr id="6" name="AutoShape 12"/>
        <xdr:cNvSpPr>
          <a:spLocks noChangeArrowheads="1"/>
        </xdr:cNvSpPr>
      </xdr:nvSpPr>
      <xdr:spPr bwMode="auto">
        <a:xfrm>
          <a:off x="45720" y="3970020"/>
          <a:ext cx="5469255" cy="1885950"/>
        </a:xfrm>
        <a:prstGeom prst="roundRect">
          <a:avLst>
            <a:gd name="adj" fmla="val 7343"/>
          </a:avLst>
        </a:prstGeom>
        <a:noFill/>
        <a:ln w="9525">
          <a:solidFill>
            <a:srgbClr val="000000"/>
          </a:solidFill>
          <a:round/>
          <a:headEnd/>
          <a:tailEnd/>
        </a:ln>
        <a:extLst/>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明朝"/>
              <a:ea typeface="ＭＳ 明朝"/>
            </a:rPr>
            <a:t>※２　特別栽培については、令和元年産水稲作付けにおいて、以下の区分により</a:t>
          </a:r>
        </a:p>
        <a:p>
          <a:pPr algn="l" rtl="0">
            <a:lnSpc>
              <a:spcPts val="1300"/>
            </a:lnSpc>
            <a:defRPr sz="1000"/>
          </a:pPr>
          <a:r>
            <a:rPr lang="ja-JP" altLang="en-US" sz="1100" b="0" i="0" u="none" strike="noStrike" baseline="0">
              <a:solidFill>
                <a:srgbClr val="000000"/>
              </a:solidFill>
              <a:latin typeface="ＭＳ 明朝"/>
              <a:ea typeface="ＭＳ 明朝"/>
            </a:rPr>
            <a:t>　　県で把握することができた栽培面積。</a:t>
          </a:r>
        </a:p>
        <a:p>
          <a:pPr algn="l" rtl="0">
            <a:lnSpc>
              <a:spcPts val="1300"/>
            </a:lnSpc>
            <a:defRPr sz="1000"/>
          </a:pPr>
          <a:r>
            <a:rPr lang="ja-JP" altLang="en-US" sz="1100" b="0" i="0" u="none" strike="noStrike" baseline="0">
              <a:solidFill>
                <a:srgbClr val="000000"/>
              </a:solidFill>
              <a:latin typeface="ＭＳ 明朝"/>
              <a:ea typeface="ＭＳ 明朝"/>
            </a:rPr>
            <a:t>　A・・・「福島県特別栽培認証制度」の登録認証機関により、特別栽培の認証を</a:t>
          </a:r>
        </a:p>
        <a:p>
          <a:pPr algn="l" rtl="0">
            <a:defRPr sz="1000"/>
          </a:pPr>
          <a:r>
            <a:rPr lang="ja-JP" altLang="en-US" sz="1100" b="0" i="0" u="none" strike="noStrike" baseline="0">
              <a:solidFill>
                <a:srgbClr val="000000"/>
              </a:solidFill>
              <a:latin typeface="ＭＳ 明朝"/>
              <a:ea typeface="ＭＳ 明朝"/>
            </a:rPr>
            <a:t>　　　　受けた面積。</a:t>
          </a:r>
        </a:p>
        <a:p>
          <a:pPr algn="l" rtl="0">
            <a:lnSpc>
              <a:spcPts val="1300"/>
            </a:lnSpc>
            <a:defRPr sz="1000"/>
          </a:pPr>
          <a:r>
            <a:rPr lang="ja-JP" altLang="en-US" sz="1100" b="0" i="0" u="none" strike="noStrike" baseline="0">
              <a:solidFill>
                <a:srgbClr val="000000"/>
              </a:solidFill>
              <a:latin typeface="ＭＳ 明朝"/>
              <a:ea typeface="ＭＳ 明朝"/>
            </a:rPr>
            <a:t>　B・・・Aの認証機関以外の認証機関により、特別栽培の認証を受けた面積。</a:t>
          </a:r>
        </a:p>
        <a:p>
          <a:pPr algn="l" rtl="0">
            <a:defRPr sz="1000"/>
          </a:pPr>
          <a:r>
            <a:rPr lang="ja-JP" altLang="en-US" sz="1100" b="0" i="0" u="none" strike="noStrike" baseline="0">
              <a:solidFill>
                <a:srgbClr val="000000"/>
              </a:solidFill>
              <a:latin typeface="ＭＳ 明朝"/>
              <a:ea typeface="ＭＳ 明朝"/>
            </a:rPr>
            <a:t>　C・・・A、B以外で、特別栽培の基準により栽培されていることが確認されている</a:t>
          </a:r>
        </a:p>
        <a:p>
          <a:pPr algn="l" rtl="0">
            <a:lnSpc>
              <a:spcPts val="1300"/>
            </a:lnSpc>
            <a:defRPr sz="1000"/>
          </a:pPr>
          <a:r>
            <a:rPr lang="ja-JP" altLang="en-US" sz="1100" b="0" i="0" u="none" strike="noStrike" baseline="0">
              <a:solidFill>
                <a:srgbClr val="000000"/>
              </a:solidFill>
              <a:latin typeface="ＭＳ 明朝"/>
              <a:ea typeface="ＭＳ 明朝"/>
            </a:rPr>
            <a:t>　　　　面積。（認証機関による特別栽培の認証は受けていないが、国のガイドラ</a:t>
          </a:r>
        </a:p>
        <a:p>
          <a:pPr algn="l" rtl="0">
            <a:lnSpc>
              <a:spcPts val="1300"/>
            </a:lnSpc>
            <a:defRPr sz="1000"/>
          </a:pPr>
          <a:r>
            <a:rPr lang="ja-JP" altLang="en-US" sz="1100" b="0" i="0" u="none" strike="noStrike" baseline="0">
              <a:solidFill>
                <a:srgbClr val="000000"/>
              </a:solidFill>
              <a:latin typeface="ＭＳ 明朝"/>
              <a:ea typeface="ＭＳ 明朝"/>
            </a:rPr>
            <a:t>　　　　インに基づき特別栽培の表示をして販売されている栽培面積。)</a:t>
          </a:r>
        </a:p>
        <a:p>
          <a:pPr algn="l" rtl="0">
            <a:defRPr sz="1000"/>
          </a:pPr>
          <a:r>
            <a:rPr lang="ja-JP" altLang="en-US" sz="1100" b="0" i="0" u="none" strike="noStrike" baseline="0">
              <a:solidFill>
                <a:srgbClr val="000000"/>
              </a:solidFill>
              <a:latin typeface="ＭＳ 明朝"/>
              <a:ea typeface="ＭＳ 明朝"/>
            </a:rPr>
            <a:t>　D・・・A、B、C以外で、特別栽培の基準により栽培されていることが確認されて</a:t>
          </a:r>
        </a:p>
        <a:p>
          <a:pPr algn="l" rtl="0">
            <a:lnSpc>
              <a:spcPts val="1300"/>
            </a:lnSpc>
            <a:defRPr sz="1000"/>
          </a:pPr>
          <a:r>
            <a:rPr lang="ja-JP" altLang="en-US" sz="1100" b="0" i="0" u="none" strike="noStrike" baseline="0">
              <a:solidFill>
                <a:srgbClr val="000000"/>
              </a:solidFill>
              <a:latin typeface="ＭＳ 明朝"/>
              <a:ea typeface="ＭＳ 明朝"/>
            </a:rPr>
            <a:t>　　　　いる面積。</a:t>
          </a:r>
          <a:endParaRPr lang="ja-JP" altLang="en-US"/>
        </a:p>
      </xdr:txBody>
    </xdr:sp>
    <xdr:clientData/>
  </xdr:twoCellAnchor>
  <xdr:twoCellAnchor>
    <xdr:from>
      <xdr:col>6</xdr:col>
      <xdr:colOff>74295</xdr:colOff>
      <xdr:row>17</xdr:row>
      <xdr:rowOff>45720</xdr:rowOff>
    </xdr:from>
    <xdr:to>
      <xdr:col>9</xdr:col>
      <xdr:colOff>935355</xdr:colOff>
      <xdr:row>17</xdr:row>
      <xdr:rowOff>683895</xdr:rowOff>
    </xdr:to>
    <xdr:sp macro="" textlink="">
      <xdr:nvSpPr>
        <xdr:cNvPr id="7" name="AutoShape 13"/>
        <xdr:cNvSpPr>
          <a:spLocks noChangeArrowheads="1"/>
        </xdr:cNvSpPr>
      </xdr:nvSpPr>
      <xdr:spPr bwMode="auto">
        <a:xfrm>
          <a:off x="5629275" y="3436620"/>
          <a:ext cx="3589020" cy="638175"/>
        </a:xfrm>
        <a:prstGeom prst="roundRect">
          <a:avLst>
            <a:gd name="adj" fmla="val 16667"/>
          </a:avLst>
        </a:prstGeom>
        <a:noFill/>
        <a:ln w="9525">
          <a:solidFill>
            <a:srgbClr val="000000"/>
          </a:solidFill>
          <a:round/>
          <a:headEnd/>
          <a:tailEnd/>
        </a:ln>
        <a:extLst/>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明朝"/>
              <a:ea typeface="ＭＳ 明朝"/>
            </a:rPr>
            <a:t>※３　エコファーマーについては、令和２年３月末</a:t>
          </a:r>
        </a:p>
        <a:p>
          <a:pPr algn="l" rtl="0">
            <a:lnSpc>
              <a:spcPts val="1300"/>
            </a:lnSpc>
            <a:defRPr sz="1000"/>
          </a:pPr>
          <a:r>
            <a:rPr lang="ja-JP" altLang="en-US" sz="1100" b="0" i="0" u="none" strike="noStrike" baseline="0">
              <a:solidFill>
                <a:srgbClr val="000000"/>
              </a:solidFill>
              <a:latin typeface="ＭＳ 明朝"/>
              <a:ea typeface="ＭＳ 明朝"/>
            </a:rPr>
            <a:t>　　までに水稲を対象として認定された農業者数及び</a:t>
          </a:r>
        </a:p>
        <a:p>
          <a:pPr algn="l" rtl="0">
            <a:lnSpc>
              <a:spcPts val="1300"/>
            </a:lnSpc>
            <a:defRPr sz="1000"/>
          </a:pPr>
          <a:r>
            <a:rPr lang="ja-JP" altLang="en-US" sz="1100" b="0" i="0" u="none" strike="noStrike" baseline="0">
              <a:solidFill>
                <a:srgbClr val="000000"/>
              </a:solidFill>
              <a:latin typeface="ＭＳ 明朝"/>
              <a:ea typeface="ＭＳ 明朝"/>
            </a:rPr>
            <a:t>　　当該農業者における導入計画面積。</a:t>
          </a:r>
          <a:endParaRPr lang="ja-JP" altLang="en-US"/>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mv\&#36786;&#26989;&#26222;&#21450;&#37096;\My%20Documents\&#27211;&#26412;\&#29983;&#29987;&#35336;&#30011;\H17\H16-17&#27096;&#24335;&#23550;&#27604;.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29983;&#29987;&#12395;&#38306;&#12377;&#12427;&#36039;&#26009;/&#20196;&#21644;&#20803;&#24180;&#29987;&#12288;&#27700;&#31282;&#12539;&#22823;&#35910;&#12539;&#40614;&#12539;&#12381;&#12400;&#12398;&#29983;&#29987;&#12395;&#38306;&#12377;&#12427;&#36039;&#26009;/04_&#12487;&#12540;&#12479;&#21454;&#38598;&#65288;&#36786;&#26519;&#12539;&#21508;&#35506;&#22238;&#31572;&#65289;/04-2_&#21916;&#22810;&#26041;_&#9651;&#20840;&#20307;8&#26376;&#19978;&#26092;&#40614;7&#26376;&#20013;&#26092;/01%20_&#12300;&#27700;&#31282;&#12398;&#37096;&#12301;&#27096;&#24335;(&#21916;&#22810;&#26041;)&#12304;&#20462;&#27491;&#12305;.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29983;&#29987;&#12395;&#38306;&#12377;&#12427;&#36039;&#26009;/&#20196;&#21644;&#20803;&#24180;&#29987;&#12288;&#27700;&#31282;&#12539;&#22823;&#35910;&#12539;&#40614;&#12539;&#12381;&#12400;&#12398;&#29983;&#29987;&#12395;&#38306;&#12377;&#12427;&#36039;&#26009;/04_&#12487;&#12540;&#12479;&#21454;&#38598;&#65288;&#36786;&#26519;&#12539;&#21508;&#35506;&#22238;&#31572;&#65289;/04-3_&#20250;&#27941;&#22338;&#19979;_&#9675;/&#20250;&#27941;&#22338;&#19979;_01%20_&#12300;&#27700;&#31282;&#12398;&#37096;&#12301;&#27096;&#24335;.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29983;&#29987;&#12395;&#38306;&#12377;&#12427;&#36039;&#26009;/&#20196;&#21644;&#20803;&#24180;&#29987;&#12288;&#27700;&#31282;&#12539;&#22823;&#35910;&#12539;&#40614;&#12539;&#12381;&#12400;&#12398;&#29983;&#29987;&#12395;&#38306;&#12377;&#12427;&#36039;&#26009;/04_&#12487;&#12540;&#12479;&#21454;&#38598;&#65288;&#36786;&#26519;&#12539;&#21508;&#35506;&#22238;&#31572;&#65289;/05-1_&#21335;&#20250;&#27941;_&#9675;/01__&#12300;&#27700;&#31282;&#12398;&#37096;&#12301;.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29983;&#29987;&#12395;&#38306;&#12377;&#12427;&#36039;&#26009;/&#20196;&#21644;&#20803;&#24180;&#29987;&#12288;&#27700;&#31282;&#12539;&#22823;&#35910;&#12539;&#40614;&#12539;&#12381;&#12400;&#12398;&#29983;&#29987;&#12395;&#38306;&#12377;&#12427;&#36039;&#26009;/04_&#12487;&#12540;&#12479;&#21454;&#38598;&#65288;&#36786;&#26519;&#12539;&#21508;&#35506;&#22238;&#31572;&#65289;/06-2_&#21452;&#33865;_&#9675;/01__&#12300;&#27700;&#31282;&#12398;&#37096;&#12301;&#27096;&#24335;&#65288;&#21452;&#33865;&#65289;.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29983;&#29987;&#12395;&#38306;&#12377;&#12427;&#36039;&#26009;/&#20196;&#21644;&#20803;&#24180;&#29987;&#12288;&#27700;&#31282;&#12539;&#22823;&#35910;&#12539;&#40614;&#12539;&#12381;&#12400;&#12398;&#29983;&#29987;&#12395;&#38306;&#12377;&#12427;&#36039;&#26009;/04_&#12487;&#12540;&#12479;&#21454;&#38598;&#65288;&#36786;&#26519;&#12539;&#21508;&#35506;&#22238;&#31572;&#65289;/07-1_&#12356;&#12431;&#12365;_&#9675;/01__&#12300;&#27700;&#31282;&#12398;&#37096;&#12301;&#27096;&#24335;.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29983;&#29987;&#12395;&#38306;&#12377;&#12427;&#36039;&#26009;/&#20196;&#21644;&#20803;&#24180;&#29987;&#12288;&#27700;&#31282;&#12539;&#22823;&#35910;&#12539;&#40614;&#12539;&#12381;&#12400;&#12398;&#29983;&#29987;&#12395;&#38306;&#12377;&#12427;&#36039;&#26009;/04_&#12487;&#12540;&#12479;&#21454;&#38598;&#65288;&#36786;&#26519;&#12539;&#21508;&#35506;&#22238;&#31572;&#65289;/02-1_&#30476;&#20013;_&#9651;/&#12467;&#12500;&#12540;01__&#12300;&#27700;&#31282;&#12398;&#37096;&#12301;&#27096;&#24335;_(1).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29983;&#29987;&#12395;&#38306;&#12377;&#12427;&#36039;&#26009;/&#20196;&#21644;&#20803;&#24180;&#29987;&#12288;&#27700;&#31282;&#12539;&#22823;&#35910;&#12539;&#40614;&#12539;&#12381;&#12400;&#12398;&#29983;&#29987;&#12395;&#38306;&#12377;&#12427;&#36039;&#26009;/04_&#12487;&#12540;&#12479;&#21454;&#38598;&#65288;&#36786;&#26519;&#12539;&#21508;&#35506;&#22238;&#31572;&#65289;/04-2_&#21916;&#22810;&#26041;_&#9651;/5&#26376;&#26411;/01__&#12300;&#27700;&#31282;&#12398;&#37096;&#12301;&#27096;&#24335;(&#21916;&#22810;&#26041;&#31282;&#12431;&#12425;&#12539;&#12418;&#12415;&#12364;&#12425;&#12398;&#30330;&#29983;&#37327;&#21450;&#12403;&#21033;&#29992;&#29366;&#27841;).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29983;&#29987;&#12395;&#38306;&#12377;&#12427;&#36039;&#26009;/&#20196;&#21644;&#20803;&#24180;&#29987;&#12288;&#27700;&#31282;&#12539;&#22823;&#35910;&#12539;&#40614;&#12539;&#12381;&#12400;&#12398;&#29983;&#29987;&#12395;&#38306;&#12377;&#12427;&#36039;&#26009;/04_&#12487;&#12540;&#12479;&#21454;&#38598;&#65288;&#36786;&#26519;&#12539;&#21508;&#35506;&#22238;&#31572;&#65289;/06-1_&#30456;&#21452;_&#9675;/01__&#12300;&#27700;&#31282;&#12398;&#37096;&#12301;&#12304;&#25552;&#20986;&#29992;&#1230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9983;&#29987;&#12395;&#38306;&#12377;&#12427;&#36039;&#26009;/&#20196;&#21644;&#20803;&#24180;&#29987;&#12288;&#27700;&#31282;&#12539;&#22823;&#35910;&#12539;&#40614;&#12539;&#12381;&#12400;&#12398;&#29983;&#29987;&#12395;&#38306;&#12377;&#12427;&#36039;&#26009;/05_&#35069;&#26412;/&#38750;&#20844;&#38283;&#29256;&#12288;&#20462;&#27491;&#20013;/01%20_&#12300;&#27700;&#31282;&#12398;&#37096;&#12301;&#27096;&#24335;&#12288;&#20462;&#2749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29983;&#29987;&#12395;&#38306;&#12377;&#12427;&#36039;&#26009;/&#20196;&#21644;&#20803;&#24180;&#29987;&#12288;&#27700;&#31282;&#12539;&#22823;&#35910;&#12539;&#40614;&#12539;&#12381;&#12400;&#12398;&#29983;&#29987;&#12395;&#38306;&#12377;&#12427;&#36039;&#26009;/04_&#12487;&#12540;&#12479;&#21454;&#38598;&#65288;&#36786;&#26519;&#12539;&#21508;&#35506;&#22238;&#31572;&#65289;/01-1_&#30476;&#21271;_&#9675;/01__&#12300;&#27700;&#31282;&#12398;&#37096;&#12301;&#27096;&#24335;.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29983;&#29987;&#12395;&#38306;&#12377;&#12427;&#36039;&#26009;/&#20196;&#21644;&#20803;&#24180;&#29987;&#12288;&#27700;&#31282;&#12539;&#22823;&#35910;&#12539;&#40614;&#12539;&#12381;&#12400;&#12398;&#29983;&#29987;&#12395;&#38306;&#12377;&#12427;&#36039;&#26009;/04_&#12487;&#12540;&#12479;&#21454;&#38598;&#65288;&#36786;&#26519;&#12539;&#21508;&#35506;&#22238;&#31572;&#65289;/01-2_&#20234;&#36948;_&#9675;/01__&#12300;&#27700;&#31282;&#12398;&#37096;&#12301;&#20234;&#36948;.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29983;&#29987;&#12395;&#38306;&#12377;&#12427;&#36039;&#26009;/&#20196;&#21644;&#20803;&#24180;&#29987;&#12288;&#27700;&#31282;&#12539;&#22823;&#35910;&#12539;&#40614;&#12539;&#12381;&#12400;&#12398;&#29983;&#29987;&#12395;&#38306;&#12377;&#12427;&#36039;&#26009;/04_&#12487;&#12540;&#12479;&#21454;&#38598;&#65288;&#36786;&#26519;&#12539;&#21508;&#35506;&#22238;&#31572;&#65289;/01-3_&#23433;&#36948;_&#9675;/01__&#12300;&#27700;&#31282;&#12398;&#37096;&#12301;&#27096;&#24335;.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29983;&#29987;&#12395;&#38306;&#12377;&#12427;&#36039;&#26009;/&#20196;&#21644;&#20803;&#24180;&#29987;&#12288;&#27700;&#31282;&#12539;&#22823;&#35910;&#12539;&#40614;&#12539;&#12381;&#12400;&#12398;&#29983;&#29987;&#12395;&#38306;&#12377;&#12427;&#36039;&#26009;/04_&#12487;&#12540;&#12479;&#21454;&#38598;&#65288;&#36786;&#26519;&#12539;&#21508;&#35506;&#22238;&#31572;&#65289;/02-1_&#30476;&#20013;_&#9675;/01__&#12300;&#27700;&#31282;&#12398;&#37096;&#12301;&#27096;&#24335;_&#30476;&#20013;.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29983;&#29987;&#12395;&#38306;&#12377;&#12427;&#36039;&#26009;/&#20196;&#21644;&#20803;&#24180;&#29987;&#12288;&#27700;&#31282;&#12539;&#22823;&#35910;&#12539;&#40614;&#12539;&#12381;&#12400;&#12398;&#29983;&#29987;&#12395;&#38306;&#12377;&#12427;&#36039;&#26009;/04_&#12487;&#12540;&#12479;&#21454;&#38598;&#65288;&#36786;&#26519;&#12539;&#21508;&#35506;&#22238;&#31572;&#65289;/02-2_&#30000;&#26449;_&#9675;/&#12304;&#12383;&#12416;&#12425;&#12305;01__&#12300;&#27700;&#31282;&#12398;&#37096;&#12301;&#27096;&#24335;.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29983;&#29987;&#12395;&#38306;&#12377;&#12427;&#36039;&#26009;/&#20196;&#21644;&#20803;&#24180;&#29987;&#12288;&#27700;&#31282;&#12539;&#22823;&#35910;&#12539;&#40614;&#12539;&#12381;&#12400;&#12398;&#29983;&#29987;&#12395;&#38306;&#12377;&#12427;&#36039;&#26009;/04_&#12487;&#12540;&#12479;&#21454;&#38598;&#65288;&#36786;&#26519;&#12539;&#21508;&#35506;&#22238;&#31572;&#65289;/02-3_&#38920;&#36032;&#24029;_&#9675;/01__&#12300;&#27700;&#31282;&#12398;&#37096;&#12301;&#27096;&#24335;(&#38920;&#36032;&#24029;).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29983;&#29987;&#12395;&#38306;&#12377;&#12427;&#36039;&#26009;/&#20196;&#21644;&#20803;&#24180;&#29987;&#12288;&#27700;&#31282;&#12539;&#22823;&#35910;&#12539;&#40614;&#12539;&#12381;&#12400;&#12398;&#29983;&#29987;&#12395;&#38306;&#12377;&#12427;&#36039;&#26009;/04_&#12487;&#12540;&#12479;&#21454;&#38598;&#65288;&#36786;&#26519;&#12539;&#21508;&#35506;&#22238;&#31572;&#65289;/03-1_&#30476;&#21335;_&#9675;/01__&#12300;&#27700;&#31282;&#12398;&#37096;&#12301;&#27096;&#2433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対照表"/>
      <sheetName val="1標高別銘柄品種"/>
      <sheetName val="2品種別作付"/>
      <sheetName val="3銘柄米の出荷"/>
      <sheetName val="4酒米"/>
      <sheetName val="5収量"/>
      <sheetName val="6地力・土改材"/>
      <sheetName val="7稲わら・もみがら利用"/>
      <sheetName val="8-1田植機・収穫機"/>
      <sheetName val="8-2育苗施設"/>
      <sheetName val="8-3共乾施設"/>
      <sheetName val="9直播普及状況"/>
      <sheetName val="10新形質米"/>
      <sheetName val="11環境に配慮した"/>
      <sheetName val="12大規模稲作経営体"/>
      <sheetName val="12-1大規模経ﾘｽﾄ様式"/>
    </sheetNames>
    <sheetDataSet>
      <sheetData sheetId="0" refreshError="1"/>
      <sheetData sheetId="1">
        <row r="2">
          <cell r="B2" t="str">
            <v>１　標高別銘柄品種作付面積　（様式１）</v>
          </cell>
        </row>
        <row r="4">
          <cell r="A4" t="str">
            <v>農業普及部・普及所名</v>
          </cell>
          <cell r="D4" t="str">
            <v>水稲</v>
          </cell>
          <cell r="E4" t="str">
            <v xml:space="preserve">      左の標高別面積　　　ｈａ</v>
          </cell>
          <cell r="J4" t="str">
            <v xml:space="preserve">  コシヒカリ（ｈａ）</v>
          </cell>
          <cell r="M4" t="str">
            <v>　ひとめぼれ（ｈａ）</v>
          </cell>
          <cell r="P4" t="str">
            <v>　ふくみらい（ｈａ）</v>
          </cell>
        </row>
        <row r="5">
          <cell r="B5" t="str">
            <v>市町村名</v>
          </cell>
          <cell r="C5" t="str">
            <v>年度</v>
          </cell>
          <cell r="D5" t="str">
            <v>作付</v>
          </cell>
          <cell r="J5" t="str">
            <v xml:space="preserve">  </v>
          </cell>
          <cell r="L5" t="str">
            <v xml:space="preserve"> </v>
          </cell>
          <cell r="O5" t="str">
            <v xml:space="preserve"> </v>
          </cell>
          <cell r="R5" t="str">
            <v xml:space="preserve"> </v>
          </cell>
        </row>
        <row r="6">
          <cell r="D6" t="str">
            <v>面積</v>
          </cell>
          <cell r="E6" t="str">
            <v>～300m</v>
          </cell>
          <cell r="F6" t="str">
            <v>301～</v>
          </cell>
          <cell r="G6" t="str">
            <v>401～</v>
          </cell>
          <cell r="H6" t="str">
            <v>501～</v>
          </cell>
          <cell r="I6" t="str">
            <v>601m～</v>
          </cell>
          <cell r="J6" t="str">
            <v>350m</v>
          </cell>
          <cell r="K6" t="str">
            <v>350m</v>
          </cell>
          <cell r="L6" t="str">
            <v>合　計</v>
          </cell>
          <cell r="M6" t="str">
            <v>400m</v>
          </cell>
          <cell r="N6" t="str">
            <v>400m</v>
          </cell>
          <cell r="O6" t="str">
            <v>合　計</v>
          </cell>
          <cell r="P6" t="str">
            <v>400m</v>
          </cell>
          <cell r="Q6" t="str">
            <v>400m</v>
          </cell>
          <cell r="R6" t="str">
            <v>合　計</v>
          </cell>
          <cell r="T6" t="str">
            <v>確認用計算式</v>
          </cell>
        </row>
        <row r="7">
          <cell r="D7" t="str">
            <v>ｈａ</v>
          </cell>
          <cell r="F7" t="str">
            <v xml:space="preserve">  400m</v>
          </cell>
          <cell r="G7" t="str">
            <v xml:space="preserve">  500m</v>
          </cell>
          <cell r="H7" t="str">
            <v xml:space="preserve">  600m</v>
          </cell>
          <cell r="J7" t="str">
            <v>　未満</v>
          </cell>
          <cell r="K7" t="str">
            <v xml:space="preserve">  以上</v>
          </cell>
          <cell r="M7" t="str">
            <v>　未満</v>
          </cell>
          <cell r="N7" t="str">
            <v xml:space="preserve">  以上</v>
          </cell>
          <cell r="P7" t="str">
            <v>　未満</v>
          </cell>
          <cell r="Q7" t="str">
            <v xml:space="preserve">  以上</v>
          </cell>
          <cell r="T7" t="str">
            <v>標高計－作付</v>
          </cell>
        </row>
        <row r="9">
          <cell r="C9" t="str">
            <v>1５実績</v>
          </cell>
          <cell r="T9">
            <v>0</v>
          </cell>
        </row>
        <row r="10">
          <cell r="C10" t="str">
            <v>1６計画</v>
          </cell>
          <cell r="T10">
            <v>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標高別銘柄品種"/>
      <sheetName val="2米の検査状況"/>
      <sheetName val="3特色ある米づくり"/>
      <sheetName val="4水稲種子注文数量"/>
      <sheetName val="5地力・土改材"/>
      <sheetName val="6-1稲わら利用"/>
      <sheetName val="6-2もみがら利用"/>
      <sheetName val="6-3もみがら利用(CE等)"/>
      <sheetName val="7(1)田植機・収穫機"/>
      <sheetName val="7(2)育苗施設"/>
      <sheetName val="7(3)共乾施設"/>
      <sheetName val="8直播普及状況"/>
      <sheetName val="9環境に配慮した"/>
      <sheetName val="10大規模稲作経営体"/>
      <sheetName val="11産地生産力強化"/>
    </sheetNames>
    <sheetDataSet>
      <sheetData sheetId="0">
        <row r="61">
          <cell r="D61">
            <v>6315</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標高別銘柄品種"/>
      <sheetName val="2米の検査状況"/>
      <sheetName val="3特色ある米づくり"/>
      <sheetName val="4水稲種子注文数量"/>
      <sheetName val="5地力・土改材"/>
      <sheetName val="6-1稲わら利用"/>
      <sheetName val="6-2もみがら利用"/>
      <sheetName val="6-3もみがら利用(CE等)"/>
      <sheetName val="7(1)田植機・収穫機"/>
      <sheetName val="7(2)育苗施設"/>
      <sheetName val="7(3)共乾施設"/>
      <sheetName val="8直播普及状況"/>
      <sheetName val="9環境に配慮した"/>
      <sheetName val="10大規模稲作経営体"/>
      <sheetName val="11産地生産力強化"/>
    </sheetNames>
    <sheetDataSet>
      <sheetData sheetId="0">
        <row r="69">
          <cell r="D69">
            <v>7008</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標高別銘柄品種"/>
      <sheetName val="2米の検査状況"/>
      <sheetName val="3特色ある米づくり"/>
      <sheetName val="4水稲種子注文数量"/>
      <sheetName val="5地力・土改材"/>
      <sheetName val="6-1稲わら利用"/>
      <sheetName val="6-2もみがら利用"/>
      <sheetName val="6-3もみがら利用(CE等)"/>
      <sheetName val="7(1)田植機・収穫機"/>
      <sheetName val="7(2)育苗施設"/>
      <sheetName val="7(3)共乾施設"/>
      <sheetName val="8直播普及状況"/>
      <sheetName val="9環境に配慮した"/>
      <sheetName val="10大規模稲作経営体"/>
      <sheetName val="11産地生産力強化"/>
    </sheetNames>
    <sheetDataSet>
      <sheetData sheetId="0">
        <row r="73">
          <cell r="D73">
            <v>1811</v>
          </cell>
          <cell r="F73">
            <v>10050</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標高別銘柄品種"/>
      <sheetName val="2米の検査状況"/>
      <sheetName val="3特色ある米づくり"/>
      <sheetName val="4水稲種子注文数量"/>
      <sheetName val="5地力・土改材"/>
      <sheetName val="6-1稲わら利用"/>
      <sheetName val="6-2もみがら利用"/>
      <sheetName val="6-3もみがら利用(CE等)"/>
      <sheetName val="7(1)田植機・収穫機"/>
      <sheetName val="7(2)育苗施設"/>
      <sheetName val="7(3)共乾施設"/>
      <sheetName val="8直播普及状況"/>
      <sheetName val="9環境に配慮した"/>
      <sheetName val="10大規模稲作経営体"/>
      <sheetName val="11産地生産力強化"/>
    </sheetNames>
    <sheetDataSet>
      <sheetData sheetId="0">
        <row r="87">
          <cell r="D87">
            <v>425</v>
          </cell>
          <cell r="F87">
            <v>2211</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標高別銘柄品種"/>
      <sheetName val="2米の検査状況"/>
      <sheetName val="3特色ある米づくり"/>
      <sheetName val="4水稲種子注文数量"/>
      <sheetName val="5地力・土改材"/>
      <sheetName val="6-1稲わら利用"/>
      <sheetName val="6-2もみがら利用"/>
      <sheetName val="6-3もみがら利用(CE等)"/>
      <sheetName val="7(1)田植機・収穫機"/>
      <sheetName val="7(2)育苗施設"/>
      <sheetName val="7(3)共乾施設"/>
      <sheetName val="8直播普及状況"/>
      <sheetName val="9環境に配慮した"/>
      <sheetName val="10大規模稲作経営体"/>
      <sheetName val="11産地生産力強化"/>
    </sheetNames>
    <sheetDataSet>
      <sheetData sheetId="0">
        <row r="88">
          <cell r="D88">
            <v>3800</v>
          </cell>
          <cell r="F88">
            <v>19800</v>
          </cell>
        </row>
      </sheetData>
      <sheetData sheetId="1"/>
      <sheetData sheetId="2"/>
      <sheetData sheetId="3"/>
      <sheetData sheetId="4"/>
      <sheetData sheetId="5"/>
      <sheetData sheetId="6"/>
      <sheetData sheetId="7"/>
      <sheetData sheetId="8"/>
      <sheetData sheetId="9"/>
      <sheetData sheetId="10">
        <row r="89">
          <cell r="O89">
            <v>2100</v>
          </cell>
        </row>
      </sheetData>
      <sheetData sheetId="11"/>
      <sheetData sheetId="12"/>
      <sheetData sheetId="13"/>
      <sheetData sheetId="14"/>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標高別銘柄品種"/>
      <sheetName val="2米の検査状況"/>
      <sheetName val="3特色ある米づくり"/>
      <sheetName val="4水稲種子注文数量"/>
      <sheetName val="5地力・土改材"/>
      <sheetName val="6-1稲わら利用"/>
      <sheetName val="6-2もみがら利用"/>
      <sheetName val="6-3もみがら利用(CE等)"/>
      <sheetName val="7(1)田植機・収穫機"/>
      <sheetName val="7(2)育苗施設"/>
      <sheetName val="7(3)共乾施設"/>
      <sheetName val="8直播普及状況"/>
      <sheetName val="9環境に配慮した"/>
      <sheetName val="10大規模稲作経営体"/>
      <sheetName val="11産地生産力強化"/>
    </sheetNames>
    <sheetDataSet>
      <sheetData sheetId="0">
        <row r="30">
          <cell r="F30">
            <v>44600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標高別銘柄品種"/>
      <sheetName val="2米の検査状況"/>
      <sheetName val="3特色ある米づくり"/>
      <sheetName val="4水稲種子注文数量"/>
      <sheetName val="5地力・土改材"/>
      <sheetName val="6-1稲わら利用"/>
      <sheetName val="6-2もみがら利用"/>
      <sheetName val="6-3もみがら利用(CE等)"/>
      <sheetName val="7(1)田植機・収穫機"/>
      <sheetName val="7(2)育苗施設"/>
      <sheetName val="7(3)共乾施設"/>
      <sheetName val="8直播普及状況"/>
      <sheetName val="9環境に配慮した"/>
      <sheetName val="10大規模稲作経営体"/>
      <sheetName val="11産地生産力強化"/>
    </sheetNames>
    <sheetDataSet>
      <sheetData sheetId="0">
        <row r="61">
          <cell r="F61">
            <v>37790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標高別銘柄品種"/>
      <sheetName val="●3特色ある米づくり"/>
      <sheetName val="●5地力・土改材"/>
      <sheetName val="●6-1稲わら利用"/>
      <sheetName val="●6-2もみがら利用"/>
      <sheetName val="●6-3もみがら利用(CE等)"/>
      <sheetName val="●7(1)田植機・収穫機"/>
      <sheetName val="●7(2)育苗施設"/>
      <sheetName val="●7(3)共乾施設"/>
      <sheetName val="8直播普及状況"/>
      <sheetName val="●10大規模稲作経営体"/>
      <sheetName val="●11産地生産力強化"/>
    </sheetNames>
    <sheetDataSet>
      <sheetData sheetId="0">
        <row r="11">
          <cell r="F11">
            <v>16570</v>
          </cell>
        </row>
      </sheetData>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Ⅰ水稲の部"/>
      <sheetName val="1標高別銘柄品種"/>
      <sheetName val="2米の検査状況"/>
      <sheetName val="3特色ある米づくり"/>
      <sheetName val="4水稲種子注文数量"/>
      <sheetName val="5地力・土改材"/>
      <sheetName val="6-1稲わら利用"/>
      <sheetName val="6-2もみがら利用"/>
      <sheetName val="6-3もみがら利用(CE等)"/>
      <sheetName val="7(1)田植機・収穫機"/>
      <sheetName val="7(2)育苗施設"/>
      <sheetName val="7(3)共乾施設"/>
      <sheetName val="8直播普及状況"/>
      <sheetName val="9環境に配慮した "/>
      <sheetName val="10大規模稲作経営体"/>
    </sheetNames>
    <sheetDataSet>
      <sheetData sheetId="0"/>
      <sheetData sheetId="1">
        <row r="7">
          <cell r="D7">
            <v>65800</v>
          </cell>
          <cell r="E7">
            <v>560</v>
          </cell>
          <cell r="F7">
            <v>368500</v>
          </cell>
          <cell r="G7">
            <v>45281</v>
          </cell>
          <cell r="H7">
            <v>10037</v>
          </cell>
          <cell r="I7">
            <v>4400.7</v>
          </cell>
          <cell r="J7">
            <v>5739</v>
          </cell>
          <cell r="K7">
            <v>348</v>
          </cell>
        </row>
        <row r="8">
          <cell r="D8">
            <v>35897</v>
          </cell>
          <cell r="E8">
            <v>540</v>
          </cell>
          <cell r="F8">
            <v>193825</v>
          </cell>
          <cell r="G8">
            <v>22593</v>
          </cell>
          <cell r="H8">
            <v>8257</v>
          </cell>
          <cell r="I8">
            <v>3222.7</v>
          </cell>
          <cell r="J8">
            <v>1723</v>
          </cell>
          <cell r="K8">
            <v>102</v>
          </cell>
        </row>
        <row r="9">
          <cell r="D9">
            <v>22432</v>
          </cell>
          <cell r="E9">
            <v>607</v>
          </cell>
          <cell r="F9">
            <v>136066</v>
          </cell>
          <cell r="G9">
            <v>16143</v>
          </cell>
          <cell r="H9">
            <v>1303</v>
          </cell>
          <cell r="I9">
            <v>897</v>
          </cell>
          <cell r="J9">
            <v>3881</v>
          </cell>
          <cell r="K9">
            <v>208</v>
          </cell>
        </row>
        <row r="10">
          <cell r="D10">
            <v>7476</v>
          </cell>
          <cell r="E10">
            <v>516</v>
          </cell>
          <cell r="F10">
            <v>38581</v>
          </cell>
          <cell r="G10">
            <v>6545</v>
          </cell>
          <cell r="H10">
            <v>477</v>
          </cell>
          <cell r="I10">
            <v>281</v>
          </cell>
          <cell r="J10">
            <v>135</v>
          </cell>
          <cell r="K10">
            <v>38</v>
          </cell>
        </row>
        <row r="11">
          <cell r="D11">
            <v>7682</v>
          </cell>
          <cell r="E11">
            <v>527</v>
          </cell>
          <cell r="F11">
            <v>40515</v>
          </cell>
          <cell r="G11">
            <v>6708</v>
          </cell>
          <cell r="H11">
            <v>797</v>
          </cell>
          <cell r="I11">
            <v>141.69999999999999</v>
          </cell>
          <cell r="J11">
            <v>34</v>
          </cell>
          <cell r="K11">
            <v>1</v>
          </cell>
        </row>
        <row r="12">
          <cell r="D12">
            <v>19233</v>
          </cell>
          <cell r="E12">
            <v>542</v>
          </cell>
          <cell r="F12">
            <v>104260</v>
          </cell>
          <cell r="G12">
            <v>11553</v>
          </cell>
          <cell r="H12">
            <v>3579</v>
          </cell>
          <cell r="I12">
            <v>2387</v>
          </cell>
          <cell r="J12">
            <v>1637</v>
          </cell>
          <cell r="K12">
            <v>78</v>
          </cell>
        </row>
        <row r="13">
          <cell r="D13">
            <v>8982</v>
          </cell>
          <cell r="E13">
            <v>546</v>
          </cell>
          <cell r="F13">
            <v>49050</v>
          </cell>
          <cell r="G13">
            <v>4332</v>
          </cell>
          <cell r="H13">
            <v>3881</v>
          </cell>
          <cell r="I13">
            <v>694</v>
          </cell>
          <cell r="J13">
            <v>52</v>
          </cell>
          <cell r="K13">
            <v>23</v>
          </cell>
        </row>
        <row r="14">
          <cell r="D14">
            <v>20621</v>
          </cell>
          <cell r="E14">
            <v>611</v>
          </cell>
          <cell r="F14">
            <v>126016</v>
          </cell>
          <cell r="G14">
            <v>16143</v>
          </cell>
          <cell r="H14">
            <v>1156</v>
          </cell>
          <cell r="I14">
            <v>397</v>
          </cell>
          <cell r="J14">
            <v>2851</v>
          </cell>
          <cell r="K14">
            <v>74</v>
          </cell>
        </row>
        <row r="15">
          <cell r="D15">
            <v>1811</v>
          </cell>
          <cell r="E15">
            <v>555</v>
          </cell>
          <cell r="F15">
            <v>10050</v>
          </cell>
          <cell r="G15">
            <v>0</v>
          </cell>
          <cell r="H15">
            <v>147</v>
          </cell>
          <cell r="I15">
            <v>500</v>
          </cell>
          <cell r="J15">
            <v>1030</v>
          </cell>
          <cell r="K15">
            <v>134</v>
          </cell>
        </row>
        <row r="16">
          <cell r="D16">
            <v>3676</v>
          </cell>
          <cell r="E16">
            <v>511</v>
          </cell>
          <cell r="F16">
            <v>18781</v>
          </cell>
          <cell r="G16">
            <v>3505</v>
          </cell>
          <cell r="H16">
            <v>59</v>
          </cell>
          <cell r="I16">
            <v>91</v>
          </cell>
          <cell r="J16">
            <v>21</v>
          </cell>
          <cell r="K16">
            <v>0</v>
          </cell>
        </row>
        <row r="17">
          <cell r="D17">
            <v>3800</v>
          </cell>
          <cell r="E17">
            <v>521</v>
          </cell>
          <cell r="F17">
            <v>19800</v>
          </cell>
          <cell r="G17">
            <v>3040</v>
          </cell>
          <cell r="H17">
            <v>418</v>
          </cell>
          <cell r="I17">
            <v>190</v>
          </cell>
          <cell r="J17">
            <v>114</v>
          </cell>
          <cell r="K17">
            <v>38</v>
          </cell>
        </row>
        <row r="18">
          <cell r="D18">
            <v>1810</v>
          </cell>
          <cell r="E18">
            <v>511</v>
          </cell>
          <cell r="F18">
            <v>9250</v>
          </cell>
          <cell r="G18">
            <v>1790</v>
          </cell>
          <cell r="H18">
            <v>20</v>
          </cell>
        </row>
        <row r="19">
          <cell r="D19">
            <v>179</v>
          </cell>
          <cell r="E19">
            <v>483</v>
          </cell>
          <cell r="F19">
            <v>865</v>
          </cell>
          <cell r="G19">
            <v>140</v>
          </cell>
          <cell r="H19">
            <v>16</v>
          </cell>
          <cell r="J19">
            <v>23</v>
          </cell>
        </row>
        <row r="20">
          <cell r="D20">
            <v>1989</v>
          </cell>
          <cell r="E20">
            <v>509</v>
          </cell>
          <cell r="F20">
            <v>10115</v>
          </cell>
          <cell r="G20">
            <v>1930</v>
          </cell>
          <cell r="H20">
            <v>36</v>
          </cell>
          <cell r="I20">
            <v>0</v>
          </cell>
          <cell r="J20">
            <v>23</v>
          </cell>
          <cell r="K20">
            <v>0</v>
          </cell>
        </row>
        <row r="21">
          <cell r="D21">
            <v>1000</v>
          </cell>
          <cell r="E21">
            <v>502</v>
          </cell>
          <cell r="F21">
            <v>5020</v>
          </cell>
          <cell r="G21">
            <v>988</v>
          </cell>
          <cell r="H21">
            <v>9</v>
          </cell>
          <cell r="I21">
            <v>1</v>
          </cell>
          <cell r="J21">
            <v>2</v>
          </cell>
        </row>
        <row r="22">
          <cell r="D22">
            <v>363</v>
          </cell>
          <cell r="E22">
            <v>524</v>
          </cell>
          <cell r="F22">
            <v>1900</v>
          </cell>
          <cell r="G22">
            <v>363</v>
          </cell>
        </row>
        <row r="23">
          <cell r="D23">
            <v>359</v>
          </cell>
          <cell r="E23">
            <v>526</v>
          </cell>
          <cell r="F23">
            <v>1890</v>
          </cell>
          <cell r="G23">
            <v>359</v>
          </cell>
        </row>
        <row r="24">
          <cell r="D24">
            <v>1722</v>
          </cell>
          <cell r="E24">
            <v>512</v>
          </cell>
          <cell r="F24">
            <v>8810</v>
          </cell>
          <cell r="G24">
            <v>1710</v>
          </cell>
          <cell r="H24">
            <v>9</v>
          </cell>
          <cell r="I24">
            <v>1</v>
          </cell>
          <cell r="J24">
            <v>2</v>
          </cell>
          <cell r="K24">
            <v>0</v>
          </cell>
        </row>
        <row r="25">
          <cell r="D25">
            <v>1860</v>
          </cell>
          <cell r="E25">
            <v>517</v>
          </cell>
          <cell r="F25">
            <v>9620</v>
          </cell>
          <cell r="G25">
            <v>1394</v>
          </cell>
          <cell r="H25">
            <v>398</v>
          </cell>
          <cell r="I25">
            <v>61.7</v>
          </cell>
          <cell r="J25">
            <v>5</v>
          </cell>
          <cell r="K25">
            <v>1</v>
          </cell>
        </row>
        <row r="26">
          <cell r="D26">
            <v>1210</v>
          </cell>
          <cell r="E26">
            <v>566</v>
          </cell>
          <cell r="F26">
            <v>6850</v>
          </cell>
          <cell r="G26">
            <v>1075</v>
          </cell>
          <cell r="H26">
            <v>135</v>
          </cell>
        </row>
        <row r="27">
          <cell r="D27">
            <v>901</v>
          </cell>
          <cell r="E27">
            <v>568</v>
          </cell>
          <cell r="F27">
            <v>5120</v>
          </cell>
          <cell r="G27">
            <v>599</v>
          </cell>
          <cell r="H27">
            <v>219</v>
          </cell>
          <cell r="I27">
            <v>79</v>
          </cell>
          <cell r="J27">
            <v>4</v>
          </cell>
        </row>
        <row r="28">
          <cell r="D28">
            <v>3971</v>
          </cell>
          <cell r="E28">
            <v>544</v>
          </cell>
          <cell r="F28">
            <v>21590</v>
          </cell>
          <cell r="G28">
            <v>3068</v>
          </cell>
          <cell r="H28">
            <v>752</v>
          </cell>
          <cell r="I28">
            <v>140.69999999999999</v>
          </cell>
          <cell r="J28">
            <v>9</v>
          </cell>
          <cell r="K28">
            <v>1</v>
          </cell>
        </row>
        <row r="29">
          <cell r="D29">
            <v>7990</v>
          </cell>
          <cell r="E29">
            <v>558</v>
          </cell>
          <cell r="F29">
            <v>44600</v>
          </cell>
          <cell r="G29">
            <v>6043</v>
          </cell>
          <cell r="H29">
            <v>776</v>
          </cell>
          <cell r="I29">
            <v>287</v>
          </cell>
          <cell r="J29">
            <v>884</v>
          </cell>
        </row>
        <row r="30">
          <cell r="D30">
            <v>7990</v>
          </cell>
          <cell r="E30">
            <v>558</v>
          </cell>
          <cell r="F30">
            <v>44600</v>
          </cell>
          <cell r="G30">
            <v>6043</v>
          </cell>
          <cell r="H30">
            <v>776</v>
          </cell>
          <cell r="I30">
            <v>287</v>
          </cell>
          <cell r="J30">
            <v>884</v>
          </cell>
          <cell r="K30">
            <v>0</v>
          </cell>
        </row>
        <row r="31">
          <cell r="D31">
            <v>1420</v>
          </cell>
          <cell r="E31">
            <v>505</v>
          </cell>
          <cell r="F31">
            <v>7170</v>
          </cell>
          <cell r="H31">
            <v>64</v>
          </cell>
          <cell r="I31">
            <v>1121</v>
          </cell>
          <cell r="J31">
            <v>214</v>
          </cell>
          <cell r="K31">
            <v>21</v>
          </cell>
        </row>
        <row r="32">
          <cell r="D32">
            <v>334</v>
          </cell>
          <cell r="E32">
            <v>534</v>
          </cell>
          <cell r="F32">
            <v>1780</v>
          </cell>
          <cell r="G32">
            <v>41</v>
          </cell>
          <cell r="H32">
            <v>267</v>
          </cell>
          <cell r="I32">
            <v>26</v>
          </cell>
        </row>
        <row r="33">
          <cell r="D33">
            <v>483</v>
          </cell>
          <cell r="E33">
            <v>518</v>
          </cell>
          <cell r="F33">
            <v>2500</v>
          </cell>
          <cell r="I33">
            <v>347</v>
          </cell>
          <cell r="J33">
            <v>136</v>
          </cell>
        </row>
        <row r="34">
          <cell r="D34">
            <v>2237</v>
          </cell>
          <cell r="E34">
            <v>512</v>
          </cell>
          <cell r="F34">
            <v>11450</v>
          </cell>
          <cell r="G34">
            <v>41</v>
          </cell>
          <cell r="H34">
            <v>331</v>
          </cell>
          <cell r="I34">
            <v>1494</v>
          </cell>
          <cell r="J34">
            <v>350</v>
          </cell>
          <cell r="K34">
            <v>21</v>
          </cell>
        </row>
        <row r="35">
          <cell r="D35">
            <v>4820</v>
          </cell>
          <cell r="E35">
            <v>548</v>
          </cell>
          <cell r="F35">
            <v>26400</v>
          </cell>
          <cell r="G35">
            <v>3550</v>
          </cell>
          <cell r="H35">
            <v>1167</v>
          </cell>
          <cell r="I35">
            <v>98</v>
          </cell>
          <cell r="J35">
            <v>6</v>
          </cell>
        </row>
        <row r="36">
          <cell r="D36">
            <v>846</v>
          </cell>
          <cell r="E36">
            <v>521</v>
          </cell>
          <cell r="F36">
            <v>4410</v>
          </cell>
          <cell r="G36">
            <v>846</v>
          </cell>
        </row>
        <row r="37">
          <cell r="D37">
            <v>842</v>
          </cell>
          <cell r="E37">
            <v>536</v>
          </cell>
          <cell r="F37">
            <v>4510</v>
          </cell>
          <cell r="G37">
            <v>334</v>
          </cell>
          <cell r="H37">
            <v>410</v>
          </cell>
          <cell r="I37">
            <v>50</v>
          </cell>
          <cell r="K37">
            <v>48</v>
          </cell>
        </row>
        <row r="38">
          <cell r="D38">
            <v>801</v>
          </cell>
          <cell r="E38">
            <v>514</v>
          </cell>
          <cell r="F38">
            <v>4120</v>
          </cell>
          <cell r="G38">
            <v>330</v>
          </cell>
          <cell r="H38">
            <v>305</v>
          </cell>
          <cell r="I38">
            <v>166</v>
          </cell>
        </row>
        <row r="39">
          <cell r="D39">
            <v>454</v>
          </cell>
          <cell r="E39">
            <v>489</v>
          </cell>
          <cell r="F39">
            <v>2220</v>
          </cell>
          <cell r="G39">
            <v>287</v>
          </cell>
          <cell r="H39">
            <v>137</v>
          </cell>
          <cell r="I39">
            <v>30</v>
          </cell>
        </row>
        <row r="40">
          <cell r="D40">
            <v>480</v>
          </cell>
          <cell r="E40">
            <v>520</v>
          </cell>
          <cell r="F40">
            <v>2500</v>
          </cell>
          <cell r="H40">
            <v>1</v>
          </cell>
          <cell r="I40">
            <v>172</v>
          </cell>
          <cell r="J40">
            <v>307</v>
          </cell>
        </row>
        <row r="41">
          <cell r="D41">
            <v>528</v>
          </cell>
          <cell r="E41">
            <v>539</v>
          </cell>
          <cell r="F41">
            <v>2850</v>
          </cell>
          <cell r="G41">
            <v>117</v>
          </cell>
          <cell r="H41">
            <v>357</v>
          </cell>
          <cell r="I41">
            <v>54</v>
          </cell>
        </row>
        <row r="42">
          <cell r="D42">
            <v>235</v>
          </cell>
          <cell r="E42">
            <v>511</v>
          </cell>
          <cell r="F42">
            <v>1200</v>
          </cell>
          <cell r="G42">
            <v>5</v>
          </cell>
          <cell r="H42">
            <v>95</v>
          </cell>
          <cell r="I42">
            <v>36</v>
          </cell>
          <cell r="J42">
            <v>90</v>
          </cell>
          <cell r="K42">
            <v>9</v>
          </cell>
        </row>
        <row r="43">
          <cell r="D43">
            <v>9006</v>
          </cell>
          <cell r="E43">
            <v>535.30979347101925</v>
          </cell>
          <cell r="F43">
            <v>48210</v>
          </cell>
          <cell r="G43">
            <v>5469</v>
          </cell>
          <cell r="H43">
            <v>2472</v>
          </cell>
          <cell r="I43">
            <v>606</v>
          </cell>
          <cell r="J43">
            <v>403</v>
          </cell>
          <cell r="K43">
            <v>57</v>
          </cell>
        </row>
        <row r="44">
          <cell r="D44">
            <v>3570</v>
          </cell>
          <cell r="E44">
            <v>551</v>
          </cell>
          <cell r="F44">
            <v>19700</v>
          </cell>
          <cell r="G44">
            <v>757</v>
          </cell>
          <cell r="H44">
            <v>2785</v>
          </cell>
          <cell r="I44">
            <v>28</v>
          </cell>
        </row>
        <row r="45">
          <cell r="D45">
            <v>848</v>
          </cell>
          <cell r="E45">
            <v>553</v>
          </cell>
          <cell r="F45">
            <v>4690</v>
          </cell>
          <cell r="G45"/>
          <cell r="H45">
            <v>380</v>
          </cell>
          <cell r="I45">
            <v>466</v>
          </cell>
          <cell r="J45">
            <v>2</v>
          </cell>
        </row>
        <row r="46">
          <cell r="D46">
            <v>694</v>
          </cell>
          <cell r="E46">
            <v>553</v>
          </cell>
          <cell r="F46">
            <v>3840</v>
          </cell>
          <cell r="G46">
            <v>471</v>
          </cell>
          <cell r="H46">
            <v>223</v>
          </cell>
        </row>
        <row r="47">
          <cell r="D47">
            <v>517</v>
          </cell>
          <cell r="E47">
            <v>584</v>
          </cell>
          <cell r="F47">
            <v>3020</v>
          </cell>
          <cell r="G47">
            <v>517</v>
          </cell>
        </row>
        <row r="48">
          <cell r="D48">
            <v>1310</v>
          </cell>
          <cell r="E48">
            <v>559</v>
          </cell>
          <cell r="F48">
            <v>7320</v>
          </cell>
          <cell r="G48">
            <v>1310</v>
          </cell>
        </row>
        <row r="49">
          <cell r="D49">
            <v>871</v>
          </cell>
          <cell r="E49">
            <v>543</v>
          </cell>
          <cell r="F49">
            <v>4730</v>
          </cell>
          <cell r="G49">
            <v>418</v>
          </cell>
          <cell r="H49">
            <v>452</v>
          </cell>
          <cell r="I49">
            <v>1</v>
          </cell>
        </row>
        <row r="50">
          <cell r="D50">
            <v>324</v>
          </cell>
          <cell r="E50">
            <v>490</v>
          </cell>
          <cell r="F50">
            <v>1590</v>
          </cell>
          <cell r="G50">
            <v>321</v>
          </cell>
          <cell r="I50">
            <v>1</v>
          </cell>
          <cell r="J50">
            <v>2</v>
          </cell>
        </row>
        <row r="51">
          <cell r="D51">
            <v>597</v>
          </cell>
          <cell r="E51">
            <v>491</v>
          </cell>
          <cell r="F51">
            <v>2930</v>
          </cell>
          <cell r="G51">
            <v>538</v>
          </cell>
          <cell r="H51">
            <v>25</v>
          </cell>
          <cell r="I51">
            <v>8</v>
          </cell>
          <cell r="J51">
            <v>16</v>
          </cell>
          <cell r="K51">
            <v>10</v>
          </cell>
        </row>
        <row r="52">
          <cell r="D52">
            <v>251</v>
          </cell>
          <cell r="E52">
            <v>489</v>
          </cell>
          <cell r="F52">
            <v>1230</v>
          </cell>
          <cell r="H52">
            <v>16</v>
          </cell>
          <cell r="I52">
            <v>190</v>
          </cell>
          <cell r="J52">
            <v>32</v>
          </cell>
          <cell r="K52">
            <v>13</v>
          </cell>
        </row>
        <row r="53">
          <cell r="D53">
            <v>8982</v>
          </cell>
          <cell r="E53">
            <v>546</v>
          </cell>
          <cell r="F53">
            <v>49050</v>
          </cell>
          <cell r="G53">
            <v>4332</v>
          </cell>
          <cell r="H53">
            <v>3881</v>
          </cell>
          <cell r="I53">
            <v>694</v>
          </cell>
          <cell r="J53">
            <v>52</v>
          </cell>
          <cell r="K53">
            <v>23</v>
          </cell>
        </row>
        <row r="54">
          <cell r="D54">
            <v>4720</v>
          </cell>
          <cell r="E54">
            <v>617</v>
          </cell>
          <cell r="F54">
            <v>29100</v>
          </cell>
          <cell r="G54">
            <v>3792</v>
          </cell>
          <cell r="H54">
            <v>198</v>
          </cell>
          <cell r="I54">
            <v>66</v>
          </cell>
          <cell r="J54">
            <v>664</v>
          </cell>
        </row>
        <row r="55">
          <cell r="D55">
            <v>398</v>
          </cell>
          <cell r="E55">
            <v>609</v>
          </cell>
          <cell r="F55">
            <v>2420</v>
          </cell>
          <cell r="G55">
            <v>180</v>
          </cell>
          <cell r="H55">
            <v>119</v>
          </cell>
          <cell r="I55">
            <v>99</v>
          </cell>
        </row>
        <row r="56">
          <cell r="D56">
            <v>2180</v>
          </cell>
          <cell r="E56">
            <v>619</v>
          </cell>
          <cell r="F56">
            <v>13500</v>
          </cell>
          <cell r="J56">
            <v>2124</v>
          </cell>
          <cell r="K56">
            <v>56</v>
          </cell>
        </row>
        <row r="57">
          <cell r="D57">
            <v>7298</v>
          </cell>
          <cell r="E57">
            <v>617</v>
          </cell>
          <cell r="F57">
            <v>45020</v>
          </cell>
          <cell r="G57">
            <v>3972</v>
          </cell>
          <cell r="H57">
            <v>317</v>
          </cell>
          <cell r="I57">
            <v>165</v>
          </cell>
          <cell r="J57">
            <v>2788</v>
          </cell>
          <cell r="K57">
            <v>56</v>
          </cell>
        </row>
        <row r="58">
          <cell r="D58">
            <v>5490</v>
          </cell>
          <cell r="E58">
            <v>604</v>
          </cell>
          <cell r="F58">
            <v>33200</v>
          </cell>
          <cell r="G58">
            <v>4934</v>
          </cell>
          <cell r="H58">
            <v>503</v>
          </cell>
          <cell r="I58">
            <v>49</v>
          </cell>
          <cell r="J58">
            <v>4</v>
          </cell>
        </row>
        <row r="59">
          <cell r="D59">
            <v>202</v>
          </cell>
          <cell r="E59">
            <v>608</v>
          </cell>
          <cell r="F59">
            <v>1230</v>
          </cell>
          <cell r="G59">
            <v>116</v>
          </cell>
          <cell r="H59">
            <v>35</v>
          </cell>
          <cell r="I59">
            <v>32</v>
          </cell>
          <cell r="J59">
            <v>19</v>
          </cell>
        </row>
        <row r="60">
          <cell r="D60">
            <v>623</v>
          </cell>
          <cell r="E60">
            <v>540</v>
          </cell>
          <cell r="F60">
            <v>3360</v>
          </cell>
          <cell r="G60">
            <v>585</v>
          </cell>
          <cell r="H60">
            <v>28</v>
          </cell>
          <cell r="I60">
            <v>10</v>
          </cell>
        </row>
        <row r="61">
          <cell r="D61">
            <v>6315</v>
          </cell>
          <cell r="E61">
            <v>598</v>
          </cell>
          <cell r="F61">
            <v>37790</v>
          </cell>
          <cell r="G61">
            <v>5635</v>
          </cell>
          <cell r="H61">
            <v>566</v>
          </cell>
          <cell r="I61">
            <v>91</v>
          </cell>
          <cell r="J61">
            <v>23</v>
          </cell>
          <cell r="K61">
            <v>0</v>
          </cell>
        </row>
        <row r="62">
          <cell r="D62">
            <v>2590</v>
          </cell>
          <cell r="E62">
            <v>623</v>
          </cell>
          <cell r="F62">
            <v>16100</v>
          </cell>
          <cell r="G62">
            <v>2590</v>
          </cell>
        </row>
        <row r="63">
          <cell r="D63">
            <v>957</v>
          </cell>
          <cell r="E63">
            <v>627</v>
          </cell>
          <cell r="F63">
            <v>6000</v>
          </cell>
          <cell r="G63">
            <v>957</v>
          </cell>
        </row>
        <row r="64">
          <cell r="D64">
            <v>291</v>
          </cell>
          <cell r="E64">
            <v>578</v>
          </cell>
          <cell r="F64">
            <v>1680</v>
          </cell>
          <cell r="G64">
            <v>180</v>
          </cell>
          <cell r="H64">
            <v>68</v>
          </cell>
          <cell r="I64">
            <v>32</v>
          </cell>
          <cell r="J64">
            <v>4</v>
          </cell>
          <cell r="K64">
            <v>7</v>
          </cell>
        </row>
        <row r="65">
          <cell r="D65">
            <v>42</v>
          </cell>
          <cell r="E65">
            <v>526</v>
          </cell>
          <cell r="F65">
            <v>221</v>
          </cell>
          <cell r="G65">
            <v>19</v>
          </cell>
          <cell r="H65">
            <v>20</v>
          </cell>
          <cell r="I65">
            <v>3</v>
          </cell>
        </row>
        <row r="66">
          <cell r="D66">
            <v>109</v>
          </cell>
          <cell r="E66">
            <v>547</v>
          </cell>
          <cell r="F66">
            <v>596</v>
          </cell>
          <cell r="G66">
            <v>6</v>
          </cell>
          <cell r="H66">
            <v>98</v>
          </cell>
          <cell r="I66">
            <v>5</v>
          </cell>
        </row>
        <row r="67">
          <cell r="D67">
            <v>159</v>
          </cell>
          <cell r="E67">
            <v>572</v>
          </cell>
          <cell r="F67">
            <v>909</v>
          </cell>
          <cell r="H67">
            <v>11</v>
          </cell>
          <cell r="I67">
            <v>101</v>
          </cell>
          <cell r="J67">
            <v>36</v>
          </cell>
          <cell r="K67">
            <v>11</v>
          </cell>
        </row>
        <row r="68">
          <cell r="D68">
            <v>2860</v>
          </cell>
          <cell r="E68">
            <v>620</v>
          </cell>
          <cell r="F68">
            <v>17700</v>
          </cell>
          <cell r="G68">
            <v>2784</v>
          </cell>
          <cell r="H68">
            <v>76</v>
          </cell>
        </row>
        <row r="69">
          <cell r="D69">
            <v>7008</v>
          </cell>
          <cell r="E69">
            <v>617</v>
          </cell>
          <cell r="F69">
            <v>43206</v>
          </cell>
          <cell r="G69">
            <v>6536</v>
          </cell>
          <cell r="H69">
            <v>273</v>
          </cell>
          <cell r="I69">
            <v>141</v>
          </cell>
          <cell r="J69">
            <v>40</v>
          </cell>
          <cell r="K69">
            <v>18</v>
          </cell>
        </row>
        <row r="70">
          <cell r="D70">
            <v>409</v>
          </cell>
          <cell r="E70">
            <v>541</v>
          </cell>
          <cell r="F70">
            <v>2210</v>
          </cell>
          <cell r="I70">
            <v>95</v>
          </cell>
          <cell r="J70">
            <v>301</v>
          </cell>
          <cell r="K70">
            <v>13</v>
          </cell>
        </row>
        <row r="71">
          <cell r="D71">
            <v>403</v>
          </cell>
          <cell r="E71">
            <v>558</v>
          </cell>
          <cell r="F71">
            <v>2250</v>
          </cell>
          <cell r="H71">
            <v>147</v>
          </cell>
          <cell r="I71">
            <v>246</v>
          </cell>
          <cell r="J71">
            <v>10</v>
          </cell>
        </row>
        <row r="72">
          <cell r="D72">
            <v>999</v>
          </cell>
          <cell r="E72">
            <v>560</v>
          </cell>
          <cell r="F72">
            <v>5590</v>
          </cell>
          <cell r="I72">
            <v>159</v>
          </cell>
          <cell r="J72">
            <v>719</v>
          </cell>
          <cell r="K72">
            <v>121</v>
          </cell>
        </row>
        <row r="73">
          <cell r="D73">
            <v>1811</v>
          </cell>
          <cell r="E73">
            <v>555</v>
          </cell>
          <cell r="F73">
            <v>10050</v>
          </cell>
          <cell r="G73">
            <v>0</v>
          </cell>
          <cell r="H73">
            <v>147</v>
          </cell>
          <cell r="I73">
            <v>500</v>
          </cell>
          <cell r="J73">
            <v>1030</v>
          </cell>
          <cell r="K73">
            <v>134</v>
          </cell>
        </row>
        <row r="74">
          <cell r="D74">
            <v>1700</v>
          </cell>
          <cell r="E74">
            <v>499</v>
          </cell>
          <cell r="F74">
            <v>8480</v>
          </cell>
          <cell r="G74">
            <v>1668</v>
          </cell>
          <cell r="H74">
            <v>2</v>
          </cell>
          <cell r="I74">
            <v>30</v>
          </cell>
        </row>
        <row r="75">
          <cell r="D75">
            <v>950</v>
          </cell>
          <cell r="E75">
            <v>524</v>
          </cell>
          <cell r="F75">
            <v>4980</v>
          </cell>
          <cell r="G75">
            <v>950</v>
          </cell>
        </row>
        <row r="76">
          <cell r="D76">
            <v>573</v>
          </cell>
          <cell r="E76">
            <v>522</v>
          </cell>
          <cell r="F76">
            <v>2990</v>
          </cell>
          <cell r="G76">
            <v>573</v>
          </cell>
        </row>
        <row r="77">
          <cell r="D77">
            <v>28</v>
          </cell>
          <cell r="E77">
            <v>429</v>
          </cell>
          <cell r="F77">
            <v>120</v>
          </cell>
          <cell r="I77">
            <v>28</v>
          </cell>
        </row>
        <row r="78">
          <cell r="D78">
            <v>3251</v>
          </cell>
          <cell r="E78">
            <v>510</v>
          </cell>
          <cell r="F78">
            <v>16570</v>
          </cell>
          <cell r="G78">
            <v>3191</v>
          </cell>
          <cell r="H78">
            <v>2</v>
          </cell>
          <cell r="I78">
            <v>58</v>
          </cell>
          <cell r="J78">
            <v>0</v>
          </cell>
          <cell r="K78">
            <v>0</v>
          </cell>
        </row>
        <row r="79">
          <cell r="D79">
            <v>111</v>
          </cell>
          <cell r="E79">
            <v>532</v>
          </cell>
          <cell r="F79">
            <v>591</v>
          </cell>
          <cell r="G79">
            <v>108</v>
          </cell>
          <cell r="H79">
            <v>3</v>
          </cell>
        </row>
        <row r="80">
          <cell r="D80">
            <v>129</v>
          </cell>
          <cell r="E80">
            <v>490</v>
          </cell>
          <cell r="F80">
            <v>632</v>
          </cell>
          <cell r="G80">
            <v>129</v>
          </cell>
        </row>
        <row r="81">
          <cell r="D81">
            <v>19</v>
          </cell>
          <cell r="E81">
            <v>505</v>
          </cell>
          <cell r="F81">
            <v>96</v>
          </cell>
          <cell r="G81">
            <v>19</v>
          </cell>
        </row>
        <row r="82">
          <cell r="D82">
            <v>119</v>
          </cell>
          <cell r="E82">
            <v>534</v>
          </cell>
          <cell r="F82">
            <v>635</v>
          </cell>
          <cell r="G82">
            <v>32</v>
          </cell>
          <cell r="H82">
            <v>54</v>
          </cell>
          <cell r="I82">
            <v>33</v>
          </cell>
        </row>
        <row r="85">
          <cell r="D85">
            <v>26</v>
          </cell>
          <cell r="E85">
            <v>588</v>
          </cell>
          <cell r="F85">
            <v>153</v>
          </cell>
          <cell r="G85">
            <v>26</v>
          </cell>
        </row>
        <row r="86">
          <cell r="D86">
            <v>21</v>
          </cell>
          <cell r="E86">
            <v>495</v>
          </cell>
          <cell r="F86">
            <v>104</v>
          </cell>
          <cell r="J86">
            <v>21</v>
          </cell>
        </row>
        <row r="87">
          <cell r="D87">
            <v>425</v>
          </cell>
          <cell r="E87">
            <v>520</v>
          </cell>
          <cell r="F87">
            <v>2211</v>
          </cell>
          <cell r="G87">
            <v>314</v>
          </cell>
          <cell r="H87">
            <v>57</v>
          </cell>
          <cell r="I87">
            <v>33</v>
          </cell>
          <cell r="J87">
            <v>21</v>
          </cell>
          <cell r="K87">
            <v>0</v>
          </cell>
        </row>
        <row r="88">
          <cell r="D88">
            <v>3800</v>
          </cell>
          <cell r="E88">
            <v>520</v>
          </cell>
          <cell r="F88">
            <v>19800</v>
          </cell>
          <cell r="G88">
            <v>3040</v>
          </cell>
          <cell r="H88">
            <v>418</v>
          </cell>
          <cell r="I88">
            <v>190</v>
          </cell>
          <cell r="J88">
            <v>114</v>
          </cell>
          <cell r="K88">
            <v>38</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標高別銘柄品種"/>
      <sheetName val="2米の検査状況"/>
      <sheetName val="3特色ある米づくり"/>
      <sheetName val="4水稲種子注文数量"/>
      <sheetName val="5地力・土改材"/>
      <sheetName val="6-1稲わら利用"/>
      <sheetName val="6-2もみがら利用"/>
      <sheetName val="6-3もみがら利用(CE等)"/>
      <sheetName val="7(1)田植機・収穫機"/>
      <sheetName val="7(2)育苗施設"/>
      <sheetName val="7(3)共乾施設"/>
      <sheetName val="8直播普及状況"/>
      <sheetName val="9環境に配慮した"/>
      <sheetName val="10大規模稲作経営体"/>
      <sheetName val="11産地生産力強化"/>
    </sheetNames>
    <sheetDataSet>
      <sheetData sheetId="0">
        <row r="20">
          <cell r="D20">
            <v>1989</v>
          </cell>
          <cell r="F20">
            <v>10115</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標高別銘柄品種"/>
      <sheetName val="3特色ある米づくり"/>
      <sheetName val="5地力・土改材"/>
      <sheetName val="6-1稲わら利用"/>
      <sheetName val="6-2もみがら利用"/>
      <sheetName val="6-3もみがら利用(CE等)"/>
      <sheetName val="7(1)田植機・収穫機"/>
      <sheetName val="7(2)育苗施設"/>
      <sheetName val="7(3)共乾施設"/>
      <sheetName val="8直播普及状況"/>
      <sheetName val="10大規模稲作経営体"/>
    </sheetNames>
    <sheetDataSet>
      <sheetData sheetId="0">
        <row r="24">
          <cell r="D24">
            <v>1722</v>
          </cell>
          <cell r="F24">
            <v>8810</v>
          </cell>
        </row>
      </sheetData>
      <sheetData sheetId="1"/>
      <sheetData sheetId="2"/>
      <sheetData sheetId="3"/>
      <sheetData sheetId="4"/>
      <sheetData sheetId="5"/>
      <sheetData sheetId="6"/>
      <sheetData sheetId="7"/>
      <sheetData sheetId="8"/>
      <sheetData sheetId="9"/>
      <sheetData sheetId="10"/>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標高別銘柄品種"/>
      <sheetName val="2米の検査状況"/>
      <sheetName val="3特色ある米づくり"/>
      <sheetName val="4水稲種子注文数量"/>
      <sheetName val="5地力・土改材"/>
      <sheetName val="6-1稲わら利用"/>
      <sheetName val="6-2もみがら利用"/>
      <sheetName val="6-3もみがら利用(CE等)"/>
      <sheetName val="7(1)田植機・収穫機"/>
      <sheetName val="7(2)育苗施設"/>
      <sheetName val="7(3)共乾施設"/>
      <sheetName val="8直播普及状況"/>
      <sheetName val="9環境に配慮した"/>
      <sheetName val="10大規模稲作経営体"/>
      <sheetName val="11産地生産力強化"/>
    </sheetNames>
    <sheetDataSet>
      <sheetData sheetId="0">
        <row r="28">
          <cell r="D28">
            <v>3971</v>
          </cell>
          <cell r="F28">
            <v>21590</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標高別銘柄品種"/>
      <sheetName val="2米の検査状況"/>
      <sheetName val="3特色ある米づくり"/>
      <sheetName val="4水稲種子注文数量"/>
      <sheetName val="5地力・土改材"/>
      <sheetName val="6-1稲わら利用"/>
      <sheetName val="6-2もみがら利用"/>
      <sheetName val="6-3もみがら利用(CE等)"/>
      <sheetName val="7(1)田植機・収穫機"/>
      <sheetName val="7(2)育苗施設"/>
      <sheetName val="7(3)共乾施設"/>
      <sheetName val="8直播普及状況"/>
      <sheetName val="9環境に配慮した"/>
      <sheetName val="10大規模稲作経営体"/>
      <sheetName val="11産地生産力強化"/>
    </sheetNames>
    <sheetDataSet>
      <sheetData sheetId="0">
        <row r="30">
          <cell r="D30">
            <v>7990</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標高別銘柄品種"/>
      <sheetName val="2米の検査状況"/>
      <sheetName val="3特色ある米づくり"/>
      <sheetName val="4水稲種子注文数量"/>
      <sheetName val="5地力・土改材"/>
      <sheetName val="6-1稲わら利用"/>
      <sheetName val="6-2もみがら利用"/>
      <sheetName val="6-3もみがら利用(CE等)"/>
      <sheetName val="7(1)田植機・収穫機"/>
      <sheetName val="7(2)育苗施設"/>
      <sheetName val="7(3)共乾施設"/>
      <sheetName val="8直播普及状況"/>
      <sheetName val="9環境に配慮した"/>
      <sheetName val="10大規模稲作経営体"/>
      <sheetName val="11産地生産力強化"/>
    </sheetNames>
    <sheetDataSet>
      <sheetData sheetId="0">
        <row r="34">
          <cell r="D34">
            <v>2237</v>
          </cell>
          <cell r="F34">
            <v>11450</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標高別銘柄品種"/>
      <sheetName val="2米の検査状況"/>
      <sheetName val="3特色ある米づくり"/>
      <sheetName val="4水稲種子注文数量"/>
      <sheetName val="5地力・土改材"/>
      <sheetName val="6-1稲わら利用"/>
      <sheetName val="6-2もみがら利用"/>
      <sheetName val="6-3もみがら利用(CE等)"/>
      <sheetName val="7(1)田植機・収穫機"/>
      <sheetName val="7(2)育苗施設"/>
      <sheetName val="7(3)共乾施設"/>
      <sheetName val="8直播普及状況"/>
      <sheetName val="9環境に配慮した"/>
      <sheetName val="10大規模稲作経営体"/>
      <sheetName val="11産地生産力強化"/>
    </sheetNames>
    <sheetDataSet>
      <sheetData sheetId="0">
        <row r="43">
          <cell r="D43">
            <v>9006</v>
          </cell>
          <cell r="F43">
            <v>48210</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標高別銘柄品種すみ"/>
      <sheetName val="2米の検査状況"/>
      <sheetName val="3特色ある米づくり"/>
      <sheetName val="4水稲種子注文数量"/>
      <sheetName val="5地力・土改材"/>
      <sheetName val="6-1稲わら利用"/>
      <sheetName val="6-2もみがら利用"/>
      <sheetName val="6-3もみがら利用(CE等)"/>
      <sheetName val="7(1)田植機・収穫機スミ"/>
      <sheetName val="7(2)育苗施設スミ"/>
      <sheetName val="7(3)共乾施設"/>
      <sheetName val="8直播普及状況スミ"/>
      <sheetName val="9環境に配慮した"/>
      <sheetName val="10大規模稲作経営体スミ"/>
      <sheetName val="11産地生産力強化"/>
    </sheetNames>
    <sheetDataSet>
      <sheetData sheetId="0">
        <row r="53">
          <cell r="D53">
            <v>8982</v>
          </cell>
          <cell r="F53">
            <v>49050</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9:I21"/>
  <sheetViews>
    <sheetView view="pageBreakPreview" topLeftCell="A22" zoomScaleNormal="100" zoomScaleSheetLayoutView="100" workbookViewId="0">
      <selection activeCell="F34" sqref="F34"/>
    </sheetView>
  </sheetViews>
  <sheetFormatPr defaultRowHeight="13.2" x14ac:dyDescent="0.2"/>
  <cols>
    <col min="1" max="5" width="8.88671875" style="1676"/>
    <col min="6" max="6" width="34.109375" style="1676" customWidth="1"/>
    <col min="7" max="261" width="8.88671875" style="1676"/>
    <col min="262" max="262" width="34.109375" style="1676" customWidth="1"/>
    <col min="263" max="517" width="8.88671875" style="1676"/>
    <col min="518" max="518" width="34.109375" style="1676" customWidth="1"/>
    <col min="519" max="773" width="8.88671875" style="1676"/>
    <col min="774" max="774" width="34.109375" style="1676" customWidth="1"/>
    <col min="775" max="1029" width="8.88671875" style="1676"/>
    <col min="1030" max="1030" width="34.109375" style="1676" customWidth="1"/>
    <col min="1031" max="1285" width="8.88671875" style="1676"/>
    <col min="1286" max="1286" width="34.109375" style="1676" customWidth="1"/>
    <col min="1287" max="1541" width="8.88671875" style="1676"/>
    <col min="1542" max="1542" width="34.109375" style="1676" customWidth="1"/>
    <col min="1543" max="1797" width="8.88671875" style="1676"/>
    <col min="1798" max="1798" width="34.109375" style="1676" customWidth="1"/>
    <col min="1799" max="2053" width="8.88671875" style="1676"/>
    <col min="2054" max="2054" width="34.109375" style="1676" customWidth="1"/>
    <col min="2055" max="2309" width="8.88671875" style="1676"/>
    <col min="2310" max="2310" width="34.109375" style="1676" customWidth="1"/>
    <col min="2311" max="2565" width="8.88671875" style="1676"/>
    <col min="2566" max="2566" width="34.109375" style="1676" customWidth="1"/>
    <col min="2567" max="2821" width="8.88671875" style="1676"/>
    <col min="2822" max="2822" width="34.109375" style="1676" customWidth="1"/>
    <col min="2823" max="3077" width="8.88671875" style="1676"/>
    <col min="3078" max="3078" width="34.109375" style="1676" customWidth="1"/>
    <col min="3079" max="3333" width="8.88671875" style="1676"/>
    <col min="3334" max="3334" width="34.109375" style="1676" customWidth="1"/>
    <col min="3335" max="3589" width="8.88671875" style="1676"/>
    <col min="3590" max="3590" width="34.109375" style="1676" customWidth="1"/>
    <col min="3591" max="3845" width="8.88671875" style="1676"/>
    <col min="3846" max="3846" width="34.109375" style="1676" customWidth="1"/>
    <col min="3847" max="4101" width="8.88671875" style="1676"/>
    <col min="4102" max="4102" width="34.109375" style="1676" customWidth="1"/>
    <col min="4103" max="4357" width="8.88671875" style="1676"/>
    <col min="4358" max="4358" width="34.109375" style="1676" customWidth="1"/>
    <col min="4359" max="4613" width="8.88671875" style="1676"/>
    <col min="4614" max="4614" width="34.109375" style="1676" customWidth="1"/>
    <col min="4615" max="4869" width="8.88671875" style="1676"/>
    <col min="4870" max="4870" width="34.109375" style="1676" customWidth="1"/>
    <col min="4871" max="5125" width="8.88671875" style="1676"/>
    <col min="5126" max="5126" width="34.109375" style="1676" customWidth="1"/>
    <col min="5127" max="5381" width="8.88671875" style="1676"/>
    <col min="5382" max="5382" width="34.109375" style="1676" customWidth="1"/>
    <col min="5383" max="5637" width="8.88671875" style="1676"/>
    <col min="5638" max="5638" width="34.109375" style="1676" customWidth="1"/>
    <col min="5639" max="5893" width="8.88671875" style="1676"/>
    <col min="5894" max="5894" width="34.109375" style="1676" customWidth="1"/>
    <col min="5895" max="6149" width="8.88671875" style="1676"/>
    <col min="6150" max="6150" width="34.109375" style="1676" customWidth="1"/>
    <col min="6151" max="6405" width="8.88671875" style="1676"/>
    <col min="6406" max="6406" width="34.109375" style="1676" customWidth="1"/>
    <col min="6407" max="6661" width="8.88671875" style="1676"/>
    <col min="6662" max="6662" width="34.109375" style="1676" customWidth="1"/>
    <col min="6663" max="6917" width="8.88671875" style="1676"/>
    <col min="6918" max="6918" width="34.109375" style="1676" customWidth="1"/>
    <col min="6919" max="7173" width="8.88671875" style="1676"/>
    <col min="7174" max="7174" width="34.109375" style="1676" customWidth="1"/>
    <col min="7175" max="7429" width="8.88671875" style="1676"/>
    <col min="7430" max="7430" width="34.109375" style="1676" customWidth="1"/>
    <col min="7431" max="7685" width="8.88671875" style="1676"/>
    <col min="7686" max="7686" width="34.109375" style="1676" customWidth="1"/>
    <col min="7687" max="7941" width="8.88671875" style="1676"/>
    <col min="7942" max="7942" width="34.109375" style="1676" customWidth="1"/>
    <col min="7943" max="8197" width="8.88671875" style="1676"/>
    <col min="8198" max="8198" width="34.109375" style="1676" customWidth="1"/>
    <col min="8199" max="8453" width="8.88671875" style="1676"/>
    <col min="8454" max="8454" width="34.109375" style="1676" customWidth="1"/>
    <col min="8455" max="8709" width="8.88671875" style="1676"/>
    <col min="8710" max="8710" width="34.109375" style="1676" customWidth="1"/>
    <col min="8711" max="8965" width="8.88671875" style="1676"/>
    <col min="8966" max="8966" width="34.109375" style="1676" customWidth="1"/>
    <col min="8967" max="9221" width="8.88671875" style="1676"/>
    <col min="9222" max="9222" width="34.109375" style="1676" customWidth="1"/>
    <col min="9223" max="9477" width="8.88671875" style="1676"/>
    <col min="9478" max="9478" width="34.109375" style="1676" customWidth="1"/>
    <col min="9479" max="9733" width="8.88671875" style="1676"/>
    <col min="9734" max="9734" width="34.109375" style="1676" customWidth="1"/>
    <col min="9735" max="9989" width="8.88671875" style="1676"/>
    <col min="9990" max="9990" width="34.109375" style="1676" customWidth="1"/>
    <col min="9991" max="10245" width="8.88671875" style="1676"/>
    <col min="10246" max="10246" width="34.109375" style="1676" customWidth="1"/>
    <col min="10247" max="10501" width="8.88671875" style="1676"/>
    <col min="10502" max="10502" width="34.109375" style="1676" customWidth="1"/>
    <col min="10503" max="10757" width="8.88671875" style="1676"/>
    <col min="10758" max="10758" width="34.109375" style="1676" customWidth="1"/>
    <col min="10759" max="11013" width="8.88671875" style="1676"/>
    <col min="11014" max="11014" width="34.109375" style="1676" customWidth="1"/>
    <col min="11015" max="11269" width="8.88671875" style="1676"/>
    <col min="11270" max="11270" width="34.109375" style="1676" customWidth="1"/>
    <col min="11271" max="11525" width="8.88671875" style="1676"/>
    <col min="11526" max="11526" width="34.109375" style="1676" customWidth="1"/>
    <col min="11527" max="11781" width="8.88671875" style="1676"/>
    <col min="11782" max="11782" width="34.109375" style="1676" customWidth="1"/>
    <col min="11783" max="12037" width="8.88671875" style="1676"/>
    <col min="12038" max="12038" width="34.109375" style="1676" customWidth="1"/>
    <col min="12039" max="12293" width="8.88671875" style="1676"/>
    <col min="12294" max="12294" width="34.109375" style="1676" customWidth="1"/>
    <col min="12295" max="12549" width="8.88671875" style="1676"/>
    <col min="12550" max="12550" width="34.109375" style="1676" customWidth="1"/>
    <col min="12551" max="12805" width="8.88671875" style="1676"/>
    <col min="12806" max="12806" width="34.109375" style="1676" customWidth="1"/>
    <col min="12807" max="13061" width="8.88671875" style="1676"/>
    <col min="13062" max="13062" width="34.109375" style="1676" customWidth="1"/>
    <col min="13063" max="13317" width="8.88671875" style="1676"/>
    <col min="13318" max="13318" width="34.109375" style="1676" customWidth="1"/>
    <col min="13319" max="13573" width="8.88671875" style="1676"/>
    <col min="13574" max="13574" width="34.109375" style="1676" customWidth="1"/>
    <col min="13575" max="13829" width="8.88671875" style="1676"/>
    <col min="13830" max="13830" width="34.109375" style="1676" customWidth="1"/>
    <col min="13831" max="14085" width="8.88671875" style="1676"/>
    <col min="14086" max="14086" width="34.109375" style="1676" customWidth="1"/>
    <col min="14087" max="14341" width="8.88671875" style="1676"/>
    <col min="14342" max="14342" width="34.109375" style="1676" customWidth="1"/>
    <col min="14343" max="14597" width="8.88671875" style="1676"/>
    <col min="14598" max="14598" width="34.109375" style="1676" customWidth="1"/>
    <col min="14599" max="14853" width="8.88671875" style="1676"/>
    <col min="14854" max="14854" width="34.109375" style="1676" customWidth="1"/>
    <col min="14855" max="15109" width="8.88671875" style="1676"/>
    <col min="15110" max="15110" width="34.109375" style="1676" customWidth="1"/>
    <col min="15111" max="15365" width="8.88671875" style="1676"/>
    <col min="15366" max="15366" width="34.109375" style="1676" customWidth="1"/>
    <col min="15367" max="15621" width="8.88671875" style="1676"/>
    <col min="15622" max="15622" width="34.109375" style="1676" customWidth="1"/>
    <col min="15623" max="15877" width="8.88671875" style="1676"/>
    <col min="15878" max="15878" width="34.109375" style="1676" customWidth="1"/>
    <col min="15879" max="16133" width="8.88671875" style="1676"/>
    <col min="16134" max="16134" width="34.109375" style="1676" customWidth="1"/>
    <col min="16135" max="16384" width="8.88671875" style="1676"/>
  </cols>
  <sheetData>
    <row r="9" spans="1:9" x14ac:dyDescent="0.2">
      <c r="A9" s="1675"/>
      <c r="B9" s="1675"/>
      <c r="C9" s="1675"/>
      <c r="D9" s="1675"/>
      <c r="E9" s="1675"/>
      <c r="F9" s="1675"/>
      <c r="G9" s="1675"/>
      <c r="H9" s="1675"/>
      <c r="I9" s="1675"/>
    </row>
    <row r="21" spans="1:9" ht="33" x14ac:dyDescent="0.2">
      <c r="A21" s="1678" t="s">
        <v>506</v>
      </c>
      <c r="B21" s="1678"/>
      <c r="C21" s="1678"/>
      <c r="D21" s="1678"/>
      <c r="E21" s="1678"/>
      <c r="F21" s="1678"/>
      <c r="G21" s="1678"/>
      <c r="H21" s="1677"/>
      <c r="I21" s="1677"/>
    </row>
  </sheetData>
  <mergeCells count="1">
    <mergeCell ref="A21:G21"/>
  </mergeCells>
  <phoneticPr fontId="8"/>
  <pageMargins left="0.7" right="0.7" top="0.75" bottom="0.75" header="0.3" footer="0.3"/>
  <pageSetup paperSize="9" orientation="portrait" r:id="rId1"/>
  <rowBreaks count="1" manualBreakCount="1">
    <brk id="39" max="6"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codeName="Sheet9"/>
  <dimension ref="A1:AB92"/>
  <sheetViews>
    <sheetView view="pageBreakPreview" zoomScale="85" zoomScaleNormal="75" zoomScaleSheetLayoutView="85" workbookViewId="0">
      <pane xSplit="3" ySplit="8" topLeftCell="D9" activePane="bottomRight" state="frozen"/>
      <selection activeCell="F34" sqref="F34"/>
      <selection pane="topRight" activeCell="F34" sqref="F34"/>
      <selection pane="bottomLeft" activeCell="F34" sqref="F34"/>
      <selection pane="bottomRight" activeCell="F34" sqref="F34"/>
    </sheetView>
  </sheetViews>
  <sheetFormatPr defaultColWidth="13.33203125" defaultRowHeight="16.2" x14ac:dyDescent="0.2"/>
  <cols>
    <col min="1" max="1" width="4.44140625" style="40" bestFit="1" customWidth="1"/>
    <col min="2" max="2" width="1.6640625" style="40" customWidth="1"/>
    <col min="3" max="3" width="11.33203125" style="40" customWidth="1"/>
    <col min="4" max="4" width="4.44140625" style="31" bestFit="1" customWidth="1"/>
    <col min="5" max="5" width="5.44140625" style="31" bestFit="1" customWidth="1"/>
    <col min="6" max="6" width="6.44140625" style="31" bestFit="1" customWidth="1"/>
    <col min="7" max="7" width="6.44140625" style="31" customWidth="1"/>
    <col min="8" max="8" width="6.44140625" style="31" bestFit="1" customWidth="1"/>
    <col min="9" max="9" width="7.44140625" style="31" bestFit="1" customWidth="1"/>
    <col min="10" max="10" width="6.77734375" style="31" bestFit="1" customWidth="1"/>
    <col min="11" max="13" width="7.44140625" style="31" bestFit="1" customWidth="1"/>
    <col min="14" max="16" width="5.44140625" style="31" bestFit="1" customWidth="1"/>
    <col min="17" max="17" width="7.44140625" style="31" bestFit="1" customWidth="1"/>
    <col min="18" max="18" width="5.44140625" style="31" bestFit="1" customWidth="1"/>
    <col min="19" max="19" width="7.44140625" style="31" bestFit="1" customWidth="1"/>
    <col min="20" max="22" width="5.44140625" style="31" bestFit="1" customWidth="1"/>
    <col min="23" max="23" width="7.44140625" style="31" bestFit="1" customWidth="1"/>
    <col min="24" max="24" width="5.44140625" style="31" bestFit="1" customWidth="1"/>
    <col min="25" max="25" width="7.44140625" style="31" bestFit="1" customWidth="1"/>
    <col min="26" max="26" width="5.44140625" style="31" bestFit="1" customWidth="1"/>
    <col min="27" max="27" width="7.44140625" style="31" bestFit="1" customWidth="1"/>
    <col min="28" max="28" width="3.109375" style="31" customWidth="1"/>
    <col min="29" max="16384" width="13.33203125" style="31"/>
  </cols>
  <sheetData>
    <row r="1" spans="1:28" x14ac:dyDescent="0.2">
      <c r="A1" s="2012" t="s">
        <v>499</v>
      </c>
      <c r="B1" s="2012"/>
      <c r="C1" s="2012"/>
      <c r="D1" s="2012"/>
      <c r="E1" s="2012"/>
      <c r="F1" s="2012"/>
      <c r="G1" s="2012"/>
      <c r="H1" s="2012"/>
      <c r="I1" s="2012"/>
      <c r="J1" s="2012"/>
      <c r="K1" s="2012"/>
      <c r="L1" s="2012"/>
      <c r="M1" s="2012"/>
      <c r="N1" s="29"/>
      <c r="O1" s="29"/>
      <c r="P1" s="29"/>
      <c r="Q1" s="29"/>
      <c r="R1" s="29"/>
      <c r="S1" s="29"/>
      <c r="T1" s="29"/>
      <c r="U1" s="29"/>
      <c r="V1" s="29"/>
      <c r="W1" s="29"/>
      <c r="X1" s="29"/>
      <c r="Y1" s="29"/>
      <c r="Z1" s="29"/>
      <c r="AA1" s="29"/>
      <c r="AB1" s="41"/>
    </row>
    <row r="2" spans="1:28" x14ac:dyDescent="0.2">
      <c r="A2" s="35"/>
      <c r="B2" s="35"/>
      <c r="C2" s="2013" t="s">
        <v>264</v>
      </c>
      <c r="D2" s="2013"/>
      <c r="E2" s="2013"/>
      <c r="F2" s="2013"/>
      <c r="G2" s="29"/>
      <c r="H2" s="29"/>
      <c r="I2" s="29"/>
      <c r="J2" s="29"/>
      <c r="K2" s="2017"/>
      <c r="L2" s="2017"/>
      <c r="M2" s="2017"/>
      <c r="N2" s="29"/>
      <c r="O2" s="29"/>
      <c r="P2" s="29"/>
      <c r="Q2" s="29"/>
      <c r="R2" s="29"/>
      <c r="S2" s="29"/>
      <c r="T2" s="29"/>
      <c r="U2" s="29"/>
      <c r="V2" s="29"/>
      <c r="W2" s="29"/>
      <c r="X2" s="29"/>
      <c r="Y2" s="29"/>
      <c r="Z2" s="29"/>
      <c r="AA2" s="29"/>
      <c r="AB2" s="41"/>
    </row>
    <row r="3" spans="1:28" ht="9" customHeight="1" thickBot="1" x14ac:dyDescent="0.25">
      <c r="A3" s="35"/>
      <c r="B3" s="35"/>
      <c r="C3" s="32"/>
      <c r="D3" s="30"/>
      <c r="E3" s="32"/>
      <c r="F3" s="32"/>
      <c r="G3" s="32"/>
      <c r="H3" s="32"/>
      <c r="I3" s="32"/>
      <c r="J3" s="32"/>
      <c r="K3" s="32"/>
      <c r="L3" s="32"/>
      <c r="M3" s="32"/>
      <c r="N3" s="32"/>
      <c r="O3" s="32"/>
      <c r="P3" s="32"/>
      <c r="Q3" s="32"/>
      <c r="R3" s="32"/>
      <c r="S3" s="32"/>
      <c r="T3" s="32"/>
      <c r="U3" s="32"/>
      <c r="V3" s="32"/>
      <c r="W3" s="32"/>
      <c r="X3" s="32"/>
      <c r="Y3" s="32"/>
      <c r="Z3" s="32"/>
      <c r="AA3" s="32"/>
      <c r="AB3" s="41"/>
    </row>
    <row r="4" spans="1:28" ht="15" customHeight="1" x14ac:dyDescent="0.2">
      <c r="A4" s="2003" t="s">
        <v>76</v>
      </c>
      <c r="B4" s="2004"/>
      <c r="C4" s="2005"/>
      <c r="D4" s="1134"/>
      <c r="E4" s="1135"/>
      <c r="F4" s="1135"/>
      <c r="G4" s="1135"/>
      <c r="H4" s="1135"/>
      <c r="I4" s="1134"/>
      <c r="J4" s="1135"/>
      <c r="K4" s="1135"/>
      <c r="L4" s="1135"/>
      <c r="M4" s="1136"/>
      <c r="N4" s="1988" t="s">
        <v>22</v>
      </c>
      <c r="O4" s="1989"/>
      <c r="P4" s="1989"/>
      <c r="Q4" s="1989"/>
      <c r="R4" s="1989"/>
      <c r="S4" s="1989"/>
      <c r="T4" s="1989"/>
      <c r="U4" s="1990"/>
      <c r="V4" s="2022" t="s">
        <v>23</v>
      </c>
      <c r="W4" s="1989"/>
      <c r="X4" s="1989"/>
      <c r="Y4" s="1989"/>
      <c r="Z4" s="1989"/>
      <c r="AA4" s="2023"/>
      <c r="AB4" s="95"/>
    </row>
    <row r="5" spans="1:28" ht="15" customHeight="1" x14ac:dyDescent="0.2">
      <c r="A5" s="2006"/>
      <c r="B5" s="2007"/>
      <c r="C5" s="2008"/>
      <c r="D5" s="2025" t="s">
        <v>24</v>
      </c>
      <c r="E5" s="2026"/>
      <c r="F5" s="2026"/>
      <c r="G5" s="2026"/>
      <c r="H5" s="2027"/>
      <c r="I5" s="2025" t="s">
        <v>107</v>
      </c>
      <c r="J5" s="2026"/>
      <c r="K5" s="2026"/>
      <c r="L5" s="2026"/>
      <c r="M5" s="2028"/>
      <c r="N5" s="1999" t="s">
        <v>121</v>
      </c>
      <c r="O5" s="2000"/>
      <c r="P5" s="2001" t="s">
        <v>122</v>
      </c>
      <c r="Q5" s="2002"/>
      <c r="R5" s="2001" t="s">
        <v>123</v>
      </c>
      <c r="S5" s="2002"/>
      <c r="T5" s="2001" t="s">
        <v>124</v>
      </c>
      <c r="U5" s="2002"/>
      <c r="V5" s="2001" t="s">
        <v>112</v>
      </c>
      <c r="W5" s="2002"/>
      <c r="X5" s="2001" t="s">
        <v>125</v>
      </c>
      <c r="Y5" s="2002"/>
      <c r="Z5" s="2001" t="s">
        <v>126</v>
      </c>
      <c r="AA5" s="2033"/>
      <c r="AB5" s="95"/>
    </row>
    <row r="6" spans="1:28" ht="15" customHeight="1" x14ac:dyDescent="0.2">
      <c r="A6" s="2006"/>
      <c r="B6" s="2007"/>
      <c r="C6" s="2008"/>
      <c r="D6" s="97"/>
      <c r="E6" s="98"/>
      <c r="F6" s="98"/>
      <c r="G6" s="98"/>
      <c r="H6" s="99"/>
      <c r="I6" s="97"/>
      <c r="J6" s="98"/>
      <c r="K6" s="98"/>
      <c r="L6" s="98"/>
      <c r="M6" s="701"/>
      <c r="N6" s="706"/>
      <c r="O6" s="97"/>
      <c r="P6" s="100"/>
      <c r="Q6" s="99"/>
      <c r="R6" s="100"/>
      <c r="S6" s="99"/>
      <c r="T6" s="100"/>
      <c r="U6" s="99"/>
      <c r="V6" s="97"/>
      <c r="W6" s="97"/>
      <c r="X6" s="97"/>
      <c r="Y6" s="97"/>
      <c r="Z6" s="97"/>
      <c r="AA6" s="187"/>
      <c r="AB6" s="95"/>
    </row>
    <row r="7" spans="1:28" ht="15" customHeight="1" x14ac:dyDescent="0.2">
      <c r="A7" s="2006"/>
      <c r="B7" s="2007"/>
      <c r="C7" s="2008"/>
      <c r="D7" s="97"/>
      <c r="E7" s="101" t="s">
        <v>26</v>
      </c>
      <c r="F7" s="97" t="s">
        <v>127</v>
      </c>
      <c r="G7" s="102" t="s">
        <v>128</v>
      </c>
      <c r="H7" s="101" t="s">
        <v>108</v>
      </c>
      <c r="I7" s="97"/>
      <c r="J7" s="101" t="s">
        <v>26</v>
      </c>
      <c r="K7" s="97" t="s">
        <v>127</v>
      </c>
      <c r="L7" s="102" t="s">
        <v>128</v>
      </c>
      <c r="M7" s="161" t="s">
        <v>108</v>
      </c>
      <c r="N7" s="707" t="s">
        <v>109</v>
      </c>
      <c r="O7" s="101" t="s">
        <v>111</v>
      </c>
      <c r="P7" s="33" t="s">
        <v>109</v>
      </c>
      <c r="Q7" s="33" t="s">
        <v>111</v>
      </c>
      <c r="R7" s="33" t="s">
        <v>109</v>
      </c>
      <c r="S7" s="33" t="s">
        <v>111</v>
      </c>
      <c r="T7" s="33" t="s">
        <v>109</v>
      </c>
      <c r="U7" s="33" t="s">
        <v>111</v>
      </c>
      <c r="V7" s="33" t="s">
        <v>109</v>
      </c>
      <c r="W7" s="33" t="s">
        <v>111</v>
      </c>
      <c r="X7" s="33" t="s">
        <v>109</v>
      </c>
      <c r="Y7" s="33" t="s">
        <v>111</v>
      </c>
      <c r="Z7" s="101" t="s">
        <v>109</v>
      </c>
      <c r="AA7" s="188" t="s">
        <v>111</v>
      </c>
      <c r="AB7" s="95"/>
    </row>
    <row r="8" spans="1:28" ht="15" customHeight="1" thickBot="1" x14ac:dyDescent="0.25">
      <c r="A8" s="2006"/>
      <c r="B8" s="2007"/>
      <c r="C8" s="2008"/>
      <c r="D8" s="103"/>
      <c r="E8" s="104" t="s">
        <v>129</v>
      </c>
      <c r="F8" s="105" t="s">
        <v>272</v>
      </c>
      <c r="G8" s="105" t="s">
        <v>108</v>
      </c>
      <c r="H8" s="104" t="s">
        <v>20</v>
      </c>
      <c r="I8" s="103"/>
      <c r="J8" s="104" t="s">
        <v>129</v>
      </c>
      <c r="K8" s="105" t="s">
        <v>272</v>
      </c>
      <c r="L8" s="105" t="s">
        <v>108</v>
      </c>
      <c r="M8" s="162" t="s">
        <v>20</v>
      </c>
      <c r="N8" s="708" t="s">
        <v>110</v>
      </c>
      <c r="O8" s="104" t="s">
        <v>130</v>
      </c>
      <c r="P8" s="106" t="s">
        <v>110</v>
      </c>
      <c r="Q8" s="106" t="s">
        <v>130</v>
      </c>
      <c r="R8" s="106" t="s">
        <v>110</v>
      </c>
      <c r="S8" s="106" t="s">
        <v>130</v>
      </c>
      <c r="T8" s="106" t="s">
        <v>110</v>
      </c>
      <c r="U8" s="106" t="s">
        <v>130</v>
      </c>
      <c r="V8" s="106" t="s">
        <v>110</v>
      </c>
      <c r="W8" s="106" t="s">
        <v>130</v>
      </c>
      <c r="X8" s="106" t="s">
        <v>110</v>
      </c>
      <c r="Y8" s="106" t="s">
        <v>130</v>
      </c>
      <c r="Z8" s="104" t="s">
        <v>110</v>
      </c>
      <c r="AA8" s="188" t="s">
        <v>130</v>
      </c>
      <c r="AB8" s="95"/>
    </row>
    <row r="9" spans="1:28" s="107" customFormat="1" ht="16.5" customHeight="1" thickBot="1" x14ac:dyDescent="0.25">
      <c r="A9" s="2009" t="s">
        <v>248</v>
      </c>
      <c r="B9" s="2010"/>
      <c r="C9" s="2011"/>
      <c r="D9" s="202">
        <f>SUM(D10:D12)</f>
        <v>72</v>
      </c>
      <c r="E9" s="1473">
        <f t="shared" ref="E9:AA9" si="0">SUM(E10:E12)</f>
        <v>28</v>
      </c>
      <c r="F9" s="202">
        <f t="shared" si="0"/>
        <v>18</v>
      </c>
      <c r="G9" s="1473">
        <f t="shared" si="0"/>
        <v>16</v>
      </c>
      <c r="H9" s="1473">
        <f t="shared" si="0"/>
        <v>10</v>
      </c>
      <c r="I9" s="202">
        <f t="shared" si="0"/>
        <v>6314.5433333333331</v>
      </c>
      <c r="J9" s="1473">
        <f t="shared" si="0"/>
        <v>694.43499999999995</v>
      </c>
      <c r="K9" s="202">
        <f t="shared" si="0"/>
        <v>611.77499999999998</v>
      </c>
      <c r="L9" s="202">
        <f t="shared" si="0"/>
        <v>1489</v>
      </c>
      <c r="M9" s="1474">
        <f t="shared" si="0"/>
        <v>3516.333333333333</v>
      </c>
      <c r="N9" s="1475">
        <f t="shared" si="0"/>
        <v>1</v>
      </c>
      <c r="O9" s="202">
        <f t="shared" si="0"/>
        <v>12</v>
      </c>
      <c r="P9" s="1473">
        <f t="shared" si="0"/>
        <v>44</v>
      </c>
      <c r="Q9" s="202">
        <f t="shared" si="0"/>
        <v>4635.21</v>
      </c>
      <c r="R9" s="202">
        <f t="shared" si="0"/>
        <v>29</v>
      </c>
      <c r="S9" s="1476">
        <f t="shared" si="0"/>
        <v>1758</v>
      </c>
      <c r="T9" s="1476">
        <f t="shared" si="0"/>
        <v>1</v>
      </c>
      <c r="U9" s="1476">
        <f>SUM(U10:U12)</f>
        <v>2</v>
      </c>
      <c r="V9" s="1476">
        <f t="shared" si="0"/>
        <v>25</v>
      </c>
      <c r="W9" s="1477">
        <f t="shared" si="0"/>
        <v>1334</v>
      </c>
      <c r="X9" s="1477">
        <f t="shared" si="0"/>
        <v>14</v>
      </c>
      <c r="Y9" s="1477">
        <f t="shared" si="0"/>
        <v>1951.6666666666667</v>
      </c>
      <c r="Z9" s="1477">
        <f t="shared" si="0"/>
        <v>67</v>
      </c>
      <c r="AA9" s="1478">
        <f t="shared" si="0"/>
        <v>3481.8766666666666</v>
      </c>
      <c r="AB9" s="115"/>
    </row>
    <row r="10" spans="1:28" s="107" customFormat="1" ht="16.5" customHeight="1" x14ac:dyDescent="0.2">
      <c r="A10" s="2034" t="s">
        <v>77</v>
      </c>
      <c r="B10" s="2035"/>
      <c r="C10" s="2036"/>
      <c r="D10" s="1440">
        <f>SUM(D13:D15)</f>
        <v>41</v>
      </c>
      <c r="E10" s="1441">
        <f t="shared" ref="E10:AA10" si="1">SUM(E13:E15)</f>
        <v>11</v>
      </c>
      <c r="F10" s="1440">
        <f t="shared" si="1"/>
        <v>14</v>
      </c>
      <c r="G10" s="1441">
        <f t="shared" si="1"/>
        <v>12</v>
      </c>
      <c r="H10" s="1441">
        <f t="shared" si="1"/>
        <v>4</v>
      </c>
      <c r="I10" s="1440">
        <f t="shared" si="1"/>
        <v>3242.21</v>
      </c>
      <c r="J10" s="1441">
        <f t="shared" si="1"/>
        <v>410.435</v>
      </c>
      <c r="K10" s="1440">
        <f t="shared" si="1"/>
        <v>554.77499999999998</v>
      </c>
      <c r="L10" s="1440">
        <f t="shared" si="1"/>
        <v>834</v>
      </c>
      <c r="M10" s="1442">
        <f t="shared" si="1"/>
        <v>1443</v>
      </c>
      <c r="N10" s="1444">
        <f t="shared" si="1"/>
        <v>1</v>
      </c>
      <c r="O10" s="1440">
        <f t="shared" si="1"/>
        <v>12</v>
      </c>
      <c r="P10" s="1441">
        <f t="shared" si="1"/>
        <v>32</v>
      </c>
      <c r="Q10" s="1440">
        <f t="shared" si="1"/>
        <v>2766.21</v>
      </c>
      <c r="R10" s="709">
        <f t="shared" si="1"/>
        <v>9</v>
      </c>
      <c r="S10" s="1440">
        <f t="shared" si="1"/>
        <v>853</v>
      </c>
      <c r="T10" s="1440">
        <f t="shared" si="1"/>
        <v>1</v>
      </c>
      <c r="U10" s="1440">
        <f t="shared" si="1"/>
        <v>2</v>
      </c>
      <c r="V10" s="1441">
        <f t="shared" si="1"/>
        <v>19</v>
      </c>
      <c r="W10" s="1441">
        <f t="shared" si="1"/>
        <v>924</v>
      </c>
      <c r="X10" s="1441">
        <f t="shared" si="1"/>
        <v>9</v>
      </c>
      <c r="Y10" s="1441">
        <f>SUM(Y13:Y15)</f>
        <v>409</v>
      </c>
      <c r="Z10" s="1441">
        <f t="shared" si="1"/>
        <v>38</v>
      </c>
      <c r="AA10" s="1445">
        <f t="shared" si="1"/>
        <v>2292.21</v>
      </c>
      <c r="AB10" s="115"/>
    </row>
    <row r="11" spans="1:28" s="107" customFormat="1" ht="16.5" customHeight="1" x14ac:dyDescent="0.2">
      <c r="A11" s="2020" t="s">
        <v>249</v>
      </c>
      <c r="B11" s="1995"/>
      <c r="C11" s="2021"/>
      <c r="D11" s="1446">
        <f>SUM(D16:D17)</f>
        <v>20</v>
      </c>
      <c r="E11" s="1447">
        <f t="shared" ref="E11:AA11" si="2">SUM(E16:E17)</f>
        <v>13</v>
      </c>
      <c r="F11" s="1446">
        <f t="shared" si="2"/>
        <v>3</v>
      </c>
      <c r="G11" s="1447">
        <f t="shared" si="2"/>
        <v>3</v>
      </c>
      <c r="H11" s="1447">
        <f t="shared" si="2"/>
        <v>1</v>
      </c>
      <c r="I11" s="1446">
        <f t="shared" si="2"/>
        <v>999</v>
      </c>
      <c r="J11" s="1447">
        <f t="shared" si="2"/>
        <v>256</v>
      </c>
      <c r="K11" s="1446">
        <f t="shared" si="2"/>
        <v>0</v>
      </c>
      <c r="L11" s="1446">
        <f t="shared" si="2"/>
        <v>455</v>
      </c>
      <c r="M11" s="1448">
        <f t="shared" si="2"/>
        <v>285</v>
      </c>
      <c r="N11" s="1450">
        <f t="shared" si="2"/>
        <v>0</v>
      </c>
      <c r="O11" s="1446">
        <f t="shared" si="2"/>
        <v>0</v>
      </c>
      <c r="P11" s="1447">
        <f t="shared" si="2"/>
        <v>1</v>
      </c>
      <c r="Q11" s="1446">
        <f t="shared" si="2"/>
        <v>67</v>
      </c>
      <c r="R11" s="1446">
        <f t="shared" si="2"/>
        <v>20</v>
      </c>
      <c r="S11" s="1446">
        <f t="shared" si="2"/>
        <v>905</v>
      </c>
      <c r="T11" s="1447">
        <f t="shared" si="2"/>
        <v>0</v>
      </c>
      <c r="U11" s="1447">
        <f t="shared" si="2"/>
        <v>0</v>
      </c>
      <c r="V11" s="1447">
        <f t="shared" si="2"/>
        <v>4</v>
      </c>
      <c r="W11" s="1447">
        <f t="shared" si="2"/>
        <v>159</v>
      </c>
      <c r="X11" s="1447">
        <f t="shared" si="2"/>
        <v>1</v>
      </c>
      <c r="Y11" s="1447">
        <f t="shared" si="2"/>
        <v>48</v>
      </c>
      <c r="Z11" s="1447">
        <f t="shared" si="2"/>
        <v>19</v>
      </c>
      <c r="AA11" s="1451">
        <f t="shared" si="2"/>
        <v>840</v>
      </c>
      <c r="AB11" s="115"/>
    </row>
    <row r="12" spans="1:28" s="107" customFormat="1" ht="16.5" customHeight="1" thickBot="1" x14ac:dyDescent="0.25">
      <c r="A12" s="1996" t="s">
        <v>78</v>
      </c>
      <c r="B12" s="1997"/>
      <c r="C12" s="1998"/>
      <c r="D12" s="1452">
        <f>SUM(D18:D19)</f>
        <v>11</v>
      </c>
      <c r="E12" s="1452">
        <f>SUM(E18:E19)</f>
        <v>4</v>
      </c>
      <c r="F12" s="1452">
        <f>SUM(F18:F19)</f>
        <v>1</v>
      </c>
      <c r="G12" s="1453">
        <f t="shared" ref="G12:AA12" si="3">SUM(G18:G19)</f>
        <v>1</v>
      </c>
      <c r="H12" s="1453">
        <f t="shared" si="3"/>
        <v>5</v>
      </c>
      <c r="I12" s="1452">
        <f t="shared" si="3"/>
        <v>2073.333333333333</v>
      </c>
      <c r="J12" s="1452">
        <f t="shared" si="3"/>
        <v>28</v>
      </c>
      <c r="K12" s="1452">
        <f t="shared" si="3"/>
        <v>57</v>
      </c>
      <c r="L12" s="1452">
        <f t="shared" si="3"/>
        <v>200</v>
      </c>
      <c r="M12" s="1454">
        <f t="shared" si="3"/>
        <v>1788.3333333333333</v>
      </c>
      <c r="N12" s="1456">
        <f t="shared" si="3"/>
        <v>0</v>
      </c>
      <c r="O12" s="1452">
        <f t="shared" si="3"/>
        <v>0</v>
      </c>
      <c r="P12" s="1453">
        <f t="shared" si="3"/>
        <v>11</v>
      </c>
      <c r="Q12" s="1452">
        <f t="shared" si="3"/>
        <v>1802</v>
      </c>
      <c r="R12" s="1452">
        <f t="shared" si="3"/>
        <v>0</v>
      </c>
      <c r="S12" s="1452">
        <f t="shared" si="3"/>
        <v>0</v>
      </c>
      <c r="T12" s="1452">
        <f>SUM(T18:T19)</f>
        <v>0</v>
      </c>
      <c r="U12" s="1452">
        <f>SUM(U18:U19)</f>
        <v>0</v>
      </c>
      <c r="V12" s="1453">
        <f t="shared" si="3"/>
        <v>2</v>
      </c>
      <c r="W12" s="1453">
        <f t="shared" si="3"/>
        <v>251</v>
      </c>
      <c r="X12" s="1453">
        <f t="shared" si="3"/>
        <v>4</v>
      </c>
      <c r="Y12" s="1453">
        <f t="shared" si="3"/>
        <v>1494.6666666666667</v>
      </c>
      <c r="Z12" s="1453">
        <f t="shared" si="3"/>
        <v>10</v>
      </c>
      <c r="AA12" s="1457">
        <f t="shared" si="3"/>
        <v>349.66666666666669</v>
      </c>
      <c r="AB12" s="115"/>
    </row>
    <row r="13" spans="1:28" s="320" customFormat="1" ht="16.5" customHeight="1" x14ac:dyDescent="0.2">
      <c r="A13" s="1991" t="s">
        <v>147</v>
      </c>
      <c r="B13" s="1730" t="s">
        <v>250</v>
      </c>
      <c r="C13" s="1731"/>
      <c r="D13" s="1479">
        <f>SUM(D22,D26,D30)</f>
        <v>22</v>
      </c>
      <c r="E13" s="1480">
        <f t="shared" ref="E13:AA13" si="4">SUM(E22,E26,E30)</f>
        <v>4</v>
      </c>
      <c r="F13" s="1479">
        <f t="shared" si="4"/>
        <v>9</v>
      </c>
      <c r="G13" s="1480">
        <f t="shared" si="4"/>
        <v>7</v>
      </c>
      <c r="H13" s="1480">
        <f t="shared" si="4"/>
        <v>2</v>
      </c>
      <c r="I13" s="1479">
        <f>SUM(I22,I26,I30)</f>
        <v>1999</v>
      </c>
      <c r="J13" s="1480">
        <f t="shared" si="4"/>
        <v>187</v>
      </c>
      <c r="K13" s="1479">
        <f t="shared" si="4"/>
        <v>320</v>
      </c>
      <c r="L13" s="1458">
        <f t="shared" si="4"/>
        <v>522</v>
      </c>
      <c r="M13" s="1460">
        <f t="shared" si="4"/>
        <v>970</v>
      </c>
      <c r="N13" s="1462">
        <f t="shared" si="4"/>
        <v>1</v>
      </c>
      <c r="O13" s="1458">
        <f t="shared" si="4"/>
        <v>12</v>
      </c>
      <c r="P13" s="1459">
        <f t="shared" si="4"/>
        <v>13</v>
      </c>
      <c r="Q13" s="1458">
        <f t="shared" si="4"/>
        <v>1134</v>
      </c>
      <c r="R13" s="1458">
        <f t="shared" si="4"/>
        <v>9</v>
      </c>
      <c r="S13" s="1458">
        <f t="shared" si="4"/>
        <v>853</v>
      </c>
      <c r="T13" s="1458">
        <f t="shared" si="4"/>
        <v>0</v>
      </c>
      <c r="U13" s="1458">
        <f t="shared" si="4"/>
        <v>0</v>
      </c>
      <c r="V13" s="1459">
        <f t="shared" si="4"/>
        <v>13</v>
      </c>
      <c r="W13" s="1459">
        <f t="shared" si="4"/>
        <v>674</v>
      </c>
      <c r="X13" s="1459">
        <f t="shared" si="4"/>
        <v>8</v>
      </c>
      <c r="Y13" s="1459">
        <f t="shared" si="4"/>
        <v>405</v>
      </c>
      <c r="Z13" s="1459">
        <f t="shared" si="4"/>
        <v>21</v>
      </c>
      <c r="AA13" s="1463">
        <f t="shared" si="4"/>
        <v>912</v>
      </c>
      <c r="AB13" s="319"/>
    </row>
    <row r="14" spans="1:28" s="107" customFormat="1" ht="16.5" customHeight="1" x14ac:dyDescent="0.2">
      <c r="A14" s="1992"/>
      <c r="B14" s="1994" t="s">
        <v>251</v>
      </c>
      <c r="C14" s="1995"/>
      <c r="D14" s="1481">
        <f>SUM(D31,D35,D44)</f>
        <v>15</v>
      </c>
      <c r="E14" s="1481">
        <f t="shared" ref="E14:W14" si="5">SUM(E31,E35,E44)</f>
        <v>7</v>
      </c>
      <c r="F14" s="1481">
        <f t="shared" si="5"/>
        <v>4</v>
      </c>
      <c r="G14" s="1481">
        <f t="shared" si="5"/>
        <v>2</v>
      </c>
      <c r="H14" s="1481">
        <f t="shared" si="5"/>
        <v>2</v>
      </c>
      <c r="I14" s="1481">
        <f t="shared" si="5"/>
        <v>1239.21</v>
      </c>
      <c r="J14" s="1481">
        <f t="shared" si="5"/>
        <v>223.435</v>
      </c>
      <c r="K14" s="1481">
        <f t="shared" si="5"/>
        <v>233.77500000000001</v>
      </c>
      <c r="L14" s="1482">
        <f t="shared" si="5"/>
        <v>309</v>
      </c>
      <c r="M14" s="1448">
        <f t="shared" si="5"/>
        <v>473</v>
      </c>
      <c r="N14" s="1450">
        <f t="shared" si="5"/>
        <v>0</v>
      </c>
      <c r="O14" s="1446">
        <f t="shared" si="5"/>
        <v>0</v>
      </c>
      <c r="P14" s="1447">
        <f t="shared" si="5"/>
        <v>15</v>
      </c>
      <c r="Q14" s="1446">
        <f t="shared" si="5"/>
        <v>1239.21</v>
      </c>
      <c r="R14" s="1448">
        <f t="shared" si="5"/>
        <v>0</v>
      </c>
      <c r="S14" s="1483">
        <f t="shared" si="5"/>
        <v>0</v>
      </c>
      <c r="T14" s="1483">
        <f t="shared" si="5"/>
        <v>0</v>
      </c>
      <c r="U14" s="1483">
        <f t="shared" si="5"/>
        <v>0</v>
      </c>
      <c r="V14" s="1484">
        <f t="shared" si="5"/>
        <v>3</v>
      </c>
      <c r="W14" s="1447">
        <f t="shared" si="5"/>
        <v>91</v>
      </c>
      <c r="X14" s="1448">
        <f>SUM(X31,X35,X44)</f>
        <v>0</v>
      </c>
      <c r="Y14" s="1448">
        <f>SUM(Y31,Y35,Y44)</f>
        <v>0</v>
      </c>
      <c r="Z14" s="1484">
        <f>SUM(Z31,Z35,Z44)</f>
        <v>14</v>
      </c>
      <c r="AA14" s="1451">
        <f>SUM(AA31,AA35,AA44)</f>
        <v>1148.21</v>
      </c>
      <c r="AB14" s="115"/>
    </row>
    <row r="15" spans="1:28" s="107" customFormat="1" ht="16.5" customHeight="1" x14ac:dyDescent="0.2">
      <c r="A15" s="1992"/>
      <c r="B15" s="1994" t="s">
        <v>252</v>
      </c>
      <c r="C15" s="1995"/>
      <c r="D15" s="1481">
        <f t="shared" ref="D15:AA15" si="6">SUM(D54)</f>
        <v>4</v>
      </c>
      <c r="E15" s="1481">
        <f t="shared" si="6"/>
        <v>0</v>
      </c>
      <c r="F15" s="1481">
        <f t="shared" si="6"/>
        <v>1</v>
      </c>
      <c r="G15" s="1481">
        <f t="shared" si="6"/>
        <v>3</v>
      </c>
      <c r="H15" s="1481">
        <f t="shared" si="6"/>
        <v>0</v>
      </c>
      <c r="I15" s="1481">
        <f t="shared" si="6"/>
        <v>4</v>
      </c>
      <c r="J15" s="1481">
        <f t="shared" si="6"/>
        <v>0</v>
      </c>
      <c r="K15" s="1481">
        <f t="shared" si="6"/>
        <v>1</v>
      </c>
      <c r="L15" s="1482">
        <f t="shared" si="6"/>
        <v>3</v>
      </c>
      <c r="M15" s="1448">
        <f t="shared" si="6"/>
        <v>0</v>
      </c>
      <c r="N15" s="1450">
        <f t="shared" si="6"/>
        <v>0</v>
      </c>
      <c r="O15" s="1446">
        <f t="shared" si="6"/>
        <v>0</v>
      </c>
      <c r="P15" s="1447">
        <f t="shared" si="6"/>
        <v>4</v>
      </c>
      <c r="Q15" s="1446">
        <f t="shared" si="6"/>
        <v>393</v>
      </c>
      <c r="R15" s="1448">
        <f t="shared" si="6"/>
        <v>0</v>
      </c>
      <c r="S15" s="1483">
        <f t="shared" si="6"/>
        <v>0</v>
      </c>
      <c r="T15" s="1483">
        <f t="shared" si="6"/>
        <v>1</v>
      </c>
      <c r="U15" s="1483">
        <f t="shared" si="6"/>
        <v>2</v>
      </c>
      <c r="V15" s="1484">
        <f t="shared" si="6"/>
        <v>3</v>
      </c>
      <c r="W15" s="1447">
        <f t="shared" si="6"/>
        <v>159</v>
      </c>
      <c r="X15" s="1448">
        <f t="shared" si="6"/>
        <v>1</v>
      </c>
      <c r="Y15" s="1483">
        <f t="shared" si="6"/>
        <v>4</v>
      </c>
      <c r="Z15" s="1484">
        <f t="shared" si="6"/>
        <v>3</v>
      </c>
      <c r="AA15" s="1451">
        <f t="shared" si="6"/>
        <v>232</v>
      </c>
      <c r="AB15" s="115"/>
    </row>
    <row r="16" spans="1:28" s="107" customFormat="1" ht="16.5" customHeight="1" x14ac:dyDescent="0.2">
      <c r="A16" s="1992"/>
      <c r="B16" s="1994" t="s">
        <v>249</v>
      </c>
      <c r="C16" s="1995"/>
      <c r="D16" s="1481">
        <f>SUM(D58,D62,D70)</f>
        <v>13</v>
      </c>
      <c r="E16" s="1481">
        <f t="shared" ref="E16:AA16" si="7">SUM(E58,E62,E70)</f>
        <v>9</v>
      </c>
      <c r="F16" s="1481">
        <f t="shared" si="7"/>
        <v>3</v>
      </c>
      <c r="G16" s="1481">
        <f t="shared" si="7"/>
        <v>0</v>
      </c>
      <c r="H16" s="1481">
        <f t="shared" si="7"/>
        <v>1</v>
      </c>
      <c r="I16" s="1481">
        <f t="shared" si="7"/>
        <v>436</v>
      </c>
      <c r="J16" s="1481">
        <f t="shared" si="7"/>
        <v>148</v>
      </c>
      <c r="K16" s="1481"/>
      <c r="L16" s="1482">
        <f t="shared" si="7"/>
        <v>0</v>
      </c>
      <c r="M16" s="1448">
        <f t="shared" si="7"/>
        <v>285</v>
      </c>
      <c r="N16" s="1450">
        <f t="shared" si="7"/>
        <v>0</v>
      </c>
      <c r="O16" s="1446">
        <f t="shared" si="7"/>
        <v>0</v>
      </c>
      <c r="P16" s="1447">
        <f t="shared" si="7"/>
        <v>0</v>
      </c>
      <c r="Q16" s="1446">
        <f t="shared" si="7"/>
        <v>0</v>
      </c>
      <c r="R16" s="1448">
        <f t="shared" si="7"/>
        <v>13</v>
      </c>
      <c r="S16" s="1483">
        <f t="shared" si="7"/>
        <v>484</v>
      </c>
      <c r="T16" s="1483">
        <f t="shared" si="7"/>
        <v>0</v>
      </c>
      <c r="U16" s="1483">
        <f t="shared" si="7"/>
        <v>0</v>
      </c>
      <c r="V16" s="1484">
        <f t="shared" si="7"/>
        <v>2</v>
      </c>
      <c r="W16" s="1447">
        <f t="shared" si="7"/>
        <v>132</v>
      </c>
      <c r="X16" s="1448">
        <f t="shared" si="7"/>
        <v>0</v>
      </c>
      <c r="Y16" s="1483">
        <f t="shared" si="7"/>
        <v>0</v>
      </c>
      <c r="Z16" s="1484">
        <f t="shared" si="7"/>
        <v>12</v>
      </c>
      <c r="AA16" s="1451">
        <f t="shared" si="7"/>
        <v>352</v>
      </c>
      <c r="AB16" s="115"/>
    </row>
    <row r="17" spans="1:28" s="107" customFormat="1" ht="16.5" customHeight="1" x14ac:dyDescent="0.2">
      <c r="A17" s="1992"/>
      <c r="B17" s="1700" t="s">
        <v>80</v>
      </c>
      <c r="C17" s="1712"/>
      <c r="D17" s="1485">
        <f>SUM(D74)</f>
        <v>7</v>
      </c>
      <c r="E17" s="1485">
        <f>SUM(E74)</f>
        <v>4</v>
      </c>
      <c r="F17" s="1485">
        <f t="shared" ref="F17:Y17" si="8">SUM(F74)</f>
        <v>0</v>
      </c>
      <c r="G17" s="1485">
        <f t="shared" si="8"/>
        <v>3</v>
      </c>
      <c r="H17" s="1485">
        <f t="shared" si="8"/>
        <v>0</v>
      </c>
      <c r="I17" s="1485">
        <f t="shared" si="8"/>
        <v>563</v>
      </c>
      <c r="J17" s="1485">
        <f t="shared" si="8"/>
        <v>108</v>
      </c>
      <c r="K17" s="1485">
        <f t="shared" si="8"/>
        <v>0</v>
      </c>
      <c r="L17" s="1486">
        <f t="shared" si="8"/>
        <v>455</v>
      </c>
      <c r="M17" s="1466">
        <f t="shared" si="8"/>
        <v>0</v>
      </c>
      <c r="N17" s="1468">
        <f t="shared" si="8"/>
        <v>0</v>
      </c>
      <c r="O17" s="1464">
        <f t="shared" si="8"/>
        <v>0</v>
      </c>
      <c r="P17" s="1464">
        <f t="shared" si="8"/>
        <v>1</v>
      </c>
      <c r="Q17" s="1464">
        <f t="shared" si="8"/>
        <v>67</v>
      </c>
      <c r="R17" s="1466">
        <f t="shared" si="8"/>
        <v>7</v>
      </c>
      <c r="S17" s="1487">
        <f t="shared" si="8"/>
        <v>421</v>
      </c>
      <c r="T17" s="1487">
        <f t="shared" si="8"/>
        <v>0</v>
      </c>
      <c r="U17" s="1487">
        <f t="shared" si="8"/>
        <v>0</v>
      </c>
      <c r="V17" s="1487">
        <f t="shared" si="8"/>
        <v>2</v>
      </c>
      <c r="W17" s="1488">
        <f t="shared" si="8"/>
        <v>27</v>
      </c>
      <c r="X17" s="1466">
        <f t="shared" si="8"/>
        <v>1</v>
      </c>
      <c r="Y17" s="1486">
        <f t="shared" si="8"/>
        <v>48</v>
      </c>
      <c r="Z17" s="1465">
        <f>SUM(Z74)</f>
        <v>7</v>
      </c>
      <c r="AA17" s="1469">
        <f>SUM(AA74)</f>
        <v>488</v>
      </c>
      <c r="AB17" s="115"/>
    </row>
    <row r="18" spans="1:28" s="107" customFormat="1" ht="16.5" customHeight="1" x14ac:dyDescent="0.2">
      <c r="A18" s="1992"/>
      <c r="B18" s="1994" t="s">
        <v>253</v>
      </c>
      <c r="C18" s="1995"/>
      <c r="D18" s="1481">
        <f>SUM(D79,D88)</f>
        <v>7</v>
      </c>
      <c r="E18" s="1481">
        <f>SUM(E79,E88)</f>
        <v>4</v>
      </c>
      <c r="F18" s="1481">
        <f t="shared" ref="F18:AA18" si="9">SUM(F79,F88)</f>
        <v>1</v>
      </c>
      <c r="G18" s="1481">
        <f t="shared" si="9"/>
        <v>0</v>
      </c>
      <c r="H18" s="1481">
        <f t="shared" si="9"/>
        <v>2</v>
      </c>
      <c r="I18" s="1481">
        <f t="shared" si="9"/>
        <v>580</v>
      </c>
      <c r="J18" s="1481">
        <f t="shared" si="9"/>
        <v>28</v>
      </c>
      <c r="K18" s="1481">
        <f t="shared" si="9"/>
        <v>57</v>
      </c>
      <c r="L18" s="1482">
        <f t="shared" si="9"/>
        <v>0</v>
      </c>
      <c r="M18" s="1448">
        <f t="shared" si="9"/>
        <v>495</v>
      </c>
      <c r="N18" s="1450">
        <f t="shared" si="9"/>
        <v>0</v>
      </c>
      <c r="O18" s="1446">
        <f t="shared" si="9"/>
        <v>0</v>
      </c>
      <c r="P18" s="1447">
        <f t="shared" si="9"/>
        <v>7</v>
      </c>
      <c r="Q18" s="1446">
        <f t="shared" si="9"/>
        <v>602</v>
      </c>
      <c r="R18" s="1448">
        <f t="shared" si="9"/>
        <v>0</v>
      </c>
      <c r="S18" s="1483">
        <f t="shared" si="9"/>
        <v>0</v>
      </c>
      <c r="T18" s="1483">
        <f t="shared" si="9"/>
        <v>0</v>
      </c>
      <c r="U18" s="1483">
        <f t="shared" si="9"/>
        <v>0</v>
      </c>
      <c r="V18" s="1449">
        <f t="shared" si="9"/>
        <v>2</v>
      </c>
      <c r="W18" s="1484">
        <f t="shared" si="9"/>
        <v>251</v>
      </c>
      <c r="X18" s="1447">
        <f t="shared" si="9"/>
        <v>0</v>
      </c>
      <c r="Y18" s="1447">
        <f t="shared" si="9"/>
        <v>4</v>
      </c>
      <c r="Z18" s="1447">
        <f t="shared" si="9"/>
        <v>6</v>
      </c>
      <c r="AA18" s="1451">
        <f t="shared" si="9"/>
        <v>347</v>
      </c>
      <c r="AB18" s="115"/>
    </row>
    <row r="19" spans="1:28" s="107" customFormat="1" ht="16.5" customHeight="1" thickBot="1" x14ac:dyDescent="0.25">
      <c r="A19" s="1993"/>
      <c r="B19" s="2018" t="s">
        <v>247</v>
      </c>
      <c r="C19" s="2019"/>
      <c r="D19" s="202">
        <f>SUM(D89)</f>
        <v>4</v>
      </c>
      <c r="E19" s="202">
        <f t="shared" ref="E19:AA19" si="10">SUM(E89)</f>
        <v>0</v>
      </c>
      <c r="F19" s="202">
        <f t="shared" si="10"/>
        <v>0</v>
      </c>
      <c r="G19" s="1473">
        <f t="shared" si="10"/>
        <v>1</v>
      </c>
      <c r="H19" s="1473">
        <f t="shared" si="10"/>
        <v>3</v>
      </c>
      <c r="I19" s="202">
        <f t="shared" si="10"/>
        <v>1493.3333333333333</v>
      </c>
      <c r="J19" s="202">
        <f t="shared" si="10"/>
        <v>0</v>
      </c>
      <c r="K19" s="202">
        <f t="shared" si="10"/>
        <v>0</v>
      </c>
      <c r="L19" s="1452">
        <f t="shared" si="10"/>
        <v>200</v>
      </c>
      <c r="M19" s="1454">
        <f t="shared" si="10"/>
        <v>1293.3333333333333</v>
      </c>
      <c r="N19" s="1456">
        <f t="shared" si="10"/>
        <v>0</v>
      </c>
      <c r="O19" s="1452">
        <f t="shared" si="10"/>
        <v>0</v>
      </c>
      <c r="P19" s="1453">
        <f t="shared" si="10"/>
        <v>4</v>
      </c>
      <c r="Q19" s="1452">
        <f t="shared" si="10"/>
        <v>1200</v>
      </c>
      <c r="R19" s="1452">
        <f t="shared" si="10"/>
        <v>0</v>
      </c>
      <c r="S19" s="1452">
        <f>SUM(S89)</f>
        <v>0</v>
      </c>
      <c r="T19" s="1452">
        <f t="shared" si="10"/>
        <v>0</v>
      </c>
      <c r="U19" s="1452">
        <f t="shared" si="10"/>
        <v>0</v>
      </c>
      <c r="V19" s="1453">
        <f t="shared" si="10"/>
        <v>0</v>
      </c>
      <c r="W19" s="1453">
        <f t="shared" si="10"/>
        <v>0</v>
      </c>
      <c r="X19" s="1453">
        <f t="shared" si="10"/>
        <v>4</v>
      </c>
      <c r="Y19" s="1453">
        <f t="shared" si="10"/>
        <v>1490.6666666666667</v>
      </c>
      <c r="Z19" s="1453">
        <f t="shared" si="10"/>
        <v>4</v>
      </c>
      <c r="AA19" s="1457">
        <f t="shared" si="10"/>
        <v>2.6666666666666665</v>
      </c>
      <c r="AB19" s="115"/>
    </row>
    <row r="20" spans="1:28" ht="16.5" customHeight="1" x14ac:dyDescent="0.2">
      <c r="A20" s="2014" t="s">
        <v>289</v>
      </c>
      <c r="B20" s="1981" t="s">
        <v>218</v>
      </c>
      <c r="C20" s="1981"/>
      <c r="D20" s="78">
        <v>3</v>
      </c>
      <c r="E20" s="78"/>
      <c r="F20" s="78">
        <v>2</v>
      </c>
      <c r="G20" s="78"/>
      <c r="H20" s="78">
        <v>1</v>
      </c>
      <c r="I20" s="111">
        <f>SUM(J20:M20)</f>
        <v>527</v>
      </c>
      <c r="J20" s="78"/>
      <c r="K20" s="78">
        <v>181</v>
      </c>
      <c r="L20" s="78"/>
      <c r="M20" s="177">
        <v>346</v>
      </c>
      <c r="N20" s="696"/>
      <c r="O20" s="78"/>
      <c r="P20" s="78">
        <v>3</v>
      </c>
      <c r="Q20" s="78">
        <v>527</v>
      </c>
      <c r="R20" s="78"/>
      <c r="S20" s="78"/>
      <c r="T20" s="78"/>
      <c r="U20" s="78"/>
      <c r="V20" s="78"/>
      <c r="W20" s="78"/>
      <c r="X20" s="78">
        <v>3</v>
      </c>
      <c r="Y20" s="78">
        <v>286</v>
      </c>
      <c r="Z20" s="78">
        <v>3</v>
      </c>
      <c r="AA20" s="153">
        <v>241</v>
      </c>
      <c r="AB20" s="95"/>
    </row>
    <row r="21" spans="1:28" ht="16.5" customHeight="1" thickBot="1" x14ac:dyDescent="0.25">
      <c r="A21" s="2015"/>
      <c r="B21" s="1969" t="s">
        <v>219</v>
      </c>
      <c r="C21" s="1969"/>
      <c r="D21" s="61">
        <v>1</v>
      </c>
      <c r="E21" s="61">
        <v>1</v>
      </c>
      <c r="F21" s="61"/>
      <c r="G21" s="61"/>
      <c r="H21" s="61"/>
      <c r="I21" s="36">
        <v>20</v>
      </c>
      <c r="J21" s="64">
        <v>20</v>
      </c>
      <c r="K21" s="61"/>
      <c r="L21" s="61"/>
      <c r="M21" s="176"/>
      <c r="N21" s="694"/>
      <c r="O21" s="61"/>
      <c r="P21" s="61">
        <v>1</v>
      </c>
      <c r="Q21" s="61">
        <v>20</v>
      </c>
      <c r="R21" s="61"/>
      <c r="S21" s="61"/>
      <c r="T21" s="61"/>
      <c r="U21" s="61"/>
      <c r="V21" s="61"/>
      <c r="W21" s="61"/>
      <c r="X21" s="61"/>
      <c r="Y21" s="61"/>
      <c r="Z21" s="61">
        <v>1</v>
      </c>
      <c r="AA21" s="86">
        <v>20</v>
      </c>
      <c r="AB21" s="95"/>
    </row>
    <row r="22" spans="1:28" ht="16.5" customHeight="1" thickTop="1" thickBot="1" x14ac:dyDescent="0.25">
      <c r="A22" s="2016"/>
      <c r="B22" s="1971" t="s">
        <v>363</v>
      </c>
      <c r="C22" s="1972"/>
      <c r="D22" s="109">
        <f>SUM(D20:D21)</f>
        <v>4</v>
      </c>
      <c r="E22" s="109">
        <f t="shared" ref="E22:AA22" si="11">SUM(E20:E21)</f>
        <v>1</v>
      </c>
      <c r="F22" s="109">
        <f t="shared" si="11"/>
        <v>2</v>
      </c>
      <c r="G22" s="109">
        <f t="shared" si="11"/>
        <v>0</v>
      </c>
      <c r="H22" s="109">
        <f t="shared" si="11"/>
        <v>1</v>
      </c>
      <c r="I22" s="109">
        <f t="shared" si="11"/>
        <v>547</v>
      </c>
      <c r="J22" s="109">
        <f t="shared" si="11"/>
        <v>20</v>
      </c>
      <c r="K22" s="109">
        <f t="shared" si="11"/>
        <v>181</v>
      </c>
      <c r="L22" s="109">
        <f t="shared" si="11"/>
        <v>0</v>
      </c>
      <c r="M22" s="702">
        <f t="shared" si="11"/>
        <v>346</v>
      </c>
      <c r="N22" s="710">
        <f t="shared" si="11"/>
        <v>0</v>
      </c>
      <c r="O22" s="109">
        <f t="shared" si="11"/>
        <v>0</v>
      </c>
      <c r="P22" s="109">
        <f t="shared" si="11"/>
        <v>4</v>
      </c>
      <c r="Q22" s="109">
        <f t="shared" si="11"/>
        <v>547</v>
      </c>
      <c r="R22" s="109">
        <f t="shared" si="11"/>
        <v>0</v>
      </c>
      <c r="S22" s="109">
        <f t="shared" si="11"/>
        <v>0</v>
      </c>
      <c r="T22" s="109">
        <f t="shared" si="11"/>
        <v>0</v>
      </c>
      <c r="U22" s="109">
        <f t="shared" si="11"/>
        <v>0</v>
      </c>
      <c r="V22" s="109">
        <f t="shared" si="11"/>
        <v>0</v>
      </c>
      <c r="W22" s="109">
        <f t="shared" si="11"/>
        <v>0</v>
      </c>
      <c r="X22" s="109">
        <f t="shared" si="11"/>
        <v>3</v>
      </c>
      <c r="Y22" s="109">
        <f t="shared" si="11"/>
        <v>286</v>
      </c>
      <c r="Z22" s="109">
        <f t="shared" si="11"/>
        <v>4</v>
      </c>
      <c r="AA22" s="152">
        <f t="shared" si="11"/>
        <v>261</v>
      </c>
      <c r="AB22" s="43"/>
    </row>
    <row r="23" spans="1:28" ht="16.5" customHeight="1" x14ac:dyDescent="0.2">
      <c r="A23" s="2014" t="s">
        <v>267</v>
      </c>
      <c r="B23" s="1969" t="s">
        <v>156</v>
      </c>
      <c r="C23" s="1969"/>
      <c r="D23" s="78">
        <f>SUM(E23:H23)</f>
        <v>6</v>
      </c>
      <c r="E23" s="78">
        <v>2</v>
      </c>
      <c r="F23" s="78">
        <v>1</v>
      </c>
      <c r="G23" s="78">
        <v>3</v>
      </c>
      <c r="H23" s="78"/>
      <c r="I23" s="78">
        <f t="shared" ref="I23:I29" si="12">SUM(J23:M23)</f>
        <v>497</v>
      </c>
      <c r="J23" s="78">
        <v>47</v>
      </c>
      <c r="K23" s="78">
        <v>67</v>
      </c>
      <c r="L23" s="78">
        <v>383</v>
      </c>
      <c r="M23" s="177"/>
      <c r="N23" s="696"/>
      <c r="O23" s="78"/>
      <c r="P23" s="78"/>
      <c r="Q23" s="78"/>
      <c r="R23" s="78">
        <v>6</v>
      </c>
      <c r="S23" s="78">
        <v>497</v>
      </c>
      <c r="T23" s="78"/>
      <c r="U23" s="78"/>
      <c r="V23" s="78">
        <v>5</v>
      </c>
      <c r="W23" s="78">
        <v>150</v>
      </c>
      <c r="X23" s="78">
        <v>5</v>
      </c>
      <c r="Y23" s="78">
        <v>119</v>
      </c>
      <c r="Z23" s="78">
        <v>6</v>
      </c>
      <c r="AA23" s="153">
        <v>228</v>
      </c>
      <c r="AB23" s="43"/>
    </row>
    <row r="24" spans="1:28" ht="16.5" customHeight="1" x14ac:dyDescent="0.2">
      <c r="A24" s="2015"/>
      <c r="B24" s="1969" t="s">
        <v>196</v>
      </c>
      <c r="C24" s="1969"/>
      <c r="D24" s="61">
        <f>SUM(E24:H24)</f>
        <v>1</v>
      </c>
      <c r="E24" s="61"/>
      <c r="F24" s="61"/>
      <c r="G24" s="61"/>
      <c r="H24" s="61">
        <v>1</v>
      </c>
      <c r="I24" s="61">
        <f t="shared" si="12"/>
        <v>203</v>
      </c>
      <c r="J24" s="61"/>
      <c r="K24" s="61"/>
      <c r="L24" s="61"/>
      <c r="M24" s="176">
        <v>203</v>
      </c>
      <c r="N24" s="694"/>
      <c r="O24" s="61"/>
      <c r="P24" s="61"/>
      <c r="Q24" s="61"/>
      <c r="R24" s="61">
        <v>1</v>
      </c>
      <c r="S24" s="61">
        <v>203</v>
      </c>
      <c r="T24" s="61"/>
      <c r="U24" s="61"/>
      <c r="V24" s="61">
        <v>1</v>
      </c>
      <c r="W24" s="61">
        <v>110</v>
      </c>
      <c r="X24" s="61"/>
      <c r="Y24" s="61"/>
      <c r="Z24" s="61">
        <v>1</v>
      </c>
      <c r="AA24" s="86">
        <v>93</v>
      </c>
      <c r="AB24" s="43"/>
    </row>
    <row r="25" spans="1:28" ht="16.5" customHeight="1" thickBot="1" x14ac:dyDescent="0.25">
      <c r="A25" s="2015"/>
      <c r="B25" s="1969" t="s">
        <v>220</v>
      </c>
      <c r="C25" s="1969"/>
      <c r="D25" s="61">
        <f>SUM(E25:H25)</f>
        <v>2</v>
      </c>
      <c r="E25" s="61">
        <v>1</v>
      </c>
      <c r="F25" s="61"/>
      <c r="G25" s="61">
        <v>1</v>
      </c>
      <c r="H25" s="61"/>
      <c r="I25" s="61">
        <f t="shared" si="12"/>
        <v>165</v>
      </c>
      <c r="J25" s="61">
        <v>26</v>
      </c>
      <c r="K25" s="61"/>
      <c r="L25" s="61">
        <v>139</v>
      </c>
      <c r="M25" s="176"/>
      <c r="N25" s="694">
        <v>1</v>
      </c>
      <c r="O25" s="61">
        <v>12</v>
      </c>
      <c r="P25" s="61"/>
      <c r="Q25" s="61"/>
      <c r="R25" s="61">
        <v>2</v>
      </c>
      <c r="S25" s="61">
        <v>153</v>
      </c>
      <c r="T25" s="61"/>
      <c r="U25" s="61"/>
      <c r="V25" s="61">
        <v>1</v>
      </c>
      <c r="W25" s="61">
        <v>88</v>
      </c>
      <c r="X25" s="61"/>
      <c r="Y25" s="61"/>
      <c r="Z25" s="61">
        <v>2</v>
      </c>
      <c r="AA25" s="86">
        <v>77</v>
      </c>
      <c r="AB25" s="43"/>
    </row>
    <row r="26" spans="1:28" ht="16.5" customHeight="1" thickTop="1" thickBot="1" x14ac:dyDescent="0.25">
      <c r="A26" s="2016"/>
      <c r="B26" s="1971" t="s">
        <v>363</v>
      </c>
      <c r="C26" s="1972"/>
      <c r="D26" s="109">
        <f>SUM(D23:D25)</f>
        <v>9</v>
      </c>
      <c r="E26" s="109">
        <f t="shared" ref="E26:AA26" si="13">SUM(E23:E25)</f>
        <v>3</v>
      </c>
      <c r="F26" s="109">
        <f t="shared" si="13"/>
        <v>1</v>
      </c>
      <c r="G26" s="109">
        <f t="shared" si="13"/>
        <v>4</v>
      </c>
      <c r="H26" s="109">
        <f t="shared" si="13"/>
        <v>1</v>
      </c>
      <c r="I26" s="109">
        <f t="shared" si="12"/>
        <v>865</v>
      </c>
      <c r="J26" s="109">
        <f t="shared" si="13"/>
        <v>73</v>
      </c>
      <c r="K26" s="109">
        <f t="shared" si="13"/>
        <v>67</v>
      </c>
      <c r="L26" s="109">
        <f t="shared" si="13"/>
        <v>522</v>
      </c>
      <c r="M26" s="702">
        <f t="shared" si="13"/>
        <v>203</v>
      </c>
      <c r="N26" s="710">
        <f t="shared" si="13"/>
        <v>1</v>
      </c>
      <c r="O26" s="109">
        <f t="shared" si="13"/>
        <v>12</v>
      </c>
      <c r="P26" s="110">
        <f t="shared" si="13"/>
        <v>0</v>
      </c>
      <c r="Q26" s="109">
        <f t="shared" si="13"/>
        <v>0</v>
      </c>
      <c r="R26" s="109">
        <f t="shared" si="13"/>
        <v>9</v>
      </c>
      <c r="S26" s="109">
        <f t="shared" si="13"/>
        <v>853</v>
      </c>
      <c r="T26" s="109">
        <f t="shared" si="13"/>
        <v>0</v>
      </c>
      <c r="U26" s="109">
        <f t="shared" si="13"/>
        <v>0</v>
      </c>
      <c r="V26" s="109">
        <f t="shared" si="13"/>
        <v>7</v>
      </c>
      <c r="W26" s="109">
        <f t="shared" si="13"/>
        <v>348</v>
      </c>
      <c r="X26" s="109">
        <f t="shared" si="13"/>
        <v>5</v>
      </c>
      <c r="Y26" s="109">
        <f t="shared" si="13"/>
        <v>119</v>
      </c>
      <c r="Z26" s="109">
        <f t="shared" si="13"/>
        <v>9</v>
      </c>
      <c r="AA26" s="152">
        <f t="shared" si="13"/>
        <v>398</v>
      </c>
      <c r="AB26" s="43"/>
    </row>
    <row r="27" spans="1:28" ht="16.5" customHeight="1" x14ac:dyDescent="0.2">
      <c r="A27" s="2014" t="s">
        <v>268</v>
      </c>
      <c r="B27" s="1976" t="s">
        <v>221</v>
      </c>
      <c r="C27" s="1976"/>
      <c r="D27" s="111">
        <f>SUM(E27:H27)</f>
        <v>3</v>
      </c>
      <c r="E27" s="78"/>
      <c r="F27" s="78"/>
      <c r="G27" s="78">
        <v>3</v>
      </c>
      <c r="H27" s="78"/>
      <c r="I27" s="61">
        <f t="shared" si="12"/>
        <v>421</v>
      </c>
      <c r="J27" s="78"/>
      <c r="K27" s="78"/>
      <c r="L27" s="78"/>
      <c r="M27" s="177">
        <v>421</v>
      </c>
      <c r="N27" s="696"/>
      <c r="O27" s="78"/>
      <c r="P27" s="78">
        <v>3</v>
      </c>
      <c r="Q27" s="78">
        <v>421</v>
      </c>
      <c r="R27" s="78"/>
      <c r="S27" s="78"/>
      <c r="T27" s="78"/>
      <c r="U27" s="78"/>
      <c r="V27" s="78">
        <v>3</v>
      </c>
      <c r="W27" s="78">
        <v>317</v>
      </c>
      <c r="X27" s="78"/>
      <c r="Y27" s="78"/>
      <c r="Z27" s="78">
        <v>3</v>
      </c>
      <c r="AA27" s="153">
        <v>104</v>
      </c>
      <c r="AB27" s="43"/>
    </row>
    <row r="28" spans="1:28" ht="16.5" customHeight="1" x14ac:dyDescent="0.2">
      <c r="A28" s="2015"/>
      <c r="B28" s="1977" t="s">
        <v>169</v>
      </c>
      <c r="C28" s="1978"/>
      <c r="D28" s="108">
        <f>SUM(E28:H28)</f>
        <v>4</v>
      </c>
      <c r="E28" s="61"/>
      <c r="F28" s="61">
        <v>4</v>
      </c>
      <c r="G28" s="61"/>
      <c r="H28" s="61"/>
      <c r="I28" s="61">
        <f t="shared" si="12"/>
        <v>94</v>
      </c>
      <c r="J28" s="61">
        <v>94</v>
      </c>
      <c r="K28" s="61"/>
      <c r="L28" s="61"/>
      <c r="M28" s="176"/>
      <c r="N28" s="694"/>
      <c r="O28" s="61"/>
      <c r="P28" s="61">
        <v>4</v>
      </c>
      <c r="Q28" s="61">
        <v>94</v>
      </c>
      <c r="R28" s="61"/>
      <c r="S28" s="61"/>
      <c r="T28" s="61"/>
      <c r="U28" s="61"/>
      <c r="V28" s="61">
        <v>2</v>
      </c>
      <c r="W28" s="61">
        <v>9</v>
      </c>
      <c r="X28" s="61"/>
      <c r="Y28" s="61"/>
      <c r="Z28" s="61">
        <v>4</v>
      </c>
      <c r="AA28" s="86">
        <v>85</v>
      </c>
      <c r="AB28" s="95"/>
    </row>
    <row r="29" spans="1:28" ht="16.5" customHeight="1" thickBot="1" x14ac:dyDescent="0.25">
      <c r="A29" s="2015"/>
      <c r="B29" s="1969" t="s">
        <v>222</v>
      </c>
      <c r="C29" s="1969"/>
      <c r="D29" s="61">
        <f>SUM(E29:H29)</f>
        <v>2</v>
      </c>
      <c r="E29" s="61"/>
      <c r="F29" s="61">
        <v>2</v>
      </c>
      <c r="G29" s="61"/>
      <c r="H29" s="61"/>
      <c r="I29" s="61">
        <f t="shared" si="12"/>
        <v>72</v>
      </c>
      <c r="J29" s="61"/>
      <c r="K29" s="61">
        <v>72</v>
      </c>
      <c r="L29" s="61"/>
      <c r="M29" s="176"/>
      <c r="N29" s="694"/>
      <c r="O29" s="61"/>
      <c r="P29" s="61">
        <v>2</v>
      </c>
      <c r="Q29" s="61">
        <v>72</v>
      </c>
      <c r="R29" s="61"/>
      <c r="S29" s="61"/>
      <c r="T29" s="61"/>
      <c r="U29" s="61"/>
      <c r="V29" s="61">
        <v>1</v>
      </c>
      <c r="W29" s="61"/>
      <c r="X29" s="61"/>
      <c r="Y29" s="61"/>
      <c r="Z29" s="61">
        <v>1</v>
      </c>
      <c r="AA29" s="86">
        <v>64</v>
      </c>
      <c r="AB29" s="43"/>
    </row>
    <row r="30" spans="1:28" ht="16.5" customHeight="1" thickTop="1" thickBot="1" x14ac:dyDescent="0.25">
      <c r="A30" s="2016"/>
      <c r="B30" s="1971" t="s">
        <v>363</v>
      </c>
      <c r="C30" s="1972"/>
      <c r="D30" s="109">
        <f t="shared" ref="D30:AA30" si="14">SUM(D27:D28,D29)</f>
        <v>9</v>
      </c>
      <c r="E30" s="109">
        <f t="shared" si="14"/>
        <v>0</v>
      </c>
      <c r="F30" s="109">
        <f t="shared" si="14"/>
        <v>6</v>
      </c>
      <c r="G30" s="109">
        <f t="shared" si="14"/>
        <v>3</v>
      </c>
      <c r="H30" s="109">
        <f t="shared" si="14"/>
        <v>0</v>
      </c>
      <c r="I30" s="109">
        <f t="shared" si="14"/>
        <v>587</v>
      </c>
      <c r="J30" s="109">
        <f t="shared" si="14"/>
        <v>94</v>
      </c>
      <c r="K30" s="109">
        <f t="shared" si="14"/>
        <v>72</v>
      </c>
      <c r="L30" s="109">
        <f t="shared" si="14"/>
        <v>0</v>
      </c>
      <c r="M30" s="702">
        <f t="shared" si="14"/>
        <v>421</v>
      </c>
      <c r="N30" s="711">
        <f t="shared" si="14"/>
        <v>0</v>
      </c>
      <c r="O30" s="110">
        <f t="shared" si="14"/>
        <v>0</v>
      </c>
      <c r="P30" s="110">
        <f t="shared" si="14"/>
        <v>9</v>
      </c>
      <c r="Q30" s="109">
        <f t="shared" si="14"/>
        <v>587</v>
      </c>
      <c r="R30" s="110">
        <f t="shared" si="14"/>
        <v>0</v>
      </c>
      <c r="S30" s="110">
        <f t="shared" si="14"/>
        <v>0</v>
      </c>
      <c r="T30" s="110">
        <f t="shared" si="14"/>
        <v>0</v>
      </c>
      <c r="U30" s="110">
        <f t="shared" si="14"/>
        <v>0</v>
      </c>
      <c r="V30" s="109">
        <f t="shared" si="14"/>
        <v>6</v>
      </c>
      <c r="W30" s="109">
        <f t="shared" si="14"/>
        <v>326</v>
      </c>
      <c r="X30" s="109">
        <f t="shared" si="14"/>
        <v>0</v>
      </c>
      <c r="Y30" s="109">
        <f t="shared" si="14"/>
        <v>0</v>
      </c>
      <c r="Z30" s="109">
        <f t="shared" si="14"/>
        <v>8</v>
      </c>
      <c r="AA30" s="152">
        <f t="shared" si="14"/>
        <v>253</v>
      </c>
      <c r="AB30" s="43"/>
    </row>
    <row r="31" spans="1:28" ht="16.5" customHeight="1" thickBot="1" x14ac:dyDescent="0.25">
      <c r="A31" s="1489" t="s">
        <v>74</v>
      </c>
      <c r="B31" s="1979" t="s">
        <v>144</v>
      </c>
      <c r="C31" s="1980"/>
      <c r="D31" s="78">
        <v>2</v>
      </c>
      <c r="E31" s="78"/>
      <c r="F31" s="78"/>
      <c r="G31" s="78">
        <v>1</v>
      </c>
      <c r="H31" s="78">
        <v>1</v>
      </c>
      <c r="I31" s="76">
        <v>392</v>
      </c>
      <c r="J31" s="78"/>
      <c r="K31" s="78"/>
      <c r="L31" s="78">
        <v>179</v>
      </c>
      <c r="M31" s="177">
        <v>213</v>
      </c>
      <c r="N31" s="696"/>
      <c r="O31" s="78"/>
      <c r="P31" s="78">
        <v>2</v>
      </c>
      <c r="Q31" s="78">
        <v>392</v>
      </c>
      <c r="R31" s="78"/>
      <c r="S31" s="78"/>
      <c r="T31" s="78"/>
      <c r="U31" s="78"/>
      <c r="V31" s="78">
        <v>2</v>
      </c>
      <c r="W31" s="78">
        <v>23</v>
      </c>
      <c r="X31" s="78">
        <v>0</v>
      </c>
      <c r="Y31" s="78">
        <v>0</v>
      </c>
      <c r="Z31" s="78">
        <v>2</v>
      </c>
      <c r="AA31" s="153">
        <v>369</v>
      </c>
      <c r="AB31" s="43"/>
    </row>
    <row r="32" spans="1:28" ht="16.5" customHeight="1" x14ac:dyDescent="0.2">
      <c r="A32" s="2014" t="s">
        <v>290</v>
      </c>
      <c r="B32" s="1981" t="s">
        <v>131</v>
      </c>
      <c r="C32" s="1981"/>
      <c r="D32" s="78">
        <f>SUM(E32:H32)</f>
        <v>7</v>
      </c>
      <c r="E32" s="78">
        <v>6</v>
      </c>
      <c r="F32" s="78">
        <v>1</v>
      </c>
      <c r="G32" s="78"/>
      <c r="H32" s="78"/>
      <c r="I32" s="84">
        <f>SUM(J32:M32)</f>
        <v>240.13499999999999</v>
      </c>
      <c r="J32" s="78">
        <v>190.13499999999999</v>
      </c>
      <c r="K32" s="78">
        <v>50</v>
      </c>
      <c r="L32" s="78"/>
      <c r="M32" s="177"/>
      <c r="N32" s="696"/>
      <c r="O32" s="78"/>
      <c r="P32" s="78">
        <v>7</v>
      </c>
      <c r="Q32" s="78">
        <v>240.13499999999999</v>
      </c>
      <c r="R32" s="78"/>
      <c r="S32" s="78"/>
      <c r="T32" s="78"/>
      <c r="U32" s="78"/>
      <c r="V32" s="78"/>
      <c r="W32" s="78"/>
      <c r="X32" s="78"/>
      <c r="Y32" s="78"/>
      <c r="Z32" s="78">
        <v>7</v>
      </c>
      <c r="AA32" s="153">
        <v>240.13499999999999</v>
      </c>
      <c r="AB32" s="43"/>
    </row>
    <row r="33" spans="1:28" ht="16.5" customHeight="1" x14ac:dyDescent="0.2">
      <c r="A33" s="2015"/>
      <c r="B33" s="1969" t="s">
        <v>132</v>
      </c>
      <c r="C33" s="1969"/>
      <c r="D33" s="61"/>
      <c r="E33" s="61"/>
      <c r="F33" s="61"/>
      <c r="G33" s="61"/>
      <c r="H33" s="61"/>
      <c r="I33" s="61"/>
      <c r="J33" s="61"/>
      <c r="K33" s="61"/>
      <c r="L33" s="61"/>
      <c r="M33" s="176"/>
      <c r="N33" s="694"/>
      <c r="O33" s="61"/>
      <c r="P33" s="61"/>
      <c r="Q33" s="61"/>
      <c r="R33" s="61"/>
      <c r="S33" s="61"/>
      <c r="T33" s="61"/>
      <c r="U33" s="61"/>
      <c r="V33" s="61"/>
      <c r="W33" s="61"/>
      <c r="X33" s="61"/>
      <c r="Y33" s="61"/>
      <c r="Z33" s="61"/>
      <c r="AA33" s="86"/>
      <c r="AB33" s="43"/>
    </row>
    <row r="34" spans="1:28" ht="16.5" customHeight="1" thickBot="1" x14ac:dyDescent="0.25">
      <c r="A34" s="2015"/>
      <c r="B34" s="1969" t="s">
        <v>133</v>
      </c>
      <c r="C34" s="1969"/>
      <c r="D34" s="108">
        <f>SUM(E34:H34)</f>
        <v>2</v>
      </c>
      <c r="E34" s="108">
        <v>1</v>
      </c>
      <c r="F34" s="108">
        <v>1</v>
      </c>
      <c r="G34" s="108"/>
      <c r="H34" s="108"/>
      <c r="I34" s="61">
        <f>SUM(J34:M34)</f>
        <v>84.074999999999989</v>
      </c>
      <c r="J34" s="108">
        <v>33.299999999999997</v>
      </c>
      <c r="K34" s="108">
        <v>50.774999999999999</v>
      </c>
      <c r="L34" s="108"/>
      <c r="M34" s="175"/>
      <c r="N34" s="712"/>
      <c r="O34" s="108"/>
      <c r="P34" s="108">
        <v>2</v>
      </c>
      <c r="Q34" s="108">
        <v>84.074999999999989</v>
      </c>
      <c r="R34" s="108"/>
      <c r="S34" s="108"/>
      <c r="T34" s="108"/>
      <c r="U34" s="108"/>
      <c r="V34" s="108"/>
      <c r="W34" s="108"/>
      <c r="X34" s="108"/>
      <c r="Y34" s="108"/>
      <c r="Z34" s="108">
        <v>2</v>
      </c>
      <c r="AA34" s="114">
        <v>84.074999999999989</v>
      </c>
      <c r="AB34" s="43"/>
    </row>
    <row r="35" spans="1:28" ht="16.5" customHeight="1" thickTop="1" thickBot="1" x14ac:dyDescent="0.25">
      <c r="A35" s="2016"/>
      <c r="B35" s="1971" t="s">
        <v>363</v>
      </c>
      <c r="C35" s="1972"/>
      <c r="D35" s="109">
        <f t="shared" ref="D35:AA35" si="15">SUM(D32:D34)</f>
        <v>9</v>
      </c>
      <c r="E35" s="109">
        <f t="shared" si="15"/>
        <v>7</v>
      </c>
      <c r="F35" s="109">
        <f t="shared" si="15"/>
        <v>2</v>
      </c>
      <c r="G35" s="109">
        <f t="shared" si="15"/>
        <v>0</v>
      </c>
      <c r="H35" s="109">
        <f t="shared" si="15"/>
        <v>0</v>
      </c>
      <c r="I35" s="109">
        <f t="shared" si="15"/>
        <v>324.20999999999998</v>
      </c>
      <c r="J35" s="109">
        <f t="shared" si="15"/>
        <v>223.435</v>
      </c>
      <c r="K35" s="109">
        <f t="shared" si="15"/>
        <v>100.77500000000001</v>
      </c>
      <c r="L35" s="109">
        <f t="shared" si="15"/>
        <v>0</v>
      </c>
      <c r="M35" s="702">
        <f t="shared" si="15"/>
        <v>0</v>
      </c>
      <c r="N35" s="710">
        <f t="shared" si="15"/>
        <v>0</v>
      </c>
      <c r="O35" s="109">
        <f t="shared" si="15"/>
        <v>0</v>
      </c>
      <c r="P35" s="110">
        <f t="shared" si="15"/>
        <v>9</v>
      </c>
      <c r="Q35" s="109">
        <f t="shared" si="15"/>
        <v>324.20999999999998</v>
      </c>
      <c r="R35" s="109">
        <f t="shared" si="15"/>
        <v>0</v>
      </c>
      <c r="S35" s="109">
        <f t="shared" si="15"/>
        <v>0</v>
      </c>
      <c r="T35" s="109">
        <f t="shared" si="15"/>
        <v>0</v>
      </c>
      <c r="U35" s="109">
        <f t="shared" si="15"/>
        <v>0</v>
      </c>
      <c r="V35" s="109">
        <f t="shared" si="15"/>
        <v>0</v>
      </c>
      <c r="W35" s="109">
        <f t="shared" si="15"/>
        <v>0</v>
      </c>
      <c r="X35" s="109">
        <f t="shared" si="15"/>
        <v>0</v>
      </c>
      <c r="Y35" s="109">
        <f t="shared" si="15"/>
        <v>0</v>
      </c>
      <c r="Z35" s="109">
        <f t="shared" si="15"/>
        <v>9</v>
      </c>
      <c r="AA35" s="152">
        <f t="shared" si="15"/>
        <v>324.20999999999998</v>
      </c>
      <c r="AB35" s="43"/>
    </row>
    <row r="36" spans="1:28" ht="16.5" customHeight="1" x14ac:dyDescent="0.2">
      <c r="A36" s="2014" t="s">
        <v>291</v>
      </c>
      <c r="B36" s="1969" t="s">
        <v>223</v>
      </c>
      <c r="C36" s="1969"/>
      <c r="D36" s="78">
        <v>1</v>
      </c>
      <c r="E36" s="112"/>
      <c r="F36" s="112"/>
      <c r="G36" s="112">
        <v>1</v>
      </c>
      <c r="H36" s="112"/>
      <c r="I36" s="61">
        <v>130</v>
      </c>
      <c r="J36" s="112"/>
      <c r="K36" s="112"/>
      <c r="L36" s="112">
        <v>130</v>
      </c>
      <c r="M36" s="1131"/>
      <c r="N36" s="696"/>
      <c r="O36" s="78"/>
      <c r="P36" s="112">
        <v>1</v>
      </c>
      <c r="Q36" s="112">
        <v>130</v>
      </c>
      <c r="R36" s="112"/>
      <c r="S36" s="112"/>
      <c r="T36" s="112"/>
      <c r="U36" s="112"/>
      <c r="V36" s="112"/>
      <c r="W36" s="112"/>
      <c r="X36" s="112"/>
      <c r="Y36" s="112"/>
      <c r="Z36" s="112">
        <v>1</v>
      </c>
      <c r="AA36" s="339">
        <v>130</v>
      </c>
      <c r="AB36" s="43"/>
    </row>
    <row r="37" spans="1:28" ht="16.5" customHeight="1" x14ac:dyDescent="0.2">
      <c r="A37" s="2015"/>
      <c r="B37" s="1969" t="s">
        <v>134</v>
      </c>
      <c r="C37" s="1969"/>
      <c r="D37" s="61"/>
      <c r="E37" s="89"/>
      <c r="F37" s="89"/>
      <c r="G37" s="89"/>
      <c r="H37" s="89"/>
      <c r="I37" s="61"/>
      <c r="J37" s="89"/>
      <c r="K37" s="89"/>
      <c r="L37" s="89"/>
      <c r="M37" s="1132"/>
      <c r="N37" s="694"/>
      <c r="O37" s="61"/>
      <c r="P37" s="89"/>
      <c r="Q37" s="89"/>
      <c r="R37" s="89"/>
      <c r="S37" s="89"/>
      <c r="T37" s="89"/>
      <c r="U37" s="89"/>
      <c r="V37" s="89"/>
      <c r="W37" s="89"/>
      <c r="X37" s="89"/>
      <c r="Y37" s="89"/>
      <c r="Z37" s="89"/>
      <c r="AA37" s="340"/>
      <c r="AB37" s="43"/>
    </row>
    <row r="38" spans="1:28" ht="16.5" customHeight="1" x14ac:dyDescent="0.2">
      <c r="A38" s="2015"/>
      <c r="B38" s="1969" t="s">
        <v>135</v>
      </c>
      <c r="C38" s="1969"/>
      <c r="D38" s="108"/>
      <c r="E38" s="113"/>
      <c r="F38" s="113"/>
      <c r="G38" s="113"/>
      <c r="H38" s="113"/>
      <c r="I38" s="61"/>
      <c r="J38" s="113"/>
      <c r="K38" s="113"/>
      <c r="L38" s="113"/>
      <c r="M38" s="1133"/>
      <c r="N38" s="712"/>
      <c r="O38" s="108"/>
      <c r="P38" s="113"/>
      <c r="Q38" s="113"/>
      <c r="R38" s="113"/>
      <c r="S38" s="113"/>
      <c r="T38" s="113"/>
      <c r="U38" s="113"/>
      <c r="V38" s="113"/>
      <c r="W38" s="113"/>
      <c r="X38" s="113"/>
      <c r="Y38" s="113"/>
      <c r="Z38" s="113"/>
      <c r="AA38" s="341"/>
      <c r="AB38" s="43"/>
    </row>
    <row r="39" spans="1:28" ht="16.5" customHeight="1" x14ac:dyDescent="0.2">
      <c r="A39" s="2015"/>
      <c r="B39" s="1969" t="s">
        <v>136</v>
      </c>
      <c r="C39" s="1969"/>
      <c r="D39" s="108">
        <v>2</v>
      </c>
      <c r="E39" s="113"/>
      <c r="F39" s="113">
        <v>1</v>
      </c>
      <c r="G39" s="113"/>
      <c r="H39" s="113">
        <v>1</v>
      </c>
      <c r="I39" s="61">
        <v>328</v>
      </c>
      <c r="J39" s="113"/>
      <c r="K39" s="113">
        <v>68</v>
      </c>
      <c r="L39" s="113"/>
      <c r="M39" s="1133">
        <v>260</v>
      </c>
      <c r="N39" s="712"/>
      <c r="O39" s="108"/>
      <c r="P39" s="113">
        <v>2</v>
      </c>
      <c r="Q39" s="113">
        <v>328</v>
      </c>
      <c r="R39" s="113"/>
      <c r="S39" s="113"/>
      <c r="T39" s="113"/>
      <c r="U39" s="113"/>
      <c r="V39" s="113">
        <v>1</v>
      </c>
      <c r="W39" s="113">
        <v>68</v>
      </c>
      <c r="X39" s="113"/>
      <c r="Y39" s="113"/>
      <c r="Z39" s="113">
        <v>1</v>
      </c>
      <c r="AA39" s="341">
        <v>260</v>
      </c>
      <c r="AB39" s="43"/>
    </row>
    <row r="40" spans="1:28" ht="16.5" customHeight="1" x14ac:dyDescent="0.2">
      <c r="A40" s="2015"/>
      <c r="B40" s="1969" t="s">
        <v>137</v>
      </c>
      <c r="C40" s="1969"/>
      <c r="D40" s="61"/>
      <c r="E40" s="89"/>
      <c r="F40" s="89"/>
      <c r="G40" s="113"/>
      <c r="H40" s="89"/>
      <c r="I40" s="61"/>
      <c r="J40" s="89"/>
      <c r="K40" s="89"/>
      <c r="L40" s="89"/>
      <c r="M40" s="1132"/>
      <c r="N40" s="694"/>
      <c r="O40" s="61"/>
      <c r="P40" s="89"/>
      <c r="Q40" s="89"/>
      <c r="R40" s="89"/>
      <c r="S40" s="89"/>
      <c r="T40" s="89"/>
      <c r="U40" s="89"/>
      <c r="V40" s="89"/>
      <c r="W40" s="89"/>
      <c r="X40" s="89"/>
      <c r="Y40" s="89"/>
      <c r="Z40" s="89"/>
      <c r="AA40" s="340"/>
      <c r="AB40" s="43"/>
    </row>
    <row r="41" spans="1:28" ht="16.5" customHeight="1" x14ac:dyDescent="0.2">
      <c r="A41" s="2015"/>
      <c r="B41" s="1969" t="s">
        <v>138</v>
      </c>
      <c r="C41" s="1969"/>
      <c r="D41" s="61"/>
      <c r="E41" s="89"/>
      <c r="F41" s="89"/>
      <c r="G41" s="89"/>
      <c r="H41" s="89"/>
      <c r="I41" s="61"/>
      <c r="J41" s="89"/>
      <c r="K41" s="89"/>
      <c r="L41" s="89"/>
      <c r="M41" s="1132"/>
      <c r="N41" s="694"/>
      <c r="O41" s="61"/>
      <c r="P41" s="89"/>
      <c r="Q41" s="89"/>
      <c r="R41" s="89"/>
      <c r="S41" s="89"/>
      <c r="T41" s="89"/>
      <c r="U41" s="89"/>
      <c r="V41" s="89"/>
      <c r="W41" s="89"/>
      <c r="X41" s="89"/>
      <c r="Y41" s="89"/>
      <c r="Z41" s="89"/>
      <c r="AA41" s="340"/>
      <c r="AB41" s="43"/>
    </row>
    <row r="42" spans="1:28" ht="16.5" customHeight="1" x14ac:dyDescent="0.2">
      <c r="A42" s="2015"/>
      <c r="B42" s="1969" t="s">
        <v>139</v>
      </c>
      <c r="C42" s="1969"/>
      <c r="D42" s="61">
        <f t="shared" ref="D42" si="16">SUM(E42:H42)</f>
        <v>1</v>
      </c>
      <c r="E42" s="89"/>
      <c r="F42" s="89">
        <v>1</v>
      </c>
      <c r="G42" s="89"/>
      <c r="H42" s="89"/>
      <c r="I42" s="61">
        <v>65</v>
      </c>
      <c r="J42" s="89"/>
      <c r="K42" s="89">
        <v>65</v>
      </c>
      <c r="L42" s="89"/>
      <c r="M42" s="1132"/>
      <c r="N42" s="694"/>
      <c r="O42" s="61"/>
      <c r="P42" s="89">
        <v>1</v>
      </c>
      <c r="Q42" s="89">
        <v>65</v>
      </c>
      <c r="R42" s="89"/>
      <c r="S42" s="89"/>
      <c r="T42" s="89"/>
      <c r="U42" s="89"/>
      <c r="V42" s="89"/>
      <c r="W42" s="89"/>
      <c r="X42" s="89"/>
      <c r="Y42" s="89"/>
      <c r="Z42" s="89">
        <v>1</v>
      </c>
      <c r="AA42" s="340">
        <v>65</v>
      </c>
      <c r="AB42" s="43"/>
    </row>
    <row r="43" spans="1:28" ht="16.5" customHeight="1" thickBot="1" x14ac:dyDescent="0.25">
      <c r="A43" s="2015"/>
      <c r="B43" s="1969" t="s">
        <v>140</v>
      </c>
      <c r="C43" s="1969"/>
      <c r="D43" s="61"/>
      <c r="E43" s="61"/>
      <c r="F43" s="61"/>
      <c r="G43" s="61"/>
      <c r="H43" s="61"/>
      <c r="I43" s="61"/>
      <c r="J43" s="61"/>
      <c r="K43" s="61"/>
      <c r="L43" s="61"/>
      <c r="M43" s="176"/>
      <c r="N43" s="694"/>
      <c r="O43" s="61"/>
      <c r="P43" s="89"/>
      <c r="Q43" s="89"/>
      <c r="R43" s="89"/>
      <c r="S43" s="89"/>
      <c r="T43" s="89"/>
      <c r="U43" s="89"/>
      <c r="V43" s="89"/>
      <c r="W43" s="89"/>
      <c r="X43" s="89"/>
      <c r="Y43" s="89"/>
      <c r="Z43" s="89"/>
      <c r="AA43" s="340"/>
      <c r="AB43" s="43"/>
    </row>
    <row r="44" spans="1:28" ht="16.5" customHeight="1" thickTop="1" thickBot="1" x14ac:dyDescent="0.25">
      <c r="A44" s="2016"/>
      <c r="B44" s="1971" t="s">
        <v>363</v>
      </c>
      <c r="C44" s="1972"/>
      <c r="D44" s="109">
        <f t="shared" ref="D44:O44" si="17">SUM(D36:D43)</f>
        <v>4</v>
      </c>
      <c r="E44" s="109">
        <f t="shared" si="17"/>
        <v>0</v>
      </c>
      <c r="F44" s="109">
        <f t="shared" si="17"/>
        <v>2</v>
      </c>
      <c r="G44" s="109">
        <f t="shared" si="17"/>
        <v>1</v>
      </c>
      <c r="H44" s="109">
        <f t="shared" si="17"/>
        <v>1</v>
      </c>
      <c r="I44" s="109">
        <f t="shared" si="17"/>
        <v>523</v>
      </c>
      <c r="J44" s="109">
        <f t="shared" si="17"/>
        <v>0</v>
      </c>
      <c r="K44" s="109">
        <f t="shared" si="17"/>
        <v>133</v>
      </c>
      <c r="L44" s="109">
        <f t="shared" si="17"/>
        <v>130</v>
      </c>
      <c r="M44" s="702">
        <f t="shared" si="17"/>
        <v>260</v>
      </c>
      <c r="N44" s="711">
        <f t="shared" si="17"/>
        <v>0</v>
      </c>
      <c r="O44" s="110">
        <f t="shared" si="17"/>
        <v>0</v>
      </c>
      <c r="P44" s="110">
        <f>SUM(P36:P43)</f>
        <v>4</v>
      </c>
      <c r="Q44" s="109">
        <f>SUM(Q36:Q43)</f>
        <v>523</v>
      </c>
      <c r="R44" s="110">
        <f t="shared" ref="R44:AA44" si="18">SUM(R36:R43)</f>
        <v>0</v>
      </c>
      <c r="S44" s="110">
        <f t="shared" si="18"/>
        <v>0</v>
      </c>
      <c r="T44" s="110">
        <f t="shared" si="18"/>
        <v>0</v>
      </c>
      <c r="U44" s="110">
        <f t="shared" si="18"/>
        <v>0</v>
      </c>
      <c r="V44" s="110">
        <f t="shared" si="18"/>
        <v>1</v>
      </c>
      <c r="W44" s="110">
        <f t="shared" si="18"/>
        <v>68</v>
      </c>
      <c r="X44" s="110">
        <f t="shared" si="18"/>
        <v>0</v>
      </c>
      <c r="Y44" s="110">
        <f t="shared" si="18"/>
        <v>0</v>
      </c>
      <c r="Z44" s="110">
        <f t="shared" si="18"/>
        <v>3</v>
      </c>
      <c r="AA44" s="152">
        <f t="shared" si="18"/>
        <v>455</v>
      </c>
      <c r="AB44" s="43"/>
    </row>
    <row r="45" spans="1:28" ht="16.5" customHeight="1" x14ac:dyDescent="0.2">
      <c r="A45" s="2014" t="s">
        <v>269</v>
      </c>
      <c r="B45" s="1982" t="s">
        <v>224</v>
      </c>
      <c r="C45" s="1983"/>
      <c r="D45" s="78">
        <f t="shared" ref="D45:D53" si="19">SUM(E45:H45)</f>
        <v>1</v>
      </c>
      <c r="E45" s="78"/>
      <c r="F45" s="78"/>
      <c r="G45" s="78">
        <v>1</v>
      </c>
      <c r="H45" s="78"/>
      <c r="I45" s="61">
        <f t="shared" ref="I45:I53" si="20">SUM(J45:M45)</f>
        <v>1</v>
      </c>
      <c r="J45" s="78"/>
      <c r="K45" s="78"/>
      <c r="L45" s="78">
        <v>1</v>
      </c>
      <c r="M45" s="177"/>
      <c r="N45" s="696"/>
      <c r="O45" s="78"/>
      <c r="P45" s="78">
        <v>1</v>
      </c>
      <c r="Q45" s="78">
        <v>190</v>
      </c>
      <c r="R45" s="78"/>
      <c r="S45" s="78"/>
      <c r="T45" s="78"/>
      <c r="U45" s="78"/>
      <c r="V45" s="78">
        <v>1</v>
      </c>
      <c r="W45" s="78">
        <v>38</v>
      </c>
      <c r="X45" s="78"/>
      <c r="Y45" s="78"/>
      <c r="Z45" s="78">
        <v>1</v>
      </c>
      <c r="AA45" s="153">
        <v>152</v>
      </c>
      <c r="AB45" s="43"/>
    </row>
    <row r="46" spans="1:28" ht="16.5" customHeight="1" x14ac:dyDescent="0.2">
      <c r="A46" s="2015"/>
      <c r="B46" s="1984" t="s">
        <v>225</v>
      </c>
      <c r="C46" s="1985"/>
      <c r="D46" s="61"/>
      <c r="E46" s="61"/>
      <c r="F46" s="61"/>
      <c r="G46" s="61"/>
      <c r="H46" s="61"/>
      <c r="I46" s="61"/>
      <c r="J46" s="61"/>
      <c r="K46" s="61"/>
      <c r="L46" s="61"/>
      <c r="M46" s="176"/>
      <c r="N46" s="694"/>
      <c r="O46" s="61"/>
      <c r="P46" s="61"/>
      <c r="Q46" s="61"/>
      <c r="R46" s="61"/>
      <c r="S46" s="61"/>
      <c r="T46" s="61"/>
      <c r="U46" s="61"/>
      <c r="V46" s="61"/>
      <c r="W46" s="61"/>
      <c r="X46" s="61"/>
      <c r="Y46" s="61"/>
      <c r="Z46" s="61"/>
      <c r="AA46" s="86"/>
      <c r="AB46" s="43"/>
    </row>
    <row r="47" spans="1:28" ht="16.5" customHeight="1" x14ac:dyDescent="0.2">
      <c r="A47" s="2015"/>
      <c r="B47" s="1986" t="s">
        <v>157</v>
      </c>
      <c r="C47" s="1987"/>
      <c r="D47" s="61">
        <f t="shared" si="19"/>
        <v>2</v>
      </c>
      <c r="E47" s="61"/>
      <c r="F47" s="61"/>
      <c r="G47" s="61">
        <v>2</v>
      </c>
      <c r="H47" s="61"/>
      <c r="I47" s="61">
        <f t="shared" si="20"/>
        <v>2</v>
      </c>
      <c r="J47" s="61"/>
      <c r="K47" s="61"/>
      <c r="L47" s="61">
        <v>2</v>
      </c>
      <c r="M47" s="176"/>
      <c r="N47" s="694"/>
      <c r="O47" s="61"/>
      <c r="P47" s="61">
        <v>2</v>
      </c>
      <c r="Q47" s="61">
        <v>128</v>
      </c>
      <c r="R47" s="61"/>
      <c r="S47" s="61"/>
      <c r="T47" s="61">
        <v>1</v>
      </c>
      <c r="U47" s="61">
        <v>2</v>
      </c>
      <c r="V47" s="61">
        <v>1</v>
      </c>
      <c r="W47" s="61">
        <v>106</v>
      </c>
      <c r="X47" s="61">
        <v>1</v>
      </c>
      <c r="Y47" s="61">
        <v>4</v>
      </c>
      <c r="Z47" s="61">
        <v>1</v>
      </c>
      <c r="AA47" s="86">
        <v>20</v>
      </c>
      <c r="AB47" s="43"/>
    </row>
    <row r="48" spans="1:28" ht="16.5" customHeight="1" x14ac:dyDescent="0.2">
      <c r="A48" s="2015"/>
      <c r="B48" s="1986" t="s">
        <v>158</v>
      </c>
      <c r="C48" s="1987"/>
      <c r="D48" s="61"/>
      <c r="E48" s="61"/>
      <c r="F48" s="61"/>
      <c r="G48" s="61"/>
      <c r="H48" s="61"/>
      <c r="I48" s="61"/>
      <c r="J48" s="61"/>
      <c r="K48" s="61"/>
      <c r="L48" s="61"/>
      <c r="M48" s="176"/>
      <c r="N48" s="694"/>
      <c r="O48" s="61"/>
      <c r="P48" s="61"/>
      <c r="Q48" s="61"/>
      <c r="R48" s="61"/>
      <c r="S48" s="61"/>
      <c r="T48" s="61"/>
      <c r="U48" s="61"/>
      <c r="V48" s="61"/>
      <c r="W48" s="61"/>
      <c r="X48" s="61"/>
      <c r="Y48" s="61"/>
      <c r="Z48" s="61"/>
      <c r="AA48" s="86"/>
      <c r="AB48" s="43"/>
    </row>
    <row r="49" spans="1:28" ht="16.5" customHeight="1" x14ac:dyDescent="0.2">
      <c r="A49" s="2015"/>
      <c r="B49" s="1969" t="s">
        <v>159</v>
      </c>
      <c r="C49" s="1969"/>
      <c r="D49" s="61"/>
      <c r="E49" s="61"/>
      <c r="F49" s="61"/>
      <c r="G49" s="61"/>
      <c r="H49" s="61"/>
      <c r="I49" s="61"/>
      <c r="J49" s="61"/>
      <c r="K49" s="61"/>
      <c r="L49" s="61"/>
      <c r="M49" s="176"/>
      <c r="N49" s="694"/>
      <c r="O49" s="61"/>
      <c r="P49" s="61"/>
      <c r="Q49" s="61"/>
      <c r="R49" s="61"/>
      <c r="S49" s="61"/>
      <c r="T49" s="61"/>
      <c r="U49" s="61"/>
      <c r="V49" s="61"/>
      <c r="W49" s="61"/>
      <c r="X49" s="61"/>
      <c r="Y49" s="61"/>
      <c r="Z49" s="61"/>
      <c r="AA49" s="86"/>
      <c r="AB49" s="43"/>
    </row>
    <row r="50" spans="1:28" ht="16.5" customHeight="1" x14ac:dyDescent="0.2">
      <c r="A50" s="2015"/>
      <c r="B50" s="1969" t="s">
        <v>197</v>
      </c>
      <c r="C50" s="1969"/>
      <c r="D50" s="61"/>
      <c r="E50" s="61"/>
      <c r="F50" s="61"/>
      <c r="G50" s="61"/>
      <c r="H50" s="61"/>
      <c r="I50" s="61"/>
      <c r="J50" s="61"/>
      <c r="K50" s="61"/>
      <c r="L50" s="61"/>
      <c r="M50" s="176"/>
      <c r="N50" s="694"/>
      <c r="O50" s="61"/>
      <c r="P50" s="61"/>
      <c r="Q50" s="61"/>
      <c r="R50" s="61"/>
      <c r="S50" s="61"/>
      <c r="T50" s="61"/>
      <c r="U50" s="61"/>
      <c r="V50" s="61"/>
      <c r="W50" s="61"/>
      <c r="X50" s="61"/>
      <c r="Y50" s="61"/>
      <c r="Z50" s="61"/>
      <c r="AA50" s="86"/>
      <c r="AB50" s="43"/>
    </row>
    <row r="51" spans="1:28" ht="16.5" customHeight="1" x14ac:dyDescent="0.2">
      <c r="A51" s="2015"/>
      <c r="B51" s="1969" t="s">
        <v>226</v>
      </c>
      <c r="C51" s="1969"/>
      <c r="D51" s="61"/>
      <c r="E51" s="61"/>
      <c r="F51" s="61"/>
      <c r="G51" s="61"/>
      <c r="H51" s="61"/>
      <c r="I51" s="61"/>
      <c r="J51" s="61"/>
      <c r="K51" s="61"/>
      <c r="L51" s="61"/>
      <c r="M51" s="176"/>
      <c r="N51" s="694"/>
      <c r="O51" s="61"/>
      <c r="P51" s="61"/>
      <c r="Q51" s="61"/>
      <c r="R51" s="61"/>
      <c r="S51" s="61"/>
      <c r="T51" s="61"/>
      <c r="U51" s="61"/>
      <c r="V51" s="61"/>
      <c r="W51" s="61"/>
      <c r="X51" s="61"/>
      <c r="Y51" s="61"/>
      <c r="Z51" s="61"/>
      <c r="AA51" s="86"/>
      <c r="AB51" s="43"/>
    </row>
    <row r="52" spans="1:28" ht="16.5" customHeight="1" x14ac:dyDescent="0.2">
      <c r="A52" s="2015"/>
      <c r="B52" s="1969" t="s">
        <v>227</v>
      </c>
      <c r="C52" s="1969"/>
      <c r="D52" s="61"/>
      <c r="E52" s="61"/>
      <c r="F52" s="61"/>
      <c r="G52" s="61"/>
      <c r="H52" s="61"/>
      <c r="I52" s="61"/>
      <c r="J52" s="61"/>
      <c r="K52" s="61"/>
      <c r="L52" s="61"/>
      <c r="M52" s="176"/>
      <c r="N52" s="694"/>
      <c r="O52" s="61"/>
      <c r="P52" s="61"/>
      <c r="Q52" s="61"/>
      <c r="R52" s="61"/>
      <c r="S52" s="61"/>
      <c r="T52" s="61"/>
      <c r="U52" s="61"/>
      <c r="V52" s="61"/>
      <c r="W52" s="61"/>
      <c r="X52" s="61"/>
      <c r="Y52" s="61"/>
      <c r="Z52" s="61"/>
      <c r="AA52" s="86"/>
      <c r="AB52" s="43"/>
    </row>
    <row r="53" spans="1:28" ht="16.5" customHeight="1" thickBot="1" x14ac:dyDescent="0.25">
      <c r="A53" s="2015"/>
      <c r="B53" s="1969" t="s">
        <v>228</v>
      </c>
      <c r="C53" s="1969"/>
      <c r="D53" s="76">
        <f t="shared" si="19"/>
        <v>1</v>
      </c>
      <c r="E53" s="76"/>
      <c r="F53" s="76">
        <v>1</v>
      </c>
      <c r="G53" s="76"/>
      <c r="H53" s="76"/>
      <c r="I53" s="61">
        <f t="shared" si="20"/>
        <v>1</v>
      </c>
      <c r="J53" s="76"/>
      <c r="K53" s="76">
        <v>1</v>
      </c>
      <c r="L53" s="76"/>
      <c r="M53" s="179"/>
      <c r="N53" s="697"/>
      <c r="O53" s="76"/>
      <c r="P53" s="76">
        <v>1</v>
      </c>
      <c r="Q53" s="76">
        <v>75</v>
      </c>
      <c r="R53" s="76"/>
      <c r="S53" s="76"/>
      <c r="T53" s="76"/>
      <c r="U53" s="76"/>
      <c r="V53" s="76">
        <v>1</v>
      </c>
      <c r="W53" s="76">
        <v>15</v>
      </c>
      <c r="X53" s="76"/>
      <c r="Y53" s="76"/>
      <c r="Z53" s="76">
        <v>1</v>
      </c>
      <c r="AA53" s="185">
        <v>60</v>
      </c>
      <c r="AB53" s="43"/>
    </row>
    <row r="54" spans="1:28" ht="16.5" customHeight="1" thickTop="1" thickBot="1" x14ac:dyDescent="0.25">
      <c r="A54" s="2016"/>
      <c r="B54" s="1971" t="s">
        <v>363</v>
      </c>
      <c r="C54" s="1972"/>
      <c r="D54" s="109">
        <f>SUM(D45:D53)</f>
        <v>4</v>
      </c>
      <c r="E54" s="109">
        <f t="shared" ref="E54:AA54" si="21">SUM(E45:E53)</f>
        <v>0</v>
      </c>
      <c r="F54" s="109">
        <f>SUM(F47:F53)</f>
        <v>1</v>
      </c>
      <c r="G54" s="109">
        <f t="shared" si="21"/>
        <v>3</v>
      </c>
      <c r="H54" s="109">
        <f t="shared" si="21"/>
        <v>0</v>
      </c>
      <c r="I54" s="109">
        <f t="shared" si="21"/>
        <v>4</v>
      </c>
      <c r="J54" s="109">
        <f t="shared" si="21"/>
        <v>0</v>
      </c>
      <c r="K54" s="109">
        <f>SUM(K47:K53)</f>
        <v>1</v>
      </c>
      <c r="L54" s="109">
        <f t="shared" si="21"/>
        <v>3</v>
      </c>
      <c r="M54" s="702">
        <f t="shared" si="21"/>
        <v>0</v>
      </c>
      <c r="N54" s="711">
        <f t="shared" si="21"/>
        <v>0</v>
      </c>
      <c r="O54" s="109">
        <f t="shared" si="21"/>
        <v>0</v>
      </c>
      <c r="P54" s="110">
        <f t="shared" si="21"/>
        <v>4</v>
      </c>
      <c r="Q54" s="109">
        <f t="shared" si="21"/>
        <v>393</v>
      </c>
      <c r="R54" s="109">
        <f t="shared" si="21"/>
        <v>0</v>
      </c>
      <c r="S54" s="109">
        <f t="shared" si="21"/>
        <v>0</v>
      </c>
      <c r="T54" s="109">
        <f t="shared" si="21"/>
        <v>1</v>
      </c>
      <c r="U54" s="109">
        <f t="shared" si="21"/>
        <v>2</v>
      </c>
      <c r="V54" s="109">
        <f t="shared" si="21"/>
        <v>3</v>
      </c>
      <c r="W54" s="109">
        <f t="shared" si="21"/>
        <v>159</v>
      </c>
      <c r="X54" s="109">
        <f t="shared" si="21"/>
        <v>1</v>
      </c>
      <c r="Y54" s="109">
        <f t="shared" si="21"/>
        <v>4</v>
      </c>
      <c r="Z54" s="109">
        <f t="shared" si="21"/>
        <v>3</v>
      </c>
      <c r="AA54" s="152">
        <f t="shared" si="21"/>
        <v>232</v>
      </c>
      <c r="AB54" s="43"/>
    </row>
    <row r="55" spans="1:28" ht="16.5" customHeight="1" x14ac:dyDescent="0.2">
      <c r="A55" s="2029" t="s">
        <v>270</v>
      </c>
      <c r="B55" s="1975" t="s">
        <v>229</v>
      </c>
      <c r="C55" s="1975"/>
      <c r="D55" s="78"/>
      <c r="E55" s="78"/>
      <c r="F55" s="78"/>
      <c r="G55" s="78"/>
      <c r="H55" s="78"/>
      <c r="I55" s="61"/>
      <c r="J55" s="78"/>
      <c r="K55" s="78"/>
      <c r="L55" s="78"/>
      <c r="M55" s="177"/>
      <c r="N55" s="696"/>
      <c r="O55" s="78"/>
      <c r="P55" s="78"/>
      <c r="Q55" s="78"/>
      <c r="R55" s="78"/>
      <c r="S55" s="78"/>
      <c r="T55" s="78"/>
      <c r="U55" s="78"/>
      <c r="V55" s="78"/>
      <c r="W55" s="78"/>
      <c r="X55" s="78"/>
      <c r="Y55" s="78"/>
      <c r="Z55" s="78"/>
      <c r="AA55" s="153"/>
      <c r="AB55" s="95"/>
    </row>
    <row r="56" spans="1:28" ht="16.5" customHeight="1" x14ac:dyDescent="0.2">
      <c r="A56" s="2030"/>
      <c r="B56" s="1969" t="s">
        <v>198</v>
      </c>
      <c r="C56" s="1969"/>
      <c r="D56" s="108"/>
      <c r="E56" s="108"/>
      <c r="F56" s="108"/>
      <c r="G56" s="108"/>
      <c r="H56" s="108"/>
      <c r="I56" s="61"/>
      <c r="J56" s="108"/>
      <c r="K56" s="108"/>
      <c r="L56" s="108"/>
      <c r="M56" s="175"/>
      <c r="N56" s="712"/>
      <c r="O56" s="108"/>
      <c r="P56" s="108"/>
      <c r="Q56" s="108"/>
      <c r="R56" s="108"/>
      <c r="S56" s="108"/>
      <c r="T56" s="108"/>
      <c r="U56" s="108"/>
      <c r="V56" s="108"/>
      <c r="W56" s="108"/>
      <c r="X56" s="108"/>
      <c r="Y56" s="108"/>
      <c r="Z56" s="108"/>
      <c r="AA56" s="114"/>
      <c r="AB56" s="43"/>
    </row>
    <row r="57" spans="1:28" ht="16.5" customHeight="1" thickBot="1" x14ac:dyDescent="0.25">
      <c r="A57" s="2030"/>
      <c r="B57" s="1969" t="s">
        <v>148</v>
      </c>
      <c r="C57" s="1969"/>
      <c r="D57" s="61"/>
      <c r="E57" s="61"/>
      <c r="F57" s="61"/>
      <c r="G57" s="61"/>
      <c r="H57" s="61"/>
      <c r="I57" s="61"/>
      <c r="J57" s="61"/>
      <c r="K57" s="61"/>
      <c r="L57" s="61"/>
      <c r="M57" s="176"/>
      <c r="N57" s="694"/>
      <c r="O57" s="61"/>
      <c r="P57" s="61"/>
      <c r="Q57" s="61"/>
      <c r="R57" s="61"/>
      <c r="S57" s="61"/>
      <c r="T57" s="61"/>
      <c r="U57" s="61"/>
      <c r="V57" s="61"/>
      <c r="W57" s="61"/>
      <c r="X57" s="61"/>
      <c r="Y57" s="61"/>
      <c r="Z57" s="61"/>
      <c r="AA57" s="86"/>
      <c r="AB57" s="43"/>
    </row>
    <row r="58" spans="1:28" ht="16.5" customHeight="1" thickTop="1" thickBot="1" x14ac:dyDescent="0.25">
      <c r="A58" s="2031"/>
      <c r="B58" s="1971" t="s">
        <v>363</v>
      </c>
      <c r="C58" s="1972"/>
      <c r="D58" s="109">
        <f>SUM(D55:D57)</f>
        <v>0</v>
      </c>
      <c r="E58" s="109">
        <f t="shared" ref="E58:AA58" si="22">SUM(E55:E57)</f>
        <v>0</v>
      </c>
      <c r="F58" s="109">
        <f t="shared" si="22"/>
        <v>0</v>
      </c>
      <c r="G58" s="109">
        <f t="shared" si="22"/>
        <v>0</v>
      </c>
      <c r="H58" s="109">
        <f t="shared" si="22"/>
        <v>0</v>
      </c>
      <c r="I58" s="109">
        <f t="shared" si="22"/>
        <v>0</v>
      </c>
      <c r="J58" s="109">
        <f t="shared" si="22"/>
        <v>0</v>
      </c>
      <c r="K58" s="109">
        <f t="shared" si="22"/>
        <v>0</v>
      </c>
      <c r="L58" s="109">
        <f t="shared" si="22"/>
        <v>0</v>
      </c>
      <c r="M58" s="702">
        <f t="shared" si="22"/>
        <v>0</v>
      </c>
      <c r="N58" s="711">
        <f t="shared" si="22"/>
        <v>0</v>
      </c>
      <c r="O58" s="109">
        <f t="shared" si="22"/>
        <v>0</v>
      </c>
      <c r="P58" s="110">
        <f t="shared" si="22"/>
        <v>0</v>
      </c>
      <c r="Q58" s="109">
        <f t="shared" si="22"/>
        <v>0</v>
      </c>
      <c r="R58" s="109">
        <f t="shared" si="22"/>
        <v>0</v>
      </c>
      <c r="S58" s="109">
        <f t="shared" si="22"/>
        <v>0</v>
      </c>
      <c r="T58" s="109">
        <f t="shared" si="22"/>
        <v>0</v>
      </c>
      <c r="U58" s="109">
        <f t="shared" si="22"/>
        <v>0</v>
      </c>
      <c r="V58" s="109">
        <f t="shared" si="22"/>
        <v>0</v>
      </c>
      <c r="W58" s="109">
        <f>SUM(W55:W57)</f>
        <v>0</v>
      </c>
      <c r="X58" s="109">
        <f t="shared" si="22"/>
        <v>0</v>
      </c>
      <c r="Y58" s="109">
        <f t="shared" si="22"/>
        <v>0</v>
      </c>
      <c r="Z58" s="109">
        <f t="shared" si="22"/>
        <v>0</v>
      </c>
      <c r="AA58" s="152">
        <f t="shared" si="22"/>
        <v>0</v>
      </c>
      <c r="AB58" s="43"/>
    </row>
    <row r="59" spans="1:28" ht="16.5" customHeight="1" x14ac:dyDescent="0.2">
      <c r="A59" s="2032" t="s">
        <v>265</v>
      </c>
      <c r="B59" s="1969" t="s">
        <v>149</v>
      </c>
      <c r="C59" s="1969"/>
      <c r="D59" s="111">
        <f>SUM(E59:H59)</f>
        <v>1</v>
      </c>
      <c r="E59" s="78">
        <v>1</v>
      </c>
      <c r="F59" s="78"/>
      <c r="G59" s="78"/>
      <c r="H59" s="78"/>
      <c r="I59" s="76">
        <f>SUM(J59:M59)</f>
        <v>27</v>
      </c>
      <c r="J59" s="78">
        <v>27</v>
      </c>
      <c r="K59" s="78"/>
      <c r="L59" s="78"/>
      <c r="M59" s="177"/>
      <c r="N59" s="696"/>
      <c r="O59" s="78"/>
      <c r="P59" s="78"/>
      <c r="Q59" s="78"/>
      <c r="R59" s="78">
        <v>1</v>
      </c>
      <c r="S59" s="78">
        <v>27</v>
      </c>
      <c r="T59" s="78"/>
      <c r="U59" s="78"/>
      <c r="V59" s="78">
        <v>1</v>
      </c>
      <c r="W59" s="78">
        <v>27</v>
      </c>
      <c r="X59" s="78"/>
      <c r="Y59" s="78"/>
      <c r="Z59" s="78"/>
      <c r="AA59" s="153"/>
      <c r="AB59" s="43"/>
    </row>
    <row r="60" spans="1:28" ht="16.5" customHeight="1" x14ac:dyDescent="0.2">
      <c r="A60" s="2030"/>
      <c r="B60" s="1968" t="s">
        <v>231</v>
      </c>
      <c r="C60" s="1968"/>
      <c r="D60" s="36"/>
      <c r="E60" s="64"/>
      <c r="F60" s="61"/>
      <c r="G60" s="61"/>
      <c r="H60" s="61"/>
      <c r="I60" s="36"/>
      <c r="J60" s="64"/>
      <c r="K60" s="61"/>
      <c r="L60" s="61"/>
      <c r="M60" s="176"/>
      <c r="N60" s="694"/>
      <c r="O60" s="61"/>
      <c r="P60" s="61"/>
      <c r="Q60" s="61"/>
      <c r="R60" s="61"/>
      <c r="S60" s="61"/>
      <c r="T60" s="61"/>
      <c r="U60" s="61"/>
      <c r="V60" s="61"/>
      <c r="W60" s="61"/>
      <c r="X60" s="61"/>
      <c r="Y60" s="61"/>
      <c r="Z60" s="61"/>
      <c r="AA60" s="86"/>
      <c r="AB60" s="43"/>
    </row>
    <row r="61" spans="1:28" ht="16.5" customHeight="1" thickBot="1" x14ac:dyDescent="0.25">
      <c r="A61" s="2030"/>
      <c r="B61" s="1969" t="s">
        <v>232</v>
      </c>
      <c r="C61" s="1969"/>
      <c r="D61" s="61">
        <f>SUM(E61:H61)</f>
        <v>1</v>
      </c>
      <c r="E61" s="61"/>
      <c r="F61" s="61"/>
      <c r="G61" s="61"/>
      <c r="H61" s="61">
        <v>1</v>
      </c>
      <c r="I61" s="76">
        <f>SUM(J61:M61)</f>
        <v>285</v>
      </c>
      <c r="J61" s="61"/>
      <c r="K61" s="61"/>
      <c r="L61" s="61"/>
      <c r="M61" s="176">
        <v>285</v>
      </c>
      <c r="N61" s="694"/>
      <c r="O61" s="61"/>
      <c r="P61" s="61"/>
      <c r="Q61" s="61"/>
      <c r="R61" s="61">
        <v>1</v>
      </c>
      <c r="S61" s="61">
        <v>285</v>
      </c>
      <c r="T61" s="61"/>
      <c r="U61" s="61"/>
      <c r="V61" s="61">
        <v>1</v>
      </c>
      <c r="W61" s="61">
        <v>105</v>
      </c>
      <c r="X61" s="61"/>
      <c r="Y61" s="61"/>
      <c r="Z61" s="61">
        <v>1</v>
      </c>
      <c r="AA61" s="86">
        <v>180</v>
      </c>
      <c r="AB61" s="43"/>
    </row>
    <row r="62" spans="1:28" ht="16.5" customHeight="1" thickTop="1" thickBot="1" x14ac:dyDescent="0.25">
      <c r="A62" s="2031"/>
      <c r="B62" s="1971" t="s">
        <v>363</v>
      </c>
      <c r="C62" s="1972"/>
      <c r="D62" s="109">
        <f>SUM(D59:D61)</f>
        <v>2</v>
      </c>
      <c r="E62" s="109">
        <f>SUM(E59,E60:E61)</f>
        <v>1</v>
      </c>
      <c r="F62" s="109">
        <f>SUM(F59:F61)</f>
        <v>0</v>
      </c>
      <c r="G62" s="109">
        <f>SUM(G59,G60:G61)</f>
        <v>0</v>
      </c>
      <c r="H62" s="109">
        <f>SUM(H59:H61)</f>
        <v>1</v>
      </c>
      <c r="I62" s="168">
        <f>SUM(J62:M62)</f>
        <v>312</v>
      </c>
      <c r="J62" s="109">
        <f>SUM(J59:J61)</f>
        <v>27</v>
      </c>
      <c r="K62" s="109">
        <f>SUM(K59:K61)</f>
        <v>0</v>
      </c>
      <c r="L62" s="109">
        <f>SUM(L59,L60:L61)</f>
        <v>0</v>
      </c>
      <c r="M62" s="702">
        <f>SUM(M59:M61)</f>
        <v>285</v>
      </c>
      <c r="N62" s="710">
        <f>SUM(N59:N61)</f>
        <v>0</v>
      </c>
      <c r="O62" s="109">
        <f>SUM(O59:O61)</f>
        <v>0</v>
      </c>
      <c r="P62" s="109">
        <f>SUM(P59:P61)</f>
        <v>0</v>
      </c>
      <c r="Q62" s="109">
        <f>SUM(Q59:Q61)</f>
        <v>0</v>
      </c>
      <c r="R62" s="109">
        <f>SUM(R59,R60:R61)</f>
        <v>2</v>
      </c>
      <c r="S62" s="109">
        <f>SUM(S59,S60:S61)</f>
        <v>312</v>
      </c>
      <c r="T62" s="109">
        <f>SUM(T59:T61)</f>
        <v>0</v>
      </c>
      <c r="U62" s="109">
        <f>SUM(U59:U61)</f>
        <v>0</v>
      </c>
      <c r="V62" s="109">
        <f>SUM(V59,V60:V61)</f>
        <v>2</v>
      </c>
      <c r="W62" s="109">
        <f>SUM(W59,W60:W61)</f>
        <v>132</v>
      </c>
      <c r="X62" s="109">
        <f>SUM(X59:X61)</f>
        <v>0</v>
      </c>
      <c r="Y62" s="109">
        <f>SUM(Y59:Y61)</f>
        <v>0</v>
      </c>
      <c r="Z62" s="109">
        <f>SUM(Z59:Z61)</f>
        <v>1</v>
      </c>
      <c r="AA62" s="152">
        <f>SUM(AA59,AA60:AA61)</f>
        <v>180</v>
      </c>
      <c r="AB62" s="43"/>
    </row>
    <row r="63" spans="1:28" ht="16.5" customHeight="1" x14ac:dyDescent="0.2">
      <c r="A63" s="2032" t="s">
        <v>292</v>
      </c>
      <c r="B63" s="1969" t="s">
        <v>160</v>
      </c>
      <c r="C63" s="1969"/>
      <c r="D63" s="83"/>
      <c r="E63" s="83"/>
      <c r="F63" s="83"/>
      <c r="G63" s="83"/>
      <c r="H63" s="83"/>
      <c r="I63" s="61"/>
      <c r="J63" s="83"/>
      <c r="K63" s="83"/>
      <c r="L63" s="83"/>
      <c r="M63" s="181"/>
      <c r="N63" s="698"/>
      <c r="O63" s="83"/>
      <c r="P63" s="83"/>
      <c r="Q63" s="83"/>
      <c r="R63" s="83"/>
      <c r="S63" s="83"/>
      <c r="T63" s="83"/>
      <c r="U63" s="83"/>
      <c r="V63" s="83"/>
      <c r="W63" s="83"/>
      <c r="X63" s="83"/>
      <c r="Y63" s="83"/>
      <c r="Z63" s="83"/>
      <c r="AA63" s="85"/>
      <c r="AB63" s="43"/>
    </row>
    <row r="64" spans="1:28" ht="16.5" customHeight="1" x14ac:dyDescent="0.2">
      <c r="A64" s="2030"/>
      <c r="B64" s="1969" t="s">
        <v>161</v>
      </c>
      <c r="C64" s="1969"/>
      <c r="D64" s="61">
        <f t="shared" ref="D64:D69" si="23">SUM(E64:H64)</f>
        <v>3</v>
      </c>
      <c r="E64" s="61">
        <v>3</v>
      </c>
      <c r="F64" s="61"/>
      <c r="G64" s="61"/>
      <c r="H64" s="61"/>
      <c r="I64" s="61">
        <f t="shared" ref="I64:I69" si="24">SUM(J64:M64)</f>
        <v>48</v>
      </c>
      <c r="J64" s="61">
        <v>48</v>
      </c>
      <c r="K64" s="61"/>
      <c r="L64" s="61"/>
      <c r="M64" s="176"/>
      <c r="N64" s="694"/>
      <c r="O64" s="61"/>
      <c r="P64" s="61"/>
      <c r="Q64" s="61"/>
      <c r="R64" s="61">
        <v>3</v>
      </c>
      <c r="S64" s="61">
        <v>96</v>
      </c>
      <c r="T64" s="61"/>
      <c r="U64" s="61"/>
      <c r="V64" s="61"/>
      <c r="W64" s="61"/>
      <c r="X64" s="61"/>
      <c r="Y64" s="61"/>
      <c r="Z64" s="61">
        <v>3</v>
      </c>
      <c r="AA64" s="86">
        <v>96</v>
      </c>
      <c r="AB64" s="43"/>
    </row>
    <row r="65" spans="1:28" ht="16.5" customHeight="1" x14ac:dyDescent="0.2">
      <c r="A65" s="2030"/>
      <c r="B65" s="1969" t="s">
        <v>233</v>
      </c>
      <c r="C65" s="1969"/>
      <c r="D65" s="108"/>
      <c r="E65" s="108"/>
      <c r="F65" s="108"/>
      <c r="G65" s="108"/>
      <c r="H65" s="108"/>
      <c r="I65" s="61"/>
      <c r="J65" s="108"/>
      <c r="K65" s="108"/>
      <c r="L65" s="108"/>
      <c r="M65" s="175"/>
      <c r="N65" s="712"/>
      <c r="O65" s="108"/>
      <c r="P65" s="108"/>
      <c r="Q65" s="108"/>
      <c r="R65" s="108"/>
      <c r="S65" s="108"/>
      <c r="T65" s="108"/>
      <c r="U65" s="108"/>
      <c r="V65" s="108"/>
      <c r="W65" s="108"/>
      <c r="X65" s="108"/>
      <c r="Y65" s="108"/>
      <c r="Z65" s="108"/>
      <c r="AA65" s="114"/>
      <c r="AB65" s="43"/>
    </row>
    <row r="66" spans="1:28" ht="16.5" customHeight="1" x14ac:dyDescent="0.2">
      <c r="A66" s="2030"/>
      <c r="B66" s="1968" t="s">
        <v>234</v>
      </c>
      <c r="C66" s="1968"/>
      <c r="D66" s="108"/>
      <c r="E66" s="108"/>
      <c r="F66" s="108"/>
      <c r="G66" s="108"/>
      <c r="H66" s="108"/>
      <c r="I66" s="61"/>
      <c r="J66" s="108"/>
      <c r="K66" s="108"/>
      <c r="L66" s="108"/>
      <c r="M66" s="175"/>
      <c r="N66" s="712"/>
      <c r="O66" s="108"/>
      <c r="P66" s="108"/>
      <c r="Q66" s="108"/>
      <c r="R66" s="108"/>
      <c r="S66" s="108"/>
      <c r="T66" s="108"/>
      <c r="U66" s="108"/>
      <c r="V66" s="108"/>
      <c r="W66" s="108"/>
      <c r="X66" s="108"/>
      <c r="Y66" s="108"/>
      <c r="Z66" s="108"/>
      <c r="AA66" s="114"/>
      <c r="AB66" s="43"/>
    </row>
    <row r="67" spans="1:28" ht="16.5" customHeight="1" x14ac:dyDescent="0.2">
      <c r="A67" s="2030"/>
      <c r="B67" s="1968" t="s">
        <v>235</v>
      </c>
      <c r="C67" s="1968"/>
      <c r="D67" s="61"/>
      <c r="E67" s="61"/>
      <c r="F67" s="61"/>
      <c r="G67" s="61"/>
      <c r="H67" s="61"/>
      <c r="I67" s="61"/>
      <c r="J67" s="61"/>
      <c r="K67" s="61"/>
      <c r="L67" s="61"/>
      <c r="M67" s="176"/>
      <c r="N67" s="694"/>
      <c r="O67" s="61"/>
      <c r="P67" s="61"/>
      <c r="Q67" s="61"/>
      <c r="R67" s="61"/>
      <c r="S67" s="61"/>
      <c r="T67" s="61"/>
      <c r="U67" s="61"/>
      <c r="V67" s="61"/>
      <c r="W67" s="61"/>
      <c r="X67" s="61"/>
      <c r="Y67" s="61"/>
      <c r="Z67" s="61"/>
      <c r="AA67" s="86"/>
      <c r="AB67" s="43"/>
    </row>
    <row r="68" spans="1:28" ht="16.5" customHeight="1" x14ac:dyDescent="0.2">
      <c r="A68" s="2030"/>
      <c r="B68" s="1968" t="s">
        <v>236</v>
      </c>
      <c r="C68" s="1968"/>
      <c r="D68" s="61"/>
      <c r="E68" s="61"/>
      <c r="F68" s="61"/>
      <c r="G68" s="61"/>
      <c r="H68" s="61"/>
      <c r="I68" s="61"/>
      <c r="J68" s="61"/>
      <c r="K68" s="61"/>
      <c r="L68" s="61"/>
      <c r="M68" s="176"/>
      <c r="N68" s="694"/>
      <c r="O68" s="61"/>
      <c r="P68" s="61"/>
      <c r="Q68" s="61"/>
      <c r="R68" s="61"/>
      <c r="S68" s="61"/>
      <c r="T68" s="61"/>
      <c r="U68" s="61"/>
      <c r="V68" s="61"/>
      <c r="W68" s="61"/>
      <c r="X68" s="61"/>
      <c r="Y68" s="61"/>
      <c r="Z68" s="61"/>
      <c r="AA68" s="86"/>
      <c r="AB68" s="43"/>
    </row>
    <row r="69" spans="1:28" ht="16.5" customHeight="1" thickBot="1" x14ac:dyDescent="0.25">
      <c r="A69" s="2030"/>
      <c r="B69" s="1968" t="s">
        <v>141</v>
      </c>
      <c r="C69" s="1968"/>
      <c r="D69" s="61">
        <f t="shared" si="23"/>
        <v>8</v>
      </c>
      <c r="E69" s="61">
        <v>5</v>
      </c>
      <c r="F69" s="61">
        <v>3</v>
      </c>
      <c r="G69" s="61"/>
      <c r="H69" s="61"/>
      <c r="I69" s="61">
        <f t="shared" si="24"/>
        <v>76</v>
      </c>
      <c r="J69" s="61">
        <v>73</v>
      </c>
      <c r="K69" s="61">
        <v>3</v>
      </c>
      <c r="L69" s="61"/>
      <c r="M69" s="176"/>
      <c r="N69" s="694"/>
      <c r="O69" s="61"/>
      <c r="P69" s="61"/>
      <c r="Q69" s="61"/>
      <c r="R69" s="61">
        <v>8</v>
      </c>
      <c r="S69" s="61">
        <v>76</v>
      </c>
      <c r="T69" s="61"/>
      <c r="U69" s="61"/>
      <c r="V69" s="61"/>
      <c r="W69" s="61"/>
      <c r="X69" s="61"/>
      <c r="Y69" s="61"/>
      <c r="Z69" s="61">
        <v>8</v>
      </c>
      <c r="AA69" s="86">
        <v>76</v>
      </c>
      <c r="AB69" s="43"/>
    </row>
    <row r="70" spans="1:28" ht="16.5" customHeight="1" thickTop="1" thickBot="1" x14ac:dyDescent="0.25">
      <c r="A70" s="2031"/>
      <c r="B70" s="1971" t="s">
        <v>363</v>
      </c>
      <c r="C70" s="1972"/>
      <c r="D70" s="109">
        <f>SUM(D63:D69)</f>
        <v>11</v>
      </c>
      <c r="E70" s="109">
        <f>SUM(E63:E69)</f>
        <v>8</v>
      </c>
      <c r="F70" s="109">
        <f t="shared" ref="F70:AA70" si="25">SUM(F63:F69)</f>
        <v>3</v>
      </c>
      <c r="G70" s="109">
        <f t="shared" si="25"/>
        <v>0</v>
      </c>
      <c r="H70" s="109">
        <f t="shared" si="25"/>
        <v>0</v>
      </c>
      <c r="I70" s="109">
        <f t="shared" si="25"/>
        <v>124</v>
      </c>
      <c r="J70" s="109">
        <f t="shared" si="25"/>
        <v>121</v>
      </c>
      <c r="K70" s="109">
        <f t="shared" si="25"/>
        <v>3</v>
      </c>
      <c r="L70" s="109">
        <f t="shared" si="25"/>
        <v>0</v>
      </c>
      <c r="M70" s="702">
        <f t="shared" si="25"/>
        <v>0</v>
      </c>
      <c r="N70" s="711">
        <f t="shared" si="25"/>
        <v>0</v>
      </c>
      <c r="O70" s="110">
        <f t="shared" si="25"/>
        <v>0</v>
      </c>
      <c r="P70" s="110">
        <f t="shared" si="25"/>
        <v>0</v>
      </c>
      <c r="Q70" s="109">
        <f t="shared" si="25"/>
        <v>0</v>
      </c>
      <c r="R70" s="109">
        <f t="shared" si="25"/>
        <v>11</v>
      </c>
      <c r="S70" s="109">
        <f t="shared" si="25"/>
        <v>172</v>
      </c>
      <c r="T70" s="110">
        <f t="shared" si="25"/>
        <v>0</v>
      </c>
      <c r="U70" s="110">
        <f t="shared" si="25"/>
        <v>0</v>
      </c>
      <c r="V70" s="109">
        <f t="shared" si="25"/>
        <v>0</v>
      </c>
      <c r="W70" s="109">
        <f t="shared" si="25"/>
        <v>0</v>
      </c>
      <c r="X70" s="110">
        <f t="shared" si="25"/>
        <v>0</v>
      </c>
      <c r="Y70" s="110">
        <f t="shared" si="25"/>
        <v>0</v>
      </c>
      <c r="Z70" s="110">
        <f t="shared" si="25"/>
        <v>11</v>
      </c>
      <c r="AA70" s="152">
        <f t="shared" si="25"/>
        <v>172</v>
      </c>
      <c r="AB70" s="43"/>
    </row>
    <row r="71" spans="1:28" ht="16.5" customHeight="1" x14ac:dyDescent="0.2">
      <c r="A71" s="1685" t="s">
        <v>266</v>
      </c>
      <c r="B71" s="1680" t="s">
        <v>199</v>
      </c>
      <c r="C71" s="1680"/>
      <c r="D71" s="225">
        <f>SUM(E71:H71)</f>
        <v>1</v>
      </c>
      <c r="E71" s="225"/>
      <c r="F71" s="225"/>
      <c r="G71" s="225">
        <v>1</v>
      </c>
      <c r="H71" s="225"/>
      <c r="I71" s="209">
        <v>195</v>
      </c>
      <c r="J71" s="225"/>
      <c r="K71" s="225"/>
      <c r="L71" s="225">
        <v>195</v>
      </c>
      <c r="M71" s="703"/>
      <c r="N71" s="713"/>
      <c r="O71" s="225"/>
      <c r="P71" s="225"/>
      <c r="Q71" s="225"/>
      <c r="R71" s="225">
        <v>1</v>
      </c>
      <c r="S71" s="225">
        <v>129</v>
      </c>
      <c r="T71" s="225"/>
      <c r="U71" s="225"/>
      <c r="V71" s="225">
        <v>1</v>
      </c>
      <c r="W71" s="225">
        <v>18</v>
      </c>
      <c r="X71" s="225">
        <v>1</v>
      </c>
      <c r="Y71" s="225">
        <v>48</v>
      </c>
      <c r="Z71" s="225">
        <v>1</v>
      </c>
      <c r="AA71" s="258">
        <v>129</v>
      </c>
      <c r="AB71" s="95"/>
    </row>
    <row r="72" spans="1:28" ht="16.5" customHeight="1" x14ac:dyDescent="0.2">
      <c r="A72" s="1686"/>
      <c r="B72" s="1680" t="s">
        <v>237</v>
      </c>
      <c r="C72" s="1680"/>
      <c r="D72" s="209">
        <f>SUM(E72:H72)</f>
        <v>1</v>
      </c>
      <c r="E72" s="209"/>
      <c r="F72" s="209"/>
      <c r="G72" s="209">
        <v>1</v>
      </c>
      <c r="H72" s="209"/>
      <c r="I72" s="209">
        <v>158</v>
      </c>
      <c r="J72" s="209"/>
      <c r="K72" s="209"/>
      <c r="L72" s="209">
        <v>158</v>
      </c>
      <c r="M72" s="411"/>
      <c r="N72" s="699"/>
      <c r="O72" s="209"/>
      <c r="P72" s="209">
        <v>1</v>
      </c>
      <c r="Q72" s="209">
        <v>67</v>
      </c>
      <c r="R72" s="209">
        <v>1</v>
      </c>
      <c r="S72" s="209">
        <v>91</v>
      </c>
      <c r="T72" s="209"/>
      <c r="U72" s="209"/>
      <c r="V72" s="209"/>
      <c r="W72" s="209"/>
      <c r="X72" s="209"/>
      <c r="Y72" s="209"/>
      <c r="Z72" s="209">
        <v>1</v>
      </c>
      <c r="AA72" s="259">
        <v>158</v>
      </c>
      <c r="AB72" s="95"/>
    </row>
    <row r="73" spans="1:28" ht="16.5" customHeight="1" thickBot="1" x14ac:dyDescent="0.25">
      <c r="A73" s="1686"/>
      <c r="B73" s="1691" t="s">
        <v>142</v>
      </c>
      <c r="C73" s="1691"/>
      <c r="D73" s="260">
        <f>SUM(E73:H73)</f>
        <v>5</v>
      </c>
      <c r="E73" s="260">
        <v>4</v>
      </c>
      <c r="F73" s="260"/>
      <c r="G73" s="260">
        <v>1</v>
      </c>
      <c r="H73" s="260"/>
      <c r="I73" s="209">
        <v>210</v>
      </c>
      <c r="J73" s="260">
        <v>108</v>
      </c>
      <c r="K73" s="260"/>
      <c r="L73" s="260">
        <v>102</v>
      </c>
      <c r="M73" s="704"/>
      <c r="N73" s="714"/>
      <c r="O73" s="260"/>
      <c r="P73" s="260"/>
      <c r="Q73" s="260"/>
      <c r="R73" s="260">
        <v>5</v>
      </c>
      <c r="S73" s="260">
        <v>201</v>
      </c>
      <c r="T73" s="260"/>
      <c r="U73" s="260"/>
      <c r="V73" s="260">
        <v>1</v>
      </c>
      <c r="W73" s="260">
        <v>9</v>
      </c>
      <c r="X73" s="260"/>
      <c r="Y73" s="260"/>
      <c r="Z73" s="260">
        <v>5</v>
      </c>
      <c r="AA73" s="261">
        <v>201</v>
      </c>
      <c r="AB73" s="95"/>
    </row>
    <row r="74" spans="1:28" ht="16.5" customHeight="1" thickTop="1" thickBot="1" x14ac:dyDescent="0.25">
      <c r="A74" s="1717"/>
      <c r="B74" s="1693" t="s">
        <v>363</v>
      </c>
      <c r="C74" s="1697"/>
      <c r="D74" s="262">
        <f>SUM(D71:D73)</f>
        <v>7</v>
      </c>
      <c r="E74" s="262">
        <f>SUM(E71:E73)</f>
        <v>4</v>
      </c>
      <c r="F74" s="262">
        <f t="shared" ref="F74:Z74" si="26">SUM(F71:F73)</f>
        <v>0</v>
      </c>
      <c r="G74" s="262">
        <f t="shared" si="26"/>
        <v>3</v>
      </c>
      <c r="H74" s="262">
        <f>SUM(H71:H73)</f>
        <v>0</v>
      </c>
      <c r="I74" s="262">
        <f t="shared" si="26"/>
        <v>563</v>
      </c>
      <c r="J74" s="262">
        <f>SUM(J71:J73)</f>
        <v>108</v>
      </c>
      <c r="K74" s="262">
        <f t="shared" si="26"/>
        <v>0</v>
      </c>
      <c r="L74" s="262">
        <f t="shared" si="26"/>
        <v>455</v>
      </c>
      <c r="M74" s="705">
        <f>SUM(M71:M73)</f>
        <v>0</v>
      </c>
      <c r="N74" s="1137">
        <f>SUM(N71:N73)</f>
        <v>0</v>
      </c>
      <c r="O74" s="263">
        <f>SUM(O71:O73)</f>
        <v>0</v>
      </c>
      <c r="P74" s="263">
        <f>SUM(P71:P73)</f>
        <v>1</v>
      </c>
      <c r="Q74" s="262">
        <f>SUM(Q71:Q73)</f>
        <v>67</v>
      </c>
      <c r="R74" s="262">
        <f t="shared" si="26"/>
        <v>7</v>
      </c>
      <c r="S74" s="262">
        <f t="shared" si="26"/>
        <v>421</v>
      </c>
      <c r="T74" s="263">
        <f>SUM(T71:T73)</f>
        <v>0</v>
      </c>
      <c r="U74" s="263">
        <f>SUM(U71:U73)</f>
        <v>0</v>
      </c>
      <c r="V74" s="262">
        <f t="shared" si="26"/>
        <v>2</v>
      </c>
      <c r="W74" s="262">
        <f t="shared" si="26"/>
        <v>27</v>
      </c>
      <c r="X74" s="263">
        <f>SUM(X71:X73)</f>
        <v>1</v>
      </c>
      <c r="Y74" s="263">
        <f>SUM(Y71:Y73)</f>
        <v>48</v>
      </c>
      <c r="Z74" s="262">
        <f t="shared" si="26"/>
        <v>7</v>
      </c>
      <c r="AA74" s="264">
        <f>SUM(AA71:AA73)</f>
        <v>488</v>
      </c>
      <c r="AB74" s="43"/>
    </row>
    <row r="75" spans="1:28" ht="16.5" customHeight="1" x14ac:dyDescent="0.2">
      <c r="A75" s="2014" t="s">
        <v>271</v>
      </c>
      <c r="B75" s="1966" t="s">
        <v>238</v>
      </c>
      <c r="C75" s="1966"/>
      <c r="D75" s="78"/>
      <c r="E75" s="78"/>
      <c r="F75" s="78"/>
      <c r="G75" s="78"/>
      <c r="H75" s="78"/>
      <c r="I75" s="61"/>
      <c r="J75" s="78"/>
      <c r="K75" s="78"/>
      <c r="L75" s="78"/>
      <c r="M75" s="177"/>
      <c r="N75" s="696"/>
      <c r="O75" s="78"/>
      <c r="P75" s="78"/>
      <c r="Q75" s="78"/>
      <c r="R75" s="78"/>
      <c r="S75" s="78"/>
      <c r="T75" s="78"/>
      <c r="U75" s="78"/>
      <c r="V75" s="78"/>
      <c r="W75" s="78"/>
      <c r="X75" s="78"/>
      <c r="Y75" s="78"/>
      <c r="Z75" s="78"/>
      <c r="AA75" s="153"/>
      <c r="AB75" s="43"/>
    </row>
    <row r="76" spans="1:28" ht="16.5" customHeight="1" x14ac:dyDescent="0.2">
      <c r="A76" s="2015"/>
      <c r="B76" s="1968" t="s">
        <v>143</v>
      </c>
      <c r="C76" s="1968"/>
      <c r="D76" s="61">
        <f>SUM(E76:H76)</f>
        <v>1</v>
      </c>
      <c r="E76" s="61"/>
      <c r="F76" s="61"/>
      <c r="G76" s="61"/>
      <c r="H76" s="61">
        <v>1</v>
      </c>
      <c r="I76" s="61">
        <f>SUM(J76:M76)</f>
        <v>255</v>
      </c>
      <c r="J76" s="61"/>
      <c r="K76" s="61"/>
      <c r="L76" s="61"/>
      <c r="M76" s="175">
        <v>255</v>
      </c>
      <c r="N76" s="694"/>
      <c r="O76" s="61"/>
      <c r="P76" s="61">
        <v>1</v>
      </c>
      <c r="Q76" s="61">
        <v>255</v>
      </c>
      <c r="R76" s="61"/>
      <c r="S76" s="61"/>
      <c r="T76" s="61"/>
      <c r="U76" s="61"/>
      <c r="V76" s="61">
        <v>1</v>
      </c>
      <c r="W76" s="61">
        <v>120</v>
      </c>
      <c r="X76" s="61"/>
      <c r="Y76" s="61"/>
      <c r="Z76" s="61">
        <v>1</v>
      </c>
      <c r="AA76" s="86">
        <v>135</v>
      </c>
      <c r="AB76" s="43"/>
    </row>
    <row r="77" spans="1:28" ht="16.5" customHeight="1" x14ac:dyDescent="0.2">
      <c r="A77" s="2015"/>
      <c r="B77" s="1969" t="s">
        <v>200</v>
      </c>
      <c r="C77" s="1970"/>
      <c r="D77" s="61">
        <f>SUM(E77:H77)</f>
        <v>1</v>
      </c>
      <c r="E77" s="61"/>
      <c r="F77" s="61"/>
      <c r="G77" s="61"/>
      <c r="H77" s="61">
        <v>1</v>
      </c>
      <c r="I77" s="61">
        <f>SUM(J77:M77)</f>
        <v>240</v>
      </c>
      <c r="J77" s="61"/>
      <c r="K77" s="61"/>
      <c r="L77" s="61"/>
      <c r="M77" s="176">
        <v>240</v>
      </c>
      <c r="N77" s="694"/>
      <c r="O77" s="61"/>
      <c r="P77" s="61">
        <v>1</v>
      </c>
      <c r="Q77" s="61">
        <v>240</v>
      </c>
      <c r="R77" s="61"/>
      <c r="S77" s="61"/>
      <c r="T77" s="61"/>
      <c r="U77" s="61"/>
      <c r="V77" s="61">
        <v>1</v>
      </c>
      <c r="W77" s="61">
        <v>130</v>
      </c>
      <c r="X77" s="61"/>
      <c r="Y77" s="61"/>
      <c r="Z77" s="61">
        <v>1</v>
      </c>
      <c r="AA77" s="86">
        <v>110</v>
      </c>
      <c r="AB77" s="43"/>
    </row>
    <row r="78" spans="1:28" ht="16.5" customHeight="1" thickBot="1" x14ac:dyDescent="0.25">
      <c r="A78" s="2015"/>
      <c r="B78" s="1969" t="s">
        <v>239</v>
      </c>
      <c r="C78" s="1969"/>
      <c r="D78" s="61"/>
      <c r="E78" s="61"/>
      <c r="F78" s="61"/>
      <c r="G78" s="61"/>
      <c r="H78" s="61"/>
      <c r="I78" s="61"/>
      <c r="J78" s="61"/>
      <c r="K78" s="61"/>
      <c r="L78" s="61"/>
      <c r="M78" s="176"/>
      <c r="N78" s="694"/>
      <c r="O78" s="61"/>
      <c r="P78" s="61"/>
      <c r="Q78" s="61"/>
      <c r="R78" s="61"/>
      <c r="S78" s="61"/>
      <c r="T78" s="61"/>
      <c r="U78" s="61"/>
      <c r="V78" s="61"/>
      <c r="W78" s="61"/>
      <c r="X78" s="61"/>
      <c r="Y78" s="61"/>
      <c r="Z78" s="61"/>
      <c r="AA78" s="86"/>
      <c r="AB78" s="43"/>
    </row>
    <row r="79" spans="1:28" ht="16.5" customHeight="1" thickTop="1" thickBot="1" x14ac:dyDescent="0.25">
      <c r="A79" s="2024"/>
      <c r="B79" s="1971" t="s">
        <v>363</v>
      </c>
      <c r="C79" s="1972"/>
      <c r="D79" s="109">
        <f>SUM(D75:D78)</f>
        <v>2</v>
      </c>
      <c r="E79" s="109">
        <f>SUM(E75:E78)</f>
        <v>0</v>
      </c>
      <c r="F79" s="109">
        <f>SUM(F75:F78)</f>
        <v>0</v>
      </c>
      <c r="G79" s="109">
        <f t="shared" ref="G79:AA79" si="27">SUM(G75:G78)</f>
        <v>0</v>
      </c>
      <c r="H79" s="109">
        <f>SUM(H75:H78)</f>
        <v>2</v>
      </c>
      <c r="I79" s="109">
        <f t="shared" si="27"/>
        <v>495</v>
      </c>
      <c r="J79" s="109">
        <f>SUM(J75:J78)</f>
        <v>0</v>
      </c>
      <c r="K79" s="109">
        <f>SUM(K75:K78)</f>
        <v>0</v>
      </c>
      <c r="L79" s="109">
        <f t="shared" si="27"/>
        <v>0</v>
      </c>
      <c r="M79" s="702">
        <f>SUM(M75:M78)</f>
        <v>495</v>
      </c>
      <c r="N79" s="710">
        <f>SUM(N75:N78)</f>
        <v>0</v>
      </c>
      <c r="O79" s="109">
        <f>SUM(O75:O78)</f>
        <v>0</v>
      </c>
      <c r="P79" s="110">
        <f t="shared" si="27"/>
        <v>2</v>
      </c>
      <c r="Q79" s="109">
        <f t="shared" si="27"/>
        <v>495</v>
      </c>
      <c r="R79" s="109">
        <f>SUM(R75:R78)</f>
        <v>0</v>
      </c>
      <c r="S79" s="109">
        <f>SUM(S75:S78)</f>
        <v>0</v>
      </c>
      <c r="T79" s="109">
        <f>SUM(T75:T78)</f>
        <v>0</v>
      </c>
      <c r="U79" s="109">
        <f>SUM(U75:U78)</f>
        <v>0</v>
      </c>
      <c r="V79" s="109">
        <f t="shared" si="27"/>
        <v>2</v>
      </c>
      <c r="W79" s="109">
        <f t="shared" si="27"/>
        <v>250</v>
      </c>
      <c r="X79" s="109">
        <f t="shared" si="27"/>
        <v>0</v>
      </c>
      <c r="Y79" s="109">
        <f t="shared" si="27"/>
        <v>0</v>
      </c>
      <c r="Z79" s="109">
        <f t="shared" si="27"/>
        <v>2</v>
      </c>
      <c r="AA79" s="152">
        <f t="shared" si="27"/>
        <v>245</v>
      </c>
      <c r="AB79" s="43"/>
    </row>
    <row r="80" spans="1:28" s="169" customFormat="1" ht="16.5" customHeight="1" x14ac:dyDescent="0.2">
      <c r="A80" s="1685" t="s">
        <v>293</v>
      </c>
      <c r="B80" s="1691" t="s">
        <v>162</v>
      </c>
      <c r="C80" s="1691"/>
      <c r="D80" s="225">
        <f t="shared" ref="D80:D81" si="28">SUM(E80:H80)</f>
        <v>1</v>
      </c>
      <c r="E80" s="225">
        <v>1</v>
      </c>
      <c r="F80" s="225"/>
      <c r="G80" s="225"/>
      <c r="H80" s="225"/>
      <c r="I80" s="209">
        <f t="shared" ref="I80:I81" si="29">SUM(J80:M80)</f>
        <v>25</v>
      </c>
      <c r="J80" s="225">
        <v>25</v>
      </c>
      <c r="K80" s="225"/>
      <c r="L80" s="225"/>
      <c r="M80" s="703"/>
      <c r="N80" s="713"/>
      <c r="O80" s="225"/>
      <c r="P80" s="225">
        <v>1</v>
      </c>
      <c r="Q80" s="225">
        <v>25</v>
      </c>
      <c r="R80" s="225"/>
      <c r="S80" s="225"/>
      <c r="T80" s="225"/>
      <c r="U80" s="225"/>
      <c r="V80" s="225"/>
      <c r="W80" s="225"/>
      <c r="X80" s="225"/>
      <c r="Y80" s="225"/>
      <c r="Z80" s="225">
        <v>1</v>
      </c>
      <c r="AA80" s="258">
        <v>25</v>
      </c>
      <c r="AB80" s="164"/>
    </row>
    <row r="81" spans="1:28" s="169" customFormat="1" ht="16.5" customHeight="1" x14ac:dyDescent="0.2">
      <c r="A81" s="1686"/>
      <c r="B81" s="1680" t="s">
        <v>163</v>
      </c>
      <c r="C81" s="1680"/>
      <c r="D81" s="209">
        <f t="shared" si="28"/>
        <v>1</v>
      </c>
      <c r="E81" s="209"/>
      <c r="F81" s="209">
        <v>1</v>
      </c>
      <c r="G81" s="209"/>
      <c r="H81" s="209"/>
      <c r="I81" s="209">
        <f t="shared" si="29"/>
        <v>57</v>
      </c>
      <c r="J81" s="209"/>
      <c r="K81" s="209">
        <v>57</v>
      </c>
      <c r="L81" s="209"/>
      <c r="M81" s="411"/>
      <c r="N81" s="699"/>
      <c r="O81" s="209"/>
      <c r="P81" s="209">
        <v>1</v>
      </c>
      <c r="Q81" s="209">
        <v>57</v>
      </c>
      <c r="R81" s="209"/>
      <c r="S81" s="209"/>
      <c r="T81" s="209"/>
      <c r="U81" s="209"/>
      <c r="V81" s="209"/>
      <c r="W81" s="209">
        <v>1</v>
      </c>
      <c r="X81" s="209"/>
      <c r="Y81" s="209">
        <v>4</v>
      </c>
      <c r="Z81" s="209"/>
      <c r="AA81" s="259">
        <v>52</v>
      </c>
      <c r="AB81" s="164"/>
    </row>
    <row r="82" spans="1:28" s="169" customFormat="1" ht="16.5" customHeight="1" x14ac:dyDescent="0.2">
      <c r="A82" s="1686"/>
      <c r="B82" s="1680" t="s">
        <v>164</v>
      </c>
      <c r="C82" s="1680"/>
      <c r="D82" s="260"/>
      <c r="E82" s="260"/>
      <c r="F82" s="260"/>
      <c r="G82" s="260"/>
      <c r="H82" s="260"/>
      <c r="I82" s="209"/>
      <c r="J82" s="260"/>
      <c r="K82" s="260"/>
      <c r="L82" s="260"/>
      <c r="M82" s="704"/>
      <c r="N82" s="714"/>
      <c r="O82" s="260"/>
      <c r="P82" s="260"/>
      <c r="Q82" s="260"/>
      <c r="R82" s="260"/>
      <c r="S82" s="260"/>
      <c r="T82" s="260"/>
      <c r="U82" s="260"/>
      <c r="V82" s="260"/>
      <c r="W82" s="260"/>
      <c r="X82" s="260"/>
      <c r="Y82" s="260"/>
      <c r="Z82" s="260"/>
      <c r="AA82" s="261"/>
      <c r="AB82" s="164"/>
    </row>
    <row r="83" spans="1:28" s="169" customFormat="1" ht="16.5" customHeight="1" x14ac:dyDescent="0.2">
      <c r="A83" s="1686"/>
      <c r="B83" s="1680" t="s">
        <v>165</v>
      </c>
      <c r="C83" s="1680"/>
      <c r="D83" s="260">
        <f>SUM(E83:H83)</f>
        <v>3</v>
      </c>
      <c r="E83" s="260">
        <v>3</v>
      </c>
      <c r="F83" s="260"/>
      <c r="G83" s="260"/>
      <c r="H83" s="260"/>
      <c r="I83" s="209">
        <v>3</v>
      </c>
      <c r="J83" s="260">
        <v>3</v>
      </c>
      <c r="K83" s="260"/>
      <c r="L83" s="260"/>
      <c r="M83" s="704"/>
      <c r="N83" s="714"/>
      <c r="O83" s="260"/>
      <c r="P83" s="260">
        <v>3</v>
      </c>
      <c r="Q83" s="260">
        <v>25</v>
      </c>
      <c r="R83" s="260"/>
      <c r="S83" s="260"/>
      <c r="T83" s="260"/>
      <c r="U83" s="260"/>
      <c r="V83" s="260"/>
      <c r="W83" s="260"/>
      <c r="X83" s="260"/>
      <c r="Y83" s="260"/>
      <c r="Z83" s="260">
        <v>3</v>
      </c>
      <c r="AA83" s="261">
        <v>25</v>
      </c>
      <c r="AB83" s="164"/>
    </row>
    <row r="84" spans="1:28" s="169" customFormat="1" ht="16.5" customHeight="1" x14ac:dyDescent="0.2">
      <c r="A84" s="1686"/>
      <c r="B84" s="1680" t="s">
        <v>166</v>
      </c>
      <c r="C84" s="1680"/>
      <c r="D84" s="209"/>
      <c r="E84" s="209"/>
      <c r="F84" s="209"/>
      <c r="G84" s="209"/>
      <c r="H84" s="209"/>
      <c r="I84" s="209"/>
      <c r="J84" s="209"/>
      <c r="K84" s="209"/>
      <c r="L84" s="209"/>
      <c r="M84" s="411"/>
      <c r="N84" s="699"/>
      <c r="O84" s="209"/>
      <c r="P84" s="209"/>
      <c r="Q84" s="209"/>
      <c r="R84" s="209"/>
      <c r="S84" s="209"/>
      <c r="T84" s="209"/>
      <c r="U84" s="209"/>
      <c r="V84" s="209"/>
      <c r="W84" s="209"/>
      <c r="X84" s="209"/>
      <c r="Y84" s="209"/>
      <c r="Z84" s="209"/>
      <c r="AA84" s="259"/>
      <c r="AB84" s="164"/>
    </row>
    <row r="85" spans="1:28" s="169" customFormat="1" ht="16.5" customHeight="1" x14ac:dyDescent="0.2">
      <c r="A85" s="1686"/>
      <c r="B85" s="1680" t="s">
        <v>167</v>
      </c>
      <c r="C85" s="1680"/>
      <c r="D85" s="209"/>
      <c r="E85" s="209"/>
      <c r="F85" s="209"/>
      <c r="G85" s="209"/>
      <c r="H85" s="209"/>
      <c r="I85" s="209"/>
      <c r="J85" s="209"/>
      <c r="K85" s="209"/>
      <c r="L85" s="209"/>
      <c r="M85" s="411"/>
      <c r="N85" s="699"/>
      <c r="O85" s="209"/>
      <c r="P85" s="209"/>
      <c r="Q85" s="209"/>
      <c r="R85" s="209"/>
      <c r="S85" s="209"/>
      <c r="T85" s="209"/>
      <c r="U85" s="209"/>
      <c r="V85" s="209"/>
      <c r="W85" s="209"/>
      <c r="X85" s="209"/>
      <c r="Y85" s="209"/>
      <c r="Z85" s="209"/>
      <c r="AA85" s="259"/>
      <c r="AB85" s="164"/>
    </row>
    <row r="86" spans="1:28" s="169" customFormat="1" ht="16.5" customHeight="1" x14ac:dyDescent="0.2">
      <c r="A86" s="1686"/>
      <c r="B86" s="1680" t="s">
        <v>150</v>
      </c>
      <c r="C86" s="1680"/>
      <c r="D86" s="209"/>
      <c r="E86" s="209"/>
      <c r="F86" s="209"/>
      <c r="G86" s="209"/>
      <c r="H86" s="209"/>
      <c r="I86" s="209"/>
      <c r="J86" s="209"/>
      <c r="K86" s="209"/>
      <c r="L86" s="209"/>
      <c r="M86" s="411"/>
      <c r="N86" s="699"/>
      <c r="O86" s="209"/>
      <c r="P86" s="209"/>
      <c r="Q86" s="209"/>
      <c r="R86" s="209"/>
      <c r="S86" s="209"/>
      <c r="T86" s="209"/>
      <c r="U86" s="209"/>
      <c r="V86" s="209"/>
      <c r="W86" s="209"/>
      <c r="X86" s="209"/>
      <c r="Y86" s="209"/>
      <c r="Z86" s="209"/>
      <c r="AA86" s="259"/>
      <c r="AB86" s="164"/>
    </row>
    <row r="87" spans="1:28" s="169" customFormat="1" ht="16.5" customHeight="1" thickBot="1" x14ac:dyDescent="0.25">
      <c r="A87" s="1686"/>
      <c r="B87" s="1680" t="s">
        <v>151</v>
      </c>
      <c r="C87" s="1680"/>
      <c r="D87" s="209"/>
      <c r="E87" s="209"/>
      <c r="F87" s="209"/>
      <c r="G87" s="209"/>
      <c r="H87" s="209"/>
      <c r="I87" s="209"/>
      <c r="J87" s="209"/>
      <c r="K87" s="209"/>
      <c r="L87" s="209"/>
      <c r="M87" s="411"/>
      <c r="N87" s="699"/>
      <c r="O87" s="209"/>
      <c r="P87" s="209"/>
      <c r="Q87" s="209"/>
      <c r="R87" s="209"/>
      <c r="S87" s="209"/>
      <c r="T87" s="209"/>
      <c r="U87" s="209"/>
      <c r="V87" s="209"/>
      <c r="W87" s="209"/>
      <c r="X87" s="209"/>
      <c r="Y87" s="209"/>
      <c r="Z87" s="209"/>
      <c r="AA87" s="259"/>
      <c r="AB87" s="164"/>
    </row>
    <row r="88" spans="1:28" s="169" customFormat="1" ht="16.5" customHeight="1" thickTop="1" thickBot="1" x14ac:dyDescent="0.25">
      <c r="A88" s="1687"/>
      <c r="B88" s="1693" t="s">
        <v>363</v>
      </c>
      <c r="C88" s="1697"/>
      <c r="D88" s="262">
        <f t="shared" ref="D88:AA88" si="30">SUM(D80:D87)</f>
        <v>5</v>
      </c>
      <c r="E88" s="262">
        <f t="shared" si="30"/>
        <v>4</v>
      </c>
      <c r="F88" s="262">
        <f t="shared" si="30"/>
        <v>1</v>
      </c>
      <c r="G88" s="262">
        <f t="shared" si="30"/>
        <v>0</v>
      </c>
      <c r="H88" s="262">
        <f t="shared" si="30"/>
        <v>0</v>
      </c>
      <c r="I88" s="262">
        <f t="shared" si="30"/>
        <v>85</v>
      </c>
      <c r="J88" s="262">
        <f t="shared" si="30"/>
        <v>28</v>
      </c>
      <c r="K88" s="262">
        <f t="shared" si="30"/>
        <v>57</v>
      </c>
      <c r="L88" s="262">
        <f t="shared" si="30"/>
        <v>0</v>
      </c>
      <c r="M88" s="705">
        <f t="shared" si="30"/>
        <v>0</v>
      </c>
      <c r="N88" s="715">
        <f t="shared" si="30"/>
        <v>0</v>
      </c>
      <c r="O88" s="262">
        <f t="shared" si="30"/>
        <v>0</v>
      </c>
      <c r="P88" s="263">
        <f t="shared" si="30"/>
        <v>5</v>
      </c>
      <c r="Q88" s="262">
        <f t="shared" si="30"/>
        <v>107</v>
      </c>
      <c r="R88" s="262">
        <f t="shared" si="30"/>
        <v>0</v>
      </c>
      <c r="S88" s="262">
        <f t="shared" si="30"/>
        <v>0</v>
      </c>
      <c r="T88" s="262">
        <f t="shared" si="30"/>
        <v>0</v>
      </c>
      <c r="U88" s="262">
        <f t="shared" si="30"/>
        <v>0</v>
      </c>
      <c r="V88" s="262">
        <f t="shared" si="30"/>
        <v>0</v>
      </c>
      <c r="W88" s="262">
        <f t="shared" si="30"/>
        <v>1</v>
      </c>
      <c r="X88" s="262">
        <f t="shared" si="30"/>
        <v>0</v>
      </c>
      <c r="Y88" s="262">
        <f t="shared" si="30"/>
        <v>4</v>
      </c>
      <c r="Z88" s="262">
        <f t="shared" si="30"/>
        <v>4</v>
      </c>
      <c r="AA88" s="264">
        <f t="shared" si="30"/>
        <v>102</v>
      </c>
      <c r="AB88" s="164"/>
    </row>
    <row r="89" spans="1:28" ht="16.5" customHeight="1" thickBot="1" x14ac:dyDescent="0.25">
      <c r="A89" s="1490" t="s">
        <v>117</v>
      </c>
      <c r="B89" s="1967" t="s">
        <v>262</v>
      </c>
      <c r="C89" s="1967"/>
      <c r="D89" s="66">
        <v>4</v>
      </c>
      <c r="E89" s="66"/>
      <c r="F89" s="66"/>
      <c r="G89" s="66">
        <v>1</v>
      </c>
      <c r="H89" s="66">
        <v>3</v>
      </c>
      <c r="I89" s="90">
        <v>1493.3333333333333</v>
      </c>
      <c r="J89" s="66"/>
      <c r="K89" s="66"/>
      <c r="L89" s="66">
        <v>200</v>
      </c>
      <c r="M89" s="178">
        <v>1293.3333333333333</v>
      </c>
      <c r="N89" s="695"/>
      <c r="O89" s="66"/>
      <c r="P89" s="66">
        <v>4</v>
      </c>
      <c r="Q89" s="66">
        <v>1200</v>
      </c>
      <c r="R89" s="66"/>
      <c r="S89" s="66"/>
      <c r="T89" s="66"/>
      <c r="U89" s="66"/>
      <c r="V89" s="66"/>
      <c r="W89" s="66"/>
      <c r="X89" s="66">
        <v>4</v>
      </c>
      <c r="Y89" s="66">
        <v>1490.6666666666667</v>
      </c>
      <c r="Z89" s="66">
        <v>4</v>
      </c>
      <c r="AA89" s="184">
        <v>2.6666666666666665</v>
      </c>
      <c r="AB89" s="43"/>
    </row>
    <row r="90" spans="1:28" s="30" customFormat="1" ht="13.2" x14ac:dyDescent="0.2">
      <c r="A90" s="1188" t="s">
        <v>390</v>
      </c>
      <c r="B90" s="1111"/>
      <c r="C90" s="1111"/>
      <c r="D90" s="1112"/>
      <c r="E90" s="1112"/>
      <c r="F90" s="1112"/>
      <c r="G90" s="1112"/>
      <c r="H90" s="1112"/>
      <c r="I90" s="1112"/>
      <c r="J90" s="1112"/>
      <c r="K90" s="1112"/>
      <c r="L90" s="1112"/>
      <c r="M90" s="1112"/>
      <c r="N90" s="1112"/>
      <c r="O90" s="1112"/>
      <c r="P90" s="1112"/>
      <c r="Q90" s="1112"/>
      <c r="R90" s="1112"/>
      <c r="S90" s="1112"/>
      <c r="T90" s="1112"/>
      <c r="U90" s="1112"/>
      <c r="V90" s="1112"/>
      <c r="W90" s="1112"/>
      <c r="X90" s="1112"/>
      <c r="Y90" s="1112"/>
      <c r="Z90" s="1112"/>
      <c r="AA90" s="1112"/>
    </row>
    <row r="91" spans="1:28" ht="13.5" customHeight="1" x14ac:dyDescent="0.2">
      <c r="A91" s="1973" t="s">
        <v>397</v>
      </c>
      <c r="B91" s="1974"/>
      <c r="C91" s="1974"/>
      <c r="D91" s="1974"/>
      <c r="E91" s="1974"/>
      <c r="F91" s="1974"/>
      <c r="G91" s="1974"/>
      <c r="H91" s="1974"/>
      <c r="I91" s="1974"/>
      <c r="J91" s="1974"/>
      <c r="K91" s="1974"/>
      <c r="L91" s="1974"/>
      <c r="M91" s="1974"/>
    </row>
    <row r="92" spans="1:28" ht="13.5" customHeight="1" x14ac:dyDescent="0.2">
      <c r="A92" s="1974"/>
      <c r="B92" s="1974"/>
      <c r="C92" s="1974"/>
      <c r="D92" s="1974"/>
      <c r="E92" s="1974"/>
      <c r="F92" s="1974"/>
      <c r="G92" s="1974"/>
      <c r="H92" s="1974"/>
      <c r="I92" s="1974"/>
      <c r="J92" s="1974"/>
      <c r="K92" s="1974"/>
      <c r="L92" s="1974"/>
      <c r="M92" s="1974"/>
    </row>
  </sheetData>
  <mergeCells count="110">
    <mergeCell ref="V4:AA4"/>
    <mergeCell ref="A75:A79"/>
    <mergeCell ref="A80:A88"/>
    <mergeCell ref="D5:H5"/>
    <mergeCell ref="I5:M5"/>
    <mergeCell ref="A55:A58"/>
    <mergeCell ref="A59:A62"/>
    <mergeCell ref="A63:A70"/>
    <mergeCell ref="A71:A74"/>
    <mergeCell ref="A27:A30"/>
    <mergeCell ref="A32:A35"/>
    <mergeCell ref="A36:A44"/>
    <mergeCell ref="A45:A54"/>
    <mergeCell ref="X5:Y5"/>
    <mergeCell ref="Z5:AA5"/>
    <mergeCell ref="V5:W5"/>
    <mergeCell ref="B33:C33"/>
    <mergeCell ref="B34:C34"/>
    <mergeCell ref="B22:C22"/>
    <mergeCell ref="B23:C23"/>
    <mergeCell ref="A10:C10"/>
    <mergeCell ref="B24:C24"/>
    <mergeCell ref="B25:C25"/>
    <mergeCell ref="B48:C48"/>
    <mergeCell ref="A1:M1"/>
    <mergeCell ref="C2:F2"/>
    <mergeCell ref="A20:A22"/>
    <mergeCell ref="A23:A26"/>
    <mergeCell ref="K2:M2"/>
    <mergeCell ref="B19:C19"/>
    <mergeCell ref="A11:C11"/>
    <mergeCell ref="B20:C20"/>
    <mergeCell ref="B26:C26"/>
    <mergeCell ref="B21:C21"/>
    <mergeCell ref="N4:U4"/>
    <mergeCell ref="A13:A19"/>
    <mergeCell ref="B13:C13"/>
    <mergeCell ref="B14:C14"/>
    <mergeCell ref="B15:C15"/>
    <mergeCell ref="B16:C16"/>
    <mergeCell ref="B17:C17"/>
    <mergeCell ref="B18:C18"/>
    <mergeCell ref="A12:C12"/>
    <mergeCell ref="N5:O5"/>
    <mergeCell ref="P5:Q5"/>
    <mergeCell ref="R5:S5"/>
    <mergeCell ref="T5:U5"/>
    <mergeCell ref="A4:C8"/>
    <mergeCell ref="A9:C9"/>
    <mergeCell ref="B27:C27"/>
    <mergeCell ref="B29:C29"/>
    <mergeCell ref="B28:C28"/>
    <mergeCell ref="B30:C30"/>
    <mergeCell ref="B31:C31"/>
    <mergeCell ref="B32:C32"/>
    <mergeCell ref="B49:C49"/>
    <mergeCell ref="B50:C50"/>
    <mergeCell ref="B35:C35"/>
    <mergeCell ref="B36:C36"/>
    <mergeCell ref="B37:C37"/>
    <mergeCell ref="B38:C38"/>
    <mergeCell ref="B39:C39"/>
    <mergeCell ref="B40:C40"/>
    <mergeCell ref="B41:C41"/>
    <mergeCell ref="B42:C42"/>
    <mergeCell ref="B43:C43"/>
    <mergeCell ref="B44:C44"/>
    <mergeCell ref="B45:C45"/>
    <mergeCell ref="B46:C46"/>
    <mergeCell ref="B47:C47"/>
    <mergeCell ref="A91:M92"/>
    <mergeCell ref="B65:C65"/>
    <mergeCell ref="B66:C66"/>
    <mergeCell ref="B51:C51"/>
    <mergeCell ref="B52:C52"/>
    <mergeCell ref="B53:C53"/>
    <mergeCell ref="B54:C54"/>
    <mergeCell ref="B55:C55"/>
    <mergeCell ref="B56:C56"/>
    <mergeCell ref="B57:C57"/>
    <mergeCell ref="B58:C58"/>
    <mergeCell ref="B59:C59"/>
    <mergeCell ref="B60:C60"/>
    <mergeCell ref="B61:C61"/>
    <mergeCell ref="B62:C62"/>
    <mergeCell ref="B63:C63"/>
    <mergeCell ref="B64:C64"/>
    <mergeCell ref="B67:C67"/>
    <mergeCell ref="B68:C68"/>
    <mergeCell ref="B69:C69"/>
    <mergeCell ref="B70:C70"/>
    <mergeCell ref="B71:C71"/>
    <mergeCell ref="B72:C72"/>
    <mergeCell ref="B73:C73"/>
    <mergeCell ref="B74:C74"/>
    <mergeCell ref="B75:C75"/>
    <mergeCell ref="B87:C87"/>
    <mergeCell ref="B88:C88"/>
    <mergeCell ref="B89:C89"/>
    <mergeCell ref="B83:C83"/>
    <mergeCell ref="B84:C84"/>
    <mergeCell ref="B85:C85"/>
    <mergeCell ref="B86:C86"/>
    <mergeCell ref="B81:C81"/>
    <mergeCell ref="B82:C82"/>
    <mergeCell ref="B76:C76"/>
    <mergeCell ref="B77:C77"/>
    <mergeCell ref="B78:C78"/>
    <mergeCell ref="B79:C79"/>
    <mergeCell ref="B80:C80"/>
  </mergeCells>
  <phoneticPr fontId="3"/>
  <printOptions horizontalCentered="1"/>
  <pageMargins left="0.59055118110236227" right="0.59055118110236227" top="0.59055118110236227" bottom="0.39370078740157483" header="0.51181102362204722" footer="0.31496062992125984"/>
  <pageSetup paperSize="9" scale="93" firstPageNumber="28" pageOrder="overThenDown" orientation="portrait" useFirstPageNumber="1" r:id="rId1"/>
  <headerFooter scaleWithDoc="0" alignWithMargins="0">
    <oddHeader>&amp;R&amp;6　　　　</oddHeader>
    <oddFooter>&amp;C&amp;14&amp;P</oddFooter>
  </headerFooter>
  <rowBreaks count="1" manualBreakCount="1">
    <brk id="44" max="26" man="1"/>
  </rowBreaks>
  <colBreaks count="1" manualBreakCount="1">
    <brk id="13" max="91"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codeName="Sheet10"/>
  <dimension ref="A1:AC94"/>
  <sheetViews>
    <sheetView view="pageBreakPreview" zoomScale="85" zoomScaleNormal="75" zoomScaleSheetLayoutView="85" workbookViewId="0">
      <pane xSplit="2" ySplit="8" topLeftCell="C102" activePane="bottomRight" state="frozen"/>
      <selection activeCell="F34" sqref="F34"/>
      <selection pane="topRight" activeCell="F34" sqref="F34"/>
      <selection pane="bottomLeft" activeCell="F34" sqref="F34"/>
      <selection pane="bottomRight" activeCell="F34" sqref="F34"/>
    </sheetView>
  </sheetViews>
  <sheetFormatPr defaultColWidth="13.33203125" defaultRowHeight="16.2" x14ac:dyDescent="0.2"/>
  <cols>
    <col min="1" max="1" width="4.44140625" style="752" bestFit="1" customWidth="1"/>
    <col min="2" max="2" width="9.44140625" style="752" bestFit="1" customWidth="1"/>
    <col min="3" max="3" width="5.5546875" style="294" bestFit="1" customWidth="1"/>
    <col min="4" max="5" width="7.6640625" style="294" bestFit="1" customWidth="1"/>
    <col min="6" max="6" width="5" style="294" bestFit="1" customWidth="1"/>
    <col min="7" max="7" width="6.77734375" style="294" bestFit="1" customWidth="1"/>
    <col min="8" max="8" width="7.6640625" style="294" bestFit="1" customWidth="1"/>
    <col min="9" max="9" width="7.6640625" style="294" customWidth="1"/>
    <col min="10" max="10" width="4.44140625" style="294" bestFit="1" customWidth="1"/>
    <col min="11" max="11" width="5.44140625" style="294" bestFit="1" customWidth="1"/>
    <col min="12" max="12" width="6.77734375" style="294" bestFit="1" customWidth="1"/>
    <col min="13" max="13" width="4.44140625" style="294" bestFit="1" customWidth="1"/>
    <col min="14" max="14" width="6.77734375" style="294" bestFit="1" customWidth="1"/>
    <col min="15" max="15" width="7.6640625" style="294" bestFit="1" customWidth="1"/>
    <col min="16" max="16" width="7.6640625" style="294" customWidth="1"/>
    <col min="17" max="17" width="5.44140625" style="294" bestFit="1" customWidth="1"/>
    <col min="18" max="18" width="6.77734375" style="294" bestFit="1" customWidth="1"/>
    <col min="19" max="19" width="5.44140625" style="294" bestFit="1" customWidth="1"/>
    <col min="20" max="20" width="6.77734375" style="294" bestFit="1" customWidth="1"/>
    <col min="21" max="21" width="5.44140625" style="294" bestFit="1" customWidth="1"/>
    <col min="22" max="22" width="6.77734375" style="294" bestFit="1" customWidth="1"/>
    <col min="23" max="23" width="5.44140625" style="294" bestFit="1" customWidth="1"/>
    <col min="24" max="24" width="6.77734375" style="294" bestFit="1" customWidth="1"/>
    <col min="25" max="25" width="5.44140625" style="294" bestFit="1" customWidth="1"/>
    <col min="26" max="26" width="6.77734375" style="294" bestFit="1" customWidth="1"/>
    <col min="27" max="27" width="5.44140625" style="294" bestFit="1" customWidth="1"/>
    <col min="28" max="28" width="8.5546875" style="294" bestFit="1" customWidth="1"/>
    <col min="29" max="16384" width="13.33203125" style="294"/>
  </cols>
  <sheetData>
    <row r="1" spans="1:29" x14ac:dyDescent="0.2">
      <c r="A1" s="1836" t="s">
        <v>498</v>
      </c>
      <c r="B1" s="1836"/>
      <c r="C1" s="1836"/>
      <c r="D1" s="1836"/>
      <c r="E1" s="1836"/>
      <c r="F1" s="1836"/>
      <c r="G1" s="1836"/>
      <c r="H1" s="1836"/>
      <c r="I1" s="1836"/>
      <c r="J1" s="1836"/>
      <c r="K1" s="1836"/>
      <c r="L1" s="1836"/>
      <c r="M1" s="1836"/>
      <c r="N1" s="1836"/>
      <c r="O1" s="1836"/>
      <c r="P1" s="1836"/>
      <c r="Q1" s="430"/>
      <c r="R1" s="430"/>
      <c r="S1" s="430"/>
      <c r="T1" s="430"/>
      <c r="U1" s="430"/>
      <c r="V1" s="430"/>
      <c r="W1" s="430"/>
      <c r="X1" s="430"/>
      <c r="Y1" s="430"/>
      <c r="Z1" s="430"/>
      <c r="AA1" s="430"/>
      <c r="AB1" s="430"/>
    </row>
    <row r="2" spans="1:29" x14ac:dyDescent="0.2">
      <c r="A2" s="717"/>
      <c r="B2" s="2038" t="s">
        <v>273</v>
      </c>
      <c r="C2" s="2038"/>
      <c r="D2" s="2038"/>
      <c r="E2" s="2038"/>
      <c r="F2" s="2038"/>
      <c r="G2" s="323"/>
      <c r="H2" s="323"/>
      <c r="I2" s="323"/>
      <c r="J2" s="323"/>
      <c r="K2" s="2039"/>
      <c r="L2" s="2039"/>
      <c r="N2" s="323"/>
      <c r="O2" s="323"/>
      <c r="P2" s="323"/>
      <c r="Q2" s="323"/>
      <c r="R2" s="323"/>
      <c r="S2" s="323"/>
      <c r="T2" s="323"/>
      <c r="U2" s="323"/>
      <c r="V2" s="323"/>
      <c r="W2" s="323"/>
      <c r="X2" s="323"/>
      <c r="Y2" s="323"/>
      <c r="Z2" s="323"/>
      <c r="AA2" s="323"/>
      <c r="AB2" s="323"/>
    </row>
    <row r="3" spans="1:29" ht="9" customHeight="1" thickBot="1" x14ac:dyDescent="0.25">
      <c r="A3" s="717"/>
      <c r="B3" s="717"/>
      <c r="C3" s="360"/>
      <c r="D3" s="360"/>
      <c r="E3" s="360"/>
      <c r="F3" s="360"/>
      <c r="G3" s="360"/>
      <c r="H3" s="360"/>
      <c r="I3" s="360"/>
      <c r="J3" s="360"/>
      <c r="K3" s="360"/>
      <c r="L3" s="360"/>
      <c r="M3" s="360"/>
      <c r="N3" s="360"/>
      <c r="O3" s="360"/>
      <c r="P3" s="360"/>
      <c r="Q3" s="360"/>
      <c r="R3" s="360"/>
      <c r="S3" s="360"/>
      <c r="T3" s="360"/>
      <c r="U3" s="360"/>
      <c r="V3" s="360"/>
      <c r="W3" s="360"/>
      <c r="X3" s="360"/>
      <c r="Y3" s="360"/>
      <c r="Z3" s="360"/>
      <c r="AA3" s="360"/>
      <c r="AB3" s="360"/>
    </row>
    <row r="4" spans="1:29" ht="15" customHeight="1" x14ac:dyDescent="0.2">
      <c r="A4" s="2040" t="s">
        <v>76</v>
      </c>
      <c r="B4" s="2041"/>
      <c r="C4" s="2050" t="s">
        <v>469</v>
      </c>
      <c r="D4" s="2051"/>
      <c r="E4" s="2052"/>
      <c r="F4" s="1828" t="s">
        <v>27</v>
      </c>
      <c r="G4" s="1840"/>
      <c r="H4" s="1840"/>
      <c r="I4" s="1840"/>
      <c r="J4" s="1840"/>
      <c r="K4" s="1840"/>
      <c r="L4" s="1840"/>
      <c r="M4" s="1840"/>
      <c r="N4" s="1840"/>
      <c r="O4" s="1840"/>
      <c r="P4" s="2037"/>
      <c r="Q4" s="2073" t="s">
        <v>470</v>
      </c>
      <c r="R4" s="1840"/>
      <c r="S4" s="1840"/>
      <c r="T4" s="1840"/>
      <c r="U4" s="1840"/>
      <c r="V4" s="1840"/>
      <c r="W4" s="1840"/>
      <c r="X4" s="1840"/>
      <c r="Y4" s="1840"/>
      <c r="Z4" s="1841"/>
      <c r="AA4" s="1828" t="s">
        <v>471</v>
      </c>
      <c r="AB4" s="2072"/>
      <c r="AC4" s="300"/>
    </row>
    <row r="5" spans="1:29" ht="15" customHeight="1" x14ac:dyDescent="0.2">
      <c r="A5" s="2042"/>
      <c r="B5" s="2043"/>
      <c r="C5" s="2053" t="s">
        <v>472</v>
      </c>
      <c r="D5" s="2054"/>
      <c r="E5" s="2055"/>
      <c r="F5" s="558" t="s">
        <v>2</v>
      </c>
      <c r="G5" s="718"/>
      <c r="H5" s="718"/>
      <c r="I5" s="1108"/>
      <c r="J5" s="558" t="s">
        <v>2</v>
      </c>
      <c r="K5" s="718"/>
      <c r="L5" s="718"/>
      <c r="M5" s="558" t="s">
        <v>2</v>
      </c>
      <c r="N5" s="719"/>
      <c r="O5" s="719"/>
      <c r="P5" s="1138"/>
      <c r="Q5" s="2074" t="s">
        <v>473</v>
      </c>
      <c r="R5" s="1839"/>
      <c r="S5" s="1837" t="s">
        <v>474</v>
      </c>
      <c r="T5" s="1839"/>
      <c r="U5" s="1837" t="s">
        <v>475</v>
      </c>
      <c r="V5" s="1839"/>
      <c r="W5" s="1837" t="s">
        <v>476</v>
      </c>
      <c r="X5" s="1839"/>
      <c r="Y5" s="1837" t="s">
        <v>477</v>
      </c>
      <c r="Z5" s="1839"/>
      <c r="AA5" s="558" t="s">
        <v>4</v>
      </c>
      <c r="AB5" s="720" t="s">
        <v>2</v>
      </c>
      <c r="AC5" s="300"/>
    </row>
    <row r="6" spans="1:29" ht="15" customHeight="1" x14ac:dyDescent="0.2">
      <c r="A6" s="2042"/>
      <c r="B6" s="2043"/>
      <c r="C6" s="569" t="s">
        <v>478</v>
      </c>
      <c r="D6" s="437" t="s">
        <v>379</v>
      </c>
      <c r="E6" s="437" t="s">
        <v>479</v>
      </c>
      <c r="F6" s="561" t="s">
        <v>480</v>
      </c>
      <c r="G6" s="437" t="s">
        <v>379</v>
      </c>
      <c r="H6" s="437" t="s">
        <v>479</v>
      </c>
      <c r="I6" s="561" t="s">
        <v>481</v>
      </c>
      <c r="J6" s="561" t="s">
        <v>482</v>
      </c>
      <c r="K6" s="437" t="s">
        <v>379</v>
      </c>
      <c r="L6" s="437" t="s">
        <v>479</v>
      </c>
      <c r="M6" s="561" t="s">
        <v>483</v>
      </c>
      <c r="N6" s="557" t="s">
        <v>379</v>
      </c>
      <c r="O6" s="721" t="s">
        <v>479</v>
      </c>
      <c r="P6" s="1139" t="s">
        <v>481</v>
      </c>
      <c r="Q6" s="1157" t="s">
        <v>484</v>
      </c>
      <c r="R6" s="437" t="s">
        <v>379</v>
      </c>
      <c r="S6" s="437" t="s">
        <v>484</v>
      </c>
      <c r="T6" s="437" t="s">
        <v>379</v>
      </c>
      <c r="U6" s="437" t="s">
        <v>484</v>
      </c>
      <c r="V6" s="437" t="s">
        <v>379</v>
      </c>
      <c r="W6" s="437" t="s">
        <v>484</v>
      </c>
      <c r="X6" s="437" t="s">
        <v>379</v>
      </c>
      <c r="Y6" s="437" t="s">
        <v>484</v>
      </c>
      <c r="Z6" s="557" t="s">
        <v>379</v>
      </c>
      <c r="AA6" s="437" t="s">
        <v>484</v>
      </c>
      <c r="AB6" s="722" t="s">
        <v>485</v>
      </c>
      <c r="AC6" s="300"/>
    </row>
    <row r="7" spans="1:29" ht="15" customHeight="1" x14ac:dyDescent="0.2">
      <c r="A7" s="2042"/>
      <c r="B7" s="2043"/>
      <c r="C7" s="569" t="s">
        <v>486</v>
      </c>
      <c r="D7" s="437" t="s">
        <v>487</v>
      </c>
      <c r="E7" s="437" t="s">
        <v>485</v>
      </c>
      <c r="F7" s="561" t="s">
        <v>29</v>
      </c>
      <c r="G7" s="437" t="s">
        <v>487</v>
      </c>
      <c r="H7" s="437" t="s">
        <v>485</v>
      </c>
      <c r="I7" s="561" t="s">
        <v>488</v>
      </c>
      <c r="J7" s="561" t="s">
        <v>29</v>
      </c>
      <c r="K7" s="437" t="s">
        <v>487</v>
      </c>
      <c r="L7" s="437" t="s">
        <v>485</v>
      </c>
      <c r="M7" s="561" t="s">
        <v>29</v>
      </c>
      <c r="N7" s="557" t="s">
        <v>487</v>
      </c>
      <c r="O7" s="557" t="s">
        <v>485</v>
      </c>
      <c r="P7" s="1139" t="s">
        <v>488</v>
      </c>
      <c r="Q7" s="1157" t="s">
        <v>110</v>
      </c>
      <c r="R7" s="437" t="s">
        <v>487</v>
      </c>
      <c r="S7" s="437" t="s">
        <v>110</v>
      </c>
      <c r="T7" s="437" t="s">
        <v>487</v>
      </c>
      <c r="U7" s="437" t="s">
        <v>110</v>
      </c>
      <c r="V7" s="437" t="s">
        <v>487</v>
      </c>
      <c r="W7" s="437" t="s">
        <v>110</v>
      </c>
      <c r="X7" s="437" t="s">
        <v>487</v>
      </c>
      <c r="Y7" s="437" t="s">
        <v>110</v>
      </c>
      <c r="Z7" s="557" t="s">
        <v>487</v>
      </c>
      <c r="AA7" s="437" t="s">
        <v>110</v>
      </c>
      <c r="AB7" s="559"/>
      <c r="AC7" s="300"/>
    </row>
    <row r="8" spans="1:29" ht="15" customHeight="1" thickBot="1" x14ac:dyDescent="0.25">
      <c r="A8" s="2042"/>
      <c r="B8" s="2043"/>
      <c r="C8" s="723"/>
      <c r="D8" s="439" t="s">
        <v>130</v>
      </c>
      <c r="E8" s="439" t="s">
        <v>89</v>
      </c>
      <c r="F8" s="723"/>
      <c r="G8" s="439" t="s">
        <v>130</v>
      </c>
      <c r="H8" s="439" t="s">
        <v>89</v>
      </c>
      <c r="I8" s="1109" t="s">
        <v>380</v>
      </c>
      <c r="J8" s="723"/>
      <c r="K8" s="439" t="s">
        <v>130</v>
      </c>
      <c r="L8" s="439" t="s">
        <v>89</v>
      </c>
      <c r="M8" s="723"/>
      <c r="N8" s="568" t="s">
        <v>130</v>
      </c>
      <c r="O8" s="568" t="s">
        <v>89</v>
      </c>
      <c r="P8" s="1140" t="s">
        <v>380</v>
      </c>
      <c r="Q8" s="1158"/>
      <c r="R8" s="439" t="s">
        <v>130</v>
      </c>
      <c r="S8" s="723"/>
      <c r="T8" s="439" t="s">
        <v>130</v>
      </c>
      <c r="U8" s="723"/>
      <c r="V8" s="439" t="s">
        <v>130</v>
      </c>
      <c r="W8" s="724"/>
      <c r="X8" s="1361" t="s">
        <v>130</v>
      </c>
      <c r="Y8" s="725"/>
      <c r="Z8" s="594" t="s">
        <v>130</v>
      </c>
      <c r="AA8" s="725"/>
      <c r="AB8" s="726" t="s">
        <v>89</v>
      </c>
      <c r="AC8" s="300"/>
    </row>
    <row r="9" spans="1:29" s="318" customFormat="1" ht="16.5" customHeight="1" thickBot="1" x14ac:dyDescent="0.25">
      <c r="A9" s="2048" t="s">
        <v>248</v>
      </c>
      <c r="B9" s="2049"/>
      <c r="C9" s="1491">
        <f>SUM(C10:C12)</f>
        <v>228</v>
      </c>
      <c r="D9" s="1491">
        <f t="shared" ref="D9:Z9" si="0">SUM(D10:D12)</f>
        <v>14471</v>
      </c>
      <c r="E9" s="1491">
        <f t="shared" si="0"/>
        <v>76874</v>
      </c>
      <c r="F9" s="1491">
        <f t="shared" si="0"/>
        <v>207</v>
      </c>
      <c r="G9" s="1491">
        <f t="shared" si="0"/>
        <v>7225</v>
      </c>
      <c r="H9" s="1491">
        <f t="shared" si="0"/>
        <v>38373.4</v>
      </c>
      <c r="I9" s="1491">
        <f t="shared" si="0"/>
        <v>80</v>
      </c>
      <c r="J9" s="1491">
        <f t="shared" si="0"/>
        <v>3</v>
      </c>
      <c r="K9" s="1491">
        <f t="shared" si="0"/>
        <v>296</v>
      </c>
      <c r="L9" s="1491">
        <f t="shared" si="0"/>
        <v>1335</v>
      </c>
      <c r="M9" s="1491">
        <f t="shared" si="0"/>
        <v>18</v>
      </c>
      <c r="N9" s="1491">
        <f t="shared" si="0"/>
        <v>6844</v>
      </c>
      <c r="O9" s="1491">
        <f t="shared" si="0"/>
        <v>36796</v>
      </c>
      <c r="P9" s="1492">
        <f t="shared" si="0"/>
        <v>20</v>
      </c>
      <c r="Q9" s="1493">
        <f t="shared" si="0"/>
        <v>72</v>
      </c>
      <c r="R9" s="1491">
        <f t="shared" si="0"/>
        <v>941.3</v>
      </c>
      <c r="S9" s="1491">
        <f t="shared" si="0"/>
        <v>199</v>
      </c>
      <c r="T9" s="1491">
        <f t="shared" si="0"/>
        <v>3050.1</v>
      </c>
      <c r="U9" s="1491">
        <f t="shared" si="0"/>
        <v>28</v>
      </c>
      <c r="V9" s="1491">
        <f t="shared" si="0"/>
        <v>1748.6</v>
      </c>
      <c r="W9" s="1491">
        <f t="shared" si="0"/>
        <v>13</v>
      </c>
      <c r="X9" s="1494">
        <f t="shared" si="0"/>
        <v>1858</v>
      </c>
      <c r="Y9" s="1494">
        <f t="shared" si="0"/>
        <v>15</v>
      </c>
      <c r="Z9" s="1494">
        <f t="shared" si="0"/>
        <v>7154</v>
      </c>
      <c r="AA9" s="1494">
        <f>SUM(AA10:AA12)</f>
        <v>35</v>
      </c>
      <c r="AB9" s="1495">
        <f>SUM(AB10:AB12)</f>
        <v>14311</v>
      </c>
      <c r="AC9" s="317"/>
    </row>
    <row r="10" spans="1:29" s="318" customFormat="1" ht="16.5" customHeight="1" x14ac:dyDescent="0.2">
      <c r="A10" s="2046" t="s">
        <v>77</v>
      </c>
      <c r="B10" s="2047"/>
      <c r="C10" s="1496">
        <f>SUM(C13:C15)</f>
        <v>129</v>
      </c>
      <c r="D10" s="1497">
        <f t="shared" ref="D10:Y10" si="1">SUM(D13:D15)</f>
        <v>5609</v>
      </c>
      <c r="E10" s="1496">
        <f t="shared" si="1"/>
        <v>30614</v>
      </c>
      <c r="F10" s="1496">
        <f t="shared" si="1"/>
        <v>124</v>
      </c>
      <c r="G10" s="1497">
        <f t="shared" si="1"/>
        <v>4547</v>
      </c>
      <c r="H10" s="1496">
        <f t="shared" si="1"/>
        <v>25070.400000000001</v>
      </c>
      <c r="I10" s="1496">
        <f t="shared" si="1"/>
        <v>48</v>
      </c>
      <c r="J10" s="1497">
        <f t="shared" si="1"/>
        <v>3</v>
      </c>
      <c r="K10" s="1497">
        <f t="shared" si="1"/>
        <v>296</v>
      </c>
      <c r="L10" s="1496">
        <f t="shared" si="1"/>
        <v>1335</v>
      </c>
      <c r="M10" s="1497">
        <f t="shared" si="1"/>
        <v>2</v>
      </c>
      <c r="N10" s="1497">
        <f t="shared" si="1"/>
        <v>660</v>
      </c>
      <c r="O10" s="1497">
        <f t="shared" si="1"/>
        <v>3839</v>
      </c>
      <c r="P10" s="1498">
        <f t="shared" si="1"/>
        <v>2</v>
      </c>
      <c r="Q10" s="1499">
        <f t="shared" si="1"/>
        <v>36</v>
      </c>
      <c r="R10" s="1497">
        <f t="shared" si="1"/>
        <v>552.29999999999995</v>
      </c>
      <c r="S10" s="1497">
        <f t="shared" si="1"/>
        <v>163</v>
      </c>
      <c r="T10" s="1497">
        <f t="shared" si="1"/>
        <v>1904.1</v>
      </c>
      <c r="U10" s="1497">
        <f t="shared" si="1"/>
        <v>14</v>
      </c>
      <c r="V10" s="1496">
        <f t="shared" si="1"/>
        <v>912.6</v>
      </c>
      <c r="W10" s="1496">
        <f>SUM(W13:W15)</f>
        <v>12</v>
      </c>
      <c r="X10" s="1496">
        <f>SUM(X13:X15)</f>
        <v>1808</v>
      </c>
      <c r="Y10" s="1496">
        <f t="shared" si="1"/>
        <v>2</v>
      </c>
      <c r="Z10" s="1497">
        <f>SUM(Z13:Z15)</f>
        <v>660</v>
      </c>
      <c r="AA10" s="1496">
        <f>SUM(AA13:AA15)</f>
        <v>12</v>
      </c>
      <c r="AB10" s="1500">
        <f>SUM(AB13:AB15)</f>
        <v>2853</v>
      </c>
      <c r="AC10" s="317"/>
    </row>
    <row r="11" spans="1:29" s="318" customFormat="1" ht="16.5" customHeight="1" x14ac:dyDescent="0.2">
      <c r="A11" s="2044" t="s">
        <v>249</v>
      </c>
      <c r="B11" s="2045"/>
      <c r="C11" s="1501">
        <f>SUM(C16:C17)</f>
        <v>59</v>
      </c>
      <c r="D11" s="1501">
        <f t="shared" ref="D11:W11" si="2">SUM(D16:D17)</f>
        <v>5147</v>
      </c>
      <c r="E11" s="1501">
        <f t="shared" si="2"/>
        <v>26972</v>
      </c>
      <c r="F11" s="1501">
        <f t="shared" si="2"/>
        <v>50</v>
      </c>
      <c r="G11" s="1501">
        <f t="shared" si="2"/>
        <v>1748</v>
      </c>
      <c r="H11" s="1501">
        <f t="shared" si="2"/>
        <v>8769</v>
      </c>
      <c r="I11" s="1501">
        <f t="shared" si="2"/>
        <v>23</v>
      </c>
      <c r="J11" s="1501">
        <f t="shared" si="2"/>
        <v>0</v>
      </c>
      <c r="K11" s="1501">
        <f t="shared" si="2"/>
        <v>0</v>
      </c>
      <c r="L11" s="1501">
        <f t="shared" si="2"/>
        <v>0</v>
      </c>
      <c r="M11" s="1501">
        <f t="shared" si="2"/>
        <v>9</v>
      </c>
      <c r="N11" s="1501">
        <f t="shared" si="2"/>
        <v>3399</v>
      </c>
      <c r="O11" s="1501">
        <f t="shared" si="2"/>
        <v>18203</v>
      </c>
      <c r="P11" s="1502">
        <f t="shared" si="2"/>
        <v>11</v>
      </c>
      <c r="Q11" s="1503">
        <f t="shared" si="2"/>
        <v>17</v>
      </c>
      <c r="R11" s="1501">
        <f t="shared" si="2"/>
        <v>185</v>
      </c>
      <c r="S11" s="1501">
        <f t="shared" si="2"/>
        <v>23</v>
      </c>
      <c r="T11" s="1501">
        <f t="shared" si="2"/>
        <v>731</v>
      </c>
      <c r="U11" s="1501">
        <f t="shared" si="2"/>
        <v>14</v>
      </c>
      <c r="V11" s="1501">
        <f t="shared" si="2"/>
        <v>836</v>
      </c>
      <c r="W11" s="1501">
        <f t="shared" si="2"/>
        <v>0</v>
      </c>
      <c r="X11" s="1501">
        <f>SUM(X16:X17)</f>
        <v>0</v>
      </c>
      <c r="Y11" s="1501">
        <f>SUM(Y16:Y17)</f>
        <v>6</v>
      </c>
      <c r="Z11" s="1504">
        <f>SUM(Z16:Z17)</f>
        <v>3448</v>
      </c>
      <c r="AA11" s="1504">
        <f>SUM(AA16:AA17)</f>
        <v>22</v>
      </c>
      <c r="AB11" s="1505">
        <f>SUM(AB16:AB17)</f>
        <v>11208</v>
      </c>
      <c r="AC11" s="317"/>
    </row>
    <row r="12" spans="1:29" s="318" customFormat="1" ht="16.5" customHeight="1" thickBot="1" x14ac:dyDescent="0.25">
      <c r="A12" s="2061" t="s">
        <v>78</v>
      </c>
      <c r="B12" s="2062"/>
      <c r="C12" s="1506">
        <f>SUM(C18:C19)</f>
        <v>40</v>
      </c>
      <c r="D12" s="1507">
        <f t="shared" ref="D12:AA12" si="3">SUM(D18:D19)</f>
        <v>3715</v>
      </c>
      <c r="E12" s="1506">
        <f t="shared" si="3"/>
        <v>19288</v>
      </c>
      <c r="F12" s="1506">
        <f t="shared" si="3"/>
        <v>33</v>
      </c>
      <c r="G12" s="1507">
        <f t="shared" si="3"/>
        <v>930</v>
      </c>
      <c r="H12" s="1506">
        <f t="shared" si="3"/>
        <v>4534</v>
      </c>
      <c r="I12" s="1506">
        <f t="shared" si="3"/>
        <v>9</v>
      </c>
      <c r="J12" s="1507">
        <f t="shared" si="3"/>
        <v>0</v>
      </c>
      <c r="K12" s="1507">
        <f t="shared" si="3"/>
        <v>0</v>
      </c>
      <c r="L12" s="1506">
        <f t="shared" si="3"/>
        <v>0</v>
      </c>
      <c r="M12" s="1507">
        <f t="shared" si="3"/>
        <v>7</v>
      </c>
      <c r="N12" s="1507">
        <f t="shared" si="3"/>
        <v>2785</v>
      </c>
      <c r="O12" s="1507">
        <f t="shared" si="3"/>
        <v>14754</v>
      </c>
      <c r="P12" s="1508">
        <f t="shared" si="3"/>
        <v>7</v>
      </c>
      <c r="Q12" s="1509">
        <f t="shared" si="3"/>
        <v>19</v>
      </c>
      <c r="R12" s="1507">
        <f t="shared" si="3"/>
        <v>204</v>
      </c>
      <c r="S12" s="1507">
        <f t="shared" si="3"/>
        <v>13</v>
      </c>
      <c r="T12" s="1507">
        <f t="shared" si="3"/>
        <v>415</v>
      </c>
      <c r="U12" s="1507">
        <f t="shared" si="3"/>
        <v>0</v>
      </c>
      <c r="V12" s="1506">
        <f t="shared" si="3"/>
        <v>0</v>
      </c>
      <c r="W12" s="1506">
        <f t="shared" si="3"/>
        <v>1</v>
      </c>
      <c r="X12" s="1506">
        <f t="shared" si="3"/>
        <v>50</v>
      </c>
      <c r="Y12" s="1506">
        <f t="shared" si="3"/>
        <v>7</v>
      </c>
      <c r="Z12" s="1507">
        <f t="shared" si="3"/>
        <v>3046</v>
      </c>
      <c r="AA12" s="1506">
        <f t="shared" si="3"/>
        <v>1</v>
      </c>
      <c r="AB12" s="1510">
        <f>SUM(AB18:AB19)</f>
        <v>250</v>
      </c>
      <c r="AC12" s="317"/>
    </row>
    <row r="13" spans="1:29" s="318" customFormat="1" ht="16.5" customHeight="1" x14ac:dyDescent="0.2">
      <c r="A13" s="2063" t="s">
        <v>147</v>
      </c>
      <c r="B13" s="1362" t="s">
        <v>250</v>
      </c>
      <c r="C13" s="1496">
        <f t="shared" ref="C13:AA13" si="4">SUM(C22,C26,C30)</f>
        <v>32</v>
      </c>
      <c r="D13" s="1497">
        <f t="shared" si="4"/>
        <v>1406</v>
      </c>
      <c r="E13" s="1496">
        <f t="shared" si="4"/>
        <v>6750</v>
      </c>
      <c r="F13" s="1496">
        <f t="shared" si="4"/>
        <v>30</v>
      </c>
      <c r="G13" s="1497">
        <f t="shared" si="4"/>
        <v>1104</v>
      </c>
      <c r="H13" s="1496">
        <f t="shared" si="4"/>
        <v>6037.4</v>
      </c>
      <c r="I13" s="1496">
        <f t="shared" si="4"/>
        <v>12</v>
      </c>
      <c r="J13" s="1497">
        <f t="shared" si="4"/>
        <v>2</v>
      </c>
      <c r="K13" s="1497">
        <f t="shared" si="4"/>
        <v>196</v>
      </c>
      <c r="L13" s="1496">
        <f t="shared" si="4"/>
        <v>785</v>
      </c>
      <c r="M13" s="1496">
        <f t="shared" si="4"/>
        <v>0</v>
      </c>
      <c r="N13" s="1496">
        <f t="shared" si="4"/>
        <v>0</v>
      </c>
      <c r="O13" s="1497">
        <f t="shared" si="4"/>
        <v>0</v>
      </c>
      <c r="P13" s="1498">
        <f t="shared" si="4"/>
        <v>0</v>
      </c>
      <c r="Q13" s="1499">
        <f t="shared" si="4"/>
        <v>11</v>
      </c>
      <c r="R13" s="1497">
        <f t="shared" si="4"/>
        <v>145.30000000000001</v>
      </c>
      <c r="S13" s="1497">
        <f t="shared" si="4"/>
        <v>12</v>
      </c>
      <c r="T13" s="1497">
        <f t="shared" si="4"/>
        <v>429.1</v>
      </c>
      <c r="U13" s="1497">
        <f t="shared" si="4"/>
        <v>6</v>
      </c>
      <c r="V13" s="1496">
        <f t="shared" si="4"/>
        <v>446.6</v>
      </c>
      <c r="W13" s="1496">
        <f t="shared" si="4"/>
        <v>3</v>
      </c>
      <c r="X13" s="1496">
        <f t="shared" si="4"/>
        <v>384</v>
      </c>
      <c r="Y13" s="1496">
        <f t="shared" si="4"/>
        <v>0</v>
      </c>
      <c r="Z13" s="1497">
        <f t="shared" si="4"/>
        <v>0</v>
      </c>
      <c r="AA13" s="1496">
        <f t="shared" si="4"/>
        <v>1</v>
      </c>
      <c r="AB13" s="1500">
        <f>SUM(AB22,AB26,AB30)</f>
        <v>304</v>
      </c>
      <c r="AC13" s="317"/>
    </row>
    <row r="14" spans="1:29" s="318" customFormat="1" ht="16.5" customHeight="1" x14ac:dyDescent="0.2">
      <c r="A14" s="2064"/>
      <c r="B14" s="421" t="s">
        <v>251</v>
      </c>
      <c r="C14" s="1501">
        <f t="shared" ref="C14:H14" si="5">SUM(C31,C35,C44)</f>
        <v>55</v>
      </c>
      <c r="D14" s="1504">
        <f t="shared" si="5"/>
        <v>2298</v>
      </c>
      <c r="E14" s="1501">
        <f t="shared" si="5"/>
        <v>13124</v>
      </c>
      <c r="F14" s="1501">
        <f t="shared" si="5"/>
        <v>53</v>
      </c>
      <c r="G14" s="1504">
        <f t="shared" si="5"/>
        <v>1838</v>
      </c>
      <c r="H14" s="1501">
        <f t="shared" si="5"/>
        <v>10460</v>
      </c>
      <c r="I14" s="1501">
        <f>SUM(I31,I35,I44)</f>
        <v>33</v>
      </c>
      <c r="J14" s="1504">
        <f t="shared" ref="J14:P14" si="6">SUM(J31,J35,J44)</f>
        <v>1</v>
      </c>
      <c r="K14" s="1504">
        <f t="shared" si="6"/>
        <v>100</v>
      </c>
      <c r="L14" s="1501">
        <f t="shared" si="6"/>
        <v>550</v>
      </c>
      <c r="M14" s="1504">
        <f t="shared" si="6"/>
        <v>1</v>
      </c>
      <c r="N14" s="1504">
        <f t="shared" si="6"/>
        <v>360</v>
      </c>
      <c r="O14" s="1504">
        <f t="shared" si="6"/>
        <v>1672</v>
      </c>
      <c r="P14" s="1502">
        <f t="shared" si="6"/>
        <v>1</v>
      </c>
      <c r="Q14" s="1511">
        <f>SUM(Q31,Q35,Q44)</f>
        <v>10</v>
      </c>
      <c r="R14" s="1504">
        <f t="shared" ref="R14:AA14" si="7">SUM(R31,R35,R44)</f>
        <v>138</v>
      </c>
      <c r="S14" s="1504">
        <f t="shared" si="7"/>
        <v>34</v>
      </c>
      <c r="T14" s="1504">
        <f t="shared" si="7"/>
        <v>1093</v>
      </c>
      <c r="U14" s="1504">
        <f t="shared" si="7"/>
        <v>7</v>
      </c>
      <c r="V14" s="1501">
        <f t="shared" si="7"/>
        <v>426</v>
      </c>
      <c r="W14" s="1501">
        <f t="shared" si="7"/>
        <v>3</v>
      </c>
      <c r="X14" s="1501">
        <f t="shared" si="7"/>
        <v>232</v>
      </c>
      <c r="Y14" s="1501">
        <f t="shared" si="7"/>
        <v>1</v>
      </c>
      <c r="Z14" s="1504">
        <f t="shared" si="7"/>
        <v>360</v>
      </c>
      <c r="AA14" s="1501">
        <f t="shared" si="7"/>
        <v>8</v>
      </c>
      <c r="AB14" s="1505">
        <f>SUM(AB31,AB35,AB44)</f>
        <v>1511</v>
      </c>
      <c r="AC14" s="317"/>
    </row>
    <row r="15" spans="1:29" s="318" customFormat="1" ht="16.5" customHeight="1" x14ac:dyDescent="0.2">
      <c r="A15" s="2064"/>
      <c r="B15" s="421" t="s">
        <v>252</v>
      </c>
      <c r="C15" s="1501">
        <f t="shared" ref="C15:P15" si="8">SUM(C54)</f>
        <v>42</v>
      </c>
      <c r="D15" s="1504">
        <f t="shared" si="8"/>
        <v>1905</v>
      </c>
      <c r="E15" s="1501">
        <f t="shared" si="8"/>
        <v>10740</v>
      </c>
      <c r="F15" s="1501">
        <f t="shared" si="8"/>
        <v>41</v>
      </c>
      <c r="G15" s="1504">
        <f t="shared" si="8"/>
        <v>1605</v>
      </c>
      <c r="H15" s="1501">
        <f t="shared" si="8"/>
        <v>8573</v>
      </c>
      <c r="I15" s="1501">
        <f t="shared" si="8"/>
        <v>3</v>
      </c>
      <c r="J15" s="1504">
        <f t="shared" si="8"/>
        <v>0</v>
      </c>
      <c r="K15" s="1504">
        <f t="shared" si="8"/>
        <v>0</v>
      </c>
      <c r="L15" s="1501">
        <f t="shared" si="8"/>
        <v>0</v>
      </c>
      <c r="M15" s="1504">
        <f t="shared" si="8"/>
        <v>1</v>
      </c>
      <c r="N15" s="1504">
        <f t="shared" si="8"/>
        <v>300</v>
      </c>
      <c r="O15" s="1504">
        <f t="shared" si="8"/>
        <v>2167</v>
      </c>
      <c r="P15" s="1502">
        <f t="shared" si="8"/>
        <v>1</v>
      </c>
      <c r="Q15" s="1511">
        <f>SUM(Q54)</f>
        <v>15</v>
      </c>
      <c r="R15" s="1504">
        <f t="shared" ref="R15:Y15" si="9">SUM(R54)</f>
        <v>269</v>
      </c>
      <c r="S15" s="1504">
        <f t="shared" si="9"/>
        <v>117</v>
      </c>
      <c r="T15" s="1504">
        <f t="shared" si="9"/>
        <v>382</v>
      </c>
      <c r="U15" s="1504">
        <f>SUM(U54)</f>
        <v>1</v>
      </c>
      <c r="V15" s="1501">
        <f>SUM(V54)</f>
        <v>40</v>
      </c>
      <c r="W15" s="1501">
        <f t="shared" si="9"/>
        <v>6</v>
      </c>
      <c r="X15" s="1501">
        <f t="shared" si="9"/>
        <v>1192</v>
      </c>
      <c r="Y15" s="1501">
        <f t="shared" si="9"/>
        <v>1</v>
      </c>
      <c r="Z15" s="1504">
        <f>SUM(Z54)</f>
        <v>300</v>
      </c>
      <c r="AA15" s="1501">
        <f>SUM(AA54)</f>
        <v>3</v>
      </c>
      <c r="AB15" s="1505">
        <f>SUM(AB54)</f>
        <v>1038</v>
      </c>
      <c r="AC15" s="317"/>
    </row>
    <row r="16" spans="1:29" s="318" customFormat="1" ht="16.5" customHeight="1" x14ac:dyDescent="0.2">
      <c r="A16" s="2064"/>
      <c r="B16" s="421" t="s">
        <v>249</v>
      </c>
      <c r="C16" s="1501">
        <f t="shared" ref="C16:AA16" si="10">SUM(C58,C62,C70)</f>
        <v>44</v>
      </c>
      <c r="D16" s="1504">
        <f t="shared" si="10"/>
        <v>4734</v>
      </c>
      <c r="E16" s="1501">
        <f t="shared" si="10"/>
        <v>24959</v>
      </c>
      <c r="F16" s="1501">
        <f t="shared" si="10"/>
        <v>35</v>
      </c>
      <c r="G16" s="1504">
        <f t="shared" si="10"/>
        <v>1335</v>
      </c>
      <c r="H16" s="1501">
        <f t="shared" si="10"/>
        <v>6756</v>
      </c>
      <c r="I16" s="1501">
        <f t="shared" si="10"/>
        <v>12</v>
      </c>
      <c r="J16" s="1504">
        <f t="shared" si="10"/>
        <v>0</v>
      </c>
      <c r="K16" s="1504">
        <f t="shared" si="10"/>
        <v>0</v>
      </c>
      <c r="L16" s="1501">
        <f t="shared" si="10"/>
        <v>0</v>
      </c>
      <c r="M16" s="1504">
        <f t="shared" si="10"/>
        <v>9</v>
      </c>
      <c r="N16" s="1504">
        <f t="shared" si="10"/>
        <v>3399</v>
      </c>
      <c r="O16" s="1504">
        <f t="shared" si="10"/>
        <v>18203</v>
      </c>
      <c r="P16" s="1502">
        <f t="shared" si="10"/>
        <v>11</v>
      </c>
      <c r="Q16" s="1511">
        <f t="shared" si="10"/>
        <v>10</v>
      </c>
      <c r="R16" s="1504">
        <f t="shared" si="10"/>
        <v>116</v>
      </c>
      <c r="S16" s="1504">
        <f t="shared" si="10"/>
        <v>17</v>
      </c>
      <c r="T16" s="1504">
        <f t="shared" si="10"/>
        <v>534</v>
      </c>
      <c r="U16" s="1504">
        <f t="shared" si="10"/>
        <v>12</v>
      </c>
      <c r="V16" s="1501">
        <f t="shared" si="10"/>
        <v>720</v>
      </c>
      <c r="W16" s="1501">
        <f t="shared" si="10"/>
        <v>0</v>
      </c>
      <c r="X16" s="1501">
        <f t="shared" si="10"/>
        <v>0</v>
      </c>
      <c r="Y16" s="1501">
        <f t="shared" si="10"/>
        <v>6</v>
      </c>
      <c r="Z16" s="1504">
        <f>SUM(Z58,Z62,Z70)</f>
        <v>3448</v>
      </c>
      <c r="AA16" s="1501">
        <f t="shared" si="10"/>
        <v>13</v>
      </c>
      <c r="AB16" s="1505">
        <f>SUM(AB58,AB62,AB70)</f>
        <v>10389</v>
      </c>
      <c r="AC16" s="317"/>
    </row>
    <row r="17" spans="1:29" s="318" customFormat="1" ht="16.5" customHeight="1" x14ac:dyDescent="0.2">
      <c r="A17" s="2064"/>
      <c r="B17" s="421" t="s">
        <v>80</v>
      </c>
      <c r="C17" s="1501">
        <f>SUM(C74)</f>
        <v>15</v>
      </c>
      <c r="D17" s="1504">
        <f>SUM(D74)</f>
        <v>413</v>
      </c>
      <c r="E17" s="1501">
        <f>SUM(E74)</f>
        <v>2013</v>
      </c>
      <c r="F17" s="1501">
        <f>SUM(F74)</f>
        <v>15</v>
      </c>
      <c r="G17" s="1504">
        <f>SUM(G74)</f>
        <v>413</v>
      </c>
      <c r="H17" s="1501">
        <f t="shared" ref="H17:P17" si="11">SUM(H74)</f>
        <v>2013</v>
      </c>
      <c r="I17" s="1501">
        <f t="shared" si="11"/>
        <v>11</v>
      </c>
      <c r="J17" s="1501">
        <f t="shared" si="11"/>
        <v>0</v>
      </c>
      <c r="K17" s="1501">
        <f t="shared" si="11"/>
        <v>0</v>
      </c>
      <c r="L17" s="1501">
        <f t="shared" si="11"/>
        <v>0</v>
      </c>
      <c r="M17" s="1501">
        <f t="shared" si="11"/>
        <v>0</v>
      </c>
      <c r="N17" s="1501">
        <f t="shared" si="11"/>
        <v>0</v>
      </c>
      <c r="O17" s="1504">
        <f t="shared" si="11"/>
        <v>0</v>
      </c>
      <c r="P17" s="1502">
        <f t="shared" si="11"/>
        <v>0</v>
      </c>
      <c r="Q17" s="1511">
        <f>SUM(Q74)</f>
        <v>7</v>
      </c>
      <c r="R17" s="1504">
        <f>SUM(R74)</f>
        <v>69</v>
      </c>
      <c r="S17" s="1504">
        <f>SUM(S74)</f>
        <v>6</v>
      </c>
      <c r="T17" s="1504">
        <f>SUM(T74)</f>
        <v>197</v>
      </c>
      <c r="U17" s="1501">
        <f t="shared" ref="U17:AB17" si="12">SUM(U74)</f>
        <v>2</v>
      </c>
      <c r="V17" s="1501">
        <f t="shared" si="12"/>
        <v>116</v>
      </c>
      <c r="W17" s="1501">
        <f t="shared" si="12"/>
        <v>0</v>
      </c>
      <c r="X17" s="1501">
        <f t="shared" si="12"/>
        <v>0</v>
      </c>
      <c r="Y17" s="1501">
        <f t="shared" si="12"/>
        <v>0</v>
      </c>
      <c r="Z17" s="1504">
        <f t="shared" si="12"/>
        <v>0</v>
      </c>
      <c r="AA17" s="1501">
        <f t="shared" si="12"/>
        <v>9</v>
      </c>
      <c r="AB17" s="1505">
        <f t="shared" si="12"/>
        <v>819</v>
      </c>
      <c r="AC17" s="317"/>
    </row>
    <row r="18" spans="1:29" s="318" customFormat="1" ht="16.5" customHeight="1" x14ac:dyDescent="0.2">
      <c r="A18" s="2064"/>
      <c r="B18" s="421" t="s">
        <v>253</v>
      </c>
      <c r="C18" s="1501">
        <v>13</v>
      </c>
      <c r="D18" s="1504">
        <f>SUM(D79,D88)</f>
        <v>2804</v>
      </c>
      <c r="E18" s="1501">
        <f>SUM(E79,E88)</f>
        <v>14582</v>
      </c>
      <c r="F18" s="1501">
        <f t="shared" ref="F18:L18" si="13">SUM(F79,F88)</f>
        <v>7</v>
      </c>
      <c r="G18" s="1504">
        <f t="shared" si="13"/>
        <v>369</v>
      </c>
      <c r="H18" s="1501">
        <f t="shared" si="13"/>
        <v>1928</v>
      </c>
      <c r="I18" s="1501">
        <f t="shared" si="13"/>
        <v>4</v>
      </c>
      <c r="J18" s="1504">
        <f t="shared" si="13"/>
        <v>0</v>
      </c>
      <c r="K18" s="1504">
        <f t="shared" si="13"/>
        <v>0</v>
      </c>
      <c r="L18" s="1501">
        <f t="shared" si="13"/>
        <v>0</v>
      </c>
      <c r="M18" s="1504">
        <f>SUM(M79,M88)</f>
        <v>6</v>
      </c>
      <c r="N18" s="1504">
        <f>SUM(N79,N88)</f>
        <v>2435</v>
      </c>
      <c r="O18" s="1504">
        <f>SUM(O79,O88)</f>
        <v>12654</v>
      </c>
      <c r="P18" s="1502">
        <f>SUM(P79,P88)</f>
        <v>5</v>
      </c>
      <c r="Q18" s="1511">
        <f t="shared" ref="Q18:X18" si="14">SUM(Q79,Q88)</f>
        <v>5</v>
      </c>
      <c r="R18" s="1504">
        <f t="shared" si="14"/>
        <v>33</v>
      </c>
      <c r="S18" s="1504">
        <f t="shared" si="14"/>
        <v>1</v>
      </c>
      <c r="T18" s="1504">
        <f t="shared" si="14"/>
        <v>25</v>
      </c>
      <c r="U18" s="1504">
        <f t="shared" si="14"/>
        <v>0</v>
      </c>
      <c r="V18" s="1501">
        <f t="shared" si="14"/>
        <v>0</v>
      </c>
      <c r="W18" s="1501">
        <f t="shared" si="14"/>
        <v>1</v>
      </c>
      <c r="X18" s="1501">
        <f t="shared" si="14"/>
        <v>50</v>
      </c>
      <c r="Y18" s="1501">
        <f>SUM(Y79,Y88)</f>
        <v>6</v>
      </c>
      <c r="Z18" s="1504">
        <f>SUM(Z79,Z88)</f>
        <v>2696</v>
      </c>
      <c r="AA18" s="1501">
        <f>SUM(AA79,AA88)</f>
        <v>1</v>
      </c>
      <c r="AB18" s="1505">
        <f>SUM(AB79,AB88)</f>
        <v>250</v>
      </c>
      <c r="AC18" s="317"/>
    </row>
    <row r="19" spans="1:29" s="318" customFormat="1" ht="16.5" customHeight="1" thickBot="1" x14ac:dyDescent="0.25">
      <c r="A19" s="2065"/>
      <c r="B19" s="727" t="s">
        <v>247</v>
      </c>
      <c r="C19" s="1506">
        <f t="shared" ref="C19:L19" si="15">SUM(C89)</f>
        <v>27</v>
      </c>
      <c r="D19" s="1507">
        <f t="shared" si="15"/>
        <v>911</v>
      </c>
      <c r="E19" s="1506">
        <f t="shared" si="15"/>
        <v>4706</v>
      </c>
      <c r="F19" s="1506">
        <f t="shared" si="15"/>
        <v>26</v>
      </c>
      <c r="G19" s="1507">
        <f t="shared" si="15"/>
        <v>561</v>
      </c>
      <c r="H19" s="1506">
        <f t="shared" si="15"/>
        <v>2606</v>
      </c>
      <c r="I19" s="1506">
        <f t="shared" si="15"/>
        <v>5</v>
      </c>
      <c r="J19" s="1506">
        <f t="shared" si="15"/>
        <v>0</v>
      </c>
      <c r="K19" s="1506">
        <f t="shared" si="15"/>
        <v>0</v>
      </c>
      <c r="L19" s="1506">
        <f t="shared" si="15"/>
        <v>0</v>
      </c>
      <c r="M19" s="1507">
        <f>SUM(M89)</f>
        <v>1</v>
      </c>
      <c r="N19" s="1507">
        <f>SUM(N89)</f>
        <v>350</v>
      </c>
      <c r="O19" s="1507">
        <f>SUM(O89)</f>
        <v>2100</v>
      </c>
      <c r="P19" s="1508">
        <f>SUM(P89)</f>
        <v>2</v>
      </c>
      <c r="Q19" s="1509">
        <f>SUM(Q89)</f>
        <v>14</v>
      </c>
      <c r="R19" s="1507">
        <f t="shared" ref="R19:AA19" si="16">SUM(R89)</f>
        <v>171</v>
      </c>
      <c r="S19" s="1507">
        <f t="shared" si="16"/>
        <v>12</v>
      </c>
      <c r="T19" s="1507">
        <f t="shared" si="16"/>
        <v>390</v>
      </c>
      <c r="U19" s="1507">
        <f t="shared" si="16"/>
        <v>0</v>
      </c>
      <c r="V19" s="1507">
        <f t="shared" si="16"/>
        <v>0</v>
      </c>
      <c r="W19" s="1506">
        <f t="shared" si="16"/>
        <v>0</v>
      </c>
      <c r="X19" s="1506">
        <f t="shared" si="16"/>
        <v>0</v>
      </c>
      <c r="Y19" s="1506">
        <f t="shared" si="16"/>
        <v>1</v>
      </c>
      <c r="Z19" s="1507">
        <f t="shared" si="16"/>
        <v>350</v>
      </c>
      <c r="AA19" s="1506">
        <f t="shared" si="16"/>
        <v>0</v>
      </c>
      <c r="AB19" s="1510">
        <f>SUM(AB89)</f>
        <v>0</v>
      </c>
      <c r="AC19" s="317"/>
    </row>
    <row r="20" spans="1:29" ht="16.5" customHeight="1" x14ac:dyDescent="0.2">
      <c r="A20" s="2066" t="s">
        <v>289</v>
      </c>
      <c r="B20" s="728" t="s">
        <v>218</v>
      </c>
      <c r="C20" s="918">
        <v>6</v>
      </c>
      <c r="D20" s="918">
        <v>217</v>
      </c>
      <c r="E20" s="918">
        <v>1109</v>
      </c>
      <c r="F20" s="918">
        <v>6</v>
      </c>
      <c r="G20" s="918">
        <v>217</v>
      </c>
      <c r="H20" s="918">
        <v>1109</v>
      </c>
      <c r="I20" s="918">
        <v>4</v>
      </c>
      <c r="J20" s="918"/>
      <c r="K20" s="918"/>
      <c r="L20" s="918"/>
      <c r="M20" s="918"/>
      <c r="N20" s="918"/>
      <c r="O20" s="918"/>
      <c r="P20" s="1141"/>
      <c r="Q20" s="1159">
        <v>1</v>
      </c>
      <c r="R20" s="918">
        <v>11</v>
      </c>
      <c r="S20" s="918">
        <v>5</v>
      </c>
      <c r="T20" s="918">
        <v>206</v>
      </c>
      <c r="U20" s="918"/>
      <c r="V20" s="918"/>
      <c r="W20" s="918"/>
      <c r="X20" s="918"/>
      <c r="Y20" s="918"/>
      <c r="Z20" s="918"/>
      <c r="AA20" s="919"/>
      <c r="AB20" s="920"/>
      <c r="AC20" s="300"/>
    </row>
    <row r="21" spans="1:29" ht="16.5" customHeight="1" thickBot="1" x14ac:dyDescent="0.25">
      <c r="A21" s="2059"/>
      <c r="B21" s="213" t="s">
        <v>219</v>
      </c>
      <c r="C21" s="921">
        <v>1</v>
      </c>
      <c r="D21" s="922">
        <v>15</v>
      </c>
      <c r="E21" s="922"/>
      <c r="F21" s="921">
        <v>1</v>
      </c>
      <c r="G21" s="922">
        <v>15</v>
      </c>
      <c r="H21" s="922">
        <v>72.400000000000006</v>
      </c>
      <c r="I21" s="922"/>
      <c r="J21" s="923"/>
      <c r="K21" s="923"/>
      <c r="L21" s="923"/>
      <c r="M21" s="923"/>
      <c r="N21" s="923"/>
      <c r="O21" s="923"/>
      <c r="P21" s="1142"/>
      <c r="Q21" s="1160">
        <v>1</v>
      </c>
      <c r="R21" s="923">
        <v>15</v>
      </c>
      <c r="S21" s="923"/>
      <c r="T21" s="923"/>
      <c r="U21" s="923"/>
      <c r="V21" s="923"/>
      <c r="W21" s="923"/>
      <c r="X21" s="923"/>
      <c r="Y21" s="923"/>
      <c r="Z21" s="923"/>
      <c r="AA21" s="924"/>
      <c r="AB21" s="925"/>
      <c r="AC21" s="300"/>
    </row>
    <row r="22" spans="1:29" ht="16.5" customHeight="1" thickTop="1" thickBot="1" x14ac:dyDescent="0.25">
      <c r="A22" s="2067"/>
      <c r="B22" s="716" t="s">
        <v>363</v>
      </c>
      <c r="C22" s="729">
        <f>SUM(C20:C21)</f>
        <v>7</v>
      </c>
      <c r="D22" s="729">
        <f t="shared" ref="D22:AB22" si="17">SUM(D20:D21)</f>
        <v>232</v>
      </c>
      <c r="E22" s="729">
        <f t="shared" si="17"/>
        <v>1109</v>
      </c>
      <c r="F22" s="729">
        <f t="shared" si="17"/>
        <v>7</v>
      </c>
      <c r="G22" s="729">
        <f t="shared" si="17"/>
        <v>232</v>
      </c>
      <c r="H22" s="729">
        <f t="shared" si="17"/>
        <v>1181.4000000000001</v>
      </c>
      <c r="I22" s="729">
        <f t="shared" si="17"/>
        <v>4</v>
      </c>
      <c r="J22" s="729">
        <f t="shared" si="17"/>
        <v>0</v>
      </c>
      <c r="K22" s="729">
        <f t="shared" si="17"/>
        <v>0</v>
      </c>
      <c r="L22" s="729">
        <f t="shared" si="17"/>
        <v>0</v>
      </c>
      <c r="M22" s="729">
        <f t="shared" si="17"/>
        <v>0</v>
      </c>
      <c r="N22" s="729">
        <f t="shared" si="17"/>
        <v>0</v>
      </c>
      <c r="O22" s="729">
        <f t="shared" si="17"/>
        <v>0</v>
      </c>
      <c r="P22" s="1143">
        <f t="shared" si="17"/>
        <v>0</v>
      </c>
      <c r="Q22" s="1161">
        <f t="shared" si="17"/>
        <v>2</v>
      </c>
      <c r="R22" s="729">
        <f t="shared" si="17"/>
        <v>26</v>
      </c>
      <c r="S22" s="729">
        <f t="shared" si="17"/>
        <v>5</v>
      </c>
      <c r="T22" s="729">
        <f t="shared" si="17"/>
        <v>206</v>
      </c>
      <c r="U22" s="729">
        <f t="shared" si="17"/>
        <v>0</v>
      </c>
      <c r="V22" s="729">
        <f t="shared" si="17"/>
        <v>0</v>
      </c>
      <c r="W22" s="729">
        <f t="shared" si="17"/>
        <v>0</v>
      </c>
      <c r="X22" s="729">
        <f t="shared" si="17"/>
        <v>0</v>
      </c>
      <c r="Y22" s="729">
        <f t="shared" si="17"/>
        <v>0</v>
      </c>
      <c r="Z22" s="729">
        <f t="shared" si="17"/>
        <v>0</v>
      </c>
      <c r="AA22" s="729">
        <f t="shared" si="17"/>
        <v>0</v>
      </c>
      <c r="AB22" s="731">
        <f t="shared" si="17"/>
        <v>0</v>
      </c>
      <c r="AC22" s="300"/>
    </row>
    <row r="23" spans="1:29" ht="16.5" customHeight="1" x14ac:dyDescent="0.2">
      <c r="A23" s="2066" t="s">
        <v>267</v>
      </c>
      <c r="B23" s="213" t="s">
        <v>156</v>
      </c>
      <c r="C23" s="210">
        <v>5</v>
      </c>
      <c r="D23" s="210">
        <v>441</v>
      </c>
      <c r="E23" s="210">
        <v>2037</v>
      </c>
      <c r="F23" s="412">
        <v>4</v>
      </c>
      <c r="G23" s="412">
        <v>337</v>
      </c>
      <c r="H23" s="210">
        <v>1556</v>
      </c>
      <c r="I23" s="210">
        <v>4</v>
      </c>
      <c r="J23" s="210">
        <v>1</v>
      </c>
      <c r="K23" s="210">
        <v>104</v>
      </c>
      <c r="L23" s="210">
        <v>481</v>
      </c>
      <c r="M23" s="210"/>
      <c r="N23" s="210"/>
      <c r="O23" s="210"/>
      <c r="P23" s="1144"/>
      <c r="Q23" s="1162">
        <v>1</v>
      </c>
      <c r="R23" s="210">
        <v>18</v>
      </c>
      <c r="S23" s="210">
        <v>1</v>
      </c>
      <c r="T23" s="210">
        <v>39</v>
      </c>
      <c r="U23" s="210"/>
      <c r="V23" s="210"/>
      <c r="W23" s="210">
        <v>3</v>
      </c>
      <c r="X23" s="210">
        <v>384</v>
      </c>
      <c r="Y23" s="210"/>
      <c r="Z23" s="210"/>
      <c r="AA23" s="215"/>
      <c r="AB23" s="301"/>
      <c r="AC23" s="300"/>
    </row>
    <row r="24" spans="1:29" ht="16.5" customHeight="1" x14ac:dyDescent="0.2">
      <c r="A24" s="2059"/>
      <c r="B24" s="213" t="s">
        <v>196</v>
      </c>
      <c r="C24" s="211">
        <v>2</v>
      </c>
      <c r="D24" s="414">
        <v>87</v>
      </c>
      <c r="E24" s="414">
        <v>443</v>
      </c>
      <c r="F24" s="414">
        <v>2</v>
      </c>
      <c r="G24" s="414">
        <v>87</v>
      </c>
      <c r="H24" s="211">
        <v>443</v>
      </c>
      <c r="I24" s="211">
        <v>1</v>
      </c>
      <c r="J24" s="211"/>
      <c r="K24" s="211"/>
      <c r="L24" s="211"/>
      <c r="M24" s="211"/>
      <c r="N24" s="211"/>
      <c r="O24" s="211"/>
      <c r="P24" s="1145"/>
      <c r="Q24" s="1163">
        <v>1</v>
      </c>
      <c r="R24" s="211">
        <v>6</v>
      </c>
      <c r="S24" s="211"/>
      <c r="T24" s="211"/>
      <c r="U24" s="211">
        <v>1</v>
      </c>
      <c r="V24" s="211">
        <v>81</v>
      </c>
      <c r="W24" s="211"/>
      <c r="X24" s="211"/>
      <c r="Y24" s="211"/>
      <c r="Z24" s="211"/>
      <c r="AA24" s="211"/>
      <c r="AB24" s="302"/>
      <c r="AC24" s="300"/>
    </row>
    <row r="25" spans="1:29" ht="16.5" customHeight="1" thickBot="1" x14ac:dyDescent="0.25">
      <c r="A25" s="2059"/>
      <c r="B25" s="213" t="s">
        <v>220</v>
      </c>
      <c r="C25" s="413">
        <v>4</v>
      </c>
      <c r="D25" s="414">
        <v>141</v>
      </c>
      <c r="E25" s="414">
        <v>749</v>
      </c>
      <c r="F25" s="414">
        <v>4</v>
      </c>
      <c r="G25" s="414">
        <v>35</v>
      </c>
      <c r="H25" s="211">
        <v>749</v>
      </c>
      <c r="I25" s="211">
        <v>3</v>
      </c>
      <c r="J25" s="211"/>
      <c r="K25" s="211"/>
      <c r="L25" s="211"/>
      <c r="M25" s="211"/>
      <c r="N25" s="211"/>
      <c r="O25" s="211"/>
      <c r="P25" s="1145"/>
      <c r="Q25" s="1163">
        <v>1</v>
      </c>
      <c r="R25" s="211">
        <v>15</v>
      </c>
      <c r="S25" s="211">
        <v>2</v>
      </c>
      <c r="T25" s="211">
        <v>55</v>
      </c>
      <c r="U25" s="211">
        <v>1</v>
      </c>
      <c r="V25" s="211">
        <v>71</v>
      </c>
      <c r="W25" s="211"/>
      <c r="X25" s="211"/>
      <c r="Y25" s="211"/>
      <c r="Z25" s="211"/>
      <c r="AA25" s="415"/>
      <c r="AB25" s="416"/>
      <c r="AC25" s="300"/>
    </row>
    <row r="26" spans="1:29" ht="16.5" customHeight="1" thickTop="1" thickBot="1" x14ac:dyDescent="0.25">
      <c r="A26" s="2067"/>
      <c r="B26" s="716" t="s">
        <v>363</v>
      </c>
      <c r="C26" s="729">
        <f t="shared" ref="C26:AB26" si="18">SUM(C23:C25)</f>
        <v>11</v>
      </c>
      <c r="D26" s="729">
        <f t="shared" si="18"/>
        <v>669</v>
      </c>
      <c r="E26" s="729">
        <f t="shared" si="18"/>
        <v>3229</v>
      </c>
      <c r="F26" s="729">
        <f t="shared" si="18"/>
        <v>10</v>
      </c>
      <c r="G26" s="729">
        <f t="shared" si="18"/>
        <v>459</v>
      </c>
      <c r="H26" s="729">
        <f t="shared" si="18"/>
        <v>2748</v>
      </c>
      <c r="I26" s="729">
        <f t="shared" si="18"/>
        <v>8</v>
      </c>
      <c r="J26" s="729">
        <f t="shared" si="18"/>
        <v>1</v>
      </c>
      <c r="K26" s="729">
        <f t="shared" si="18"/>
        <v>104</v>
      </c>
      <c r="L26" s="729">
        <f t="shared" si="18"/>
        <v>481</v>
      </c>
      <c r="M26" s="729">
        <f t="shared" si="18"/>
        <v>0</v>
      </c>
      <c r="N26" s="729">
        <f t="shared" si="18"/>
        <v>0</v>
      </c>
      <c r="O26" s="729">
        <f t="shared" si="18"/>
        <v>0</v>
      </c>
      <c r="P26" s="1143">
        <f t="shared" si="18"/>
        <v>0</v>
      </c>
      <c r="Q26" s="1161">
        <f t="shared" si="18"/>
        <v>3</v>
      </c>
      <c r="R26" s="729">
        <f t="shared" si="18"/>
        <v>39</v>
      </c>
      <c r="S26" s="729">
        <f t="shared" si="18"/>
        <v>3</v>
      </c>
      <c r="T26" s="729">
        <f t="shared" si="18"/>
        <v>94</v>
      </c>
      <c r="U26" s="732">
        <f t="shared" si="18"/>
        <v>2</v>
      </c>
      <c r="V26" s="729">
        <f t="shared" si="18"/>
        <v>152</v>
      </c>
      <c r="W26" s="729">
        <f t="shared" si="18"/>
        <v>3</v>
      </c>
      <c r="X26" s="729">
        <f t="shared" si="18"/>
        <v>384</v>
      </c>
      <c r="Y26" s="729">
        <f t="shared" si="18"/>
        <v>0</v>
      </c>
      <c r="Z26" s="729">
        <f t="shared" si="18"/>
        <v>0</v>
      </c>
      <c r="AA26" s="729">
        <f t="shared" si="18"/>
        <v>0</v>
      </c>
      <c r="AB26" s="731">
        <f t="shared" si="18"/>
        <v>0</v>
      </c>
      <c r="AC26" s="300"/>
    </row>
    <row r="27" spans="1:29" ht="16.5" customHeight="1" x14ac:dyDescent="0.2">
      <c r="A27" s="2066" t="s">
        <v>268</v>
      </c>
      <c r="B27" s="212" t="s">
        <v>274</v>
      </c>
      <c r="C27" s="733">
        <v>5</v>
      </c>
      <c r="D27" s="1256">
        <v>261</v>
      </c>
      <c r="E27" s="1256">
        <v>1168</v>
      </c>
      <c r="F27" s="1257">
        <v>4</v>
      </c>
      <c r="G27" s="1258">
        <v>169</v>
      </c>
      <c r="H27" s="1259">
        <v>864</v>
      </c>
      <c r="I27" s="1259"/>
      <c r="J27" s="1259">
        <v>1</v>
      </c>
      <c r="K27" s="1259">
        <v>92</v>
      </c>
      <c r="L27" s="1259">
        <v>304</v>
      </c>
      <c r="M27" s="1259"/>
      <c r="N27" s="1259"/>
      <c r="O27" s="1259"/>
      <c r="P27" s="1260"/>
      <c r="Q27" s="1261">
        <v>2</v>
      </c>
      <c r="R27" s="1259">
        <v>17.5</v>
      </c>
      <c r="S27" s="1259"/>
      <c r="T27" s="1259"/>
      <c r="U27" s="1259">
        <v>3</v>
      </c>
      <c r="V27" s="1259">
        <v>242.8</v>
      </c>
      <c r="W27" s="1259"/>
      <c r="X27" s="1259"/>
      <c r="Y27" s="1259"/>
      <c r="Z27" s="1259"/>
      <c r="AA27" s="1262">
        <v>1</v>
      </c>
      <c r="AB27" s="1263">
        <v>304</v>
      </c>
      <c r="AC27" s="300"/>
    </row>
    <row r="28" spans="1:29" ht="16.5" customHeight="1" x14ac:dyDescent="0.2">
      <c r="A28" s="2059"/>
      <c r="B28" s="213" t="s">
        <v>169</v>
      </c>
      <c r="C28" s="734">
        <v>6</v>
      </c>
      <c r="D28" s="1264">
        <v>191</v>
      </c>
      <c r="E28" s="1264">
        <v>1016</v>
      </c>
      <c r="F28" s="1265">
        <v>6</v>
      </c>
      <c r="G28" s="1264">
        <v>191</v>
      </c>
      <c r="H28" s="1264">
        <v>1016</v>
      </c>
      <c r="I28" s="1266"/>
      <c r="J28" s="1266"/>
      <c r="K28" s="1266"/>
      <c r="L28" s="1266"/>
      <c r="M28" s="1266"/>
      <c r="N28" s="1266"/>
      <c r="O28" s="1266"/>
      <c r="P28" s="1267"/>
      <c r="Q28" s="1268">
        <v>2</v>
      </c>
      <c r="R28" s="1266">
        <v>35</v>
      </c>
      <c r="S28" s="1266">
        <v>3</v>
      </c>
      <c r="T28" s="1266">
        <v>104.1</v>
      </c>
      <c r="U28" s="1266">
        <v>1</v>
      </c>
      <c r="V28" s="1266">
        <v>51.8</v>
      </c>
      <c r="W28" s="1266"/>
      <c r="X28" s="1266"/>
      <c r="Y28" s="1266"/>
      <c r="Z28" s="1266"/>
      <c r="AA28" s="1266"/>
      <c r="AB28" s="1269"/>
      <c r="AC28" s="300"/>
    </row>
    <row r="29" spans="1:29" ht="16.5" customHeight="1" thickBot="1" x14ac:dyDescent="0.25">
      <c r="A29" s="2059"/>
      <c r="B29" s="214" t="s">
        <v>222</v>
      </c>
      <c r="C29" s="413">
        <v>3</v>
      </c>
      <c r="D29" s="1265">
        <v>53</v>
      </c>
      <c r="E29" s="1265">
        <v>228</v>
      </c>
      <c r="F29" s="1265">
        <v>3</v>
      </c>
      <c r="G29" s="1265">
        <v>53</v>
      </c>
      <c r="H29" s="1265">
        <v>228</v>
      </c>
      <c r="I29" s="1265"/>
      <c r="J29" s="1266"/>
      <c r="K29" s="1266"/>
      <c r="L29" s="1266"/>
      <c r="M29" s="1266"/>
      <c r="N29" s="1266"/>
      <c r="O29" s="1266"/>
      <c r="P29" s="1267"/>
      <c r="Q29" s="1270">
        <v>2</v>
      </c>
      <c r="R29" s="1271">
        <v>27.8</v>
      </c>
      <c r="S29" s="1271">
        <v>1</v>
      </c>
      <c r="T29" s="1271">
        <v>25</v>
      </c>
      <c r="U29" s="1271"/>
      <c r="V29" s="1271"/>
      <c r="W29" s="1271"/>
      <c r="X29" s="1271"/>
      <c r="Y29" s="1271"/>
      <c r="Z29" s="1271"/>
      <c r="AA29" s="1272"/>
      <c r="AB29" s="1273"/>
      <c r="AC29" s="300"/>
    </row>
    <row r="30" spans="1:29" ht="16.5" customHeight="1" thickTop="1" thickBot="1" x14ac:dyDescent="0.25">
      <c r="A30" s="2067"/>
      <c r="B30" s="716" t="s">
        <v>363</v>
      </c>
      <c r="C30" s="729">
        <f t="shared" ref="C30:AB30" si="19">SUM(C27:C28,C29)</f>
        <v>14</v>
      </c>
      <c r="D30" s="730">
        <f t="shared" si="19"/>
        <v>505</v>
      </c>
      <c r="E30" s="730">
        <f t="shared" si="19"/>
        <v>2412</v>
      </c>
      <c r="F30" s="730">
        <f t="shared" si="19"/>
        <v>13</v>
      </c>
      <c r="G30" s="730">
        <f t="shared" si="19"/>
        <v>413</v>
      </c>
      <c r="H30" s="729">
        <f t="shared" si="19"/>
        <v>2108</v>
      </c>
      <c r="I30" s="729">
        <f t="shared" si="19"/>
        <v>0</v>
      </c>
      <c r="J30" s="729">
        <f t="shared" si="19"/>
        <v>1</v>
      </c>
      <c r="K30" s="729">
        <f t="shared" si="19"/>
        <v>92</v>
      </c>
      <c r="L30" s="729">
        <f t="shared" si="19"/>
        <v>304</v>
      </c>
      <c r="M30" s="729">
        <f t="shared" si="19"/>
        <v>0</v>
      </c>
      <c r="N30" s="729">
        <f t="shared" si="19"/>
        <v>0</v>
      </c>
      <c r="O30" s="729">
        <f t="shared" si="19"/>
        <v>0</v>
      </c>
      <c r="P30" s="1143">
        <f t="shared" si="19"/>
        <v>0</v>
      </c>
      <c r="Q30" s="1161">
        <f t="shared" si="19"/>
        <v>6</v>
      </c>
      <c r="R30" s="729">
        <f t="shared" si="19"/>
        <v>80.3</v>
      </c>
      <c r="S30" s="729">
        <f t="shared" si="19"/>
        <v>4</v>
      </c>
      <c r="T30" s="729">
        <f t="shared" si="19"/>
        <v>129.1</v>
      </c>
      <c r="U30" s="729">
        <f t="shared" si="19"/>
        <v>4</v>
      </c>
      <c r="V30" s="729">
        <f t="shared" si="19"/>
        <v>294.60000000000002</v>
      </c>
      <c r="W30" s="729">
        <f t="shared" si="19"/>
        <v>0</v>
      </c>
      <c r="X30" s="729">
        <f t="shared" si="19"/>
        <v>0</v>
      </c>
      <c r="Y30" s="729">
        <f t="shared" si="19"/>
        <v>0</v>
      </c>
      <c r="Z30" s="729">
        <f t="shared" si="19"/>
        <v>0</v>
      </c>
      <c r="AA30" s="729">
        <f t="shared" si="19"/>
        <v>1</v>
      </c>
      <c r="AB30" s="731">
        <f t="shared" si="19"/>
        <v>304</v>
      </c>
      <c r="AC30" s="300"/>
    </row>
    <row r="31" spans="1:29" ht="16.5" customHeight="1" thickBot="1" x14ac:dyDescent="0.25">
      <c r="A31" s="1512" t="s">
        <v>74</v>
      </c>
      <c r="B31" s="735" t="s">
        <v>144</v>
      </c>
      <c r="C31" s="736">
        <v>10</v>
      </c>
      <c r="D31" s="736">
        <v>804</v>
      </c>
      <c r="E31" s="736">
        <v>4233</v>
      </c>
      <c r="F31" s="412">
        <v>9</v>
      </c>
      <c r="G31" s="412">
        <v>444</v>
      </c>
      <c r="H31" s="210">
        <v>2561</v>
      </c>
      <c r="I31" s="210">
        <v>7</v>
      </c>
      <c r="J31" s="210"/>
      <c r="K31" s="210"/>
      <c r="L31" s="210"/>
      <c r="M31" s="210">
        <v>1</v>
      </c>
      <c r="N31" s="210">
        <v>360</v>
      </c>
      <c r="O31" s="210">
        <v>1672</v>
      </c>
      <c r="P31" s="1144">
        <v>1</v>
      </c>
      <c r="Q31" s="1162"/>
      <c r="R31" s="210"/>
      <c r="S31" s="210">
        <v>4</v>
      </c>
      <c r="T31" s="210">
        <v>125</v>
      </c>
      <c r="U31" s="210">
        <v>5</v>
      </c>
      <c r="V31" s="210">
        <v>335</v>
      </c>
      <c r="W31" s="210"/>
      <c r="X31" s="210"/>
      <c r="Y31" s="210">
        <v>1</v>
      </c>
      <c r="Z31" s="210">
        <v>360</v>
      </c>
      <c r="AA31" s="215">
        <v>8</v>
      </c>
      <c r="AB31" s="301">
        <v>1511</v>
      </c>
      <c r="AC31" s="300"/>
    </row>
    <row r="32" spans="1:29" ht="16.5" customHeight="1" x14ac:dyDescent="0.2">
      <c r="A32" s="2066" t="s">
        <v>290</v>
      </c>
      <c r="B32" s="213" t="s">
        <v>131</v>
      </c>
      <c r="C32" s="210">
        <v>4</v>
      </c>
      <c r="D32" s="210">
        <v>108</v>
      </c>
      <c r="E32" s="210">
        <v>545</v>
      </c>
      <c r="F32" s="412">
        <v>4</v>
      </c>
      <c r="G32" s="412">
        <v>108</v>
      </c>
      <c r="H32" s="210">
        <v>545</v>
      </c>
      <c r="I32" s="210">
        <v>3</v>
      </c>
      <c r="J32" s="210"/>
      <c r="K32" s="210"/>
      <c r="L32" s="210"/>
      <c r="M32" s="210"/>
      <c r="N32" s="210"/>
      <c r="O32" s="210"/>
      <c r="P32" s="1144"/>
      <c r="Q32" s="1162">
        <v>2</v>
      </c>
      <c r="R32" s="210">
        <v>36</v>
      </c>
      <c r="S32" s="210">
        <v>2</v>
      </c>
      <c r="T32" s="210">
        <v>72</v>
      </c>
      <c r="U32" s="210"/>
      <c r="V32" s="210"/>
      <c r="W32" s="210"/>
      <c r="X32" s="210"/>
      <c r="Y32" s="210"/>
      <c r="Z32" s="210"/>
      <c r="AA32" s="215"/>
      <c r="AB32" s="301"/>
      <c r="AC32" s="300"/>
    </row>
    <row r="33" spans="1:29" ht="16.5" customHeight="1" x14ac:dyDescent="0.2">
      <c r="A33" s="2059"/>
      <c r="B33" s="213" t="s">
        <v>132</v>
      </c>
      <c r="C33" s="413"/>
      <c r="D33" s="414"/>
      <c r="E33" s="414"/>
      <c r="F33" s="414"/>
      <c r="G33" s="414"/>
      <c r="H33" s="211"/>
      <c r="I33" s="211"/>
      <c r="J33" s="211"/>
      <c r="K33" s="211"/>
      <c r="L33" s="211"/>
      <c r="M33" s="211"/>
      <c r="N33" s="211"/>
      <c r="O33" s="211"/>
      <c r="P33" s="1145"/>
      <c r="Q33" s="1163"/>
      <c r="R33" s="211"/>
      <c r="S33" s="211"/>
      <c r="T33" s="211"/>
      <c r="U33" s="211"/>
      <c r="V33" s="211"/>
      <c r="W33" s="211"/>
      <c r="X33" s="211"/>
      <c r="Y33" s="211"/>
      <c r="Z33" s="211"/>
      <c r="AA33" s="415"/>
      <c r="AB33" s="416"/>
      <c r="AC33" s="300"/>
    </row>
    <row r="34" spans="1:29" ht="16.5" customHeight="1" thickBot="1" x14ac:dyDescent="0.25">
      <c r="A34" s="2059"/>
      <c r="B34" s="213" t="s">
        <v>133</v>
      </c>
      <c r="C34" s="413">
        <v>2</v>
      </c>
      <c r="D34" s="414">
        <v>96</v>
      </c>
      <c r="E34" s="414">
        <v>497</v>
      </c>
      <c r="F34" s="414">
        <v>2</v>
      </c>
      <c r="G34" s="414">
        <v>96</v>
      </c>
      <c r="H34" s="211">
        <v>96</v>
      </c>
      <c r="I34" s="211"/>
      <c r="J34" s="211"/>
      <c r="K34" s="211"/>
      <c r="L34" s="211"/>
      <c r="M34" s="211"/>
      <c r="N34" s="211"/>
      <c r="O34" s="211"/>
      <c r="P34" s="1145"/>
      <c r="Q34" s="1163"/>
      <c r="R34" s="1163"/>
      <c r="S34" s="211">
        <v>1</v>
      </c>
      <c r="T34" s="211">
        <v>35</v>
      </c>
      <c r="U34" s="211">
        <v>1</v>
      </c>
      <c r="V34" s="211">
        <v>61</v>
      </c>
      <c r="W34" s="211"/>
      <c r="X34" s="211"/>
      <c r="Y34" s="211"/>
      <c r="Z34" s="211"/>
      <c r="AA34" s="415"/>
      <c r="AB34" s="416"/>
      <c r="AC34" s="300"/>
    </row>
    <row r="35" spans="1:29" ht="16.5" customHeight="1" thickTop="1" thickBot="1" x14ac:dyDescent="0.25">
      <c r="A35" s="2067"/>
      <c r="B35" s="716" t="s">
        <v>363</v>
      </c>
      <c r="C35" s="729">
        <f t="shared" ref="C35:AB35" si="20">SUM(C32:C34)</f>
        <v>6</v>
      </c>
      <c r="D35" s="730">
        <f t="shared" si="20"/>
        <v>204</v>
      </c>
      <c r="E35" s="730">
        <f t="shared" si="20"/>
        <v>1042</v>
      </c>
      <c r="F35" s="730">
        <f t="shared" si="20"/>
        <v>6</v>
      </c>
      <c r="G35" s="730">
        <f t="shared" si="20"/>
        <v>204</v>
      </c>
      <c r="H35" s="729">
        <f t="shared" si="20"/>
        <v>641</v>
      </c>
      <c r="I35" s="729">
        <f t="shared" si="20"/>
        <v>3</v>
      </c>
      <c r="J35" s="729">
        <f t="shared" si="20"/>
        <v>0</v>
      </c>
      <c r="K35" s="729">
        <f t="shared" si="20"/>
        <v>0</v>
      </c>
      <c r="L35" s="729">
        <f t="shared" si="20"/>
        <v>0</v>
      </c>
      <c r="M35" s="729">
        <f t="shared" si="20"/>
        <v>0</v>
      </c>
      <c r="N35" s="729">
        <f t="shared" si="20"/>
        <v>0</v>
      </c>
      <c r="O35" s="729">
        <f t="shared" si="20"/>
        <v>0</v>
      </c>
      <c r="P35" s="1143">
        <f t="shared" si="20"/>
        <v>0</v>
      </c>
      <c r="Q35" s="1161">
        <f t="shared" si="20"/>
        <v>2</v>
      </c>
      <c r="R35" s="729">
        <f>SUM(R32:R34)</f>
        <v>36</v>
      </c>
      <c r="S35" s="729">
        <f t="shared" si="20"/>
        <v>3</v>
      </c>
      <c r="T35" s="729">
        <f t="shared" si="20"/>
        <v>107</v>
      </c>
      <c r="U35" s="729">
        <f t="shared" si="20"/>
        <v>1</v>
      </c>
      <c r="V35" s="729">
        <f t="shared" si="20"/>
        <v>61</v>
      </c>
      <c r="W35" s="729">
        <f t="shared" si="20"/>
        <v>0</v>
      </c>
      <c r="X35" s="729">
        <f t="shared" si="20"/>
        <v>0</v>
      </c>
      <c r="Y35" s="729">
        <f t="shared" si="20"/>
        <v>0</v>
      </c>
      <c r="Z35" s="729">
        <f t="shared" si="20"/>
        <v>0</v>
      </c>
      <c r="AA35" s="729">
        <f t="shared" si="20"/>
        <v>0</v>
      </c>
      <c r="AB35" s="731">
        <f t="shared" si="20"/>
        <v>0</v>
      </c>
      <c r="AC35" s="300"/>
    </row>
    <row r="36" spans="1:29" ht="16.5" customHeight="1" x14ac:dyDescent="0.2">
      <c r="A36" s="2066" t="s">
        <v>291</v>
      </c>
      <c r="B36" s="213" t="s">
        <v>281</v>
      </c>
      <c r="C36" s="918">
        <v>21</v>
      </c>
      <c r="D36" s="918">
        <v>810</v>
      </c>
      <c r="E36" s="918">
        <v>5359</v>
      </c>
      <c r="F36" s="978">
        <v>20</v>
      </c>
      <c r="G36" s="978">
        <v>710</v>
      </c>
      <c r="H36" s="918">
        <v>4779</v>
      </c>
      <c r="I36" s="918">
        <v>10</v>
      </c>
      <c r="J36" s="918">
        <v>1</v>
      </c>
      <c r="K36" s="918">
        <v>100</v>
      </c>
      <c r="L36" s="918">
        <v>550</v>
      </c>
      <c r="M36" s="918"/>
      <c r="N36" s="918"/>
      <c r="O36" s="918"/>
      <c r="P36" s="1141"/>
      <c r="Q36" s="1159">
        <v>3</v>
      </c>
      <c r="R36" s="918">
        <v>37</v>
      </c>
      <c r="S36" s="978">
        <v>15</v>
      </c>
      <c r="T36" s="978">
        <v>541</v>
      </c>
      <c r="U36" s="978"/>
      <c r="V36" s="978"/>
      <c r="W36" s="978">
        <v>3</v>
      </c>
      <c r="X36" s="978">
        <v>232</v>
      </c>
      <c r="Y36" s="918"/>
      <c r="Z36" s="918"/>
      <c r="AA36" s="919"/>
      <c r="AB36" s="920"/>
      <c r="AC36" s="300"/>
    </row>
    <row r="37" spans="1:29" ht="16.5" customHeight="1" x14ac:dyDescent="0.2">
      <c r="A37" s="2059"/>
      <c r="B37" s="213" t="s">
        <v>134</v>
      </c>
      <c r="C37" s="921">
        <v>2</v>
      </c>
      <c r="D37" s="922">
        <v>55</v>
      </c>
      <c r="E37" s="922">
        <v>286</v>
      </c>
      <c r="F37" s="979">
        <v>2</v>
      </c>
      <c r="G37" s="979">
        <v>55</v>
      </c>
      <c r="H37" s="923">
        <v>275</v>
      </c>
      <c r="I37" s="923">
        <v>1</v>
      </c>
      <c r="J37" s="923"/>
      <c r="K37" s="923"/>
      <c r="L37" s="923"/>
      <c r="M37" s="923"/>
      <c r="N37" s="923"/>
      <c r="O37" s="923"/>
      <c r="P37" s="1142"/>
      <c r="Q37" s="1160"/>
      <c r="R37" s="923"/>
      <c r="S37" s="979">
        <v>2</v>
      </c>
      <c r="T37" s="979">
        <v>55</v>
      </c>
      <c r="U37" s="979"/>
      <c r="V37" s="979"/>
      <c r="W37" s="979"/>
      <c r="X37" s="979"/>
      <c r="Y37" s="923"/>
      <c r="Z37" s="923"/>
      <c r="AA37" s="924"/>
      <c r="AB37" s="925"/>
      <c r="AC37" s="300"/>
    </row>
    <row r="38" spans="1:29" ht="16.5" customHeight="1" x14ac:dyDescent="0.2">
      <c r="A38" s="2059"/>
      <c r="B38" s="213" t="s">
        <v>135</v>
      </c>
      <c r="C38" s="921">
        <v>5</v>
      </c>
      <c r="D38" s="922">
        <v>140</v>
      </c>
      <c r="E38" s="922">
        <v>750</v>
      </c>
      <c r="F38" s="979">
        <v>5</v>
      </c>
      <c r="G38" s="979">
        <v>140</v>
      </c>
      <c r="H38" s="923">
        <v>750</v>
      </c>
      <c r="I38" s="923">
        <v>3</v>
      </c>
      <c r="J38" s="923"/>
      <c r="K38" s="923"/>
      <c r="L38" s="923"/>
      <c r="M38" s="923"/>
      <c r="N38" s="923"/>
      <c r="O38" s="923"/>
      <c r="P38" s="1142"/>
      <c r="Q38" s="1160">
        <v>2</v>
      </c>
      <c r="R38" s="923">
        <v>30</v>
      </c>
      <c r="S38" s="979">
        <v>3</v>
      </c>
      <c r="T38" s="979">
        <v>110</v>
      </c>
      <c r="U38" s="979"/>
      <c r="V38" s="979"/>
      <c r="W38" s="979"/>
      <c r="X38" s="979"/>
      <c r="Y38" s="923"/>
      <c r="Z38" s="923"/>
      <c r="AA38" s="924"/>
      <c r="AB38" s="925"/>
      <c r="AC38" s="300"/>
    </row>
    <row r="39" spans="1:29" ht="16.5" customHeight="1" x14ac:dyDescent="0.2">
      <c r="A39" s="2059"/>
      <c r="B39" s="213" t="s">
        <v>136</v>
      </c>
      <c r="C39" s="923">
        <v>5</v>
      </c>
      <c r="D39" s="922">
        <v>130</v>
      </c>
      <c r="E39" s="922">
        <v>668</v>
      </c>
      <c r="F39" s="979">
        <v>5</v>
      </c>
      <c r="G39" s="979">
        <v>130</v>
      </c>
      <c r="H39" s="923">
        <v>668</v>
      </c>
      <c r="I39" s="923">
        <v>5</v>
      </c>
      <c r="J39" s="923"/>
      <c r="K39" s="923"/>
      <c r="L39" s="923"/>
      <c r="M39" s="923"/>
      <c r="N39" s="923"/>
      <c r="O39" s="923"/>
      <c r="P39" s="1142"/>
      <c r="Q39" s="1160">
        <v>3</v>
      </c>
      <c r="R39" s="923">
        <v>35</v>
      </c>
      <c r="S39" s="979">
        <v>2</v>
      </c>
      <c r="T39" s="979">
        <v>95</v>
      </c>
      <c r="U39" s="979"/>
      <c r="V39" s="979"/>
      <c r="W39" s="979"/>
      <c r="X39" s="979"/>
      <c r="Y39" s="923"/>
      <c r="Z39" s="923"/>
      <c r="AA39" s="923"/>
      <c r="AB39" s="1029"/>
      <c r="AC39" s="300"/>
    </row>
    <row r="40" spans="1:29" ht="16.5" customHeight="1" x14ac:dyDescent="0.2">
      <c r="A40" s="2059"/>
      <c r="B40" s="213" t="s">
        <v>137</v>
      </c>
      <c r="C40" s="921">
        <v>2</v>
      </c>
      <c r="D40" s="922">
        <v>65</v>
      </c>
      <c r="E40" s="922">
        <v>318</v>
      </c>
      <c r="F40" s="979">
        <v>2</v>
      </c>
      <c r="G40" s="979">
        <v>65</v>
      </c>
      <c r="H40" s="923">
        <v>318</v>
      </c>
      <c r="I40" s="923">
        <v>1</v>
      </c>
      <c r="J40" s="923"/>
      <c r="K40" s="923"/>
      <c r="L40" s="923"/>
      <c r="M40" s="923"/>
      <c r="N40" s="923"/>
      <c r="O40" s="923"/>
      <c r="P40" s="1142"/>
      <c r="Q40" s="1160"/>
      <c r="R40" s="923"/>
      <c r="S40" s="979">
        <v>2</v>
      </c>
      <c r="T40" s="979"/>
      <c r="U40" s="979"/>
      <c r="V40" s="979"/>
      <c r="W40" s="979"/>
      <c r="X40" s="979"/>
      <c r="Y40" s="923"/>
      <c r="Z40" s="923"/>
      <c r="AA40" s="924"/>
      <c r="AB40" s="925"/>
      <c r="AC40" s="300"/>
    </row>
    <row r="41" spans="1:29" ht="16.5" customHeight="1" x14ac:dyDescent="0.2">
      <c r="A41" s="2059"/>
      <c r="B41" s="213" t="s">
        <v>138</v>
      </c>
      <c r="C41" s="921"/>
      <c r="D41" s="922"/>
      <c r="E41" s="922"/>
      <c r="F41" s="979"/>
      <c r="G41" s="979"/>
      <c r="H41" s="923"/>
      <c r="I41" s="923"/>
      <c r="J41" s="923"/>
      <c r="K41" s="923"/>
      <c r="L41" s="923"/>
      <c r="M41" s="923"/>
      <c r="N41" s="923"/>
      <c r="O41" s="923"/>
      <c r="P41" s="1142"/>
      <c r="Q41" s="1160"/>
      <c r="R41" s="923"/>
      <c r="S41" s="979"/>
      <c r="T41" s="979"/>
      <c r="U41" s="979"/>
      <c r="V41" s="979"/>
      <c r="W41" s="979"/>
      <c r="X41" s="979"/>
      <c r="Y41" s="923"/>
      <c r="Z41" s="923"/>
      <c r="AA41" s="924"/>
      <c r="AB41" s="925"/>
      <c r="AC41" s="300"/>
    </row>
    <row r="42" spans="1:29" ht="16.5" customHeight="1" x14ac:dyDescent="0.2">
      <c r="A42" s="2059"/>
      <c r="B42" s="213" t="s">
        <v>139</v>
      </c>
      <c r="C42" s="923">
        <v>1</v>
      </c>
      <c r="D42" s="922">
        <v>30</v>
      </c>
      <c r="E42" s="922">
        <v>162</v>
      </c>
      <c r="F42" s="979">
        <v>1</v>
      </c>
      <c r="G42" s="979">
        <v>30</v>
      </c>
      <c r="H42" s="923">
        <v>162</v>
      </c>
      <c r="I42" s="923">
        <v>1</v>
      </c>
      <c r="J42" s="923"/>
      <c r="K42" s="923"/>
      <c r="L42" s="923"/>
      <c r="M42" s="923"/>
      <c r="N42" s="923"/>
      <c r="O42" s="923"/>
      <c r="P42" s="1142"/>
      <c r="Q42" s="1160"/>
      <c r="R42" s="923"/>
      <c r="S42" s="979">
        <v>1</v>
      </c>
      <c r="T42" s="979">
        <v>30</v>
      </c>
      <c r="U42" s="979"/>
      <c r="V42" s="979"/>
      <c r="W42" s="979"/>
      <c r="X42" s="979"/>
      <c r="Y42" s="923"/>
      <c r="Z42" s="923"/>
      <c r="AA42" s="923"/>
      <c r="AB42" s="1029"/>
      <c r="AC42" s="300"/>
    </row>
    <row r="43" spans="1:29" ht="16.5" customHeight="1" thickBot="1" x14ac:dyDescent="0.25">
      <c r="A43" s="2059"/>
      <c r="B43" s="213" t="s">
        <v>140</v>
      </c>
      <c r="C43" s="921">
        <v>3</v>
      </c>
      <c r="D43" s="922">
        <v>60</v>
      </c>
      <c r="E43" s="922">
        <v>306</v>
      </c>
      <c r="F43" s="979">
        <v>3</v>
      </c>
      <c r="G43" s="979">
        <v>60</v>
      </c>
      <c r="H43" s="923">
        <v>306</v>
      </c>
      <c r="I43" s="923">
        <v>2</v>
      </c>
      <c r="J43" s="923"/>
      <c r="K43" s="923"/>
      <c r="L43" s="923"/>
      <c r="M43" s="923"/>
      <c r="N43" s="923"/>
      <c r="O43" s="923"/>
      <c r="P43" s="1142"/>
      <c r="Q43" s="1160"/>
      <c r="R43" s="923"/>
      <c r="S43" s="979">
        <v>2</v>
      </c>
      <c r="T43" s="979">
        <v>30</v>
      </c>
      <c r="U43" s="979">
        <v>1</v>
      </c>
      <c r="V43" s="979">
        <v>30</v>
      </c>
      <c r="W43" s="979"/>
      <c r="X43" s="979"/>
      <c r="Y43" s="923"/>
      <c r="Z43" s="923"/>
      <c r="AA43" s="924"/>
      <c r="AB43" s="925"/>
      <c r="AC43" s="300"/>
    </row>
    <row r="44" spans="1:29" ht="16.5" customHeight="1" thickTop="1" thickBot="1" x14ac:dyDescent="0.25">
      <c r="A44" s="2067"/>
      <c r="B44" s="737" t="s">
        <v>363</v>
      </c>
      <c r="C44" s="980">
        <v>39</v>
      </c>
      <c r="D44" s="981">
        <v>1290</v>
      </c>
      <c r="E44" s="981">
        <v>7849</v>
      </c>
      <c r="F44" s="981">
        <v>38</v>
      </c>
      <c r="G44" s="981">
        <v>1190</v>
      </c>
      <c r="H44" s="980">
        <v>7258</v>
      </c>
      <c r="I44" s="980">
        <v>23</v>
      </c>
      <c r="J44" s="980">
        <v>1</v>
      </c>
      <c r="K44" s="980">
        <v>100</v>
      </c>
      <c r="L44" s="980">
        <v>550</v>
      </c>
      <c r="M44" s="980">
        <v>0</v>
      </c>
      <c r="N44" s="980">
        <v>0</v>
      </c>
      <c r="O44" s="980">
        <v>0</v>
      </c>
      <c r="P44" s="1146">
        <v>0</v>
      </c>
      <c r="Q44" s="1165">
        <v>8</v>
      </c>
      <c r="R44" s="980">
        <v>102</v>
      </c>
      <c r="S44" s="980">
        <v>27</v>
      </c>
      <c r="T44" s="980">
        <v>861</v>
      </c>
      <c r="U44" s="980">
        <v>1</v>
      </c>
      <c r="V44" s="980">
        <v>30</v>
      </c>
      <c r="W44" s="980">
        <v>3</v>
      </c>
      <c r="X44" s="980">
        <v>232</v>
      </c>
      <c r="Y44" s="980">
        <v>0</v>
      </c>
      <c r="Z44" s="980">
        <v>0</v>
      </c>
      <c r="AA44" s="980">
        <v>0</v>
      </c>
      <c r="AB44" s="982">
        <v>0</v>
      </c>
      <c r="AC44" s="300"/>
    </row>
    <row r="45" spans="1:29" ht="16.5" customHeight="1" x14ac:dyDescent="0.2">
      <c r="A45" s="2066" t="s">
        <v>269</v>
      </c>
      <c r="B45" s="738" t="s">
        <v>224</v>
      </c>
      <c r="C45" s="210">
        <v>12</v>
      </c>
      <c r="D45" s="210">
        <v>706</v>
      </c>
      <c r="E45" s="210">
        <v>4305</v>
      </c>
      <c r="F45" s="412">
        <v>11</v>
      </c>
      <c r="G45" s="412">
        <v>406</v>
      </c>
      <c r="H45" s="210">
        <v>2138</v>
      </c>
      <c r="I45" s="210">
        <v>1</v>
      </c>
      <c r="J45" s="210"/>
      <c r="K45" s="210"/>
      <c r="L45" s="210"/>
      <c r="M45" s="210">
        <v>1</v>
      </c>
      <c r="N45" s="210">
        <v>300</v>
      </c>
      <c r="O45" s="210">
        <v>2167</v>
      </c>
      <c r="P45" s="1144">
        <v>1</v>
      </c>
      <c r="Q45" s="1162">
        <v>2</v>
      </c>
      <c r="R45" s="210">
        <v>25</v>
      </c>
      <c r="S45" s="210">
        <v>7</v>
      </c>
      <c r="T45" s="210">
        <v>231</v>
      </c>
      <c r="U45" s="210">
        <v>1</v>
      </c>
      <c r="V45" s="210">
        <v>40</v>
      </c>
      <c r="W45" s="210">
        <v>1</v>
      </c>
      <c r="X45" s="210">
        <v>110</v>
      </c>
      <c r="Y45" s="210">
        <v>1</v>
      </c>
      <c r="Z45" s="210">
        <v>300</v>
      </c>
      <c r="AA45" s="215">
        <v>1</v>
      </c>
      <c r="AB45" s="301">
        <v>344</v>
      </c>
      <c r="AC45" s="300"/>
    </row>
    <row r="46" spans="1:29" ht="16.5" customHeight="1" x14ac:dyDescent="0.2">
      <c r="A46" s="2059"/>
      <c r="B46" s="417" t="s">
        <v>225</v>
      </c>
      <c r="C46" s="413">
        <v>7</v>
      </c>
      <c r="D46" s="414">
        <v>111</v>
      </c>
      <c r="E46" s="414">
        <v>580</v>
      </c>
      <c r="F46" s="414">
        <v>7</v>
      </c>
      <c r="G46" s="414">
        <v>111</v>
      </c>
      <c r="H46" s="211">
        <v>580</v>
      </c>
      <c r="I46" s="211"/>
      <c r="J46" s="211"/>
      <c r="K46" s="211"/>
      <c r="L46" s="211"/>
      <c r="M46" s="211"/>
      <c r="N46" s="211"/>
      <c r="O46" s="211"/>
      <c r="P46" s="1145"/>
      <c r="Q46" s="1163">
        <v>3</v>
      </c>
      <c r="R46" s="211">
        <v>74</v>
      </c>
      <c r="S46" s="211">
        <v>4</v>
      </c>
      <c r="T46" s="211">
        <v>37</v>
      </c>
      <c r="U46" s="211"/>
      <c r="V46" s="211"/>
      <c r="W46" s="211"/>
      <c r="X46" s="211"/>
      <c r="Y46" s="211"/>
      <c r="Z46" s="211"/>
      <c r="AA46" s="415"/>
      <c r="AB46" s="416"/>
      <c r="AC46" s="300"/>
    </row>
    <row r="47" spans="1:29" ht="16.5" customHeight="1" x14ac:dyDescent="0.2">
      <c r="A47" s="2059"/>
      <c r="B47" s="213" t="s">
        <v>157</v>
      </c>
      <c r="C47" s="211">
        <v>2</v>
      </c>
      <c r="D47" s="414">
        <v>229</v>
      </c>
      <c r="E47" s="414">
        <v>1718</v>
      </c>
      <c r="F47" s="414">
        <v>2</v>
      </c>
      <c r="G47" s="414">
        <v>229</v>
      </c>
      <c r="H47" s="211">
        <v>1718</v>
      </c>
      <c r="I47" s="211">
        <v>1</v>
      </c>
      <c r="J47" s="211"/>
      <c r="K47" s="211"/>
      <c r="L47" s="211"/>
      <c r="M47" s="211"/>
      <c r="N47" s="211"/>
      <c r="O47" s="211"/>
      <c r="P47" s="1145"/>
      <c r="Q47" s="1163"/>
      <c r="R47" s="211"/>
      <c r="S47" s="211"/>
      <c r="T47" s="211"/>
      <c r="U47" s="211"/>
      <c r="V47" s="211"/>
      <c r="W47" s="211">
        <v>2</v>
      </c>
      <c r="X47" s="211">
        <v>229</v>
      </c>
      <c r="Y47" s="211"/>
      <c r="Z47" s="211"/>
      <c r="AA47" s="211">
        <v>2</v>
      </c>
      <c r="AB47" s="302">
        <v>694</v>
      </c>
      <c r="AC47" s="300"/>
    </row>
    <row r="48" spans="1:29" ht="16.5" customHeight="1" x14ac:dyDescent="0.2">
      <c r="A48" s="2059"/>
      <c r="B48" s="213" t="s">
        <v>158</v>
      </c>
      <c r="C48" s="413">
        <v>2</v>
      </c>
      <c r="D48" s="414">
        <v>61</v>
      </c>
      <c r="E48" s="414">
        <v>352</v>
      </c>
      <c r="F48" s="414">
        <v>2</v>
      </c>
      <c r="G48" s="414">
        <v>61</v>
      </c>
      <c r="H48" s="211">
        <v>352</v>
      </c>
      <c r="I48" s="211"/>
      <c r="J48" s="211"/>
      <c r="K48" s="211"/>
      <c r="L48" s="211"/>
      <c r="M48" s="211"/>
      <c r="N48" s="211"/>
      <c r="O48" s="211"/>
      <c r="P48" s="1145"/>
      <c r="Q48" s="1163">
        <v>1</v>
      </c>
      <c r="R48" s="211">
        <v>15</v>
      </c>
      <c r="S48" s="211">
        <v>1</v>
      </c>
      <c r="T48" s="211">
        <v>46</v>
      </c>
      <c r="U48" s="211"/>
      <c r="V48" s="211"/>
      <c r="W48" s="211"/>
      <c r="X48" s="211"/>
      <c r="Y48" s="211"/>
      <c r="Z48" s="211"/>
      <c r="AA48" s="415"/>
      <c r="AB48" s="416"/>
      <c r="AC48" s="300"/>
    </row>
    <row r="49" spans="1:29" ht="16.5" customHeight="1" x14ac:dyDescent="0.2">
      <c r="A49" s="2059"/>
      <c r="B49" s="213" t="s">
        <v>159</v>
      </c>
      <c r="C49" s="413">
        <v>9</v>
      </c>
      <c r="D49" s="414">
        <v>270</v>
      </c>
      <c r="E49" s="414">
        <v>1304</v>
      </c>
      <c r="F49" s="414">
        <v>9</v>
      </c>
      <c r="G49" s="414">
        <v>270</v>
      </c>
      <c r="H49" s="211">
        <v>1304</v>
      </c>
      <c r="I49" s="211"/>
      <c r="J49" s="211"/>
      <c r="K49" s="211"/>
      <c r="L49" s="211"/>
      <c r="M49" s="211"/>
      <c r="N49" s="211"/>
      <c r="O49" s="211"/>
      <c r="P49" s="1145"/>
      <c r="Q49" s="1163">
        <v>3</v>
      </c>
      <c r="R49" s="211">
        <v>55</v>
      </c>
      <c r="S49" s="211">
        <v>103</v>
      </c>
      <c r="T49" s="211"/>
      <c r="U49" s="211"/>
      <c r="V49" s="211"/>
      <c r="W49" s="211">
        <v>1</v>
      </c>
      <c r="X49" s="211">
        <v>493</v>
      </c>
      <c r="Y49" s="211"/>
      <c r="Z49" s="211"/>
      <c r="AA49" s="415"/>
      <c r="AB49" s="416"/>
      <c r="AC49" s="300"/>
    </row>
    <row r="50" spans="1:29" ht="16.5" customHeight="1" x14ac:dyDescent="0.2">
      <c r="A50" s="2059"/>
      <c r="B50" s="213" t="s">
        <v>197</v>
      </c>
      <c r="C50" s="211"/>
      <c r="D50" s="414"/>
      <c r="E50" s="414"/>
      <c r="F50" s="414"/>
      <c r="G50" s="414"/>
      <c r="H50" s="211"/>
      <c r="I50" s="211"/>
      <c r="J50" s="211"/>
      <c r="K50" s="211"/>
      <c r="L50" s="211"/>
      <c r="M50" s="211"/>
      <c r="N50" s="211"/>
      <c r="O50" s="211"/>
      <c r="P50" s="1145"/>
      <c r="Q50" s="1163"/>
      <c r="R50" s="211"/>
      <c r="S50" s="211"/>
      <c r="T50" s="211"/>
      <c r="U50" s="211"/>
      <c r="V50" s="211"/>
      <c r="W50" s="211"/>
      <c r="X50" s="211"/>
      <c r="Y50" s="211"/>
      <c r="Z50" s="211"/>
      <c r="AA50" s="211"/>
      <c r="AB50" s="302"/>
      <c r="AC50" s="300"/>
    </row>
    <row r="51" spans="1:29" ht="16.5" customHeight="1" x14ac:dyDescent="0.2">
      <c r="A51" s="2059"/>
      <c r="B51" s="213" t="s">
        <v>226</v>
      </c>
      <c r="C51" s="413">
        <v>1</v>
      </c>
      <c r="D51" s="414">
        <v>112</v>
      </c>
      <c r="E51" s="414">
        <v>537</v>
      </c>
      <c r="F51" s="414">
        <v>1</v>
      </c>
      <c r="G51" s="414">
        <v>112</v>
      </c>
      <c r="H51" s="211">
        <v>537</v>
      </c>
      <c r="I51" s="211"/>
      <c r="J51" s="211"/>
      <c r="K51" s="211"/>
      <c r="L51" s="211"/>
      <c r="M51" s="211"/>
      <c r="N51" s="211"/>
      <c r="O51" s="211"/>
      <c r="P51" s="1145"/>
      <c r="Q51" s="1163"/>
      <c r="R51" s="211"/>
      <c r="S51" s="211"/>
      <c r="T51" s="211"/>
      <c r="U51" s="211"/>
      <c r="V51" s="211"/>
      <c r="W51" s="211">
        <v>1</v>
      </c>
      <c r="X51" s="211">
        <v>112</v>
      </c>
      <c r="Y51" s="211"/>
      <c r="Z51" s="211"/>
      <c r="AA51" s="415"/>
      <c r="AB51" s="416"/>
      <c r="AC51" s="300"/>
    </row>
    <row r="52" spans="1:29" ht="16.5" customHeight="1" x14ac:dyDescent="0.2">
      <c r="A52" s="2059"/>
      <c r="B52" s="213" t="s">
        <v>227</v>
      </c>
      <c r="C52" s="413">
        <v>3</v>
      </c>
      <c r="D52" s="414">
        <v>288</v>
      </c>
      <c r="E52" s="414">
        <v>1376</v>
      </c>
      <c r="F52" s="414">
        <v>3</v>
      </c>
      <c r="G52" s="414">
        <v>288</v>
      </c>
      <c r="H52" s="211">
        <v>1376</v>
      </c>
      <c r="I52" s="211">
        <v>1</v>
      </c>
      <c r="J52" s="211"/>
      <c r="K52" s="211"/>
      <c r="L52" s="211"/>
      <c r="M52" s="211"/>
      <c r="N52" s="211"/>
      <c r="O52" s="211"/>
      <c r="P52" s="1145"/>
      <c r="Q52" s="1163">
        <v>2</v>
      </c>
      <c r="R52" s="211">
        <v>40</v>
      </c>
      <c r="S52" s="211"/>
      <c r="T52" s="211"/>
      <c r="U52" s="211"/>
      <c r="V52" s="211"/>
      <c r="W52" s="211">
        <v>1</v>
      </c>
      <c r="X52" s="211">
        <v>248</v>
      </c>
      <c r="Y52" s="211"/>
      <c r="Z52" s="211"/>
      <c r="AA52" s="415"/>
      <c r="AB52" s="416"/>
      <c r="AC52" s="300"/>
    </row>
    <row r="53" spans="1:29" ht="16.5" customHeight="1" thickBot="1" x14ac:dyDescent="0.25">
      <c r="A53" s="2059"/>
      <c r="B53" s="213" t="s">
        <v>228</v>
      </c>
      <c r="C53" s="413">
        <v>6</v>
      </c>
      <c r="D53" s="414">
        <v>128</v>
      </c>
      <c r="E53" s="414">
        <v>568</v>
      </c>
      <c r="F53" s="414">
        <v>6</v>
      </c>
      <c r="G53" s="414">
        <v>128</v>
      </c>
      <c r="H53" s="211">
        <v>568</v>
      </c>
      <c r="I53" s="211"/>
      <c r="J53" s="211"/>
      <c r="K53" s="211"/>
      <c r="L53" s="211"/>
      <c r="M53" s="211"/>
      <c r="N53" s="211"/>
      <c r="O53" s="211"/>
      <c r="P53" s="1145"/>
      <c r="Q53" s="1163">
        <v>4</v>
      </c>
      <c r="R53" s="211">
        <v>60</v>
      </c>
      <c r="S53" s="211">
        <v>2</v>
      </c>
      <c r="T53" s="211">
        <v>68</v>
      </c>
      <c r="U53" s="211"/>
      <c r="V53" s="211"/>
      <c r="W53" s="211"/>
      <c r="X53" s="211"/>
      <c r="Y53" s="211"/>
      <c r="Z53" s="211"/>
      <c r="AA53" s="415"/>
      <c r="AB53" s="416"/>
      <c r="AC53" s="300"/>
    </row>
    <row r="54" spans="1:29" ht="16.5" customHeight="1" thickTop="1" thickBot="1" x14ac:dyDescent="0.25">
      <c r="A54" s="2067"/>
      <c r="B54" s="716" t="s">
        <v>363</v>
      </c>
      <c r="C54" s="729">
        <f>SUM(C45:C53)</f>
        <v>42</v>
      </c>
      <c r="D54" s="730">
        <f t="shared" ref="D54:X54" si="21">SUM(D45:D53)</f>
        <v>1905</v>
      </c>
      <c r="E54" s="730">
        <f t="shared" si="21"/>
        <v>10740</v>
      </c>
      <c r="F54" s="730">
        <f t="shared" si="21"/>
        <v>41</v>
      </c>
      <c r="G54" s="730">
        <f t="shared" si="21"/>
        <v>1605</v>
      </c>
      <c r="H54" s="729">
        <f t="shared" si="21"/>
        <v>8573</v>
      </c>
      <c r="I54" s="729">
        <f t="shared" si="21"/>
        <v>3</v>
      </c>
      <c r="J54" s="729">
        <f t="shared" si="21"/>
        <v>0</v>
      </c>
      <c r="K54" s="729">
        <f t="shared" si="21"/>
        <v>0</v>
      </c>
      <c r="L54" s="729">
        <f t="shared" si="21"/>
        <v>0</v>
      </c>
      <c r="M54" s="729">
        <f t="shared" si="21"/>
        <v>1</v>
      </c>
      <c r="N54" s="729">
        <f t="shared" si="21"/>
        <v>300</v>
      </c>
      <c r="O54" s="729">
        <f t="shared" si="21"/>
        <v>2167</v>
      </c>
      <c r="P54" s="1143">
        <f t="shared" si="21"/>
        <v>1</v>
      </c>
      <c r="Q54" s="1161">
        <f t="shared" si="21"/>
        <v>15</v>
      </c>
      <c r="R54" s="729">
        <f t="shared" si="21"/>
        <v>269</v>
      </c>
      <c r="S54" s="729">
        <f t="shared" si="21"/>
        <v>117</v>
      </c>
      <c r="T54" s="729">
        <f t="shared" si="21"/>
        <v>382</v>
      </c>
      <c r="U54" s="729">
        <f>SUM(U45:U53)</f>
        <v>1</v>
      </c>
      <c r="V54" s="729">
        <f>SUM(V45:V53)</f>
        <v>40</v>
      </c>
      <c r="W54" s="729">
        <f t="shared" si="21"/>
        <v>6</v>
      </c>
      <c r="X54" s="729">
        <f t="shared" si="21"/>
        <v>1192</v>
      </c>
      <c r="Y54" s="729">
        <f>SUM(Y45:Y53)</f>
        <v>1</v>
      </c>
      <c r="Z54" s="729">
        <f>SUM(Z45:Z53)</f>
        <v>300</v>
      </c>
      <c r="AA54" s="729">
        <f>SUM(AA45:AA53)</f>
        <v>3</v>
      </c>
      <c r="AB54" s="731">
        <f>SUM(AB45:AB53)</f>
        <v>1038</v>
      </c>
      <c r="AC54" s="300"/>
    </row>
    <row r="55" spans="1:29" ht="16.5" customHeight="1" x14ac:dyDescent="0.2">
      <c r="A55" s="2071" t="s">
        <v>270</v>
      </c>
      <c r="B55" s="739" t="s">
        <v>229</v>
      </c>
      <c r="C55" s="210">
        <v>5</v>
      </c>
      <c r="D55" s="210">
        <v>445</v>
      </c>
      <c r="E55" s="210">
        <v>2333</v>
      </c>
      <c r="F55" s="412">
        <v>4</v>
      </c>
      <c r="G55" s="412">
        <v>132</v>
      </c>
      <c r="H55" s="210">
        <v>692</v>
      </c>
      <c r="I55" s="210">
        <v>4</v>
      </c>
      <c r="J55" s="210"/>
      <c r="K55" s="210"/>
      <c r="L55" s="210"/>
      <c r="M55" s="210">
        <v>1</v>
      </c>
      <c r="N55" s="210">
        <v>313</v>
      </c>
      <c r="O55" s="210">
        <v>1641</v>
      </c>
      <c r="P55" s="1144">
        <v>3</v>
      </c>
      <c r="Q55" s="1162"/>
      <c r="R55" s="210"/>
      <c r="S55" s="210">
        <v>3</v>
      </c>
      <c r="T55" s="210">
        <v>80</v>
      </c>
      <c r="U55" s="210">
        <v>1</v>
      </c>
      <c r="V55" s="210">
        <v>52</v>
      </c>
      <c r="W55" s="210"/>
      <c r="X55" s="210"/>
      <c r="Y55" s="210">
        <v>1</v>
      </c>
      <c r="Z55" s="210">
        <v>313</v>
      </c>
      <c r="AA55" s="215">
        <v>3</v>
      </c>
      <c r="AB55" s="301">
        <v>1918</v>
      </c>
      <c r="AC55" s="300"/>
    </row>
    <row r="56" spans="1:29" ht="16.5" customHeight="1" x14ac:dyDescent="0.2">
      <c r="A56" s="2069"/>
      <c r="B56" s="213" t="s">
        <v>198</v>
      </c>
      <c r="C56" s="211">
        <v>2</v>
      </c>
      <c r="D56" s="414">
        <v>120</v>
      </c>
      <c r="E56" s="414">
        <v>622</v>
      </c>
      <c r="F56" s="414">
        <v>2</v>
      </c>
      <c r="G56" s="414">
        <v>120</v>
      </c>
      <c r="H56" s="414">
        <v>622</v>
      </c>
      <c r="I56" s="414">
        <v>2</v>
      </c>
      <c r="J56" s="414"/>
      <c r="K56" s="414"/>
      <c r="L56" s="414"/>
      <c r="M56" s="414"/>
      <c r="N56" s="211"/>
      <c r="O56" s="413"/>
      <c r="P56" s="1147"/>
      <c r="Q56" s="1166"/>
      <c r="R56" s="414"/>
      <c r="S56" s="414">
        <v>1</v>
      </c>
      <c r="T56" s="414">
        <v>30</v>
      </c>
      <c r="U56" s="414">
        <v>1</v>
      </c>
      <c r="V56" s="414">
        <v>90</v>
      </c>
      <c r="W56" s="414"/>
      <c r="X56" s="414"/>
      <c r="Y56" s="414"/>
      <c r="Z56" s="211"/>
      <c r="AA56" s="414">
        <v>2</v>
      </c>
      <c r="AB56" s="302">
        <v>559</v>
      </c>
      <c r="AC56" s="300"/>
    </row>
    <row r="57" spans="1:29" ht="16.5" customHeight="1" thickBot="1" x14ac:dyDescent="0.25">
      <c r="A57" s="2069"/>
      <c r="B57" s="213" t="s">
        <v>275</v>
      </c>
      <c r="C57" s="413">
        <v>3</v>
      </c>
      <c r="D57" s="414">
        <v>799</v>
      </c>
      <c r="E57" s="414">
        <v>4200</v>
      </c>
      <c r="F57" s="414">
        <v>1</v>
      </c>
      <c r="G57" s="414">
        <v>80</v>
      </c>
      <c r="H57" s="414">
        <v>421</v>
      </c>
      <c r="I57" s="414">
        <v>1</v>
      </c>
      <c r="J57" s="414"/>
      <c r="K57" s="414"/>
      <c r="L57" s="414"/>
      <c r="M57" s="414">
        <v>2</v>
      </c>
      <c r="N57" s="211">
        <v>719</v>
      </c>
      <c r="O57" s="211">
        <v>3779</v>
      </c>
      <c r="P57" s="1145">
        <v>3</v>
      </c>
      <c r="Q57" s="1163"/>
      <c r="R57" s="414"/>
      <c r="S57" s="414"/>
      <c r="T57" s="414"/>
      <c r="U57" s="414">
        <v>1</v>
      </c>
      <c r="V57" s="414">
        <v>80</v>
      </c>
      <c r="W57" s="414"/>
      <c r="X57" s="414"/>
      <c r="Y57" s="414">
        <v>2</v>
      </c>
      <c r="Z57" s="211">
        <v>719</v>
      </c>
      <c r="AA57" s="414">
        <v>2</v>
      </c>
      <c r="AB57" s="302">
        <v>3153</v>
      </c>
      <c r="AC57" s="300"/>
    </row>
    <row r="58" spans="1:29" ht="16.5" customHeight="1" thickTop="1" thickBot="1" x14ac:dyDescent="0.25">
      <c r="A58" s="2070"/>
      <c r="B58" s="716" t="s">
        <v>363</v>
      </c>
      <c r="C58" s="729">
        <f t="shared" ref="C58:AB58" si="22">SUM(C55:C57)</f>
        <v>10</v>
      </c>
      <c r="D58" s="729">
        <f t="shared" si="22"/>
        <v>1364</v>
      </c>
      <c r="E58" s="729">
        <f t="shared" si="22"/>
        <v>7155</v>
      </c>
      <c r="F58" s="729">
        <f t="shared" si="22"/>
        <v>7</v>
      </c>
      <c r="G58" s="729">
        <f t="shared" si="22"/>
        <v>332</v>
      </c>
      <c r="H58" s="729">
        <f t="shared" si="22"/>
        <v>1735</v>
      </c>
      <c r="I58" s="729">
        <f t="shared" si="22"/>
        <v>7</v>
      </c>
      <c r="J58" s="729">
        <f t="shared" si="22"/>
        <v>0</v>
      </c>
      <c r="K58" s="729">
        <f t="shared" si="22"/>
        <v>0</v>
      </c>
      <c r="L58" s="729">
        <f t="shared" si="22"/>
        <v>0</v>
      </c>
      <c r="M58" s="729">
        <f t="shared" si="22"/>
        <v>3</v>
      </c>
      <c r="N58" s="1513">
        <f t="shared" si="22"/>
        <v>1032</v>
      </c>
      <c r="O58" s="729">
        <f t="shared" si="22"/>
        <v>5420</v>
      </c>
      <c r="P58" s="1143">
        <f t="shared" si="22"/>
        <v>6</v>
      </c>
      <c r="Q58" s="1161">
        <f t="shared" si="22"/>
        <v>0</v>
      </c>
      <c r="R58" s="729">
        <f t="shared" si="22"/>
        <v>0</v>
      </c>
      <c r="S58" s="729">
        <f t="shared" si="22"/>
        <v>4</v>
      </c>
      <c r="T58" s="729">
        <f t="shared" si="22"/>
        <v>110</v>
      </c>
      <c r="U58" s="729">
        <f t="shared" si="22"/>
        <v>3</v>
      </c>
      <c r="V58" s="729">
        <f t="shared" si="22"/>
        <v>222</v>
      </c>
      <c r="W58" s="729">
        <f t="shared" si="22"/>
        <v>0</v>
      </c>
      <c r="X58" s="729">
        <f t="shared" si="22"/>
        <v>0</v>
      </c>
      <c r="Y58" s="729"/>
      <c r="Z58" s="1513">
        <f t="shared" si="22"/>
        <v>1032</v>
      </c>
      <c r="AA58" s="729">
        <f t="shared" si="22"/>
        <v>7</v>
      </c>
      <c r="AB58" s="731">
        <f t="shared" si="22"/>
        <v>5630</v>
      </c>
      <c r="AC58" s="300"/>
    </row>
    <row r="59" spans="1:29" ht="16.5" customHeight="1" x14ac:dyDescent="0.2">
      <c r="A59" s="2068" t="s">
        <v>265</v>
      </c>
      <c r="B59" s="213" t="s">
        <v>276</v>
      </c>
      <c r="C59" s="210">
        <v>13</v>
      </c>
      <c r="D59" s="210">
        <v>945</v>
      </c>
      <c r="E59" s="210">
        <v>5394</v>
      </c>
      <c r="F59" s="412">
        <v>11</v>
      </c>
      <c r="G59" s="412">
        <v>255</v>
      </c>
      <c r="H59" s="210">
        <v>1229</v>
      </c>
      <c r="I59" s="210">
        <v>2</v>
      </c>
      <c r="J59" s="210"/>
      <c r="K59" s="210"/>
      <c r="L59" s="210"/>
      <c r="M59" s="210">
        <v>2</v>
      </c>
      <c r="N59" s="210">
        <v>690</v>
      </c>
      <c r="O59" s="210">
        <v>4165</v>
      </c>
      <c r="P59" s="1144">
        <v>2</v>
      </c>
      <c r="Q59" s="1162">
        <v>7</v>
      </c>
      <c r="R59" s="210">
        <v>88</v>
      </c>
      <c r="S59" s="210">
        <v>8</v>
      </c>
      <c r="T59" s="210">
        <v>247</v>
      </c>
      <c r="U59" s="210"/>
      <c r="V59" s="210"/>
      <c r="W59" s="210"/>
      <c r="X59" s="210"/>
      <c r="Y59" s="210">
        <v>2</v>
      </c>
      <c r="Z59" s="210">
        <v>690</v>
      </c>
      <c r="AA59" s="215"/>
      <c r="AB59" s="301"/>
      <c r="AC59" s="300"/>
    </row>
    <row r="60" spans="1:29" ht="16.5" customHeight="1" x14ac:dyDescent="0.2">
      <c r="A60" s="2069"/>
      <c r="B60" s="417" t="s">
        <v>277</v>
      </c>
      <c r="C60" s="211">
        <v>2</v>
      </c>
      <c r="D60" s="413">
        <v>52</v>
      </c>
      <c r="E60" s="413">
        <v>225</v>
      </c>
      <c r="F60" s="414">
        <v>2</v>
      </c>
      <c r="G60" s="414">
        <v>52</v>
      </c>
      <c r="H60" s="211">
        <v>225</v>
      </c>
      <c r="I60" s="211"/>
      <c r="J60" s="211"/>
      <c r="K60" s="211"/>
      <c r="L60" s="211"/>
      <c r="M60" s="211"/>
      <c r="N60" s="211"/>
      <c r="O60" s="211"/>
      <c r="P60" s="1145"/>
      <c r="Q60" s="1163">
        <v>1</v>
      </c>
      <c r="R60" s="211">
        <v>17</v>
      </c>
      <c r="S60" s="211">
        <v>1</v>
      </c>
      <c r="T60" s="211">
        <v>35</v>
      </c>
      <c r="U60" s="211"/>
      <c r="V60" s="211"/>
      <c r="W60" s="211"/>
      <c r="X60" s="211"/>
      <c r="Y60" s="211"/>
      <c r="Z60" s="211"/>
      <c r="AA60" s="211"/>
      <c r="AB60" s="302"/>
      <c r="AC60" s="300"/>
    </row>
    <row r="61" spans="1:29" ht="16.5" customHeight="1" thickBot="1" x14ac:dyDescent="0.25">
      <c r="A61" s="2069"/>
      <c r="B61" s="213" t="s">
        <v>282</v>
      </c>
      <c r="C61" s="413">
        <v>2</v>
      </c>
      <c r="D61" s="740">
        <v>28</v>
      </c>
      <c r="E61" s="740">
        <v>88</v>
      </c>
      <c r="F61" s="414">
        <v>2</v>
      </c>
      <c r="G61" s="414">
        <v>28</v>
      </c>
      <c r="H61" s="211">
        <v>88</v>
      </c>
      <c r="I61" s="211">
        <v>1</v>
      </c>
      <c r="J61" s="211"/>
      <c r="K61" s="211"/>
      <c r="L61" s="211"/>
      <c r="M61" s="211"/>
      <c r="N61" s="211"/>
      <c r="O61" s="211"/>
      <c r="P61" s="1145"/>
      <c r="Q61" s="1163">
        <v>1</v>
      </c>
      <c r="R61" s="211">
        <v>5</v>
      </c>
      <c r="S61" s="211">
        <v>1</v>
      </c>
      <c r="T61" s="211">
        <v>27</v>
      </c>
      <c r="U61" s="211"/>
      <c r="V61" s="211"/>
      <c r="W61" s="211"/>
      <c r="X61" s="211"/>
      <c r="Y61" s="211"/>
      <c r="Z61" s="211"/>
      <c r="AA61" s="415"/>
      <c r="AB61" s="416"/>
      <c r="AC61" s="300"/>
    </row>
    <row r="62" spans="1:29" ht="16.5" customHeight="1" thickTop="1" thickBot="1" x14ac:dyDescent="0.25">
      <c r="A62" s="2070"/>
      <c r="B62" s="716" t="s">
        <v>363</v>
      </c>
      <c r="C62" s="729">
        <f>SUM(C59:C61)</f>
        <v>17</v>
      </c>
      <c r="D62" s="730">
        <f t="shared" ref="D62:AB62" si="23">SUM(D59:D61)</f>
        <v>1025</v>
      </c>
      <c r="E62" s="730">
        <f t="shared" si="23"/>
        <v>5707</v>
      </c>
      <c r="F62" s="730">
        <f t="shared" si="23"/>
        <v>15</v>
      </c>
      <c r="G62" s="730">
        <f t="shared" si="23"/>
        <v>335</v>
      </c>
      <c r="H62" s="729">
        <f t="shared" si="23"/>
        <v>1542</v>
      </c>
      <c r="I62" s="729">
        <f t="shared" si="23"/>
        <v>3</v>
      </c>
      <c r="J62" s="729">
        <f t="shared" si="23"/>
        <v>0</v>
      </c>
      <c r="K62" s="729">
        <f t="shared" si="23"/>
        <v>0</v>
      </c>
      <c r="L62" s="729">
        <f t="shared" si="23"/>
        <v>0</v>
      </c>
      <c r="M62" s="729">
        <f t="shared" si="23"/>
        <v>2</v>
      </c>
      <c r="N62" s="729">
        <f t="shared" si="23"/>
        <v>690</v>
      </c>
      <c r="O62" s="729">
        <f t="shared" si="23"/>
        <v>4165</v>
      </c>
      <c r="P62" s="1143">
        <f t="shared" si="23"/>
        <v>2</v>
      </c>
      <c r="Q62" s="1161">
        <f t="shared" si="23"/>
        <v>9</v>
      </c>
      <c r="R62" s="729">
        <f t="shared" si="23"/>
        <v>110</v>
      </c>
      <c r="S62" s="729">
        <f t="shared" si="23"/>
        <v>10</v>
      </c>
      <c r="T62" s="729">
        <f t="shared" si="23"/>
        <v>309</v>
      </c>
      <c r="U62" s="729">
        <f t="shared" si="23"/>
        <v>0</v>
      </c>
      <c r="V62" s="729">
        <f t="shared" si="23"/>
        <v>0</v>
      </c>
      <c r="W62" s="729">
        <f t="shared" si="23"/>
        <v>0</v>
      </c>
      <c r="X62" s="729">
        <f t="shared" si="23"/>
        <v>0</v>
      </c>
      <c r="Y62" s="729">
        <f t="shared" si="23"/>
        <v>2</v>
      </c>
      <c r="Z62" s="729">
        <f t="shared" si="23"/>
        <v>690</v>
      </c>
      <c r="AA62" s="729">
        <f t="shared" si="23"/>
        <v>0</v>
      </c>
      <c r="AB62" s="731">
        <f t="shared" si="23"/>
        <v>0</v>
      </c>
      <c r="AC62" s="300"/>
    </row>
    <row r="63" spans="1:29" ht="16.5" customHeight="1" x14ac:dyDescent="0.2">
      <c r="A63" s="2068" t="s">
        <v>292</v>
      </c>
      <c r="B63" s="741" t="s">
        <v>160</v>
      </c>
      <c r="C63" s="1037">
        <v>1</v>
      </c>
      <c r="D63" s="1038">
        <v>448</v>
      </c>
      <c r="E63" s="1038">
        <v>2198</v>
      </c>
      <c r="F63" s="1039"/>
      <c r="G63" s="1039"/>
      <c r="H63" s="1040"/>
      <c r="I63" s="1040"/>
      <c r="J63" s="1040"/>
      <c r="K63" s="1040"/>
      <c r="L63" s="1040"/>
      <c r="M63" s="1040">
        <v>1</v>
      </c>
      <c r="N63" s="1040">
        <v>448</v>
      </c>
      <c r="O63" s="1040">
        <v>2198</v>
      </c>
      <c r="P63" s="1148">
        <v>0</v>
      </c>
      <c r="Q63" s="1167"/>
      <c r="R63" s="1040"/>
      <c r="S63" s="1040"/>
      <c r="T63" s="1040"/>
      <c r="U63" s="1040"/>
      <c r="V63" s="1040"/>
      <c r="W63" s="1040"/>
      <c r="X63" s="1040"/>
      <c r="Y63" s="1040">
        <v>1</v>
      </c>
      <c r="Z63" s="1040">
        <v>448</v>
      </c>
      <c r="AA63" s="1041">
        <v>1</v>
      </c>
      <c r="AB63" s="1075">
        <v>2198</v>
      </c>
      <c r="AC63" s="300"/>
    </row>
    <row r="64" spans="1:29" ht="16.5" customHeight="1" x14ac:dyDescent="0.2">
      <c r="A64" s="2069"/>
      <c r="B64" s="213" t="s">
        <v>161</v>
      </c>
      <c r="C64" s="1042">
        <v>4</v>
      </c>
      <c r="D64" s="1043">
        <v>619</v>
      </c>
      <c r="E64" s="1043">
        <v>3751</v>
      </c>
      <c r="F64" s="1044">
        <v>3</v>
      </c>
      <c r="G64" s="1044">
        <v>159</v>
      </c>
      <c r="H64" s="413">
        <v>970</v>
      </c>
      <c r="I64" s="211">
        <v>0</v>
      </c>
      <c r="J64" s="211"/>
      <c r="K64" s="211"/>
      <c r="L64" s="211"/>
      <c r="M64" s="211">
        <v>1</v>
      </c>
      <c r="N64" s="211">
        <v>460</v>
      </c>
      <c r="O64" s="211">
        <v>2781</v>
      </c>
      <c r="P64" s="1145">
        <v>1</v>
      </c>
      <c r="Q64" s="1163"/>
      <c r="R64" s="211"/>
      <c r="S64" s="211"/>
      <c r="T64" s="211"/>
      <c r="U64" s="211">
        <v>3</v>
      </c>
      <c r="V64" s="211">
        <v>159</v>
      </c>
      <c r="W64" s="211"/>
      <c r="X64" s="211"/>
      <c r="Y64" s="211">
        <v>1</v>
      </c>
      <c r="Z64" s="211">
        <v>460</v>
      </c>
      <c r="AA64" s="415"/>
      <c r="AB64" s="302"/>
      <c r="AC64" s="300"/>
    </row>
    <row r="65" spans="1:29" ht="16.5" customHeight="1" x14ac:dyDescent="0.2">
      <c r="A65" s="2069"/>
      <c r="B65" s="213" t="s">
        <v>233</v>
      </c>
      <c r="C65" s="1042">
        <v>2</v>
      </c>
      <c r="D65" s="1043">
        <v>93</v>
      </c>
      <c r="E65" s="1043">
        <v>538</v>
      </c>
      <c r="F65" s="1044">
        <v>2</v>
      </c>
      <c r="G65" s="1044">
        <v>93</v>
      </c>
      <c r="H65" s="413">
        <v>538</v>
      </c>
      <c r="I65" s="211">
        <v>2</v>
      </c>
      <c r="J65" s="211"/>
      <c r="K65" s="211"/>
      <c r="L65" s="211"/>
      <c r="M65" s="211"/>
      <c r="N65" s="211"/>
      <c r="O65" s="211"/>
      <c r="P65" s="1145"/>
      <c r="Q65" s="1163"/>
      <c r="R65" s="211"/>
      <c r="S65" s="211">
        <v>1</v>
      </c>
      <c r="T65" s="211">
        <v>25</v>
      </c>
      <c r="U65" s="211">
        <v>1</v>
      </c>
      <c r="V65" s="211">
        <v>68</v>
      </c>
      <c r="W65" s="211"/>
      <c r="X65" s="211"/>
      <c r="Y65" s="211"/>
      <c r="Z65" s="211"/>
      <c r="AA65" s="415">
        <v>2</v>
      </c>
      <c r="AB65" s="302">
        <v>169</v>
      </c>
      <c r="AC65" s="300"/>
    </row>
    <row r="66" spans="1:29" ht="16.5" customHeight="1" x14ac:dyDescent="0.2">
      <c r="A66" s="2069"/>
      <c r="B66" s="417" t="s">
        <v>234</v>
      </c>
      <c r="C66" s="1042"/>
      <c r="D66" s="1043"/>
      <c r="E66" s="1043"/>
      <c r="F66" s="1044"/>
      <c r="G66" s="1044"/>
      <c r="H66" s="413"/>
      <c r="I66" s="211"/>
      <c r="J66" s="211"/>
      <c r="K66" s="211"/>
      <c r="L66" s="211"/>
      <c r="M66" s="211"/>
      <c r="N66" s="211"/>
      <c r="O66" s="211"/>
      <c r="P66" s="1145"/>
      <c r="Q66" s="1163"/>
      <c r="R66" s="211"/>
      <c r="S66" s="211"/>
      <c r="T66" s="211"/>
      <c r="U66" s="211"/>
      <c r="V66" s="211"/>
      <c r="W66" s="211"/>
      <c r="X66" s="211"/>
      <c r="Y66" s="211"/>
      <c r="Z66" s="211"/>
      <c r="AA66" s="211"/>
      <c r="AB66" s="302"/>
      <c r="AC66" s="300"/>
    </row>
    <row r="67" spans="1:29" ht="16.5" customHeight="1" x14ac:dyDescent="0.2">
      <c r="A67" s="2069"/>
      <c r="B67" s="417" t="s">
        <v>235</v>
      </c>
      <c r="C67" s="1042"/>
      <c r="D67" s="1043"/>
      <c r="E67" s="1043"/>
      <c r="F67" s="1044"/>
      <c r="G67" s="1044"/>
      <c r="H67" s="413"/>
      <c r="I67" s="211"/>
      <c r="J67" s="211"/>
      <c r="K67" s="211"/>
      <c r="L67" s="211"/>
      <c r="M67" s="211"/>
      <c r="N67" s="211"/>
      <c r="O67" s="211"/>
      <c r="P67" s="1145"/>
      <c r="Q67" s="1163"/>
      <c r="R67" s="211"/>
      <c r="S67" s="211"/>
      <c r="T67" s="211"/>
      <c r="U67" s="211"/>
      <c r="V67" s="211"/>
      <c r="W67" s="211"/>
      <c r="X67" s="211"/>
      <c r="Y67" s="211"/>
      <c r="Z67" s="211"/>
      <c r="AA67" s="415"/>
      <c r="AB67" s="302"/>
      <c r="AC67" s="300"/>
    </row>
    <row r="68" spans="1:29" ht="16.5" customHeight="1" x14ac:dyDescent="0.2">
      <c r="A68" s="2069"/>
      <c r="B68" s="417" t="s">
        <v>236</v>
      </c>
      <c r="C68" s="1042"/>
      <c r="D68" s="1043"/>
      <c r="E68" s="1043"/>
      <c r="F68" s="1044"/>
      <c r="G68" s="1044"/>
      <c r="H68" s="413"/>
      <c r="I68" s="211"/>
      <c r="J68" s="211"/>
      <c r="K68" s="211"/>
      <c r="L68" s="211"/>
      <c r="M68" s="211"/>
      <c r="N68" s="211"/>
      <c r="O68" s="211"/>
      <c r="P68" s="1145"/>
      <c r="Q68" s="1163"/>
      <c r="R68" s="211"/>
      <c r="S68" s="211"/>
      <c r="T68" s="211"/>
      <c r="U68" s="211"/>
      <c r="V68" s="211"/>
      <c r="W68" s="211"/>
      <c r="X68" s="211"/>
      <c r="Y68" s="211"/>
      <c r="Z68" s="211"/>
      <c r="AA68" s="415"/>
      <c r="AB68" s="302"/>
      <c r="AC68" s="300"/>
    </row>
    <row r="69" spans="1:29" ht="16.5" customHeight="1" thickBot="1" x14ac:dyDescent="0.25">
      <c r="A69" s="2069"/>
      <c r="B69" s="742" t="s">
        <v>141</v>
      </c>
      <c r="C69" s="1045">
        <v>10</v>
      </c>
      <c r="D69" s="1046">
        <v>1185</v>
      </c>
      <c r="E69" s="1046">
        <v>5610</v>
      </c>
      <c r="F69" s="1047">
        <v>8</v>
      </c>
      <c r="G69" s="1048">
        <v>416</v>
      </c>
      <c r="H69" s="740">
        <v>1971</v>
      </c>
      <c r="I69" s="1107">
        <v>0</v>
      </c>
      <c r="J69" s="211"/>
      <c r="K69" s="211"/>
      <c r="L69" s="740"/>
      <c r="M69" s="211">
        <v>2</v>
      </c>
      <c r="N69" s="211">
        <v>769</v>
      </c>
      <c r="O69" s="211">
        <v>3639</v>
      </c>
      <c r="P69" s="1145">
        <v>2</v>
      </c>
      <c r="Q69" s="1163">
        <v>1</v>
      </c>
      <c r="R69" s="211">
        <v>6</v>
      </c>
      <c r="S69" s="211">
        <v>2</v>
      </c>
      <c r="T69" s="211">
        <v>90</v>
      </c>
      <c r="U69" s="211">
        <v>5</v>
      </c>
      <c r="V69" s="211">
        <v>271</v>
      </c>
      <c r="W69" s="211"/>
      <c r="X69" s="211"/>
      <c r="Y69" s="211">
        <v>2</v>
      </c>
      <c r="Z69" s="211">
        <v>818</v>
      </c>
      <c r="AA69" s="211">
        <v>3</v>
      </c>
      <c r="AB69" s="302">
        <v>2392</v>
      </c>
      <c r="AC69" s="300"/>
    </row>
    <row r="70" spans="1:29" ht="16.5" customHeight="1" thickTop="1" thickBot="1" x14ac:dyDescent="0.25">
      <c r="A70" s="2070"/>
      <c r="B70" s="716" t="s">
        <v>363</v>
      </c>
      <c r="C70" s="980">
        <f>SUM(C63:C69)</f>
        <v>17</v>
      </c>
      <c r="D70" s="981">
        <f t="shared" ref="D70:Z70" si="24">SUM(D63:D69)</f>
        <v>2345</v>
      </c>
      <c r="E70" s="981">
        <f t="shared" si="24"/>
        <v>12097</v>
      </c>
      <c r="F70" s="981">
        <f>SUM(F63:F69)</f>
        <v>13</v>
      </c>
      <c r="G70" s="981">
        <f>SUM(G63:G69)</f>
        <v>668</v>
      </c>
      <c r="H70" s="980">
        <f>SUM(H63:H69)</f>
        <v>3479</v>
      </c>
      <c r="I70" s="980">
        <f t="shared" ref="I70:P70" si="25">SUM(I63:I69)</f>
        <v>2</v>
      </c>
      <c r="J70" s="980">
        <f t="shared" si="25"/>
        <v>0</v>
      </c>
      <c r="K70" s="980">
        <f t="shared" si="25"/>
        <v>0</v>
      </c>
      <c r="L70" s="980">
        <f t="shared" si="25"/>
        <v>0</v>
      </c>
      <c r="M70" s="980">
        <f t="shared" si="25"/>
        <v>4</v>
      </c>
      <c r="N70" s="980">
        <f t="shared" si="25"/>
        <v>1677</v>
      </c>
      <c r="O70" s="980">
        <f t="shared" si="25"/>
        <v>8618</v>
      </c>
      <c r="P70" s="1146">
        <f t="shared" si="25"/>
        <v>3</v>
      </c>
      <c r="Q70" s="1165">
        <f t="shared" si="24"/>
        <v>1</v>
      </c>
      <c r="R70" s="980">
        <f t="shared" si="24"/>
        <v>6</v>
      </c>
      <c r="S70" s="980">
        <f t="shared" si="24"/>
        <v>3</v>
      </c>
      <c r="T70" s="980">
        <f t="shared" si="24"/>
        <v>115</v>
      </c>
      <c r="U70" s="980">
        <f t="shared" si="24"/>
        <v>9</v>
      </c>
      <c r="V70" s="980">
        <f t="shared" si="24"/>
        <v>498</v>
      </c>
      <c r="W70" s="980">
        <f>SUM(W63:W69)</f>
        <v>0</v>
      </c>
      <c r="X70" s="980">
        <f>SUM(X63:X69)</f>
        <v>0</v>
      </c>
      <c r="Y70" s="980">
        <f>SUM(Y63:Y69)</f>
        <v>4</v>
      </c>
      <c r="Z70" s="980">
        <f t="shared" si="24"/>
        <v>1726</v>
      </c>
      <c r="AA70" s="980">
        <f>SUM(AA63:AA69)</f>
        <v>6</v>
      </c>
      <c r="AB70" s="982">
        <f>SUM(AB63:AB69)</f>
        <v>4759</v>
      </c>
      <c r="AC70" s="300"/>
    </row>
    <row r="71" spans="1:29" ht="16.5" customHeight="1" x14ac:dyDescent="0.2">
      <c r="A71" s="2058" t="s">
        <v>266</v>
      </c>
      <c r="B71" s="213" t="s">
        <v>199</v>
      </c>
      <c r="C71" s="210">
        <v>4</v>
      </c>
      <c r="D71" s="210">
        <v>35</v>
      </c>
      <c r="E71" s="210">
        <v>181</v>
      </c>
      <c r="F71" s="412">
        <v>4</v>
      </c>
      <c r="G71" s="210">
        <v>35</v>
      </c>
      <c r="H71" s="210">
        <v>181</v>
      </c>
      <c r="I71" s="210"/>
      <c r="J71" s="210"/>
      <c r="K71" s="210"/>
      <c r="L71" s="210"/>
      <c r="M71" s="210"/>
      <c r="N71" s="210"/>
      <c r="O71" s="210"/>
      <c r="P71" s="1144"/>
      <c r="Q71" s="1162">
        <v>4</v>
      </c>
      <c r="R71" s="210">
        <v>35</v>
      </c>
      <c r="S71" s="210"/>
      <c r="T71" s="210"/>
      <c r="U71" s="210"/>
      <c r="V71" s="210"/>
      <c r="W71" s="210"/>
      <c r="X71" s="210"/>
      <c r="Y71" s="210"/>
      <c r="Z71" s="210"/>
      <c r="AA71" s="215"/>
      <c r="AB71" s="301"/>
      <c r="AC71" s="300"/>
    </row>
    <row r="72" spans="1:29" ht="16.5" customHeight="1" x14ac:dyDescent="0.2">
      <c r="A72" s="2059"/>
      <c r="B72" s="213" t="s">
        <v>237</v>
      </c>
      <c r="C72" s="413">
        <v>6</v>
      </c>
      <c r="D72" s="413">
        <v>199</v>
      </c>
      <c r="E72" s="414">
        <v>967</v>
      </c>
      <c r="F72" s="414">
        <v>6</v>
      </c>
      <c r="G72" s="413">
        <v>199</v>
      </c>
      <c r="H72" s="414">
        <v>967</v>
      </c>
      <c r="I72" s="414">
        <v>6</v>
      </c>
      <c r="J72" s="211"/>
      <c r="K72" s="211"/>
      <c r="L72" s="211"/>
      <c r="M72" s="211"/>
      <c r="N72" s="211"/>
      <c r="O72" s="211"/>
      <c r="P72" s="1145"/>
      <c r="Q72" s="1163">
        <v>2</v>
      </c>
      <c r="R72" s="211">
        <v>20</v>
      </c>
      <c r="S72" s="414">
        <v>3</v>
      </c>
      <c r="T72" s="413">
        <v>116</v>
      </c>
      <c r="U72" s="211">
        <v>1</v>
      </c>
      <c r="V72" s="211">
        <v>63</v>
      </c>
      <c r="W72" s="211"/>
      <c r="X72" s="211"/>
      <c r="Y72" s="211"/>
      <c r="Z72" s="211"/>
      <c r="AA72" s="415">
        <v>4</v>
      </c>
      <c r="AB72" s="416">
        <v>410</v>
      </c>
      <c r="AC72" s="300"/>
    </row>
    <row r="73" spans="1:29" ht="16.5" customHeight="1" thickBot="1" x14ac:dyDescent="0.25">
      <c r="A73" s="2059"/>
      <c r="B73" s="417" t="s">
        <v>278</v>
      </c>
      <c r="C73" s="413">
        <v>5</v>
      </c>
      <c r="D73" s="211">
        <v>179</v>
      </c>
      <c r="E73" s="414">
        <v>865</v>
      </c>
      <c r="F73" s="414">
        <v>5</v>
      </c>
      <c r="G73" s="211">
        <v>179</v>
      </c>
      <c r="H73" s="414">
        <v>865</v>
      </c>
      <c r="I73" s="414">
        <v>5</v>
      </c>
      <c r="J73" s="211"/>
      <c r="K73" s="211"/>
      <c r="L73" s="211"/>
      <c r="M73" s="211"/>
      <c r="N73" s="211"/>
      <c r="O73" s="211"/>
      <c r="P73" s="1145"/>
      <c r="Q73" s="1163">
        <v>1</v>
      </c>
      <c r="R73" s="211">
        <v>14</v>
      </c>
      <c r="S73" s="414">
        <v>3</v>
      </c>
      <c r="T73" s="211">
        <v>81</v>
      </c>
      <c r="U73" s="211">
        <v>1</v>
      </c>
      <c r="V73" s="211">
        <v>53</v>
      </c>
      <c r="W73" s="211"/>
      <c r="X73" s="211"/>
      <c r="Y73" s="211"/>
      <c r="Z73" s="211"/>
      <c r="AA73" s="415">
        <v>5</v>
      </c>
      <c r="AB73" s="416">
        <v>409</v>
      </c>
      <c r="AC73" s="300"/>
    </row>
    <row r="74" spans="1:29" ht="16.5" customHeight="1" thickTop="1" thickBot="1" x14ac:dyDescent="0.25">
      <c r="A74" s="2067"/>
      <c r="B74" s="716" t="s">
        <v>489</v>
      </c>
      <c r="C74" s="418">
        <f t="shared" ref="C74:P74" si="26">SUM(C71:C73)</f>
        <v>15</v>
      </c>
      <c r="D74" s="418">
        <f t="shared" si="26"/>
        <v>413</v>
      </c>
      <c r="E74" s="418">
        <f t="shared" si="26"/>
        <v>2013</v>
      </c>
      <c r="F74" s="419">
        <f t="shared" si="26"/>
        <v>15</v>
      </c>
      <c r="G74" s="419">
        <f t="shared" si="26"/>
        <v>413</v>
      </c>
      <c r="H74" s="418">
        <f t="shared" si="26"/>
        <v>2013</v>
      </c>
      <c r="I74" s="418">
        <f t="shared" si="26"/>
        <v>11</v>
      </c>
      <c r="J74" s="418">
        <f t="shared" si="26"/>
        <v>0</v>
      </c>
      <c r="K74" s="418">
        <f t="shared" si="26"/>
        <v>0</v>
      </c>
      <c r="L74" s="418">
        <f t="shared" si="26"/>
        <v>0</v>
      </c>
      <c r="M74" s="418">
        <f t="shared" si="26"/>
        <v>0</v>
      </c>
      <c r="N74" s="418">
        <f t="shared" si="26"/>
        <v>0</v>
      </c>
      <c r="O74" s="418">
        <f t="shared" si="26"/>
        <v>0</v>
      </c>
      <c r="P74" s="1149">
        <f t="shared" si="26"/>
        <v>0</v>
      </c>
      <c r="Q74" s="1168">
        <f>SUM(Q71:Q73)</f>
        <v>7</v>
      </c>
      <c r="R74" s="418">
        <f>SUM(R71:R73)</f>
        <v>69</v>
      </c>
      <c r="S74" s="418">
        <f>SUM(S71:S73)</f>
        <v>6</v>
      </c>
      <c r="T74" s="418">
        <f>SUM(T71:T73)</f>
        <v>197</v>
      </c>
      <c r="U74" s="418">
        <f t="shared" ref="U74:AB74" si="27">SUM(U71:U73)</f>
        <v>2</v>
      </c>
      <c r="V74" s="418">
        <f t="shared" si="27"/>
        <v>116</v>
      </c>
      <c r="W74" s="418">
        <f t="shared" si="27"/>
        <v>0</v>
      </c>
      <c r="X74" s="418">
        <f t="shared" si="27"/>
        <v>0</v>
      </c>
      <c r="Y74" s="418">
        <f t="shared" si="27"/>
        <v>0</v>
      </c>
      <c r="Z74" s="418">
        <f t="shared" si="27"/>
        <v>0</v>
      </c>
      <c r="AA74" s="418">
        <f t="shared" si="27"/>
        <v>9</v>
      </c>
      <c r="AB74" s="420">
        <f t="shared" si="27"/>
        <v>819</v>
      </c>
      <c r="AC74" s="300"/>
    </row>
    <row r="75" spans="1:29" ht="16.5" customHeight="1" x14ac:dyDescent="0.2">
      <c r="A75" s="2056" t="s">
        <v>271</v>
      </c>
      <c r="B75" s="743" t="s">
        <v>238</v>
      </c>
      <c r="C75" s="1049">
        <v>1</v>
      </c>
      <c r="D75" s="1049">
        <v>366</v>
      </c>
      <c r="E75" s="1049">
        <v>1825</v>
      </c>
      <c r="F75" s="1050"/>
      <c r="G75" s="1050"/>
      <c r="H75" s="1051"/>
      <c r="I75" s="1051"/>
      <c r="J75" s="1051"/>
      <c r="K75" s="1051"/>
      <c r="L75" s="1051"/>
      <c r="M75" s="1051">
        <v>1</v>
      </c>
      <c r="N75" s="1051">
        <v>366</v>
      </c>
      <c r="O75" s="1051">
        <v>1825</v>
      </c>
      <c r="P75" s="1150">
        <v>1</v>
      </c>
      <c r="Q75" s="1169"/>
      <c r="R75" s="1051"/>
      <c r="S75" s="1051"/>
      <c r="T75" s="1051"/>
      <c r="U75" s="1051"/>
      <c r="V75" s="1051"/>
      <c r="W75" s="1051"/>
      <c r="X75" s="1051"/>
      <c r="Y75" s="1051">
        <v>1</v>
      </c>
      <c r="Z75" s="1051">
        <v>366</v>
      </c>
      <c r="AA75" s="1052"/>
      <c r="AB75" s="1053"/>
      <c r="AC75" s="300"/>
    </row>
    <row r="76" spans="1:29" ht="16.5" customHeight="1" x14ac:dyDescent="0.2">
      <c r="A76" s="2057"/>
      <c r="B76" s="417" t="s">
        <v>279</v>
      </c>
      <c r="C76" s="1054">
        <v>4</v>
      </c>
      <c r="D76" s="1055">
        <v>2019</v>
      </c>
      <c r="E76" s="1055">
        <v>10579</v>
      </c>
      <c r="F76" s="1055"/>
      <c r="G76" s="1055"/>
      <c r="H76" s="1056"/>
      <c r="I76" s="1056"/>
      <c r="J76" s="1056"/>
      <c r="K76" s="1056"/>
      <c r="L76" s="1056"/>
      <c r="M76" s="1056">
        <v>4</v>
      </c>
      <c r="N76" s="1056">
        <v>2019</v>
      </c>
      <c r="O76" s="1056">
        <v>10579</v>
      </c>
      <c r="P76" s="1151">
        <v>3</v>
      </c>
      <c r="Q76" s="1170"/>
      <c r="R76" s="1056"/>
      <c r="S76" s="1056"/>
      <c r="T76" s="1056"/>
      <c r="U76" s="1056"/>
      <c r="V76" s="1056"/>
      <c r="W76" s="1056"/>
      <c r="X76" s="1056"/>
      <c r="Y76" s="1056">
        <v>4</v>
      </c>
      <c r="Z76" s="1056">
        <v>2019</v>
      </c>
      <c r="AA76" s="1057"/>
      <c r="AB76" s="1058"/>
      <c r="AC76" s="300"/>
    </row>
    <row r="77" spans="1:29" ht="16.5" customHeight="1" x14ac:dyDescent="0.2">
      <c r="A77" s="2057"/>
      <c r="B77" s="213" t="s">
        <v>200</v>
      </c>
      <c r="C77" s="1054">
        <v>1</v>
      </c>
      <c r="D77" s="1055">
        <v>311</v>
      </c>
      <c r="E77" s="1055">
        <v>1623</v>
      </c>
      <c r="F77" s="1055">
        <v>1</v>
      </c>
      <c r="G77" s="1055">
        <v>311</v>
      </c>
      <c r="H77" s="1056">
        <v>1623</v>
      </c>
      <c r="I77" s="1056"/>
      <c r="J77" s="1056"/>
      <c r="K77" s="1056"/>
      <c r="L77" s="1056"/>
      <c r="M77" s="1056"/>
      <c r="N77" s="1056"/>
      <c r="O77" s="1056"/>
      <c r="P77" s="1151"/>
      <c r="Q77" s="1170"/>
      <c r="R77" s="1056"/>
      <c r="S77" s="1056"/>
      <c r="T77" s="1056"/>
      <c r="U77" s="1056"/>
      <c r="V77" s="1056"/>
      <c r="W77" s="1056"/>
      <c r="X77" s="1056"/>
      <c r="Y77" s="1056">
        <v>1</v>
      </c>
      <c r="Z77" s="1056">
        <v>311</v>
      </c>
      <c r="AA77" s="1057"/>
      <c r="AB77" s="1058"/>
      <c r="AC77" s="300"/>
    </row>
    <row r="78" spans="1:29" ht="16.5" customHeight="1" thickBot="1" x14ac:dyDescent="0.25">
      <c r="A78" s="2057"/>
      <c r="B78" s="213" t="s">
        <v>239</v>
      </c>
      <c r="C78" s="1056"/>
      <c r="D78" s="1055"/>
      <c r="E78" s="1055"/>
      <c r="F78" s="1055"/>
      <c r="G78" s="1055"/>
      <c r="H78" s="1056"/>
      <c r="I78" s="1056"/>
      <c r="J78" s="1056"/>
      <c r="K78" s="1056"/>
      <c r="L78" s="1056"/>
      <c r="M78" s="1056"/>
      <c r="N78" s="1056"/>
      <c r="O78" s="1056"/>
      <c r="P78" s="1151"/>
      <c r="Q78" s="1170"/>
      <c r="R78" s="1056"/>
      <c r="S78" s="1056"/>
      <c r="T78" s="1056"/>
      <c r="U78" s="1056"/>
      <c r="V78" s="1056"/>
      <c r="W78" s="1056"/>
      <c r="X78" s="1056"/>
      <c r="Y78" s="1056"/>
      <c r="Z78" s="1056"/>
      <c r="AA78" s="1056"/>
      <c r="AB78" s="1059"/>
      <c r="AC78" s="300"/>
    </row>
    <row r="79" spans="1:29" ht="16.5" customHeight="1" thickTop="1" thickBot="1" x14ac:dyDescent="0.25">
      <c r="A79" s="744"/>
      <c r="B79" s="716" t="s">
        <v>363</v>
      </c>
      <c r="C79" s="1060">
        <f>SUM(C75:C78)</f>
        <v>6</v>
      </c>
      <c r="D79" s="1061">
        <f t="shared" ref="D79:Z79" si="28">SUM(D75:D78)</f>
        <v>2696</v>
      </c>
      <c r="E79" s="1061">
        <f t="shared" si="28"/>
        <v>14027</v>
      </c>
      <c r="F79" s="1061">
        <f t="shared" si="28"/>
        <v>1</v>
      </c>
      <c r="G79" s="1061">
        <f t="shared" si="28"/>
        <v>311</v>
      </c>
      <c r="H79" s="1060">
        <f t="shared" si="28"/>
        <v>1623</v>
      </c>
      <c r="I79" s="1060">
        <f t="shared" si="28"/>
        <v>0</v>
      </c>
      <c r="J79" s="1060">
        <f t="shared" si="28"/>
        <v>0</v>
      </c>
      <c r="K79" s="1060">
        <f t="shared" si="28"/>
        <v>0</v>
      </c>
      <c r="L79" s="1060">
        <f t="shared" si="28"/>
        <v>0</v>
      </c>
      <c r="M79" s="1060">
        <f t="shared" si="28"/>
        <v>5</v>
      </c>
      <c r="N79" s="1060">
        <f t="shared" si="28"/>
        <v>2385</v>
      </c>
      <c r="O79" s="1060">
        <f t="shared" si="28"/>
        <v>12404</v>
      </c>
      <c r="P79" s="1152">
        <f t="shared" si="28"/>
        <v>4</v>
      </c>
      <c r="Q79" s="1171">
        <f t="shared" si="28"/>
        <v>0</v>
      </c>
      <c r="R79" s="1060">
        <f t="shared" si="28"/>
        <v>0</v>
      </c>
      <c r="S79" s="1060">
        <f t="shared" si="28"/>
        <v>0</v>
      </c>
      <c r="T79" s="1060">
        <f t="shared" si="28"/>
        <v>0</v>
      </c>
      <c r="U79" s="1060">
        <f t="shared" si="28"/>
        <v>0</v>
      </c>
      <c r="V79" s="1060">
        <f t="shared" si="28"/>
        <v>0</v>
      </c>
      <c r="W79" s="1060">
        <f t="shared" si="28"/>
        <v>0</v>
      </c>
      <c r="X79" s="1060">
        <f t="shared" si="28"/>
        <v>0</v>
      </c>
      <c r="Y79" s="1060">
        <f t="shared" si="28"/>
        <v>6</v>
      </c>
      <c r="Z79" s="1060">
        <f t="shared" si="28"/>
        <v>2696</v>
      </c>
      <c r="AA79" s="1060">
        <f>SUM(AA75:AA78)</f>
        <v>0</v>
      </c>
      <c r="AB79" s="1062">
        <f>SUM(AB75:AB78)</f>
        <v>0</v>
      </c>
      <c r="AC79" s="300"/>
    </row>
    <row r="80" spans="1:29" ht="16.5" customHeight="1" x14ac:dyDescent="0.2">
      <c r="A80" s="2058" t="s">
        <v>293</v>
      </c>
      <c r="B80" s="1336" t="s">
        <v>162</v>
      </c>
      <c r="C80" s="291">
        <v>1</v>
      </c>
      <c r="D80" s="291">
        <v>25</v>
      </c>
      <c r="E80" s="291">
        <v>132</v>
      </c>
      <c r="F80" s="292">
        <v>1</v>
      </c>
      <c r="G80" s="292">
        <v>25</v>
      </c>
      <c r="H80" s="291">
        <v>132</v>
      </c>
      <c r="I80" s="291"/>
      <c r="J80" s="291"/>
      <c r="K80" s="291"/>
      <c r="L80" s="291"/>
      <c r="M80" s="291"/>
      <c r="N80" s="291"/>
      <c r="O80" s="291"/>
      <c r="P80" s="1153"/>
      <c r="Q80" s="1172"/>
      <c r="R80" s="291"/>
      <c r="S80" s="291">
        <v>1</v>
      </c>
      <c r="T80" s="291">
        <v>25</v>
      </c>
      <c r="U80" s="291"/>
      <c r="V80" s="291"/>
      <c r="W80" s="291"/>
      <c r="X80" s="291"/>
      <c r="Y80" s="291"/>
      <c r="Z80" s="291"/>
      <c r="AA80" s="293"/>
      <c r="AB80" s="303"/>
      <c r="AC80" s="300"/>
    </row>
    <row r="81" spans="1:29" ht="16.5" customHeight="1" x14ac:dyDescent="0.2">
      <c r="A81" s="2059"/>
      <c r="B81" s="1334" t="s">
        <v>163</v>
      </c>
      <c r="C81" s="295">
        <v>2</v>
      </c>
      <c r="D81" s="296">
        <v>58</v>
      </c>
      <c r="E81" s="296">
        <v>289</v>
      </c>
      <c r="F81" s="296">
        <v>1</v>
      </c>
      <c r="G81" s="296">
        <v>8</v>
      </c>
      <c r="H81" s="297">
        <v>39</v>
      </c>
      <c r="I81" s="297"/>
      <c r="J81" s="297"/>
      <c r="K81" s="297"/>
      <c r="L81" s="297"/>
      <c r="M81" s="297">
        <v>1</v>
      </c>
      <c r="N81" s="297">
        <v>50</v>
      </c>
      <c r="O81" s="297">
        <v>250</v>
      </c>
      <c r="P81" s="1154">
        <v>1</v>
      </c>
      <c r="Q81" s="1164">
        <v>1</v>
      </c>
      <c r="R81" s="297">
        <v>8</v>
      </c>
      <c r="S81" s="297"/>
      <c r="T81" s="297"/>
      <c r="U81" s="297"/>
      <c r="V81" s="297"/>
      <c r="W81" s="297">
        <v>1</v>
      </c>
      <c r="X81" s="297">
        <v>50</v>
      </c>
      <c r="Y81" s="297"/>
      <c r="Z81" s="297"/>
      <c r="AA81" s="298">
        <v>1</v>
      </c>
      <c r="AB81" s="304">
        <v>250</v>
      </c>
      <c r="AC81" s="300"/>
    </row>
    <row r="82" spans="1:29" ht="16.5" customHeight="1" x14ac:dyDescent="0.2">
      <c r="A82" s="2059"/>
      <c r="B82" s="1334" t="s">
        <v>164</v>
      </c>
      <c r="C82" s="295">
        <v>-6</v>
      </c>
      <c r="D82" s="296"/>
      <c r="E82" s="296"/>
      <c r="F82" s="296"/>
      <c r="G82" s="296"/>
      <c r="H82" s="297"/>
      <c r="I82" s="297"/>
      <c r="J82" s="297"/>
      <c r="K82" s="297"/>
      <c r="L82" s="297"/>
      <c r="M82" s="297"/>
      <c r="N82" s="297"/>
      <c r="O82" s="297"/>
      <c r="P82" s="1154"/>
      <c r="Q82" s="1164"/>
      <c r="R82" s="297"/>
      <c r="S82" s="297"/>
      <c r="T82" s="297"/>
      <c r="U82" s="297"/>
      <c r="V82" s="297"/>
      <c r="W82" s="297"/>
      <c r="X82" s="297"/>
      <c r="Y82" s="297"/>
      <c r="Z82" s="297"/>
      <c r="AA82" s="298"/>
      <c r="AB82" s="304"/>
      <c r="AC82" s="300"/>
    </row>
    <row r="83" spans="1:29" ht="15.75" customHeight="1" x14ac:dyDescent="0.2">
      <c r="A83" s="2059"/>
      <c r="B83" s="1334" t="s">
        <v>165</v>
      </c>
      <c r="C83" s="297">
        <v>4</v>
      </c>
      <c r="D83" s="296">
        <v>25</v>
      </c>
      <c r="E83" s="296">
        <v>134</v>
      </c>
      <c r="F83" s="296">
        <v>4</v>
      </c>
      <c r="G83" s="296">
        <v>25</v>
      </c>
      <c r="H83" s="297">
        <v>134</v>
      </c>
      <c r="I83" s="297">
        <v>4</v>
      </c>
      <c r="J83" s="297"/>
      <c r="K83" s="297"/>
      <c r="L83" s="297"/>
      <c r="M83" s="297"/>
      <c r="N83" s="297"/>
      <c r="O83" s="297"/>
      <c r="P83" s="1154"/>
      <c r="Q83" s="1164">
        <v>4</v>
      </c>
      <c r="R83" s="297">
        <v>25</v>
      </c>
      <c r="S83" s="297"/>
      <c r="T83" s="297"/>
      <c r="U83" s="297"/>
      <c r="V83" s="297"/>
      <c r="W83" s="297"/>
      <c r="X83" s="297"/>
      <c r="Y83" s="297"/>
      <c r="Z83" s="297"/>
      <c r="AA83" s="297"/>
      <c r="AB83" s="305"/>
      <c r="AC83" s="300"/>
    </row>
    <row r="84" spans="1:29" ht="16.5" customHeight="1" x14ac:dyDescent="0.2">
      <c r="A84" s="2059"/>
      <c r="B84" s="1334" t="s">
        <v>166</v>
      </c>
      <c r="C84" s="295">
        <v>-13</v>
      </c>
      <c r="D84" s="296"/>
      <c r="E84" s="296"/>
      <c r="F84" s="296"/>
      <c r="G84" s="296"/>
      <c r="H84" s="297"/>
      <c r="I84" s="297"/>
      <c r="J84" s="297"/>
      <c r="K84" s="297"/>
      <c r="L84" s="297"/>
      <c r="M84" s="297"/>
      <c r="N84" s="297"/>
      <c r="O84" s="297"/>
      <c r="P84" s="1154"/>
      <c r="Q84" s="1164"/>
      <c r="R84" s="297"/>
      <c r="S84" s="297"/>
      <c r="T84" s="297"/>
      <c r="U84" s="297"/>
      <c r="V84" s="297"/>
      <c r="W84" s="297"/>
      <c r="X84" s="297"/>
      <c r="Y84" s="297"/>
      <c r="Z84" s="297"/>
      <c r="AA84" s="298"/>
      <c r="AB84" s="304"/>
      <c r="AC84" s="300"/>
    </row>
    <row r="85" spans="1:29" ht="16.5" customHeight="1" x14ac:dyDescent="0.2">
      <c r="A85" s="2059"/>
      <c r="B85" s="1334" t="s">
        <v>167</v>
      </c>
      <c r="C85" s="295">
        <v>-7</v>
      </c>
      <c r="D85" s="296"/>
      <c r="E85" s="296"/>
      <c r="F85" s="296"/>
      <c r="G85" s="296"/>
      <c r="H85" s="297"/>
      <c r="I85" s="297"/>
      <c r="J85" s="297"/>
      <c r="K85" s="297"/>
      <c r="L85" s="297"/>
      <c r="M85" s="297"/>
      <c r="N85" s="297"/>
      <c r="O85" s="297"/>
      <c r="P85" s="1154"/>
      <c r="Q85" s="1164"/>
      <c r="R85" s="297"/>
      <c r="S85" s="297"/>
      <c r="T85" s="297"/>
      <c r="U85" s="297"/>
      <c r="V85" s="297"/>
      <c r="W85" s="297"/>
      <c r="X85" s="297"/>
      <c r="Y85" s="297"/>
      <c r="Z85" s="297"/>
      <c r="AA85" s="298"/>
      <c r="AB85" s="304"/>
      <c r="AC85" s="300"/>
    </row>
    <row r="86" spans="1:29" ht="16.5" customHeight="1" x14ac:dyDescent="0.2">
      <c r="A86" s="2059"/>
      <c r="B86" s="1334" t="s">
        <v>150</v>
      </c>
      <c r="C86" s="297">
        <v>-2</v>
      </c>
      <c r="D86" s="296"/>
      <c r="E86" s="296"/>
      <c r="F86" s="296"/>
      <c r="G86" s="296"/>
      <c r="H86" s="297"/>
      <c r="I86" s="297"/>
      <c r="J86" s="297"/>
      <c r="K86" s="297"/>
      <c r="L86" s="297"/>
      <c r="M86" s="297"/>
      <c r="N86" s="297"/>
      <c r="O86" s="297"/>
      <c r="P86" s="1154"/>
      <c r="Q86" s="1164"/>
      <c r="R86" s="297"/>
      <c r="S86" s="297"/>
      <c r="T86" s="297"/>
      <c r="U86" s="297"/>
      <c r="V86" s="297"/>
      <c r="W86" s="297"/>
      <c r="X86" s="297"/>
      <c r="Y86" s="297"/>
      <c r="Z86" s="297"/>
      <c r="AA86" s="297"/>
      <c r="AB86" s="305"/>
      <c r="AC86" s="300"/>
    </row>
    <row r="87" spans="1:29" ht="16.5" customHeight="1" thickBot="1" x14ac:dyDescent="0.25">
      <c r="A87" s="2059"/>
      <c r="B87" s="1334" t="s">
        <v>151</v>
      </c>
      <c r="C87" s="295"/>
      <c r="D87" s="296"/>
      <c r="E87" s="296"/>
      <c r="F87" s="296"/>
      <c r="G87" s="296"/>
      <c r="H87" s="297"/>
      <c r="I87" s="297"/>
      <c r="J87" s="297"/>
      <c r="K87" s="297"/>
      <c r="L87" s="297"/>
      <c r="M87" s="297"/>
      <c r="N87" s="297"/>
      <c r="O87" s="297"/>
      <c r="P87" s="1154"/>
      <c r="Q87" s="1164"/>
      <c r="R87" s="297"/>
      <c r="S87" s="297"/>
      <c r="T87" s="297"/>
      <c r="U87" s="297"/>
      <c r="V87" s="297"/>
      <c r="W87" s="297"/>
      <c r="X87" s="297"/>
      <c r="Y87" s="297"/>
      <c r="Z87" s="297"/>
      <c r="AA87" s="298"/>
      <c r="AB87" s="304"/>
      <c r="AC87" s="300"/>
    </row>
    <row r="88" spans="1:29" ht="16.5" customHeight="1" thickTop="1" thickBot="1" x14ac:dyDescent="0.25">
      <c r="A88" s="2060"/>
      <c r="B88" s="1338" t="s">
        <v>363</v>
      </c>
      <c r="C88" s="299" t="s">
        <v>490</v>
      </c>
      <c r="D88" s="299">
        <f t="shared" ref="D88:AB88" si="29">SUM(D80:D87)</f>
        <v>108</v>
      </c>
      <c r="E88" s="299">
        <f t="shared" si="29"/>
        <v>555</v>
      </c>
      <c r="F88" s="299">
        <f t="shared" si="29"/>
        <v>6</v>
      </c>
      <c r="G88" s="299">
        <f t="shared" si="29"/>
        <v>58</v>
      </c>
      <c r="H88" s="299">
        <f t="shared" si="29"/>
        <v>305</v>
      </c>
      <c r="I88" s="299">
        <f t="shared" si="29"/>
        <v>4</v>
      </c>
      <c r="J88" s="299">
        <f t="shared" si="29"/>
        <v>0</v>
      </c>
      <c r="K88" s="299">
        <f t="shared" si="29"/>
        <v>0</v>
      </c>
      <c r="L88" s="299">
        <f t="shared" si="29"/>
        <v>0</v>
      </c>
      <c r="M88" s="299">
        <f t="shared" si="29"/>
        <v>1</v>
      </c>
      <c r="N88" s="299">
        <f t="shared" si="29"/>
        <v>50</v>
      </c>
      <c r="O88" s="299">
        <f t="shared" si="29"/>
        <v>250</v>
      </c>
      <c r="P88" s="1155">
        <f t="shared" si="29"/>
        <v>1</v>
      </c>
      <c r="Q88" s="1173">
        <f t="shared" si="29"/>
        <v>5</v>
      </c>
      <c r="R88" s="299">
        <f t="shared" si="29"/>
        <v>33</v>
      </c>
      <c r="S88" s="299">
        <f t="shared" si="29"/>
        <v>1</v>
      </c>
      <c r="T88" s="299">
        <f t="shared" si="29"/>
        <v>25</v>
      </c>
      <c r="U88" s="299">
        <f t="shared" si="29"/>
        <v>0</v>
      </c>
      <c r="V88" s="299">
        <f t="shared" si="29"/>
        <v>0</v>
      </c>
      <c r="W88" s="299">
        <f t="shared" si="29"/>
        <v>1</v>
      </c>
      <c r="X88" s="299">
        <f t="shared" si="29"/>
        <v>50</v>
      </c>
      <c r="Y88" s="299">
        <f t="shared" si="29"/>
        <v>0</v>
      </c>
      <c r="Z88" s="299">
        <f t="shared" si="29"/>
        <v>0</v>
      </c>
      <c r="AA88" s="299">
        <f t="shared" si="29"/>
        <v>1</v>
      </c>
      <c r="AB88" s="306">
        <f t="shared" si="29"/>
        <v>250</v>
      </c>
      <c r="AC88" s="300"/>
    </row>
    <row r="89" spans="1:29" ht="16.5" customHeight="1" thickBot="1" x14ac:dyDescent="0.25">
      <c r="A89" s="745" t="s">
        <v>117</v>
      </c>
      <c r="B89" s="746" t="s">
        <v>280</v>
      </c>
      <c r="C89" s="747">
        <f>F89+J89+M89</f>
        <v>27</v>
      </c>
      <c r="D89" s="747">
        <f>G89+K89+N89</f>
        <v>911</v>
      </c>
      <c r="E89" s="747">
        <f>H89+L89+O89</f>
        <v>4706</v>
      </c>
      <c r="F89" s="748">
        <v>26</v>
      </c>
      <c r="G89" s="748">
        <v>561</v>
      </c>
      <c r="H89" s="747">
        <v>2606</v>
      </c>
      <c r="I89" s="747">
        <v>5</v>
      </c>
      <c r="J89" s="747">
        <v>0</v>
      </c>
      <c r="K89" s="747">
        <v>0</v>
      </c>
      <c r="L89" s="747">
        <v>0</v>
      </c>
      <c r="M89" s="747">
        <v>1</v>
      </c>
      <c r="N89" s="747">
        <v>350</v>
      </c>
      <c r="O89" s="747">
        <v>2100</v>
      </c>
      <c r="P89" s="1156">
        <v>2</v>
      </c>
      <c r="Q89" s="1174">
        <v>14</v>
      </c>
      <c r="R89" s="747">
        <v>171</v>
      </c>
      <c r="S89" s="747">
        <v>12</v>
      </c>
      <c r="T89" s="747">
        <v>390</v>
      </c>
      <c r="U89" s="747">
        <v>0</v>
      </c>
      <c r="V89" s="747">
        <v>0</v>
      </c>
      <c r="W89" s="747">
        <v>0</v>
      </c>
      <c r="X89" s="747">
        <v>0</v>
      </c>
      <c r="Y89" s="747">
        <v>1</v>
      </c>
      <c r="Z89" s="747">
        <v>350</v>
      </c>
      <c r="AA89" s="749">
        <v>0</v>
      </c>
      <c r="AB89" s="750">
        <v>0</v>
      </c>
      <c r="AC89" s="300"/>
    </row>
    <row r="90" spans="1:29" x14ac:dyDescent="0.2">
      <c r="A90" s="1113" t="s">
        <v>391</v>
      </c>
      <c r="B90" s="1114"/>
      <c r="C90" s="1115"/>
      <c r="D90" s="1115"/>
      <c r="E90" s="1115"/>
      <c r="F90" s="1115"/>
      <c r="G90" s="1115"/>
      <c r="H90" s="1115"/>
      <c r="I90" s="1115"/>
      <c r="J90" s="1115"/>
      <c r="K90" s="1115"/>
      <c r="L90" s="1115"/>
      <c r="M90" s="1115"/>
      <c r="N90" s="1115"/>
      <c r="O90" s="1115"/>
      <c r="P90" s="1115"/>
      <c r="Q90" s="751"/>
      <c r="R90" s="751"/>
      <c r="S90" s="751"/>
      <c r="T90" s="751"/>
      <c r="U90" s="751"/>
      <c r="V90" s="751"/>
      <c r="W90" s="751"/>
      <c r="X90" s="751"/>
      <c r="Y90" s="751"/>
      <c r="Z90" s="751"/>
      <c r="AA90" s="751"/>
      <c r="AB90" s="751"/>
    </row>
    <row r="91" spans="1:29" x14ac:dyDescent="0.2">
      <c r="A91" s="1116" t="s">
        <v>395</v>
      </c>
      <c r="B91" s="1116"/>
      <c r="C91" s="1116"/>
      <c r="D91" s="1116"/>
      <c r="E91" s="1116"/>
      <c r="F91" s="1116"/>
      <c r="G91" s="1116"/>
      <c r="H91" s="1116"/>
      <c r="I91" s="1116"/>
      <c r="J91" s="1116"/>
      <c r="K91" s="1116"/>
      <c r="L91" s="1116"/>
      <c r="M91" s="1116"/>
      <c r="N91" s="1116"/>
      <c r="O91" s="1116"/>
      <c r="P91" s="1116"/>
    </row>
    <row r="92" spans="1:29" x14ac:dyDescent="0.2">
      <c r="A92" s="1116" t="s">
        <v>396</v>
      </c>
      <c r="B92" s="1116"/>
      <c r="C92" s="1116"/>
      <c r="D92" s="1116"/>
      <c r="E92" s="1116"/>
      <c r="F92" s="1116"/>
      <c r="G92" s="1116"/>
      <c r="H92" s="1116"/>
      <c r="I92" s="1116"/>
      <c r="J92" s="1116"/>
      <c r="K92" s="1116"/>
      <c r="L92" s="1116"/>
      <c r="M92" s="1116"/>
      <c r="N92" s="1116"/>
      <c r="O92" s="1116"/>
      <c r="P92" s="1116"/>
    </row>
    <row r="93" spans="1:29" x14ac:dyDescent="0.2">
      <c r="A93" s="1116"/>
      <c r="B93" s="1116"/>
      <c r="C93" s="1116"/>
      <c r="D93" s="1116"/>
      <c r="E93" s="1116"/>
      <c r="F93" s="1116"/>
      <c r="G93" s="1116"/>
      <c r="H93" s="1116"/>
      <c r="I93" s="1116"/>
      <c r="J93" s="1116"/>
      <c r="K93" s="1116"/>
      <c r="L93" s="1116"/>
      <c r="M93" s="1116"/>
      <c r="N93" s="1116"/>
      <c r="O93" s="1116"/>
      <c r="P93" s="1116"/>
    </row>
    <row r="94" spans="1:29" x14ac:dyDescent="0.2">
      <c r="A94" s="1116"/>
      <c r="B94" s="1116"/>
      <c r="C94" s="1116"/>
      <c r="D94" s="1116"/>
      <c r="E94" s="1116"/>
      <c r="F94" s="1116"/>
      <c r="G94" s="1116"/>
      <c r="H94" s="1116"/>
      <c r="I94" s="1116"/>
      <c r="J94" s="1116"/>
      <c r="K94" s="1116"/>
      <c r="L94" s="1116"/>
      <c r="M94" s="1116"/>
      <c r="N94" s="1116"/>
      <c r="O94" s="1116"/>
      <c r="P94" s="1116"/>
    </row>
  </sheetData>
  <mergeCells count="31">
    <mergeCell ref="AA4:AB4"/>
    <mergeCell ref="Q4:Z4"/>
    <mergeCell ref="Q5:R5"/>
    <mergeCell ref="S5:T5"/>
    <mergeCell ref="U5:V5"/>
    <mergeCell ref="W5:X5"/>
    <mergeCell ref="Y5:Z5"/>
    <mergeCell ref="A75:A78"/>
    <mergeCell ref="A80:A88"/>
    <mergeCell ref="A12:B12"/>
    <mergeCell ref="A13:A19"/>
    <mergeCell ref="A36:A44"/>
    <mergeCell ref="A45:A54"/>
    <mergeCell ref="A59:A62"/>
    <mergeCell ref="A71:A74"/>
    <mergeCell ref="A63:A70"/>
    <mergeCell ref="A27:A30"/>
    <mergeCell ref="A32:A35"/>
    <mergeCell ref="A55:A58"/>
    <mergeCell ref="A20:A22"/>
    <mergeCell ref="A23:A26"/>
    <mergeCell ref="A11:B11"/>
    <mergeCell ref="A10:B10"/>
    <mergeCell ref="A9:B9"/>
    <mergeCell ref="C4:E4"/>
    <mergeCell ref="C5:E5"/>
    <mergeCell ref="A1:P1"/>
    <mergeCell ref="F4:P4"/>
    <mergeCell ref="B2:F2"/>
    <mergeCell ref="K2:L2"/>
    <mergeCell ref="A4:B8"/>
  </mergeCells>
  <phoneticPr fontId="5"/>
  <printOptions horizontalCentered="1"/>
  <pageMargins left="0.59055118110236227" right="0.59055118110236227" top="0.59055118110236227" bottom="0.39370078740157483" header="0.51181102362204722" footer="0.31496062992125984"/>
  <pageSetup paperSize="9" scale="85" firstPageNumber="32" pageOrder="overThenDown" orientation="portrait" useFirstPageNumber="1" r:id="rId1"/>
  <headerFooter scaleWithDoc="0" alignWithMargins="0">
    <oddFooter>&amp;C&amp;14&amp;P</oddFooter>
  </headerFooter>
  <rowBreaks count="1" manualBreakCount="1">
    <brk id="44" max="27" man="1"/>
  </rowBreaks>
  <colBreaks count="1" manualBreakCount="1">
    <brk id="16" max="91"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codeName="Sheet11"/>
  <dimension ref="A1:AA96"/>
  <sheetViews>
    <sheetView view="pageBreakPreview" zoomScale="85" zoomScaleNormal="75" zoomScaleSheetLayoutView="85" workbookViewId="0">
      <pane xSplit="2" ySplit="7" topLeftCell="C8" activePane="bottomRight" state="frozen"/>
      <selection activeCell="F34" sqref="F34"/>
      <selection pane="topRight" activeCell="F34" sqref="F34"/>
      <selection pane="bottomLeft" activeCell="F34" sqref="F34"/>
      <selection pane="bottomRight" activeCell="F34" sqref="F34"/>
    </sheetView>
  </sheetViews>
  <sheetFormatPr defaultColWidth="13.33203125" defaultRowHeight="16.2" x14ac:dyDescent="0.2"/>
  <cols>
    <col min="1" max="1" width="4.44140625" style="513" bestFit="1" customWidth="1"/>
    <col min="2" max="2" width="10.44140625" style="513" bestFit="1" customWidth="1"/>
    <col min="3" max="3" width="9.5546875" style="513" bestFit="1" customWidth="1"/>
    <col min="4" max="4" width="8.88671875" style="169" customWidth="1"/>
    <col min="5" max="5" width="9.5546875" style="169" bestFit="1" customWidth="1"/>
    <col min="6" max="6" width="5.44140625" style="169" bestFit="1" customWidth="1"/>
    <col min="7" max="7" width="9.5546875" style="169" bestFit="1" customWidth="1"/>
    <col min="8" max="8" width="5.44140625" style="169" bestFit="1" customWidth="1"/>
    <col min="9" max="11" width="7.44140625" style="169" bestFit="1" customWidth="1"/>
    <col min="12" max="12" width="5.44140625" style="169" bestFit="1" customWidth="1"/>
    <col min="13" max="13" width="8.109375" style="169" customWidth="1"/>
    <col min="14" max="14" width="5.88671875" style="169" bestFit="1" customWidth="1"/>
    <col min="15" max="15" width="5.44140625" style="169" bestFit="1" customWidth="1"/>
    <col min="16" max="16" width="5.44140625" style="846" bestFit="1" customWidth="1"/>
    <col min="17" max="17" width="11.21875" style="294" customWidth="1"/>
    <col min="18" max="18" width="5.44140625" style="846" bestFit="1" customWidth="1"/>
    <col min="19" max="19" width="9.5546875" style="294" bestFit="1" customWidth="1"/>
    <col min="20" max="20" width="6.77734375" style="294" bestFit="1" customWidth="1"/>
    <col min="21" max="21" width="9.5546875" style="294" bestFit="1" customWidth="1"/>
    <col min="22" max="22" width="5.44140625" style="846" bestFit="1" customWidth="1"/>
    <col min="23" max="23" width="7.5546875" style="294" bestFit="1" customWidth="1"/>
    <col min="24" max="25" width="7.44140625" style="294" bestFit="1" customWidth="1"/>
    <col min="26" max="26" width="4.33203125" style="169" customWidth="1"/>
    <col min="27" max="16384" width="13.33203125" style="169"/>
  </cols>
  <sheetData>
    <row r="1" spans="1:26" x14ac:dyDescent="0.2">
      <c r="A1" s="1836" t="s">
        <v>497</v>
      </c>
      <c r="B1" s="1836"/>
      <c r="C1" s="1836"/>
      <c r="D1" s="1836"/>
      <c r="E1" s="1836"/>
      <c r="F1" s="1836"/>
      <c r="G1" s="1836"/>
      <c r="H1" s="1836"/>
      <c r="I1" s="2097"/>
      <c r="J1" s="2097"/>
      <c r="K1" s="408"/>
      <c r="L1" s="408"/>
      <c r="M1" s="408"/>
      <c r="N1" s="408"/>
      <c r="O1" s="408"/>
      <c r="P1" s="755"/>
      <c r="Q1" s="323"/>
      <c r="R1" s="755"/>
      <c r="S1" s="323"/>
      <c r="T1" s="323"/>
      <c r="U1" s="323"/>
      <c r="V1" s="755"/>
      <c r="W1" s="323"/>
      <c r="X1" s="323"/>
      <c r="Y1" s="323"/>
    </row>
    <row r="2" spans="1:26" s="170" customFormat="1" ht="13.8" thickBot="1" x14ac:dyDescent="0.25">
      <c r="A2" s="431"/>
      <c r="B2" s="431"/>
      <c r="C2" s="431"/>
      <c r="D2" s="163"/>
      <c r="E2" s="163"/>
      <c r="F2" s="163"/>
      <c r="G2" s="163"/>
      <c r="H2" s="163"/>
      <c r="I2" s="163"/>
      <c r="J2" s="163"/>
      <c r="K2" s="163"/>
      <c r="L2" s="163"/>
      <c r="M2" s="163"/>
      <c r="N2" s="163"/>
      <c r="O2" s="163"/>
      <c r="P2" s="756"/>
      <c r="Q2" s="360"/>
      <c r="R2" s="756"/>
      <c r="S2" s="360"/>
      <c r="T2" s="360"/>
      <c r="U2" s="360"/>
      <c r="V2" s="756"/>
      <c r="W2" s="360"/>
      <c r="X2" s="360"/>
      <c r="Y2" s="360"/>
    </row>
    <row r="3" spans="1:26" ht="16.5" customHeight="1" x14ac:dyDescent="0.2">
      <c r="A3" s="1842" t="s">
        <v>76</v>
      </c>
      <c r="B3" s="2091"/>
      <c r="C3" s="1514" t="s">
        <v>491</v>
      </c>
      <c r="D3" s="2098" t="s">
        <v>492</v>
      </c>
      <c r="E3" s="2099"/>
      <c r="F3" s="2099"/>
      <c r="G3" s="2099"/>
      <c r="H3" s="2099"/>
      <c r="I3" s="2099"/>
      <c r="J3" s="2100"/>
      <c r="K3" s="2084" t="s">
        <v>381</v>
      </c>
      <c r="L3" s="2085"/>
      <c r="M3" s="2081" t="s">
        <v>382</v>
      </c>
      <c r="N3" s="2081"/>
      <c r="O3" s="2082"/>
      <c r="P3" s="2075" t="s">
        <v>374</v>
      </c>
      <c r="Q3" s="2076"/>
      <c r="R3" s="2076"/>
      <c r="S3" s="2076"/>
      <c r="T3" s="2076"/>
      <c r="U3" s="2076"/>
      <c r="V3" s="2076"/>
      <c r="W3" s="2076"/>
      <c r="X3" s="2076"/>
      <c r="Y3" s="2077"/>
    </row>
    <row r="4" spans="1:26" ht="16.5" customHeight="1" x14ac:dyDescent="0.2">
      <c r="A4" s="2092"/>
      <c r="B4" s="2093"/>
      <c r="C4" s="1515" t="s">
        <v>111</v>
      </c>
      <c r="D4" s="757"/>
      <c r="E4" s="758"/>
      <c r="F4" s="759"/>
      <c r="G4" s="759"/>
      <c r="H4" s="759"/>
      <c r="I4" s="758"/>
      <c r="J4" s="759"/>
      <c r="K4" s="760"/>
      <c r="L4" s="1176"/>
      <c r="M4" s="761"/>
      <c r="N4" s="761"/>
      <c r="O4" s="762"/>
      <c r="P4" s="2089" t="s">
        <v>375</v>
      </c>
      <c r="Q4" s="2090"/>
      <c r="R4" s="2078" t="s">
        <v>376</v>
      </c>
      <c r="S4" s="2079"/>
      <c r="T4" s="2079"/>
      <c r="U4" s="2080"/>
      <c r="V4" s="2078" t="s">
        <v>377</v>
      </c>
      <c r="W4" s="2079"/>
      <c r="X4" s="2079"/>
      <c r="Y4" s="2088"/>
    </row>
    <row r="5" spans="1:26" ht="16.5" customHeight="1" x14ac:dyDescent="0.2">
      <c r="A5" s="2092"/>
      <c r="B5" s="2093"/>
      <c r="C5" s="1515" t="s">
        <v>463</v>
      </c>
      <c r="D5" s="763" t="s">
        <v>25</v>
      </c>
      <c r="E5" s="763" t="s">
        <v>18</v>
      </c>
      <c r="F5" s="763" t="s">
        <v>383</v>
      </c>
      <c r="G5" s="763" t="s">
        <v>32</v>
      </c>
      <c r="H5" s="763" t="s">
        <v>384</v>
      </c>
      <c r="I5" s="763" t="s">
        <v>19</v>
      </c>
      <c r="J5" s="763" t="s">
        <v>31</v>
      </c>
      <c r="K5" s="764" t="s">
        <v>18</v>
      </c>
      <c r="L5" s="847" t="s">
        <v>383</v>
      </c>
      <c r="M5" s="1516" t="s">
        <v>32</v>
      </c>
      <c r="N5" s="863" t="s">
        <v>384</v>
      </c>
      <c r="O5" s="765" t="s">
        <v>385</v>
      </c>
      <c r="P5" s="1084" t="s">
        <v>378</v>
      </c>
      <c r="Q5" s="763" t="s">
        <v>28</v>
      </c>
      <c r="R5" s="1085" t="s">
        <v>378</v>
      </c>
      <c r="S5" s="1086" t="s">
        <v>379</v>
      </c>
      <c r="T5" s="1087"/>
      <c r="U5" s="1088"/>
      <c r="V5" s="1085" t="s">
        <v>378</v>
      </c>
      <c r="W5" s="1086" t="s">
        <v>379</v>
      </c>
      <c r="X5" s="1087"/>
      <c r="Y5" s="1089"/>
    </row>
    <row r="6" spans="1:26" ht="16.5" customHeight="1" x14ac:dyDescent="0.2">
      <c r="A6" s="2092"/>
      <c r="B6" s="2093"/>
      <c r="C6" s="1209" t="s">
        <v>493</v>
      </c>
      <c r="D6" s="763"/>
      <c r="E6" s="763" t="s">
        <v>21</v>
      </c>
      <c r="F6" s="763" t="s">
        <v>386</v>
      </c>
      <c r="G6" s="763" t="s">
        <v>34</v>
      </c>
      <c r="H6" s="763" t="s">
        <v>387</v>
      </c>
      <c r="I6" s="763" t="s">
        <v>21</v>
      </c>
      <c r="J6" s="763" t="s">
        <v>33</v>
      </c>
      <c r="K6" s="764" t="s">
        <v>21</v>
      </c>
      <c r="L6" s="765" t="s">
        <v>386</v>
      </c>
      <c r="M6" s="1517" t="s">
        <v>34</v>
      </c>
      <c r="N6" s="764" t="s">
        <v>387</v>
      </c>
      <c r="O6" s="765" t="s">
        <v>388</v>
      </c>
      <c r="P6" s="1084" t="s">
        <v>380</v>
      </c>
      <c r="Q6" s="763" t="s">
        <v>25</v>
      </c>
      <c r="R6" s="1090" t="s">
        <v>380</v>
      </c>
      <c r="S6" s="1091" t="s">
        <v>111</v>
      </c>
      <c r="T6" s="1092" t="s">
        <v>35</v>
      </c>
      <c r="U6" s="1093" t="s">
        <v>36</v>
      </c>
      <c r="V6" s="1090" t="s">
        <v>380</v>
      </c>
      <c r="W6" s="1091" t="s">
        <v>111</v>
      </c>
      <c r="X6" s="1094" t="s">
        <v>37</v>
      </c>
      <c r="Y6" s="1095" t="s">
        <v>31</v>
      </c>
      <c r="Z6" s="164"/>
    </row>
    <row r="7" spans="1:26" ht="16.5" customHeight="1" thickBot="1" x14ac:dyDescent="0.25">
      <c r="A7" s="2094"/>
      <c r="B7" s="2095"/>
      <c r="C7" s="766" t="s">
        <v>30</v>
      </c>
      <c r="D7" s="767" t="s">
        <v>30</v>
      </c>
      <c r="E7" s="767" t="s">
        <v>30</v>
      </c>
      <c r="F7" s="767" t="s">
        <v>30</v>
      </c>
      <c r="G7" s="767" t="s">
        <v>30</v>
      </c>
      <c r="H7" s="767" t="s">
        <v>30</v>
      </c>
      <c r="I7" s="767" t="s">
        <v>30</v>
      </c>
      <c r="J7" s="767" t="s">
        <v>30</v>
      </c>
      <c r="K7" s="768" t="s">
        <v>30</v>
      </c>
      <c r="L7" s="769" t="s">
        <v>30</v>
      </c>
      <c r="M7" s="1518" t="s">
        <v>30</v>
      </c>
      <c r="N7" s="768" t="s">
        <v>30</v>
      </c>
      <c r="O7" s="769" t="s">
        <v>30</v>
      </c>
      <c r="P7" s="1096"/>
      <c r="Q7" s="767" t="s">
        <v>30</v>
      </c>
      <c r="R7" s="1097"/>
      <c r="S7" s="769" t="s">
        <v>30</v>
      </c>
      <c r="T7" s="769" t="s">
        <v>30</v>
      </c>
      <c r="U7" s="769" t="s">
        <v>30</v>
      </c>
      <c r="V7" s="1098"/>
      <c r="W7" s="769" t="s">
        <v>30</v>
      </c>
      <c r="X7" s="769" t="s">
        <v>30</v>
      </c>
      <c r="Y7" s="1175" t="s">
        <v>30</v>
      </c>
      <c r="Z7" s="164"/>
    </row>
    <row r="8" spans="1:26" s="320" customFormat="1" ht="16.5" customHeight="1" thickBot="1" x14ac:dyDescent="0.25">
      <c r="A8" s="2092" t="s">
        <v>248</v>
      </c>
      <c r="B8" s="2093"/>
      <c r="C8" s="1519">
        <f>SUM(C9:C11)</f>
        <v>2016.8379999999997</v>
      </c>
      <c r="D8" s="1520">
        <f>SUM(D9:D11)</f>
        <v>1783.67</v>
      </c>
      <c r="E8" s="1521">
        <f>SUM(E9:E11)</f>
        <v>1769.7400000000002</v>
      </c>
      <c r="F8" s="1521">
        <f t="shared" ref="F8:Y8" si="0">SUM(F9:F11)</f>
        <v>0</v>
      </c>
      <c r="G8" s="1520">
        <f>SUM(G9:G11)</f>
        <v>1760.9099999999999</v>
      </c>
      <c r="H8" s="1521">
        <f t="shared" si="0"/>
        <v>8.6</v>
      </c>
      <c r="I8" s="1520">
        <f t="shared" si="0"/>
        <v>108</v>
      </c>
      <c r="J8" s="1521">
        <f t="shared" si="0"/>
        <v>70</v>
      </c>
      <c r="K8" s="1522">
        <f>SUM(K9:K11)</f>
        <v>148.35799999999998</v>
      </c>
      <c r="L8" s="1523">
        <f>SUM(L9:L11)</f>
        <v>6.3149999999999995</v>
      </c>
      <c r="M8" s="1524">
        <f>SUM(M9:M11)</f>
        <v>141.54299999999998</v>
      </c>
      <c r="N8" s="1522">
        <f t="shared" si="0"/>
        <v>0.5</v>
      </c>
      <c r="O8" s="1525">
        <f t="shared" si="0"/>
        <v>0</v>
      </c>
      <c r="P8" s="1526">
        <f t="shared" si="0"/>
        <v>105</v>
      </c>
      <c r="Q8" s="1527">
        <f>SUM(Q9:Q11)</f>
        <v>603.96</v>
      </c>
      <c r="R8" s="1528">
        <f t="shared" si="0"/>
        <v>137</v>
      </c>
      <c r="S8" s="1527">
        <f>SUM(S9:S11)</f>
        <v>1173.3530000000001</v>
      </c>
      <c r="T8" s="1529">
        <f>SUM(T9:T11)</f>
        <v>206.25</v>
      </c>
      <c r="U8" s="1530">
        <f>SUM(U9:U11)</f>
        <v>1008.403</v>
      </c>
      <c r="V8" s="1531">
        <f t="shared" si="0"/>
        <v>8</v>
      </c>
      <c r="W8" s="1530">
        <f t="shared" si="0"/>
        <v>108</v>
      </c>
      <c r="X8" s="1530">
        <f t="shared" si="0"/>
        <v>35.799999999999997</v>
      </c>
      <c r="Y8" s="1532">
        <f t="shared" si="0"/>
        <v>70</v>
      </c>
      <c r="Z8" s="319"/>
    </row>
    <row r="9" spans="1:26" s="320" customFormat="1" ht="16.5" customHeight="1" x14ac:dyDescent="0.2">
      <c r="A9" s="1705" t="s">
        <v>77</v>
      </c>
      <c r="B9" s="1706"/>
      <c r="C9" s="1533">
        <f>SUM(C12:C14)</f>
        <v>506.36799999999994</v>
      </c>
      <c r="D9" s="1534">
        <f t="shared" ref="D9:Y9" si="1">SUM(D12:D14)</f>
        <v>369.17</v>
      </c>
      <c r="E9" s="1533">
        <f t="shared" si="1"/>
        <v>377.57000000000005</v>
      </c>
      <c r="F9" s="1534">
        <f t="shared" si="1"/>
        <v>0</v>
      </c>
      <c r="G9" s="1534">
        <f t="shared" si="1"/>
        <v>374.87</v>
      </c>
      <c r="H9" s="1533">
        <f t="shared" si="1"/>
        <v>2.1</v>
      </c>
      <c r="I9" s="1534">
        <f t="shared" si="1"/>
        <v>0</v>
      </c>
      <c r="J9" s="1534">
        <f t="shared" si="1"/>
        <v>0</v>
      </c>
      <c r="K9" s="1535">
        <f t="shared" si="1"/>
        <v>128.97799999999998</v>
      </c>
      <c r="L9" s="1536">
        <f t="shared" si="1"/>
        <v>6.3149999999999995</v>
      </c>
      <c r="M9" s="1537">
        <f t="shared" si="1"/>
        <v>122.16299999999998</v>
      </c>
      <c r="N9" s="1538">
        <f t="shared" si="1"/>
        <v>0.5</v>
      </c>
      <c r="O9" s="1536">
        <f t="shared" si="1"/>
        <v>0</v>
      </c>
      <c r="P9" s="1539">
        <f t="shared" si="1"/>
        <v>42</v>
      </c>
      <c r="Q9" s="1540">
        <f t="shared" si="1"/>
        <v>375.36</v>
      </c>
      <c r="R9" s="1541">
        <f t="shared" si="1"/>
        <v>66</v>
      </c>
      <c r="S9" s="1540">
        <f t="shared" si="1"/>
        <v>354.25299999999993</v>
      </c>
      <c r="T9" s="1542">
        <f t="shared" si="1"/>
        <v>194.15</v>
      </c>
      <c r="U9" s="1542">
        <f t="shared" si="1"/>
        <v>229.10300000000001</v>
      </c>
      <c r="V9" s="1543">
        <f t="shared" si="1"/>
        <v>0</v>
      </c>
      <c r="W9" s="1542">
        <f t="shared" si="1"/>
        <v>0</v>
      </c>
      <c r="X9" s="1542">
        <f t="shared" si="1"/>
        <v>0</v>
      </c>
      <c r="Y9" s="1544">
        <f t="shared" si="1"/>
        <v>0</v>
      </c>
      <c r="Z9" s="319"/>
    </row>
    <row r="10" spans="1:26" s="320" customFormat="1" ht="16.5" customHeight="1" x14ac:dyDescent="0.2">
      <c r="A10" s="1711" t="s">
        <v>249</v>
      </c>
      <c r="B10" s="1712"/>
      <c r="C10" s="1545">
        <f>SUM(C15:C16)</f>
        <v>555.66999999999996</v>
      </c>
      <c r="D10" s="1545">
        <f t="shared" ref="D10:Y10" si="2">SUM(D15:D16)</f>
        <v>469.40000000000003</v>
      </c>
      <c r="E10" s="1545">
        <f t="shared" si="2"/>
        <v>555.07000000000005</v>
      </c>
      <c r="F10" s="1545">
        <f t="shared" si="2"/>
        <v>0</v>
      </c>
      <c r="G10" s="1545">
        <f t="shared" si="2"/>
        <v>542.93999999999994</v>
      </c>
      <c r="H10" s="1545">
        <f t="shared" si="2"/>
        <v>6.5</v>
      </c>
      <c r="I10" s="1545">
        <f t="shared" si="2"/>
        <v>0</v>
      </c>
      <c r="J10" s="1545">
        <f t="shared" si="2"/>
        <v>0</v>
      </c>
      <c r="K10" s="1545">
        <f t="shared" si="2"/>
        <v>9.68</v>
      </c>
      <c r="L10" s="1546">
        <f t="shared" si="2"/>
        <v>0</v>
      </c>
      <c r="M10" s="1547">
        <f t="shared" si="2"/>
        <v>9.68</v>
      </c>
      <c r="N10" s="1545">
        <f t="shared" si="2"/>
        <v>0</v>
      </c>
      <c r="O10" s="1545">
        <f t="shared" si="2"/>
        <v>0</v>
      </c>
      <c r="P10" s="1545">
        <f t="shared" si="2"/>
        <v>18</v>
      </c>
      <c r="Q10" s="1545">
        <f t="shared" si="2"/>
        <v>71.5</v>
      </c>
      <c r="R10" s="1545">
        <f t="shared" si="2"/>
        <v>19</v>
      </c>
      <c r="S10" s="1545">
        <f t="shared" si="2"/>
        <v>77.599999999999994</v>
      </c>
      <c r="T10" s="1545">
        <f t="shared" si="2"/>
        <v>12.1</v>
      </c>
      <c r="U10" s="1545">
        <f t="shared" si="2"/>
        <v>37.799999999999997</v>
      </c>
      <c r="V10" s="1545">
        <f t="shared" si="2"/>
        <v>0</v>
      </c>
      <c r="W10" s="1545">
        <f t="shared" si="2"/>
        <v>0</v>
      </c>
      <c r="X10" s="1545">
        <f t="shared" si="2"/>
        <v>0</v>
      </c>
      <c r="Y10" s="1548">
        <f t="shared" si="2"/>
        <v>0</v>
      </c>
      <c r="Z10" s="319"/>
    </row>
    <row r="11" spans="1:26" s="320" customFormat="1" ht="16.5" customHeight="1" thickBot="1" x14ac:dyDescent="0.25">
      <c r="A11" s="1713" t="s">
        <v>78</v>
      </c>
      <c r="B11" s="1714"/>
      <c r="C11" s="1549">
        <f>SUM(C17:C18)</f>
        <v>954.79999999999984</v>
      </c>
      <c r="D11" s="1550">
        <f t="shared" ref="D11:Y11" si="3">SUM(D17:D18)</f>
        <v>945.09999999999991</v>
      </c>
      <c r="E11" s="1549">
        <f t="shared" si="3"/>
        <v>837.1</v>
      </c>
      <c r="F11" s="1549">
        <f t="shared" si="3"/>
        <v>0</v>
      </c>
      <c r="G11" s="1549">
        <f t="shared" si="3"/>
        <v>843.1</v>
      </c>
      <c r="H11" s="1549">
        <f t="shared" si="3"/>
        <v>0</v>
      </c>
      <c r="I11" s="1549">
        <f t="shared" si="3"/>
        <v>108</v>
      </c>
      <c r="J11" s="1549">
        <f t="shared" si="3"/>
        <v>70</v>
      </c>
      <c r="K11" s="1551">
        <f t="shared" si="3"/>
        <v>9.6999999999999993</v>
      </c>
      <c r="L11" s="1552">
        <f t="shared" si="3"/>
        <v>0</v>
      </c>
      <c r="M11" s="1553">
        <f t="shared" si="3"/>
        <v>9.6999999999999993</v>
      </c>
      <c r="N11" s="1551">
        <f t="shared" si="3"/>
        <v>0</v>
      </c>
      <c r="O11" s="1552">
        <f t="shared" si="3"/>
        <v>0</v>
      </c>
      <c r="P11" s="1554">
        <f t="shared" si="3"/>
        <v>45</v>
      </c>
      <c r="Q11" s="1555">
        <f t="shared" si="3"/>
        <v>157.10000000000002</v>
      </c>
      <c r="R11" s="1556">
        <f t="shared" si="3"/>
        <v>52</v>
      </c>
      <c r="S11" s="1555">
        <f t="shared" si="3"/>
        <v>741.5</v>
      </c>
      <c r="T11" s="1557">
        <f t="shared" si="3"/>
        <v>0</v>
      </c>
      <c r="U11" s="1549">
        <f t="shared" si="3"/>
        <v>741.5</v>
      </c>
      <c r="V11" s="1558">
        <f t="shared" si="3"/>
        <v>8</v>
      </c>
      <c r="W11" s="1557">
        <f t="shared" si="3"/>
        <v>108</v>
      </c>
      <c r="X11" s="1557">
        <f t="shared" si="3"/>
        <v>35.799999999999997</v>
      </c>
      <c r="Y11" s="1559">
        <f t="shared" si="3"/>
        <v>70</v>
      </c>
      <c r="Z11" s="319"/>
    </row>
    <row r="12" spans="1:26" s="320" customFormat="1" ht="16.5" customHeight="1" x14ac:dyDescent="0.2">
      <c r="A12" s="1833" t="s">
        <v>147</v>
      </c>
      <c r="B12" s="1343" t="s">
        <v>250</v>
      </c>
      <c r="C12" s="1533">
        <f>SUM(C21,C25,C29)</f>
        <v>58.100000000000009</v>
      </c>
      <c r="D12" s="1533">
        <f t="shared" ref="D12:Y12" si="4">SUM(D21,D25,D29)</f>
        <v>44.6</v>
      </c>
      <c r="E12" s="1533">
        <f t="shared" si="4"/>
        <v>53</v>
      </c>
      <c r="F12" s="1533">
        <f t="shared" si="4"/>
        <v>0</v>
      </c>
      <c r="G12" s="1533">
        <f t="shared" si="4"/>
        <v>52.400000000000006</v>
      </c>
      <c r="H12" s="1533">
        <f t="shared" si="4"/>
        <v>0</v>
      </c>
      <c r="I12" s="1533">
        <f t="shared" si="4"/>
        <v>0</v>
      </c>
      <c r="J12" s="1533">
        <f t="shared" si="4"/>
        <v>0</v>
      </c>
      <c r="K12" s="1533">
        <f t="shared" si="4"/>
        <v>5.0999999999999996</v>
      </c>
      <c r="L12" s="1536">
        <f t="shared" si="4"/>
        <v>3.6</v>
      </c>
      <c r="M12" s="1560">
        <f t="shared" si="4"/>
        <v>1</v>
      </c>
      <c r="N12" s="1533">
        <f t="shared" si="4"/>
        <v>0.5</v>
      </c>
      <c r="O12" s="1533">
        <f t="shared" si="4"/>
        <v>0</v>
      </c>
      <c r="P12" s="1533">
        <f t="shared" si="4"/>
        <v>11</v>
      </c>
      <c r="Q12" s="1533">
        <f t="shared" si="4"/>
        <v>49.3</v>
      </c>
      <c r="R12" s="1533">
        <f t="shared" si="4"/>
        <v>15</v>
      </c>
      <c r="S12" s="1533">
        <f t="shared" si="4"/>
        <v>52.099999999999994</v>
      </c>
      <c r="T12" s="1533">
        <f t="shared" si="4"/>
        <v>0</v>
      </c>
      <c r="U12" s="1533">
        <f t="shared" si="4"/>
        <v>53.400000000000006</v>
      </c>
      <c r="V12" s="1533">
        <f t="shared" si="4"/>
        <v>0</v>
      </c>
      <c r="W12" s="1533">
        <f t="shared" si="4"/>
        <v>0</v>
      </c>
      <c r="X12" s="1533">
        <f t="shared" si="4"/>
        <v>0</v>
      </c>
      <c r="Y12" s="1544">
        <f t="shared" si="4"/>
        <v>0</v>
      </c>
      <c r="Z12" s="319"/>
    </row>
    <row r="13" spans="1:26" s="320" customFormat="1" ht="16.5" customHeight="1" x14ac:dyDescent="0.2">
      <c r="A13" s="1834"/>
      <c r="B13" s="1340" t="s">
        <v>251</v>
      </c>
      <c r="C13" s="1545">
        <f>SUM(C30,C34,C43)</f>
        <v>249.86799999999997</v>
      </c>
      <c r="D13" s="1545">
        <f t="shared" ref="D13:Y13" si="5">SUM(D30,D34,D43)</f>
        <v>203.87</v>
      </c>
      <c r="E13" s="1545">
        <f t="shared" si="5"/>
        <v>203.87</v>
      </c>
      <c r="F13" s="1545">
        <f t="shared" si="5"/>
        <v>0</v>
      </c>
      <c r="G13" s="1545">
        <f t="shared" si="5"/>
        <v>203.87</v>
      </c>
      <c r="H13" s="1545">
        <f t="shared" si="5"/>
        <v>0</v>
      </c>
      <c r="I13" s="1545">
        <f t="shared" si="5"/>
        <v>0</v>
      </c>
      <c r="J13" s="1545">
        <f t="shared" si="5"/>
        <v>0</v>
      </c>
      <c r="K13" s="1545">
        <f t="shared" si="5"/>
        <v>46.177999999999997</v>
      </c>
      <c r="L13" s="1546">
        <f t="shared" si="5"/>
        <v>2.7149999999999999</v>
      </c>
      <c r="M13" s="1547">
        <f t="shared" si="5"/>
        <v>43.462999999999994</v>
      </c>
      <c r="N13" s="1545">
        <f t="shared" si="5"/>
        <v>0</v>
      </c>
      <c r="O13" s="1545">
        <f t="shared" si="5"/>
        <v>0</v>
      </c>
      <c r="P13" s="1545">
        <f t="shared" si="5"/>
        <v>26</v>
      </c>
      <c r="Q13" s="1545">
        <f t="shared" si="5"/>
        <v>196.95999999999998</v>
      </c>
      <c r="R13" s="1545">
        <f t="shared" si="5"/>
        <v>44</v>
      </c>
      <c r="S13" s="1545">
        <f t="shared" si="5"/>
        <v>247.15299999999996</v>
      </c>
      <c r="T13" s="1545">
        <f t="shared" si="5"/>
        <v>184.15</v>
      </c>
      <c r="U13" s="1545">
        <f t="shared" si="5"/>
        <v>63.003</v>
      </c>
      <c r="V13" s="1545">
        <f t="shared" si="5"/>
        <v>0</v>
      </c>
      <c r="W13" s="1545">
        <f t="shared" si="5"/>
        <v>0</v>
      </c>
      <c r="X13" s="1545">
        <f t="shared" si="5"/>
        <v>0</v>
      </c>
      <c r="Y13" s="1548">
        <f t="shared" si="5"/>
        <v>0</v>
      </c>
      <c r="Z13" s="319"/>
    </row>
    <row r="14" spans="1:26" s="320" customFormat="1" ht="16.5" customHeight="1" x14ac:dyDescent="0.2">
      <c r="A14" s="1834"/>
      <c r="B14" s="1340" t="s">
        <v>252</v>
      </c>
      <c r="C14" s="1545">
        <f t="shared" ref="C14:Y14" si="6">SUM(C54)</f>
        <v>198.4</v>
      </c>
      <c r="D14" s="1561">
        <f t="shared" si="6"/>
        <v>120.70000000000002</v>
      </c>
      <c r="E14" s="1561">
        <f t="shared" si="6"/>
        <v>120.70000000000002</v>
      </c>
      <c r="F14" s="1561">
        <f t="shared" si="6"/>
        <v>0</v>
      </c>
      <c r="G14" s="1561">
        <f t="shared" si="6"/>
        <v>118.60000000000002</v>
      </c>
      <c r="H14" s="1561">
        <f t="shared" si="6"/>
        <v>2.1</v>
      </c>
      <c r="I14" s="1561">
        <f t="shared" si="6"/>
        <v>0</v>
      </c>
      <c r="J14" s="1561">
        <f t="shared" si="6"/>
        <v>0</v>
      </c>
      <c r="K14" s="1561">
        <f t="shared" si="6"/>
        <v>77.699999999999989</v>
      </c>
      <c r="L14" s="1546">
        <f t="shared" si="6"/>
        <v>0</v>
      </c>
      <c r="M14" s="1562">
        <f t="shared" si="6"/>
        <v>77.699999999999989</v>
      </c>
      <c r="N14" s="1561">
        <f t="shared" si="6"/>
        <v>0</v>
      </c>
      <c r="O14" s="1561">
        <f t="shared" si="6"/>
        <v>0</v>
      </c>
      <c r="P14" s="1561">
        <f t="shared" si="6"/>
        <v>5</v>
      </c>
      <c r="Q14" s="1561">
        <f t="shared" si="6"/>
        <v>129.1</v>
      </c>
      <c r="R14" s="1561">
        <f t="shared" si="6"/>
        <v>7</v>
      </c>
      <c r="S14" s="1561">
        <f t="shared" si="6"/>
        <v>55</v>
      </c>
      <c r="T14" s="1561">
        <f t="shared" si="6"/>
        <v>10</v>
      </c>
      <c r="U14" s="1561">
        <f t="shared" si="6"/>
        <v>112.7</v>
      </c>
      <c r="V14" s="1561">
        <f t="shared" si="6"/>
        <v>0</v>
      </c>
      <c r="W14" s="1561">
        <f t="shared" si="6"/>
        <v>0</v>
      </c>
      <c r="X14" s="1561">
        <f t="shared" si="6"/>
        <v>0</v>
      </c>
      <c r="Y14" s="1548">
        <f t="shared" si="6"/>
        <v>0</v>
      </c>
      <c r="Z14" s="319"/>
    </row>
    <row r="15" spans="1:26" s="320" customFormat="1" ht="16.5" customHeight="1" x14ac:dyDescent="0.2">
      <c r="A15" s="1834"/>
      <c r="B15" s="1340" t="s">
        <v>249</v>
      </c>
      <c r="C15" s="1545">
        <f>SUM(C58,C62,C70)</f>
        <v>538.27</v>
      </c>
      <c r="D15" s="1561">
        <f t="shared" ref="D15:Y15" si="7">SUM(D58,D62,D70)</f>
        <v>469.40000000000003</v>
      </c>
      <c r="E15" s="1561">
        <f t="shared" si="7"/>
        <v>537.67000000000007</v>
      </c>
      <c r="F15" s="1561">
        <f t="shared" si="7"/>
        <v>0</v>
      </c>
      <c r="G15" s="1561">
        <f t="shared" si="7"/>
        <v>525.54</v>
      </c>
      <c r="H15" s="1561">
        <f t="shared" si="7"/>
        <v>6.5</v>
      </c>
      <c r="I15" s="1561">
        <f t="shared" si="7"/>
        <v>0</v>
      </c>
      <c r="J15" s="1561">
        <f t="shared" si="7"/>
        <v>0</v>
      </c>
      <c r="K15" s="1561">
        <f t="shared" si="7"/>
        <v>9.68</v>
      </c>
      <c r="L15" s="1546">
        <f t="shared" si="7"/>
        <v>0</v>
      </c>
      <c r="M15" s="1562">
        <f t="shared" si="7"/>
        <v>9.68</v>
      </c>
      <c r="N15" s="1561">
        <f t="shared" si="7"/>
        <v>0</v>
      </c>
      <c r="O15" s="1561">
        <f t="shared" si="7"/>
        <v>0</v>
      </c>
      <c r="P15" s="1561">
        <f t="shared" si="7"/>
        <v>14</v>
      </c>
      <c r="Q15" s="1561">
        <f t="shared" si="7"/>
        <v>54.5</v>
      </c>
      <c r="R15" s="1561">
        <f t="shared" si="7"/>
        <v>16</v>
      </c>
      <c r="S15" s="1561">
        <f t="shared" si="7"/>
        <v>60.599999999999994</v>
      </c>
      <c r="T15" s="1561">
        <f t="shared" si="7"/>
        <v>12.1</v>
      </c>
      <c r="U15" s="1561">
        <f t="shared" si="7"/>
        <v>37.799999999999997</v>
      </c>
      <c r="V15" s="1561">
        <f t="shared" si="7"/>
        <v>0</v>
      </c>
      <c r="W15" s="1561">
        <f t="shared" si="7"/>
        <v>0</v>
      </c>
      <c r="X15" s="1561">
        <f t="shared" si="7"/>
        <v>0</v>
      </c>
      <c r="Y15" s="1548">
        <f t="shared" si="7"/>
        <v>0</v>
      </c>
      <c r="Z15" s="319"/>
    </row>
    <row r="16" spans="1:26" s="320" customFormat="1" ht="16.5" customHeight="1" x14ac:dyDescent="0.2">
      <c r="A16" s="1834"/>
      <c r="B16" s="1340" t="s">
        <v>80</v>
      </c>
      <c r="C16" s="1545">
        <f>SUM(C74)</f>
        <v>17.399999999999999</v>
      </c>
      <c r="D16" s="1545">
        <f t="shared" ref="D16:Y16" si="8">SUM(D74)</f>
        <v>0</v>
      </c>
      <c r="E16" s="1545">
        <f t="shared" si="8"/>
        <v>17.399999999999999</v>
      </c>
      <c r="F16" s="1545">
        <f t="shared" si="8"/>
        <v>0</v>
      </c>
      <c r="G16" s="1545">
        <f t="shared" si="8"/>
        <v>17.399999999999999</v>
      </c>
      <c r="H16" s="1545">
        <f t="shared" si="8"/>
        <v>0</v>
      </c>
      <c r="I16" s="1545">
        <f t="shared" si="8"/>
        <v>0</v>
      </c>
      <c r="J16" s="1545">
        <f t="shared" si="8"/>
        <v>0</v>
      </c>
      <c r="K16" s="1545">
        <f t="shared" si="8"/>
        <v>0</v>
      </c>
      <c r="L16" s="1546">
        <f t="shared" si="8"/>
        <v>0</v>
      </c>
      <c r="M16" s="1547">
        <f t="shared" si="8"/>
        <v>0</v>
      </c>
      <c r="N16" s="1545">
        <f t="shared" si="8"/>
        <v>0</v>
      </c>
      <c r="O16" s="1545">
        <f t="shared" si="8"/>
        <v>0</v>
      </c>
      <c r="P16" s="1545">
        <f t="shared" si="8"/>
        <v>4</v>
      </c>
      <c r="Q16" s="1545">
        <f t="shared" si="8"/>
        <v>17</v>
      </c>
      <c r="R16" s="1545">
        <f t="shared" si="8"/>
        <v>3</v>
      </c>
      <c r="S16" s="1545">
        <f t="shared" si="8"/>
        <v>17</v>
      </c>
      <c r="T16" s="1545">
        <f t="shared" si="8"/>
        <v>0</v>
      </c>
      <c r="U16" s="1545">
        <f t="shared" si="8"/>
        <v>0</v>
      </c>
      <c r="V16" s="1545">
        <f t="shared" si="8"/>
        <v>0</v>
      </c>
      <c r="W16" s="1545">
        <f t="shared" si="8"/>
        <v>0</v>
      </c>
      <c r="X16" s="1545">
        <f t="shared" si="8"/>
        <v>0</v>
      </c>
      <c r="Y16" s="1548">
        <f t="shared" si="8"/>
        <v>0</v>
      </c>
      <c r="Z16" s="319"/>
    </row>
    <row r="17" spans="1:26" s="320" customFormat="1" ht="16.5" customHeight="1" x14ac:dyDescent="0.2">
      <c r="A17" s="1834"/>
      <c r="B17" s="1340" t="s">
        <v>253</v>
      </c>
      <c r="C17" s="1545">
        <f>SUM(C79,C88)</f>
        <v>851.39999999999986</v>
      </c>
      <c r="D17" s="1545">
        <f t="shared" ref="D17:Y17" si="9">SUM(D79,D88)</f>
        <v>841.69999999999993</v>
      </c>
      <c r="E17" s="1545">
        <f t="shared" si="9"/>
        <v>733.7</v>
      </c>
      <c r="F17" s="1545">
        <f t="shared" si="9"/>
        <v>0</v>
      </c>
      <c r="G17" s="1545">
        <f t="shared" si="9"/>
        <v>739.7</v>
      </c>
      <c r="H17" s="1545">
        <f t="shared" si="9"/>
        <v>0</v>
      </c>
      <c r="I17" s="1545">
        <f t="shared" si="9"/>
        <v>108</v>
      </c>
      <c r="J17" s="1545">
        <f t="shared" si="9"/>
        <v>70</v>
      </c>
      <c r="K17" s="1545">
        <f t="shared" si="9"/>
        <v>9.6999999999999993</v>
      </c>
      <c r="L17" s="1546">
        <f t="shared" si="9"/>
        <v>0</v>
      </c>
      <c r="M17" s="1547">
        <f t="shared" si="9"/>
        <v>9.6999999999999993</v>
      </c>
      <c r="N17" s="1545">
        <f t="shared" si="9"/>
        <v>0</v>
      </c>
      <c r="O17" s="1545">
        <f t="shared" si="9"/>
        <v>0</v>
      </c>
      <c r="P17" s="1545">
        <f t="shared" si="9"/>
        <v>36</v>
      </c>
      <c r="Q17" s="1545">
        <f t="shared" si="9"/>
        <v>53.7</v>
      </c>
      <c r="R17" s="1545">
        <f t="shared" si="9"/>
        <v>52</v>
      </c>
      <c r="S17" s="1545">
        <f t="shared" si="9"/>
        <v>741.5</v>
      </c>
      <c r="T17" s="1545">
        <f t="shared" si="9"/>
        <v>0</v>
      </c>
      <c r="U17" s="1545">
        <f t="shared" si="9"/>
        <v>741.5</v>
      </c>
      <c r="V17" s="1545">
        <f t="shared" si="9"/>
        <v>8</v>
      </c>
      <c r="W17" s="1545">
        <f t="shared" si="9"/>
        <v>108</v>
      </c>
      <c r="X17" s="1545">
        <f t="shared" si="9"/>
        <v>35.799999999999997</v>
      </c>
      <c r="Y17" s="1548">
        <f t="shared" si="9"/>
        <v>70</v>
      </c>
      <c r="Z17" s="319"/>
    </row>
    <row r="18" spans="1:26" s="320" customFormat="1" ht="16.5" customHeight="1" thickBot="1" x14ac:dyDescent="0.25">
      <c r="A18" s="1834"/>
      <c r="B18" s="1130" t="s">
        <v>247</v>
      </c>
      <c r="C18" s="1563">
        <f>SUM(C89)</f>
        <v>103.4</v>
      </c>
      <c r="D18" s="1563">
        <f t="shared" ref="D18:Y18" si="10">SUM(D89)</f>
        <v>103.4</v>
      </c>
      <c r="E18" s="1563">
        <f t="shared" si="10"/>
        <v>103.4</v>
      </c>
      <c r="F18" s="1563">
        <f t="shared" si="10"/>
        <v>0</v>
      </c>
      <c r="G18" s="1563">
        <f t="shared" si="10"/>
        <v>103.4</v>
      </c>
      <c r="H18" s="1563">
        <f t="shared" si="10"/>
        <v>0</v>
      </c>
      <c r="I18" s="1563">
        <f t="shared" si="10"/>
        <v>0</v>
      </c>
      <c r="J18" s="1563">
        <f t="shared" si="10"/>
        <v>0</v>
      </c>
      <c r="K18" s="1563">
        <f t="shared" si="10"/>
        <v>0</v>
      </c>
      <c r="L18" s="1564">
        <f t="shared" si="10"/>
        <v>0</v>
      </c>
      <c r="M18" s="1565">
        <f t="shared" si="10"/>
        <v>0</v>
      </c>
      <c r="N18" s="1563">
        <f t="shared" si="10"/>
        <v>0</v>
      </c>
      <c r="O18" s="1563">
        <f t="shared" si="10"/>
        <v>0</v>
      </c>
      <c r="P18" s="1563">
        <f t="shared" si="10"/>
        <v>9</v>
      </c>
      <c r="Q18" s="1563">
        <f t="shared" si="10"/>
        <v>103.4</v>
      </c>
      <c r="R18" s="1563">
        <f t="shared" si="10"/>
        <v>0</v>
      </c>
      <c r="S18" s="1563">
        <f t="shared" si="10"/>
        <v>0</v>
      </c>
      <c r="T18" s="1563">
        <f t="shared" si="10"/>
        <v>0</v>
      </c>
      <c r="U18" s="1563">
        <f t="shared" si="10"/>
        <v>0</v>
      </c>
      <c r="V18" s="1563">
        <f t="shared" si="10"/>
        <v>0</v>
      </c>
      <c r="W18" s="1563">
        <f t="shared" si="10"/>
        <v>0</v>
      </c>
      <c r="X18" s="1563">
        <f t="shared" si="10"/>
        <v>0</v>
      </c>
      <c r="Y18" s="1566">
        <f t="shared" si="10"/>
        <v>0</v>
      </c>
      <c r="Z18" s="319"/>
    </row>
    <row r="19" spans="1:26" ht="16.5" customHeight="1" x14ac:dyDescent="0.2">
      <c r="A19" s="1685" t="s">
        <v>289</v>
      </c>
      <c r="B19" s="1337" t="s">
        <v>218</v>
      </c>
      <c r="C19" s="926">
        <v>30.1</v>
      </c>
      <c r="D19" s="927">
        <v>26</v>
      </c>
      <c r="E19" s="927">
        <v>26</v>
      </c>
      <c r="F19" s="927"/>
      <c r="G19" s="927">
        <v>26</v>
      </c>
      <c r="H19" s="927"/>
      <c r="I19" s="927"/>
      <c r="J19" s="927"/>
      <c r="K19" s="928">
        <v>4.0999999999999996</v>
      </c>
      <c r="L19" s="1099">
        <v>3.6</v>
      </c>
      <c r="M19" s="930"/>
      <c r="N19" s="929">
        <v>0.5</v>
      </c>
      <c r="O19" s="930"/>
      <c r="P19" s="931">
        <v>2</v>
      </c>
      <c r="Q19" s="932">
        <v>26</v>
      </c>
      <c r="R19" s="933">
        <v>2</v>
      </c>
      <c r="S19" s="932">
        <v>26</v>
      </c>
      <c r="T19" s="934"/>
      <c r="U19" s="934">
        <v>26</v>
      </c>
      <c r="V19" s="933"/>
      <c r="W19" s="932"/>
      <c r="X19" s="934"/>
      <c r="Y19" s="935"/>
      <c r="Z19" s="777"/>
    </row>
    <row r="20" spans="1:26" ht="16.5" customHeight="1" thickBot="1" x14ac:dyDescent="0.25">
      <c r="A20" s="1686"/>
      <c r="B20" s="1334" t="s">
        <v>219</v>
      </c>
      <c r="C20" s="936">
        <v>1.3</v>
      </c>
      <c r="D20" s="937">
        <v>1.3</v>
      </c>
      <c r="E20" s="937">
        <v>1.3</v>
      </c>
      <c r="F20" s="937"/>
      <c r="G20" s="937">
        <v>1.3</v>
      </c>
      <c r="H20" s="937"/>
      <c r="I20" s="937"/>
      <c r="J20" s="937"/>
      <c r="K20" s="938"/>
      <c r="L20" s="1100"/>
      <c r="M20" s="940"/>
      <c r="N20" s="939"/>
      <c r="O20" s="940"/>
      <c r="P20" s="941"/>
      <c r="Q20" s="942"/>
      <c r="R20" s="943">
        <v>1</v>
      </c>
      <c r="S20" s="942"/>
      <c r="T20" s="942"/>
      <c r="U20" s="942">
        <v>1.3</v>
      </c>
      <c r="V20" s="943"/>
      <c r="W20" s="942"/>
      <c r="X20" s="944"/>
      <c r="Y20" s="945"/>
      <c r="Z20" s="777"/>
    </row>
    <row r="21" spans="1:26" ht="16.5" customHeight="1" thickTop="1" thickBot="1" x14ac:dyDescent="0.25">
      <c r="A21" s="1687"/>
      <c r="B21" s="783" t="s">
        <v>363</v>
      </c>
      <c r="C21" s="1236">
        <f>SUM(C19:C20)</f>
        <v>31.400000000000002</v>
      </c>
      <c r="D21" s="1237">
        <f t="shared" ref="D21:Y21" si="11">SUM(D19:D20)</f>
        <v>27.3</v>
      </c>
      <c r="E21" s="1237">
        <f t="shared" si="11"/>
        <v>27.3</v>
      </c>
      <c r="F21" s="1237">
        <f t="shared" si="11"/>
        <v>0</v>
      </c>
      <c r="G21" s="1237">
        <f t="shared" si="11"/>
        <v>27.3</v>
      </c>
      <c r="H21" s="1237">
        <f t="shared" si="11"/>
        <v>0</v>
      </c>
      <c r="I21" s="1237">
        <f t="shared" si="11"/>
        <v>0</v>
      </c>
      <c r="J21" s="1237">
        <f t="shared" si="11"/>
        <v>0</v>
      </c>
      <c r="K21" s="1237">
        <f t="shared" si="11"/>
        <v>4.0999999999999996</v>
      </c>
      <c r="L21" s="1238">
        <f t="shared" si="11"/>
        <v>3.6</v>
      </c>
      <c r="M21" s="1240">
        <f t="shared" si="11"/>
        <v>0</v>
      </c>
      <c r="N21" s="1239">
        <f t="shared" si="11"/>
        <v>0.5</v>
      </c>
      <c r="O21" s="1240">
        <f t="shared" si="11"/>
        <v>0</v>
      </c>
      <c r="P21" s="1241">
        <f t="shared" si="11"/>
        <v>2</v>
      </c>
      <c r="Q21" s="1242">
        <f t="shared" si="11"/>
        <v>26</v>
      </c>
      <c r="R21" s="1243">
        <f t="shared" si="11"/>
        <v>3</v>
      </c>
      <c r="S21" s="1242">
        <f t="shared" si="11"/>
        <v>26</v>
      </c>
      <c r="T21" s="1242">
        <f t="shared" si="11"/>
        <v>0</v>
      </c>
      <c r="U21" s="1242">
        <f t="shared" si="11"/>
        <v>27.3</v>
      </c>
      <c r="V21" s="1244">
        <f t="shared" si="11"/>
        <v>0</v>
      </c>
      <c r="W21" s="1242">
        <f t="shared" si="11"/>
        <v>0</v>
      </c>
      <c r="X21" s="1245">
        <f t="shared" si="11"/>
        <v>0</v>
      </c>
      <c r="Y21" s="1246">
        <f t="shared" si="11"/>
        <v>0</v>
      </c>
      <c r="Z21" s="164"/>
    </row>
    <row r="22" spans="1:26" ht="16.5" customHeight="1" x14ac:dyDescent="0.2">
      <c r="A22" s="1834" t="s">
        <v>267</v>
      </c>
      <c r="B22" s="784" t="s">
        <v>156</v>
      </c>
      <c r="C22" s="266">
        <v>4.4000000000000004</v>
      </c>
      <c r="D22" s="267"/>
      <c r="E22" s="267">
        <v>3.4</v>
      </c>
      <c r="F22" s="267"/>
      <c r="G22" s="267">
        <v>2.8</v>
      </c>
      <c r="H22" s="267"/>
      <c r="I22" s="267"/>
      <c r="J22" s="267"/>
      <c r="K22" s="267">
        <v>1</v>
      </c>
      <c r="L22" s="786"/>
      <c r="M22" s="787">
        <v>1</v>
      </c>
      <c r="N22" s="860"/>
      <c r="O22" s="787"/>
      <c r="P22" s="788">
        <v>1</v>
      </c>
      <c r="Q22" s="269">
        <v>1</v>
      </c>
      <c r="R22" s="268">
        <v>2</v>
      </c>
      <c r="S22" s="269">
        <v>3.8</v>
      </c>
      <c r="T22" s="270"/>
      <c r="U22" s="270">
        <v>3.8</v>
      </c>
      <c r="V22" s="268"/>
      <c r="W22" s="269"/>
      <c r="X22" s="270"/>
      <c r="Y22" s="271"/>
      <c r="Z22" s="164"/>
    </row>
    <row r="23" spans="1:26" ht="16.5" customHeight="1" x14ac:dyDescent="0.2">
      <c r="A23" s="1834"/>
      <c r="B23" s="272" t="s">
        <v>196</v>
      </c>
      <c r="C23" s="273">
        <v>5</v>
      </c>
      <c r="D23" s="274"/>
      <c r="E23" s="274">
        <v>5</v>
      </c>
      <c r="F23" s="274"/>
      <c r="G23" s="274">
        <v>5</v>
      </c>
      <c r="H23" s="274"/>
      <c r="I23" s="274"/>
      <c r="J23" s="274"/>
      <c r="K23" s="274"/>
      <c r="L23" s="780"/>
      <c r="M23" s="781"/>
      <c r="N23" s="859"/>
      <c r="O23" s="781"/>
      <c r="P23" s="782">
        <v>1</v>
      </c>
      <c r="Q23" s="276">
        <v>5</v>
      </c>
      <c r="R23" s="275">
        <v>1</v>
      </c>
      <c r="S23" s="276">
        <v>5</v>
      </c>
      <c r="T23" s="276"/>
      <c r="U23" s="276">
        <v>5</v>
      </c>
      <c r="V23" s="275"/>
      <c r="W23" s="276"/>
      <c r="X23" s="277"/>
      <c r="Y23" s="278"/>
      <c r="Z23" s="164"/>
    </row>
    <row r="24" spans="1:26" ht="16.5" customHeight="1" thickBot="1" x14ac:dyDescent="0.25">
      <c r="A24" s="1834"/>
      <c r="B24" s="789" t="s">
        <v>220</v>
      </c>
      <c r="C24" s="1223" t="s">
        <v>421</v>
      </c>
      <c r="D24" s="791"/>
      <c r="E24" s="791"/>
      <c r="F24" s="791"/>
      <c r="G24" s="791"/>
      <c r="H24" s="791"/>
      <c r="I24" s="791"/>
      <c r="J24" s="791"/>
      <c r="K24" s="791"/>
      <c r="L24" s="848"/>
      <c r="M24" s="1567"/>
      <c r="N24" s="861"/>
      <c r="O24" s="793"/>
      <c r="P24" s="794"/>
      <c r="Q24" s="795"/>
      <c r="R24" s="796"/>
      <c r="S24" s="795"/>
      <c r="T24" s="795"/>
      <c r="U24" s="795"/>
      <c r="V24" s="796"/>
      <c r="W24" s="795"/>
      <c r="X24" s="797"/>
      <c r="Y24" s="798"/>
      <c r="Z24" s="164"/>
    </row>
    <row r="25" spans="1:26" ht="16.5" customHeight="1" thickTop="1" thickBot="1" x14ac:dyDescent="0.25">
      <c r="A25" s="1835"/>
      <c r="B25" s="799" t="s">
        <v>363</v>
      </c>
      <c r="C25" s="800">
        <f t="shared" ref="C25:Y25" si="12">SUM(C22:C24)</f>
        <v>9.4</v>
      </c>
      <c r="D25" s="801">
        <f t="shared" si="12"/>
        <v>0</v>
      </c>
      <c r="E25" s="801">
        <f t="shared" si="12"/>
        <v>8.4</v>
      </c>
      <c r="F25" s="800">
        <f t="shared" si="12"/>
        <v>0</v>
      </c>
      <c r="G25" s="801">
        <f t="shared" si="12"/>
        <v>7.8</v>
      </c>
      <c r="H25" s="800">
        <f t="shared" si="12"/>
        <v>0</v>
      </c>
      <c r="I25" s="800">
        <f t="shared" si="12"/>
        <v>0</v>
      </c>
      <c r="J25" s="800">
        <f t="shared" si="12"/>
        <v>0</v>
      </c>
      <c r="K25" s="800">
        <f t="shared" si="12"/>
        <v>1</v>
      </c>
      <c r="L25" s="849">
        <f t="shared" si="12"/>
        <v>0</v>
      </c>
      <c r="M25" s="1568">
        <f t="shared" si="12"/>
        <v>1</v>
      </c>
      <c r="N25" s="856">
        <f t="shared" si="12"/>
        <v>0</v>
      </c>
      <c r="O25" s="800">
        <f t="shared" si="12"/>
        <v>0</v>
      </c>
      <c r="P25" s="802">
        <f t="shared" si="12"/>
        <v>2</v>
      </c>
      <c r="Q25" s="800">
        <f t="shared" si="12"/>
        <v>6</v>
      </c>
      <c r="R25" s="802">
        <f t="shared" si="12"/>
        <v>3</v>
      </c>
      <c r="S25" s="800">
        <f t="shared" si="12"/>
        <v>8.8000000000000007</v>
      </c>
      <c r="T25" s="800">
        <f t="shared" si="12"/>
        <v>0</v>
      </c>
      <c r="U25" s="800">
        <f t="shared" si="12"/>
        <v>8.8000000000000007</v>
      </c>
      <c r="V25" s="802">
        <f t="shared" si="12"/>
        <v>0</v>
      </c>
      <c r="W25" s="800">
        <f t="shared" si="12"/>
        <v>0</v>
      </c>
      <c r="X25" s="800">
        <f t="shared" si="12"/>
        <v>0</v>
      </c>
      <c r="Y25" s="803">
        <f t="shared" si="12"/>
        <v>0</v>
      </c>
      <c r="Z25" s="164"/>
    </row>
    <row r="26" spans="1:26" ht="16.5" customHeight="1" x14ac:dyDescent="0.2">
      <c r="A26" s="1833" t="s">
        <v>268</v>
      </c>
      <c r="B26" s="272" t="s">
        <v>274</v>
      </c>
      <c r="C26" s="266">
        <f>D26</f>
        <v>8.6999999999999993</v>
      </c>
      <c r="D26" s="1274">
        <f>E26</f>
        <v>8.6999999999999993</v>
      </c>
      <c r="E26" s="1274">
        <f>SUM(F26:H26)</f>
        <v>8.6999999999999993</v>
      </c>
      <c r="F26" s="267"/>
      <c r="G26" s="267">
        <v>8.6999999999999993</v>
      </c>
      <c r="H26" s="267"/>
      <c r="I26" s="267"/>
      <c r="J26" s="267"/>
      <c r="K26" s="267"/>
      <c r="L26" s="786"/>
      <c r="M26" s="787"/>
      <c r="N26" s="860"/>
      <c r="O26" s="804"/>
      <c r="P26" s="268">
        <v>2</v>
      </c>
      <c r="Q26" s="269">
        <v>8.6999999999999993</v>
      </c>
      <c r="R26" s="268">
        <v>2</v>
      </c>
      <c r="S26" s="269">
        <v>8.6999999999999993</v>
      </c>
      <c r="T26" s="270"/>
      <c r="U26" s="270">
        <v>8.6999999999999993</v>
      </c>
      <c r="V26" s="268"/>
      <c r="W26" s="269"/>
      <c r="X26" s="270"/>
      <c r="Y26" s="271"/>
      <c r="Z26" s="164"/>
    </row>
    <row r="27" spans="1:26" ht="16.5" customHeight="1" x14ac:dyDescent="0.2">
      <c r="A27" s="1834"/>
      <c r="B27" s="272" t="s">
        <v>169</v>
      </c>
      <c r="C27" s="805">
        <f>D27</f>
        <v>6</v>
      </c>
      <c r="D27" s="1026">
        <f t="shared" ref="D27:D28" si="13">E27</f>
        <v>6</v>
      </c>
      <c r="E27" s="1026">
        <f t="shared" ref="E27:E28" si="14">SUM(F27:H27)</f>
        <v>6</v>
      </c>
      <c r="F27" s="274"/>
      <c r="G27" s="274">
        <v>6</v>
      </c>
      <c r="H27" s="274"/>
      <c r="I27" s="274"/>
      <c r="J27" s="274"/>
      <c r="K27" s="274"/>
      <c r="L27" s="780"/>
      <c r="M27" s="793"/>
      <c r="N27" s="861"/>
      <c r="O27" s="807"/>
      <c r="P27" s="275">
        <v>1</v>
      </c>
      <c r="Q27" s="276">
        <v>6</v>
      </c>
      <c r="R27" s="275">
        <v>3</v>
      </c>
      <c r="S27" s="276">
        <v>6</v>
      </c>
      <c r="T27" s="276"/>
      <c r="U27" s="276">
        <v>6</v>
      </c>
      <c r="V27" s="275"/>
      <c r="W27" s="276"/>
      <c r="X27" s="277"/>
      <c r="Y27" s="278"/>
      <c r="Z27" s="164"/>
    </row>
    <row r="28" spans="1:26" ht="16.5" customHeight="1" thickBot="1" x14ac:dyDescent="0.25">
      <c r="A28" s="1834"/>
      <c r="B28" s="789" t="s">
        <v>172</v>
      </c>
      <c r="C28" s="808">
        <f>D28</f>
        <v>2.6</v>
      </c>
      <c r="D28" s="806">
        <f t="shared" si="13"/>
        <v>2.6</v>
      </c>
      <c r="E28" s="806">
        <f t="shared" si="14"/>
        <v>2.6</v>
      </c>
      <c r="F28" s="274"/>
      <c r="G28" s="274">
        <v>2.6</v>
      </c>
      <c r="H28" s="274"/>
      <c r="I28" s="274"/>
      <c r="J28" s="274"/>
      <c r="K28" s="274"/>
      <c r="L28" s="780"/>
      <c r="M28" s="1569"/>
      <c r="N28" s="864"/>
      <c r="O28" s="274"/>
      <c r="P28" s="275">
        <v>4</v>
      </c>
      <c r="Q28" s="276">
        <v>2.6</v>
      </c>
      <c r="R28" s="275">
        <v>4</v>
      </c>
      <c r="S28" s="276">
        <v>2.6</v>
      </c>
      <c r="T28" s="276"/>
      <c r="U28" s="276">
        <v>2.6</v>
      </c>
      <c r="V28" s="275"/>
      <c r="W28" s="276"/>
      <c r="X28" s="277"/>
      <c r="Y28" s="278"/>
      <c r="Z28" s="164"/>
    </row>
    <row r="29" spans="1:26" ht="16.5" customHeight="1" thickTop="1" thickBot="1" x14ac:dyDescent="0.25">
      <c r="A29" s="1835"/>
      <c r="B29" s="753" t="s">
        <v>363</v>
      </c>
      <c r="C29" s="815">
        <f t="shared" ref="C29:Y29" si="15">SUM(C26:C28)</f>
        <v>17.3</v>
      </c>
      <c r="D29" s="816">
        <f t="shared" si="15"/>
        <v>17.3</v>
      </c>
      <c r="E29" s="816">
        <f t="shared" si="15"/>
        <v>17.3</v>
      </c>
      <c r="F29" s="816">
        <f t="shared" si="15"/>
        <v>0</v>
      </c>
      <c r="G29" s="816">
        <f t="shared" si="15"/>
        <v>17.3</v>
      </c>
      <c r="H29" s="816">
        <f t="shared" si="15"/>
        <v>0</v>
      </c>
      <c r="I29" s="816">
        <f t="shared" si="15"/>
        <v>0</v>
      </c>
      <c r="J29" s="816">
        <f t="shared" si="15"/>
        <v>0</v>
      </c>
      <c r="K29" s="816">
        <f t="shared" si="15"/>
        <v>0</v>
      </c>
      <c r="L29" s="851">
        <f t="shared" si="15"/>
        <v>0</v>
      </c>
      <c r="M29" s="1570">
        <f t="shared" si="15"/>
        <v>0</v>
      </c>
      <c r="N29" s="866">
        <f t="shared" si="15"/>
        <v>0</v>
      </c>
      <c r="O29" s="816">
        <f t="shared" si="15"/>
        <v>0</v>
      </c>
      <c r="P29" s="1275">
        <f t="shared" si="15"/>
        <v>7</v>
      </c>
      <c r="Q29" s="816">
        <f t="shared" si="15"/>
        <v>17.3</v>
      </c>
      <c r="R29" s="1275">
        <f t="shared" si="15"/>
        <v>9</v>
      </c>
      <c r="S29" s="816">
        <f t="shared" si="15"/>
        <v>17.3</v>
      </c>
      <c r="T29" s="816">
        <f t="shared" si="15"/>
        <v>0</v>
      </c>
      <c r="U29" s="818">
        <f t="shared" si="15"/>
        <v>17.3</v>
      </c>
      <c r="V29" s="1275">
        <f t="shared" si="15"/>
        <v>0</v>
      </c>
      <c r="W29" s="816">
        <f t="shared" si="15"/>
        <v>0</v>
      </c>
      <c r="X29" s="816">
        <f t="shared" si="15"/>
        <v>0</v>
      </c>
      <c r="Y29" s="819">
        <f t="shared" si="15"/>
        <v>0</v>
      </c>
      <c r="Z29" s="164"/>
    </row>
    <row r="30" spans="1:26" ht="16.5" customHeight="1" thickBot="1" x14ac:dyDescent="0.25">
      <c r="A30" s="1571" t="s">
        <v>74</v>
      </c>
      <c r="B30" s="809" t="s">
        <v>144</v>
      </c>
      <c r="C30" s="810">
        <v>109.1</v>
      </c>
      <c r="D30" s="811">
        <v>109.1</v>
      </c>
      <c r="E30" s="811">
        <v>109.1</v>
      </c>
      <c r="F30" s="811"/>
      <c r="G30" s="811">
        <v>109.1</v>
      </c>
      <c r="H30" s="811"/>
      <c r="I30" s="811"/>
      <c r="J30" s="811"/>
      <c r="K30" s="811"/>
      <c r="L30" s="850"/>
      <c r="M30" s="1569"/>
      <c r="N30" s="864"/>
      <c r="O30" s="806"/>
      <c r="P30" s="812">
        <v>22</v>
      </c>
      <c r="Q30" s="282">
        <v>74.2</v>
      </c>
      <c r="R30" s="812">
        <v>27</v>
      </c>
      <c r="S30" s="282">
        <v>109.1</v>
      </c>
      <c r="T30" s="813">
        <v>109.1</v>
      </c>
      <c r="U30" s="813"/>
      <c r="V30" s="812"/>
      <c r="W30" s="282"/>
      <c r="X30" s="813"/>
      <c r="Y30" s="814"/>
      <c r="Z30" s="164"/>
    </row>
    <row r="31" spans="1:26" ht="16.5" customHeight="1" x14ac:dyDescent="0.2">
      <c r="A31" s="1833" t="s">
        <v>290</v>
      </c>
      <c r="B31" s="784" t="s">
        <v>131</v>
      </c>
      <c r="C31" s="805">
        <v>37.799999999999997</v>
      </c>
      <c r="D31" s="806">
        <v>6.4</v>
      </c>
      <c r="E31" s="806">
        <v>6.4</v>
      </c>
      <c r="F31" s="267">
        <v>0</v>
      </c>
      <c r="G31" s="267">
        <v>6.4</v>
      </c>
      <c r="H31" s="267"/>
      <c r="I31" s="267"/>
      <c r="J31" s="267"/>
      <c r="K31" s="267">
        <v>31.4</v>
      </c>
      <c r="L31" s="786"/>
      <c r="M31" s="787">
        <v>31.4</v>
      </c>
      <c r="N31" s="865"/>
      <c r="O31" s="267"/>
      <c r="P31" s="268">
        <v>2</v>
      </c>
      <c r="Q31" s="269">
        <v>37.799999999999997</v>
      </c>
      <c r="R31" s="268">
        <v>2</v>
      </c>
      <c r="S31" s="269">
        <v>37.799999999999997</v>
      </c>
      <c r="T31" s="270"/>
      <c r="U31" s="270">
        <v>37.799999999999997</v>
      </c>
      <c r="V31" s="268"/>
      <c r="W31" s="269"/>
      <c r="X31" s="270"/>
      <c r="Y31" s="271"/>
      <c r="Z31" s="164"/>
    </row>
    <row r="32" spans="1:26" ht="16.5" customHeight="1" x14ac:dyDescent="0.2">
      <c r="A32" s="1834"/>
      <c r="B32" s="272" t="s">
        <v>132</v>
      </c>
      <c r="C32" s="273"/>
      <c r="D32" s="274"/>
      <c r="E32" s="274"/>
      <c r="F32" s="274"/>
      <c r="G32" s="274"/>
      <c r="H32" s="274"/>
      <c r="I32" s="274"/>
      <c r="J32" s="274"/>
      <c r="K32" s="274"/>
      <c r="L32" s="780"/>
      <c r="M32" s="781"/>
      <c r="N32" s="778"/>
      <c r="O32" s="274"/>
      <c r="P32" s="275"/>
      <c r="Q32" s="276"/>
      <c r="R32" s="275"/>
      <c r="S32" s="276"/>
      <c r="T32" s="276"/>
      <c r="U32" s="276"/>
      <c r="V32" s="275"/>
      <c r="W32" s="276"/>
      <c r="X32" s="277"/>
      <c r="Y32" s="278"/>
      <c r="Z32" s="164"/>
    </row>
    <row r="33" spans="1:26" ht="16.5" customHeight="1" thickBot="1" x14ac:dyDescent="0.25">
      <c r="A33" s="1834"/>
      <c r="B33" s="283" t="s">
        <v>133</v>
      </c>
      <c r="C33" s="284"/>
      <c r="D33" s="285"/>
      <c r="E33" s="285"/>
      <c r="F33" s="274"/>
      <c r="G33" s="274"/>
      <c r="H33" s="274"/>
      <c r="I33" s="274"/>
      <c r="J33" s="274"/>
      <c r="K33" s="274"/>
      <c r="L33" s="780"/>
      <c r="M33" s="781"/>
      <c r="N33" s="778"/>
      <c r="O33" s="274"/>
      <c r="P33" s="275"/>
      <c r="Q33" s="276"/>
      <c r="R33" s="275"/>
      <c r="S33" s="276"/>
      <c r="T33" s="276"/>
      <c r="U33" s="276"/>
      <c r="V33" s="275"/>
      <c r="W33" s="276"/>
      <c r="X33" s="277"/>
      <c r="Y33" s="278"/>
      <c r="Z33" s="164"/>
    </row>
    <row r="34" spans="1:26" ht="16.5" customHeight="1" thickTop="1" thickBot="1" x14ac:dyDescent="0.25">
      <c r="A34" s="1835"/>
      <c r="B34" s="753" t="s">
        <v>363</v>
      </c>
      <c r="C34" s="815">
        <f t="shared" ref="C34:Y34" si="16">SUM(C31:C33)</f>
        <v>37.799999999999997</v>
      </c>
      <c r="D34" s="816">
        <f t="shared" si="16"/>
        <v>6.4</v>
      </c>
      <c r="E34" s="816">
        <f t="shared" si="16"/>
        <v>6.4</v>
      </c>
      <c r="F34" s="815">
        <f t="shared" si="16"/>
        <v>0</v>
      </c>
      <c r="G34" s="816">
        <f t="shared" si="16"/>
        <v>6.4</v>
      </c>
      <c r="H34" s="816">
        <f t="shared" si="16"/>
        <v>0</v>
      </c>
      <c r="I34" s="815">
        <f t="shared" si="16"/>
        <v>0</v>
      </c>
      <c r="J34" s="815">
        <f t="shared" si="16"/>
        <v>0</v>
      </c>
      <c r="K34" s="816">
        <f t="shared" si="16"/>
        <v>31.4</v>
      </c>
      <c r="L34" s="851">
        <f t="shared" si="16"/>
        <v>0</v>
      </c>
      <c r="M34" s="1570">
        <f t="shared" si="16"/>
        <v>31.4</v>
      </c>
      <c r="N34" s="866">
        <f t="shared" si="16"/>
        <v>0</v>
      </c>
      <c r="O34" s="815">
        <f t="shared" si="16"/>
        <v>0</v>
      </c>
      <c r="P34" s="817"/>
      <c r="Q34" s="818">
        <f t="shared" si="16"/>
        <v>37.799999999999997</v>
      </c>
      <c r="R34" s="817">
        <f t="shared" si="16"/>
        <v>2</v>
      </c>
      <c r="S34" s="815">
        <f t="shared" si="16"/>
        <v>37.799999999999997</v>
      </c>
      <c r="T34" s="815">
        <f t="shared" si="16"/>
        <v>0</v>
      </c>
      <c r="U34" s="815">
        <f t="shared" si="16"/>
        <v>37.799999999999997</v>
      </c>
      <c r="V34" s="817">
        <f t="shared" si="16"/>
        <v>0</v>
      </c>
      <c r="W34" s="815">
        <f t="shared" si="16"/>
        <v>0</v>
      </c>
      <c r="X34" s="815">
        <f t="shared" si="16"/>
        <v>0</v>
      </c>
      <c r="Y34" s="819">
        <f t="shared" si="16"/>
        <v>0</v>
      </c>
      <c r="Z34" s="164"/>
    </row>
    <row r="35" spans="1:26" ht="16.5" customHeight="1" x14ac:dyDescent="0.2">
      <c r="A35" s="1833" t="s">
        <v>291</v>
      </c>
      <c r="B35" s="272" t="s">
        <v>281</v>
      </c>
      <c r="C35" s="983">
        <v>16.190000000000001</v>
      </c>
      <c r="D35" s="984">
        <v>16.190000000000001</v>
      </c>
      <c r="E35" s="985">
        <v>16.190000000000001</v>
      </c>
      <c r="F35" s="986"/>
      <c r="G35" s="987">
        <v>16.190000000000001</v>
      </c>
      <c r="H35" s="988"/>
      <c r="I35" s="988"/>
      <c r="J35" s="988"/>
      <c r="K35" s="985"/>
      <c r="L35" s="1101"/>
      <c r="M35" s="1572"/>
      <c r="N35" s="985"/>
      <c r="O35" s="985"/>
      <c r="P35" s="990">
        <v>1</v>
      </c>
      <c r="Q35" s="991">
        <v>16.190000000000001</v>
      </c>
      <c r="R35" s="990">
        <v>4</v>
      </c>
      <c r="S35" s="991">
        <v>16.190000000000001</v>
      </c>
      <c r="T35" s="992">
        <v>16.190000000000001</v>
      </c>
      <c r="U35" s="992"/>
      <c r="V35" s="990"/>
      <c r="W35" s="991"/>
      <c r="X35" s="992"/>
      <c r="Y35" s="993"/>
      <c r="Z35" s="164"/>
    </row>
    <row r="36" spans="1:26" ht="16.5" customHeight="1" x14ac:dyDescent="0.2">
      <c r="A36" s="1834"/>
      <c r="B36" s="272" t="s">
        <v>134</v>
      </c>
      <c r="C36" s="983">
        <v>3.8</v>
      </c>
      <c r="D36" s="994">
        <v>3.8</v>
      </c>
      <c r="E36" s="937">
        <v>3.8</v>
      </c>
      <c r="F36" s="995"/>
      <c r="G36" s="995">
        <v>3.8</v>
      </c>
      <c r="H36" s="996"/>
      <c r="I36" s="996"/>
      <c r="J36" s="996"/>
      <c r="K36" s="937"/>
      <c r="L36" s="1100"/>
      <c r="M36" s="1573"/>
      <c r="N36" s="937"/>
      <c r="O36" s="937"/>
      <c r="P36" s="943"/>
      <c r="Q36" s="942"/>
      <c r="R36" s="943"/>
      <c r="S36" s="942">
        <v>3.8</v>
      </c>
      <c r="T36" s="942">
        <v>3.8</v>
      </c>
      <c r="U36" s="942"/>
      <c r="V36" s="943"/>
      <c r="W36" s="942"/>
      <c r="X36" s="944"/>
      <c r="Y36" s="945"/>
      <c r="Z36" s="164"/>
    </row>
    <row r="37" spans="1:26" ht="16.5" customHeight="1" x14ac:dyDescent="0.2">
      <c r="A37" s="1834"/>
      <c r="B37" s="272" t="s">
        <v>135</v>
      </c>
      <c r="C37" s="983">
        <v>5.8279999999999994</v>
      </c>
      <c r="D37" s="994"/>
      <c r="E37" s="937"/>
      <c r="F37" s="995"/>
      <c r="G37" s="995"/>
      <c r="H37" s="996"/>
      <c r="I37" s="996"/>
      <c r="J37" s="996"/>
      <c r="K37" s="937">
        <v>5.8280000000000003</v>
      </c>
      <c r="L37" s="1100">
        <v>2.7149999999999999</v>
      </c>
      <c r="M37" s="1573">
        <v>3.113</v>
      </c>
      <c r="N37" s="937"/>
      <c r="O37" s="937"/>
      <c r="P37" s="943"/>
      <c r="Q37" s="942"/>
      <c r="R37" s="943"/>
      <c r="S37" s="942">
        <v>3.113</v>
      </c>
      <c r="T37" s="942"/>
      <c r="U37" s="942">
        <v>3.113</v>
      </c>
      <c r="V37" s="943"/>
      <c r="W37" s="942"/>
      <c r="X37" s="944"/>
      <c r="Y37" s="945"/>
      <c r="Z37" s="164"/>
    </row>
    <row r="38" spans="1:26" ht="16.5" customHeight="1" x14ac:dyDescent="0.2">
      <c r="A38" s="1834"/>
      <c r="B38" s="272" t="s">
        <v>136</v>
      </c>
      <c r="C38" s="997">
        <v>53.97</v>
      </c>
      <c r="D38" s="998">
        <v>45.2</v>
      </c>
      <c r="E38" s="999">
        <v>45.2</v>
      </c>
      <c r="F38" s="1000"/>
      <c r="G38" s="1001">
        <v>45.2</v>
      </c>
      <c r="H38" s="1000"/>
      <c r="I38" s="1000"/>
      <c r="J38" s="1000"/>
      <c r="K38" s="999">
        <v>8.9499999999999993</v>
      </c>
      <c r="L38" s="1102"/>
      <c r="M38" s="1574">
        <v>8.9499999999999993</v>
      </c>
      <c r="N38" s="999"/>
      <c r="O38" s="999"/>
      <c r="P38" s="1002">
        <v>1</v>
      </c>
      <c r="Q38" s="1003">
        <v>53.97</v>
      </c>
      <c r="R38" s="1002">
        <v>6</v>
      </c>
      <c r="S38" s="1003">
        <v>53.97</v>
      </c>
      <c r="T38" s="1003">
        <v>53.97</v>
      </c>
      <c r="U38" s="1003"/>
      <c r="V38" s="1002"/>
      <c r="W38" s="1003"/>
      <c r="X38" s="1004"/>
      <c r="Y38" s="1005"/>
      <c r="Z38" s="164"/>
    </row>
    <row r="39" spans="1:26" ht="16.5" customHeight="1" x14ac:dyDescent="0.2">
      <c r="A39" s="1834"/>
      <c r="B39" s="272" t="s">
        <v>137</v>
      </c>
      <c r="C39" s="997">
        <v>14.8</v>
      </c>
      <c r="D39" s="998">
        <v>14.8</v>
      </c>
      <c r="E39" s="999">
        <v>14.8</v>
      </c>
      <c r="F39" s="1000"/>
      <c r="G39" s="1006">
        <v>14.8</v>
      </c>
      <c r="H39" s="1000"/>
      <c r="I39" s="1000"/>
      <c r="J39" s="1000"/>
      <c r="K39" s="999"/>
      <c r="L39" s="1102"/>
      <c r="M39" s="1574"/>
      <c r="N39" s="999"/>
      <c r="O39" s="999"/>
      <c r="P39" s="1002">
        <v>1</v>
      </c>
      <c r="Q39" s="1003">
        <v>14.8</v>
      </c>
      <c r="R39" s="1002">
        <v>2</v>
      </c>
      <c r="S39" s="1003">
        <v>14.8</v>
      </c>
      <c r="T39" s="1003">
        <v>0.8</v>
      </c>
      <c r="U39" s="1003">
        <v>14</v>
      </c>
      <c r="V39" s="1002"/>
      <c r="W39" s="1003"/>
      <c r="X39" s="1004"/>
      <c r="Y39" s="1005"/>
      <c r="Z39" s="164"/>
    </row>
    <row r="40" spans="1:26" ht="16.5" customHeight="1" x14ac:dyDescent="0.2">
      <c r="A40" s="1834"/>
      <c r="B40" s="272" t="s">
        <v>138</v>
      </c>
      <c r="C40" s="997"/>
      <c r="D40" s="998"/>
      <c r="E40" s="999"/>
      <c r="F40" s="1000"/>
      <c r="G40" s="1007"/>
      <c r="H40" s="1000"/>
      <c r="I40" s="1000"/>
      <c r="J40" s="1000"/>
      <c r="K40" s="999"/>
      <c r="L40" s="1102"/>
      <c r="M40" s="1574"/>
      <c r="N40" s="999"/>
      <c r="O40" s="999"/>
      <c r="P40" s="1002">
        <v>1</v>
      </c>
      <c r="Q40" s="1003"/>
      <c r="R40" s="1002">
        <v>1</v>
      </c>
      <c r="S40" s="1003"/>
      <c r="T40" s="1003"/>
      <c r="U40" s="1003"/>
      <c r="V40" s="1002"/>
      <c r="W40" s="1003"/>
      <c r="X40" s="1004"/>
      <c r="Y40" s="1005"/>
      <c r="Z40" s="164"/>
    </row>
    <row r="41" spans="1:26" ht="16.5" customHeight="1" x14ac:dyDescent="0.2">
      <c r="A41" s="1834"/>
      <c r="B41" s="272" t="s">
        <v>139</v>
      </c>
      <c r="C41" s="997">
        <v>2.96</v>
      </c>
      <c r="D41" s="998">
        <v>2.96</v>
      </c>
      <c r="E41" s="999">
        <v>2.96</v>
      </c>
      <c r="F41" s="1000"/>
      <c r="G41" s="1007">
        <v>2.96</v>
      </c>
      <c r="H41" s="1000"/>
      <c r="I41" s="1000"/>
      <c r="J41" s="1000"/>
      <c r="K41" s="999"/>
      <c r="L41" s="1102"/>
      <c r="M41" s="1574"/>
      <c r="N41" s="999"/>
      <c r="O41" s="999"/>
      <c r="P41" s="1002"/>
      <c r="Q41" s="1003"/>
      <c r="R41" s="1002">
        <v>2</v>
      </c>
      <c r="S41" s="1003">
        <v>2.96</v>
      </c>
      <c r="T41" s="1003">
        <v>0.28999999999999998</v>
      </c>
      <c r="U41" s="1003">
        <v>2.67</v>
      </c>
      <c r="V41" s="1002"/>
      <c r="W41" s="1003"/>
      <c r="X41" s="1004"/>
      <c r="Y41" s="1005"/>
      <c r="Z41" s="164"/>
    </row>
    <row r="42" spans="1:26" ht="16.5" customHeight="1" thickBot="1" x14ac:dyDescent="0.25">
      <c r="A42" s="1834"/>
      <c r="B42" s="820" t="s">
        <v>140</v>
      </c>
      <c r="C42" s="1008">
        <v>5.42</v>
      </c>
      <c r="D42" s="1009">
        <v>5.42</v>
      </c>
      <c r="E42" s="1010">
        <v>5.42</v>
      </c>
      <c r="F42" s="1011"/>
      <c r="G42" s="1012">
        <v>5.42</v>
      </c>
      <c r="H42" s="1011"/>
      <c r="I42" s="1011"/>
      <c r="J42" s="1011"/>
      <c r="K42" s="1013"/>
      <c r="L42" s="1103"/>
      <c r="M42" s="1575"/>
      <c r="N42" s="1013"/>
      <c r="O42" s="1013"/>
      <c r="P42" s="1014"/>
      <c r="Q42" s="1015"/>
      <c r="R42" s="1014"/>
      <c r="S42" s="1015">
        <v>5.42</v>
      </c>
      <c r="T42" s="1015"/>
      <c r="U42" s="1015">
        <v>5.42</v>
      </c>
      <c r="V42" s="1014"/>
      <c r="W42" s="1015"/>
      <c r="X42" s="1016"/>
      <c r="Y42" s="1017"/>
      <c r="Z42" s="164"/>
    </row>
    <row r="43" spans="1:26" ht="16.5" customHeight="1" thickTop="1" thickBot="1" x14ac:dyDescent="0.25">
      <c r="A43" s="2096"/>
      <c r="B43" s="821" t="s">
        <v>363</v>
      </c>
      <c r="C43" s="1076">
        <f t="shared" ref="C43:U43" si="17">SUM(C35:C42)</f>
        <v>102.96799999999999</v>
      </c>
      <c r="D43" s="1077">
        <f t="shared" si="17"/>
        <v>88.36999999999999</v>
      </c>
      <c r="E43" s="1077">
        <f t="shared" si="17"/>
        <v>88.36999999999999</v>
      </c>
      <c r="F43" s="1078">
        <f t="shared" si="17"/>
        <v>0</v>
      </c>
      <c r="G43" s="1079">
        <f t="shared" si="17"/>
        <v>88.36999999999999</v>
      </c>
      <c r="H43" s="1078">
        <f t="shared" si="17"/>
        <v>0</v>
      </c>
      <c r="I43" s="1079">
        <f t="shared" si="17"/>
        <v>0</v>
      </c>
      <c r="J43" s="1078">
        <f t="shared" si="17"/>
        <v>0</v>
      </c>
      <c r="K43" s="1078">
        <f t="shared" si="17"/>
        <v>14.777999999999999</v>
      </c>
      <c r="L43" s="1104">
        <f t="shared" si="17"/>
        <v>2.7149999999999999</v>
      </c>
      <c r="M43" s="1576">
        <f t="shared" si="17"/>
        <v>12.062999999999999</v>
      </c>
      <c r="N43" s="1078">
        <f t="shared" si="17"/>
        <v>0</v>
      </c>
      <c r="O43" s="1078">
        <f t="shared" si="17"/>
        <v>0</v>
      </c>
      <c r="P43" s="1080">
        <f t="shared" si="17"/>
        <v>4</v>
      </c>
      <c r="Q43" s="1081">
        <f t="shared" si="17"/>
        <v>84.96</v>
      </c>
      <c r="R43" s="1080">
        <f t="shared" si="17"/>
        <v>15</v>
      </c>
      <c r="S43" s="1081">
        <f t="shared" si="17"/>
        <v>100.253</v>
      </c>
      <c r="T43" s="1081">
        <f t="shared" si="17"/>
        <v>75.050000000000011</v>
      </c>
      <c r="U43" s="1081">
        <f t="shared" si="17"/>
        <v>25.203000000000003</v>
      </c>
      <c r="V43" s="1080">
        <f>SUM(V35:V42)</f>
        <v>0</v>
      </c>
      <c r="W43" s="1081">
        <f>SUM(W35:W42)</f>
        <v>0</v>
      </c>
      <c r="X43" s="1078">
        <f>SUM(X35:X42)</f>
        <v>0</v>
      </c>
      <c r="Y43" s="1082">
        <f>SUM(Y35:Y42)</f>
        <v>0</v>
      </c>
      <c r="Z43" s="164"/>
    </row>
    <row r="44" spans="1:26" ht="30" customHeight="1" x14ac:dyDescent="0.2">
      <c r="A44" s="1187" t="s">
        <v>389</v>
      </c>
      <c r="B44" s="1577"/>
      <c r="C44" s="1578"/>
      <c r="D44" s="1578"/>
      <c r="E44" s="1578"/>
      <c r="F44" s="1578"/>
      <c r="G44" s="1578"/>
      <c r="H44" s="1578"/>
      <c r="I44" s="1578"/>
      <c r="J44" s="1578"/>
      <c r="K44" s="1578"/>
      <c r="L44" s="1578"/>
      <c r="M44" s="1578"/>
      <c r="N44" s="1578"/>
      <c r="O44" s="1578"/>
      <c r="P44" s="1579"/>
      <c r="Q44" s="1580"/>
      <c r="R44" s="1579"/>
      <c r="S44" s="1580"/>
      <c r="T44" s="1580"/>
      <c r="U44" s="1580"/>
      <c r="V44" s="1579"/>
      <c r="W44" s="1580"/>
      <c r="X44" s="1581"/>
      <c r="Y44" s="1581"/>
      <c r="Z44" s="164"/>
    </row>
    <row r="45" spans="1:26" ht="16.5" customHeight="1" x14ac:dyDescent="0.2">
      <c r="A45" s="1834" t="s">
        <v>269</v>
      </c>
      <c r="B45" s="784" t="s">
        <v>224</v>
      </c>
      <c r="C45" s="805">
        <v>48.8</v>
      </c>
      <c r="D45" s="806">
        <v>36.200000000000003</v>
      </c>
      <c r="E45" s="806">
        <v>36.200000000000003</v>
      </c>
      <c r="F45" s="806"/>
      <c r="G45" s="806">
        <v>36.200000000000003</v>
      </c>
      <c r="H45" s="806"/>
      <c r="I45" s="806"/>
      <c r="J45" s="806"/>
      <c r="K45" s="864">
        <v>12.6</v>
      </c>
      <c r="L45" s="1582"/>
      <c r="M45" s="1569">
        <v>12.6</v>
      </c>
      <c r="N45" s="1583"/>
      <c r="O45" s="806"/>
      <c r="P45" s="812">
        <v>2</v>
      </c>
      <c r="Q45" s="282">
        <v>32.299999999999997</v>
      </c>
      <c r="R45" s="812">
        <v>5</v>
      </c>
      <c r="S45" s="806">
        <v>48.7</v>
      </c>
      <c r="T45" s="1584"/>
      <c r="U45" s="1584"/>
      <c r="V45" s="812"/>
      <c r="W45" s="282"/>
      <c r="X45" s="813"/>
      <c r="Y45" s="814"/>
      <c r="Z45" s="164"/>
    </row>
    <row r="46" spans="1:26" ht="16.5" customHeight="1" x14ac:dyDescent="0.2">
      <c r="A46" s="1834"/>
      <c r="B46" s="265" t="s">
        <v>225</v>
      </c>
      <c r="C46" s="273">
        <v>133.19999999999999</v>
      </c>
      <c r="D46" s="274">
        <v>71.400000000000006</v>
      </c>
      <c r="E46" s="274">
        <v>71.400000000000006</v>
      </c>
      <c r="F46" s="274"/>
      <c r="G46" s="274">
        <v>71.400000000000006</v>
      </c>
      <c r="H46" s="274"/>
      <c r="I46" s="274"/>
      <c r="J46" s="274"/>
      <c r="K46" s="778">
        <v>61.8</v>
      </c>
      <c r="L46" s="780"/>
      <c r="M46" s="781">
        <v>61.8</v>
      </c>
      <c r="N46" s="779"/>
      <c r="O46" s="274"/>
      <c r="P46" s="275">
        <v>2</v>
      </c>
      <c r="Q46" s="276">
        <v>93.9</v>
      </c>
      <c r="R46" s="275"/>
      <c r="S46" s="274"/>
      <c r="T46" s="274"/>
      <c r="U46" s="274">
        <v>112.7</v>
      </c>
      <c r="V46" s="275"/>
      <c r="W46" s="276"/>
      <c r="X46" s="277"/>
      <c r="Y46" s="278"/>
      <c r="Z46" s="164"/>
    </row>
    <row r="47" spans="1:26" ht="16.5" customHeight="1" x14ac:dyDescent="0.2">
      <c r="A47" s="1834"/>
      <c r="B47" s="272" t="s">
        <v>157</v>
      </c>
      <c r="C47" s="273">
        <v>3.7</v>
      </c>
      <c r="D47" s="274">
        <v>0.4</v>
      </c>
      <c r="E47" s="274">
        <v>0.4</v>
      </c>
      <c r="F47" s="274"/>
      <c r="G47" s="274">
        <v>0.4</v>
      </c>
      <c r="H47" s="274"/>
      <c r="I47" s="274"/>
      <c r="J47" s="274"/>
      <c r="K47" s="778">
        <v>3.3</v>
      </c>
      <c r="L47" s="780"/>
      <c r="M47" s="781">
        <v>3.3</v>
      </c>
      <c r="N47" s="779"/>
      <c r="O47" s="274"/>
      <c r="P47" s="275">
        <v>1</v>
      </c>
      <c r="Q47" s="276">
        <v>2.9</v>
      </c>
      <c r="R47" s="275"/>
      <c r="S47" s="274"/>
      <c r="T47" s="274">
        <v>3.7</v>
      </c>
      <c r="U47" s="274"/>
      <c r="V47" s="275"/>
      <c r="W47" s="276"/>
      <c r="X47" s="277"/>
      <c r="Y47" s="278"/>
      <c r="Z47" s="164"/>
    </row>
    <row r="48" spans="1:26" ht="16.5" customHeight="1" x14ac:dyDescent="0.2">
      <c r="A48" s="1834"/>
      <c r="B48" s="272" t="s">
        <v>158</v>
      </c>
      <c r="C48" s="273"/>
      <c r="D48" s="274"/>
      <c r="E48" s="274"/>
      <c r="F48" s="274"/>
      <c r="G48" s="274"/>
      <c r="H48" s="274"/>
      <c r="I48" s="274"/>
      <c r="J48" s="274"/>
      <c r="K48" s="778"/>
      <c r="L48" s="780"/>
      <c r="M48" s="781"/>
      <c r="N48" s="779"/>
      <c r="O48" s="274"/>
      <c r="P48" s="275"/>
      <c r="Q48" s="276"/>
      <c r="R48" s="275"/>
      <c r="S48" s="274"/>
      <c r="T48" s="274"/>
      <c r="U48" s="274"/>
      <c r="V48" s="275"/>
      <c r="W48" s="276"/>
      <c r="X48" s="277"/>
      <c r="Y48" s="278"/>
      <c r="Z48" s="164"/>
    </row>
    <row r="49" spans="1:26" ht="16.5" customHeight="1" x14ac:dyDescent="0.2">
      <c r="A49" s="1834"/>
      <c r="B49" s="272" t="s">
        <v>159</v>
      </c>
      <c r="C49" s="273"/>
      <c r="D49" s="274"/>
      <c r="E49" s="274"/>
      <c r="F49" s="274"/>
      <c r="G49" s="274"/>
      <c r="H49" s="274"/>
      <c r="I49" s="274"/>
      <c r="J49" s="274"/>
      <c r="K49" s="778"/>
      <c r="L49" s="780"/>
      <c r="M49" s="781"/>
      <c r="N49" s="779"/>
      <c r="O49" s="274"/>
      <c r="P49" s="275"/>
      <c r="Q49" s="276"/>
      <c r="R49" s="275"/>
      <c r="S49" s="274"/>
      <c r="T49" s="274"/>
      <c r="U49" s="274"/>
      <c r="V49" s="275"/>
      <c r="W49" s="276"/>
      <c r="X49" s="277"/>
      <c r="Y49" s="278"/>
      <c r="Z49" s="164"/>
    </row>
    <row r="50" spans="1:26" ht="16.5" customHeight="1" x14ac:dyDescent="0.2">
      <c r="A50" s="1834"/>
      <c r="B50" s="272" t="s">
        <v>197</v>
      </c>
      <c r="C50" s="273">
        <v>5.4</v>
      </c>
      <c r="D50" s="274">
        <v>5.4</v>
      </c>
      <c r="E50" s="274">
        <v>5.4</v>
      </c>
      <c r="F50" s="274"/>
      <c r="G50" s="274">
        <v>5.4</v>
      </c>
      <c r="H50" s="274"/>
      <c r="I50" s="274"/>
      <c r="J50" s="274"/>
      <c r="K50" s="778"/>
      <c r="L50" s="780"/>
      <c r="M50" s="781"/>
      <c r="N50" s="779"/>
      <c r="O50" s="274"/>
      <c r="P50" s="275"/>
      <c r="Q50" s="276"/>
      <c r="R50" s="275">
        <v>1</v>
      </c>
      <c r="S50" s="274">
        <v>4.5</v>
      </c>
      <c r="T50" s="274">
        <v>4.5</v>
      </c>
      <c r="U50" s="274"/>
      <c r="V50" s="275"/>
      <c r="W50" s="276"/>
      <c r="X50" s="277"/>
      <c r="Y50" s="278"/>
      <c r="Z50" s="164"/>
    </row>
    <row r="51" spans="1:26" ht="16.5" customHeight="1" x14ac:dyDescent="0.2">
      <c r="A51" s="1834"/>
      <c r="B51" s="272" t="s">
        <v>226</v>
      </c>
      <c r="C51" s="273">
        <v>3.4</v>
      </c>
      <c r="D51" s="274">
        <v>3.4</v>
      </c>
      <c r="E51" s="274">
        <v>3.4</v>
      </c>
      <c r="F51" s="274"/>
      <c r="G51" s="274">
        <v>3.4</v>
      </c>
      <c r="H51" s="274"/>
      <c r="I51" s="274"/>
      <c r="J51" s="274"/>
      <c r="K51" s="778"/>
      <c r="L51" s="780"/>
      <c r="M51" s="781"/>
      <c r="N51" s="779"/>
      <c r="O51" s="274"/>
      <c r="P51" s="275"/>
      <c r="Q51" s="276"/>
      <c r="R51" s="275"/>
      <c r="S51" s="274"/>
      <c r="T51" s="274"/>
      <c r="U51" s="274"/>
      <c r="V51" s="275"/>
      <c r="W51" s="276"/>
      <c r="X51" s="277"/>
      <c r="Y51" s="278"/>
      <c r="Z51" s="164"/>
    </row>
    <row r="52" spans="1:26" ht="16.5" customHeight="1" x14ac:dyDescent="0.2">
      <c r="A52" s="1834"/>
      <c r="B52" s="272" t="s">
        <v>227</v>
      </c>
      <c r="C52" s="273">
        <v>1.8</v>
      </c>
      <c r="D52" s="274">
        <v>1.8</v>
      </c>
      <c r="E52" s="274">
        <v>1.8</v>
      </c>
      <c r="F52" s="274"/>
      <c r="G52" s="274">
        <v>1.8</v>
      </c>
      <c r="H52" s="274"/>
      <c r="I52" s="274"/>
      <c r="J52" s="274"/>
      <c r="K52" s="778"/>
      <c r="L52" s="780"/>
      <c r="M52" s="781"/>
      <c r="N52" s="779"/>
      <c r="O52" s="274"/>
      <c r="P52" s="275"/>
      <c r="Q52" s="276"/>
      <c r="R52" s="275">
        <v>1</v>
      </c>
      <c r="S52" s="274">
        <v>1.8</v>
      </c>
      <c r="T52" s="274">
        <v>1.8</v>
      </c>
      <c r="U52" s="274"/>
      <c r="V52" s="275"/>
      <c r="W52" s="276"/>
      <c r="X52" s="277"/>
      <c r="Y52" s="278"/>
      <c r="Z52" s="164"/>
    </row>
    <row r="53" spans="1:26" ht="16.5" customHeight="1" thickBot="1" x14ac:dyDescent="0.25">
      <c r="A53" s="1834"/>
      <c r="B53" s="272" t="s">
        <v>228</v>
      </c>
      <c r="C53" s="790">
        <v>2.1</v>
      </c>
      <c r="D53" s="791">
        <v>2.1</v>
      </c>
      <c r="E53" s="791">
        <v>2.1</v>
      </c>
      <c r="F53" s="791"/>
      <c r="G53" s="791"/>
      <c r="H53" s="791">
        <v>2.1</v>
      </c>
      <c r="I53" s="791"/>
      <c r="J53" s="791"/>
      <c r="K53" s="1179"/>
      <c r="L53" s="848"/>
      <c r="M53" s="1567"/>
      <c r="N53" s="792"/>
      <c r="O53" s="791"/>
      <c r="P53" s="796"/>
      <c r="Q53" s="795"/>
      <c r="R53" s="796"/>
      <c r="S53" s="791"/>
      <c r="T53" s="791"/>
      <c r="U53" s="791"/>
      <c r="V53" s="796"/>
      <c r="W53" s="795"/>
      <c r="X53" s="797"/>
      <c r="Y53" s="798"/>
      <c r="Z53" s="164"/>
    </row>
    <row r="54" spans="1:26" ht="16.5" customHeight="1" thickTop="1" thickBot="1" x14ac:dyDescent="0.25">
      <c r="A54" s="2096"/>
      <c r="B54" s="799" t="s">
        <v>363</v>
      </c>
      <c r="C54" s="810">
        <f>SUM(C45:C53)</f>
        <v>198.4</v>
      </c>
      <c r="D54" s="823">
        <f t="shared" ref="D54:U54" si="18">SUM(D45:D53)</f>
        <v>120.70000000000002</v>
      </c>
      <c r="E54" s="823">
        <f t="shared" si="18"/>
        <v>120.70000000000002</v>
      </c>
      <c r="F54" s="823">
        <f t="shared" si="18"/>
        <v>0</v>
      </c>
      <c r="G54" s="823">
        <f t="shared" si="18"/>
        <v>118.60000000000002</v>
      </c>
      <c r="H54" s="823">
        <f t="shared" si="18"/>
        <v>2.1</v>
      </c>
      <c r="I54" s="823">
        <f t="shared" si="18"/>
        <v>0</v>
      </c>
      <c r="J54" s="823">
        <f t="shared" si="18"/>
        <v>0</v>
      </c>
      <c r="K54" s="1180">
        <f t="shared" si="18"/>
        <v>77.699999999999989</v>
      </c>
      <c r="L54" s="852">
        <f t="shared" si="18"/>
        <v>0</v>
      </c>
      <c r="M54" s="1585">
        <f t="shared" si="18"/>
        <v>77.699999999999989</v>
      </c>
      <c r="N54" s="855">
        <f t="shared" si="18"/>
        <v>0</v>
      </c>
      <c r="O54" s="823">
        <f t="shared" si="18"/>
        <v>0</v>
      </c>
      <c r="P54" s="824">
        <f t="shared" si="18"/>
        <v>5</v>
      </c>
      <c r="Q54" s="825">
        <f t="shared" si="18"/>
        <v>129.1</v>
      </c>
      <c r="R54" s="824">
        <f t="shared" si="18"/>
        <v>7</v>
      </c>
      <c r="S54" s="825">
        <f t="shared" si="18"/>
        <v>55</v>
      </c>
      <c r="T54" s="823">
        <f>SUM(T45:T53)</f>
        <v>10</v>
      </c>
      <c r="U54" s="825">
        <f t="shared" si="18"/>
        <v>112.7</v>
      </c>
      <c r="V54" s="826">
        <f>SUM(V45:V53)</f>
        <v>0</v>
      </c>
      <c r="W54" s="823">
        <f>SUM(W45:W53)</f>
        <v>0</v>
      </c>
      <c r="X54" s="823">
        <f>SUM(X45:X53)</f>
        <v>0</v>
      </c>
      <c r="Y54" s="827">
        <f>SUM(Y45:Y53)</f>
        <v>0</v>
      </c>
      <c r="Z54" s="164"/>
    </row>
    <row r="55" spans="1:26" ht="16.5" customHeight="1" x14ac:dyDescent="0.2">
      <c r="A55" s="2101" t="s">
        <v>270</v>
      </c>
      <c r="B55" s="828" t="s">
        <v>229</v>
      </c>
      <c r="C55" s="1030">
        <v>43.3</v>
      </c>
      <c r="D55" s="985">
        <v>43.3</v>
      </c>
      <c r="E55" s="985">
        <v>43.3</v>
      </c>
      <c r="F55" s="985"/>
      <c r="G55" s="985">
        <v>37.4</v>
      </c>
      <c r="H55" s="985">
        <v>5.9</v>
      </c>
      <c r="I55" s="985"/>
      <c r="J55" s="985"/>
      <c r="K55" s="1181"/>
      <c r="L55" s="1101"/>
      <c r="M55" s="1572"/>
      <c r="N55" s="989"/>
      <c r="O55" s="985"/>
      <c r="P55" s="990">
        <v>11</v>
      </c>
      <c r="Q55" s="991">
        <v>43.3</v>
      </c>
      <c r="R55" s="990">
        <v>12</v>
      </c>
      <c r="S55" s="991">
        <v>37.4</v>
      </c>
      <c r="T55" s="992">
        <v>0.9</v>
      </c>
      <c r="U55" s="992">
        <v>25.8</v>
      </c>
      <c r="V55" s="990"/>
      <c r="W55" s="991"/>
      <c r="X55" s="992"/>
      <c r="Y55" s="993"/>
      <c r="Z55" s="164"/>
    </row>
    <row r="56" spans="1:26" ht="16.5" customHeight="1" x14ac:dyDescent="0.2">
      <c r="A56" s="2102"/>
      <c r="B56" s="272" t="s">
        <v>198</v>
      </c>
      <c r="C56" s="983"/>
      <c r="D56" s="937"/>
      <c r="E56" s="937"/>
      <c r="F56" s="937"/>
      <c r="G56" s="937"/>
      <c r="H56" s="937"/>
      <c r="I56" s="937"/>
      <c r="J56" s="937"/>
      <c r="K56" s="938"/>
      <c r="L56" s="1100"/>
      <c r="M56" s="1573"/>
      <c r="N56" s="994"/>
      <c r="O56" s="937"/>
      <c r="P56" s="943"/>
      <c r="Q56" s="942"/>
      <c r="R56" s="943"/>
      <c r="S56" s="942"/>
      <c r="T56" s="942"/>
      <c r="U56" s="942"/>
      <c r="V56" s="943"/>
      <c r="W56" s="942"/>
      <c r="X56" s="944"/>
      <c r="Y56" s="945"/>
      <c r="Z56" s="164"/>
    </row>
    <row r="57" spans="1:26" ht="16.5" customHeight="1" thickBot="1" x14ac:dyDescent="0.25">
      <c r="A57" s="2102"/>
      <c r="B57" s="283" t="s">
        <v>275</v>
      </c>
      <c r="C57" s="1031">
        <v>11.2</v>
      </c>
      <c r="D57" s="1032">
        <v>11.2</v>
      </c>
      <c r="E57" s="1032">
        <v>11.2</v>
      </c>
      <c r="F57" s="937"/>
      <c r="G57" s="937">
        <v>11.2</v>
      </c>
      <c r="H57" s="937"/>
      <c r="I57" s="937"/>
      <c r="J57" s="937"/>
      <c r="K57" s="938"/>
      <c r="L57" s="1100"/>
      <c r="M57" s="1573"/>
      <c r="N57" s="994"/>
      <c r="O57" s="937"/>
      <c r="P57" s="943">
        <v>3</v>
      </c>
      <c r="Q57" s="942">
        <v>11.2</v>
      </c>
      <c r="R57" s="943">
        <v>3</v>
      </c>
      <c r="S57" s="942">
        <v>11.2</v>
      </c>
      <c r="T57" s="942">
        <v>11.2</v>
      </c>
      <c r="U57" s="942"/>
      <c r="V57" s="943"/>
      <c r="W57" s="942"/>
      <c r="X57" s="944"/>
      <c r="Y57" s="945"/>
      <c r="Z57" s="164"/>
    </row>
    <row r="58" spans="1:26" ht="16.5" customHeight="1" thickTop="1" thickBot="1" x14ac:dyDescent="0.25">
      <c r="A58" s="2103"/>
      <c r="B58" s="753" t="s">
        <v>363</v>
      </c>
      <c r="C58" s="1033">
        <f t="shared" ref="C58:J58" si="19">SUM(C55:C57)</f>
        <v>54.5</v>
      </c>
      <c r="D58" s="1033">
        <f t="shared" si="19"/>
        <v>54.5</v>
      </c>
      <c r="E58" s="1033">
        <f t="shared" si="19"/>
        <v>54.5</v>
      </c>
      <c r="F58" s="1034">
        <f t="shared" si="19"/>
        <v>0</v>
      </c>
      <c r="G58" s="1033">
        <f t="shared" si="19"/>
        <v>48.599999999999994</v>
      </c>
      <c r="H58" s="1034">
        <f t="shared" si="19"/>
        <v>5.9</v>
      </c>
      <c r="I58" s="1034">
        <f t="shared" si="19"/>
        <v>0</v>
      </c>
      <c r="J58" s="1177">
        <f t="shared" si="19"/>
        <v>0</v>
      </c>
      <c r="K58" s="1182">
        <f>SUM(K55:K57)</f>
        <v>0</v>
      </c>
      <c r="L58" s="1186">
        <f>SUM(L55:L57)</f>
        <v>0</v>
      </c>
      <c r="M58" s="1586">
        <f>SUM(M55:M57)</f>
        <v>0</v>
      </c>
      <c r="N58" s="1034">
        <f t="shared" ref="N58:Y58" si="20">SUM(N55:N57)</f>
        <v>0</v>
      </c>
      <c r="O58" s="1034">
        <f t="shared" si="20"/>
        <v>0</v>
      </c>
      <c r="P58" s="1035">
        <f t="shared" si="20"/>
        <v>14</v>
      </c>
      <c r="Q58" s="1034">
        <f t="shared" si="20"/>
        <v>54.5</v>
      </c>
      <c r="R58" s="1035">
        <f t="shared" si="20"/>
        <v>15</v>
      </c>
      <c r="S58" s="1034">
        <f t="shared" si="20"/>
        <v>48.599999999999994</v>
      </c>
      <c r="T58" s="1034">
        <f t="shared" si="20"/>
        <v>12.1</v>
      </c>
      <c r="U58" s="1034">
        <f t="shared" si="20"/>
        <v>25.8</v>
      </c>
      <c r="V58" s="1035">
        <f t="shared" si="20"/>
        <v>0</v>
      </c>
      <c r="W58" s="1034">
        <f t="shared" si="20"/>
        <v>0</v>
      </c>
      <c r="X58" s="1034">
        <f t="shared" si="20"/>
        <v>0</v>
      </c>
      <c r="Y58" s="1083">
        <f t="shared" si="20"/>
        <v>0</v>
      </c>
      <c r="Z58" s="164"/>
    </row>
    <row r="59" spans="1:26" ht="16.5" customHeight="1" x14ac:dyDescent="0.2">
      <c r="A59" s="2101" t="s">
        <v>265</v>
      </c>
      <c r="B59" s="272" t="s">
        <v>276</v>
      </c>
      <c r="C59" s="266">
        <v>63.24</v>
      </c>
      <c r="D59" s="266"/>
      <c r="E59" s="266">
        <v>63.24</v>
      </c>
      <c r="F59" s="267"/>
      <c r="G59" s="266">
        <v>63.24</v>
      </c>
      <c r="H59" s="267"/>
      <c r="I59" s="267"/>
      <c r="J59" s="267"/>
      <c r="K59" s="865">
        <v>9.08</v>
      </c>
      <c r="L59" s="786"/>
      <c r="M59" s="787">
        <v>9.08</v>
      </c>
      <c r="N59" s="785"/>
      <c r="O59" s="267"/>
      <c r="P59" s="268"/>
      <c r="Q59" s="269"/>
      <c r="R59" s="268"/>
      <c r="S59" s="269"/>
      <c r="T59" s="270"/>
      <c r="U59" s="270"/>
      <c r="V59" s="268"/>
      <c r="W59" s="269"/>
      <c r="X59" s="270"/>
      <c r="Y59" s="271"/>
      <c r="Z59" s="164"/>
    </row>
    <row r="60" spans="1:26" ht="16.5" customHeight="1" x14ac:dyDescent="0.2">
      <c r="A60" s="2102"/>
      <c r="B60" s="265" t="s">
        <v>277</v>
      </c>
      <c r="C60" s="273"/>
      <c r="D60" s="274"/>
      <c r="E60" s="274"/>
      <c r="F60" s="274"/>
      <c r="G60" s="274"/>
      <c r="H60" s="274"/>
      <c r="I60" s="274"/>
      <c r="J60" s="274"/>
      <c r="K60" s="778"/>
      <c r="L60" s="780"/>
      <c r="M60" s="781"/>
      <c r="N60" s="779"/>
      <c r="O60" s="274"/>
      <c r="P60" s="275"/>
      <c r="Q60" s="276"/>
      <c r="R60" s="275"/>
      <c r="S60" s="276"/>
      <c r="T60" s="276"/>
      <c r="U60" s="276"/>
      <c r="V60" s="275"/>
      <c r="W60" s="276"/>
      <c r="X60" s="277"/>
      <c r="Y60" s="278"/>
      <c r="Z60" s="164"/>
    </row>
    <row r="61" spans="1:26" ht="16.5" customHeight="1" thickBot="1" x14ac:dyDescent="0.25">
      <c r="A61" s="2102"/>
      <c r="B61" s="789" t="s">
        <v>282</v>
      </c>
      <c r="C61" s="790">
        <v>5.63</v>
      </c>
      <c r="D61" s="790"/>
      <c r="E61" s="790">
        <v>5.63</v>
      </c>
      <c r="F61" s="791"/>
      <c r="G61" s="790"/>
      <c r="H61" s="791"/>
      <c r="I61" s="791"/>
      <c r="J61" s="791"/>
      <c r="K61" s="1179"/>
      <c r="L61" s="848"/>
      <c r="M61" s="1567"/>
      <c r="N61" s="792"/>
      <c r="O61" s="791"/>
      <c r="P61" s="796"/>
      <c r="Q61" s="829"/>
      <c r="R61" s="796"/>
      <c r="S61" s="795"/>
      <c r="T61" s="795"/>
      <c r="U61" s="795"/>
      <c r="V61" s="796"/>
      <c r="W61" s="795"/>
      <c r="X61" s="797"/>
      <c r="Y61" s="798"/>
      <c r="Z61" s="164"/>
    </row>
    <row r="62" spans="1:26" ht="16.5" customHeight="1" thickTop="1" thickBot="1" x14ac:dyDescent="0.25">
      <c r="A62" s="2103"/>
      <c r="B62" s="799" t="s">
        <v>363</v>
      </c>
      <c r="C62" s="800">
        <f t="shared" ref="C62:U62" si="21">SUM(C59:C61)</f>
        <v>68.87</v>
      </c>
      <c r="D62" s="801">
        <f t="shared" si="21"/>
        <v>0</v>
      </c>
      <c r="E62" s="801">
        <f t="shared" si="21"/>
        <v>68.87</v>
      </c>
      <c r="F62" s="800">
        <f t="shared" si="21"/>
        <v>0</v>
      </c>
      <c r="G62" s="801">
        <f t="shared" si="21"/>
        <v>63.24</v>
      </c>
      <c r="H62" s="800">
        <f t="shared" si="21"/>
        <v>0</v>
      </c>
      <c r="I62" s="800">
        <f t="shared" si="21"/>
        <v>0</v>
      </c>
      <c r="J62" s="801">
        <f t="shared" si="21"/>
        <v>0</v>
      </c>
      <c r="K62" s="1183">
        <f t="shared" si="21"/>
        <v>9.08</v>
      </c>
      <c r="L62" s="849">
        <f t="shared" si="21"/>
        <v>0</v>
      </c>
      <c r="M62" s="1568">
        <f t="shared" si="21"/>
        <v>9.08</v>
      </c>
      <c r="N62" s="856">
        <f t="shared" si="21"/>
        <v>0</v>
      </c>
      <c r="O62" s="800">
        <f t="shared" si="21"/>
        <v>0</v>
      </c>
      <c r="P62" s="830">
        <f t="shared" si="21"/>
        <v>0</v>
      </c>
      <c r="Q62" s="831">
        <f>SUM(Q59:Q61)</f>
        <v>0</v>
      </c>
      <c r="R62" s="830">
        <f t="shared" si="21"/>
        <v>0</v>
      </c>
      <c r="S62" s="831">
        <f>SUM(S59:S61)</f>
        <v>0</v>
      </c>
      <c r="T62" s="831">
        <f>SUM(T59:T61)</f>
        <v>0</v>
      </c>
      <c r="U62" s="831">
        <f t="shared" si="21"/>
        <v>0</v>
      </c>
      <c r="V62" s="802">
        <f>SUM(V59:V61)</f>
        <v>0</v>
      </c>
      <c r="W62" s="800">
        <f>SUM(W59:W61)</f>
        <v>0</v>
      </c>
      <c r="X62" s="800">
        <f>SUM(X59:X61)</f>
        <v>0</v>
      </c>
      <c r="Y62" s="803">
        <f>SUM(Y59:Y61)</f>
        <v>0</v>
      </c>
      <c r="Z62" s="164"/>
    </row>
    <row r="63" spans="1:26" ht="16.5" customHeight="1" x14ac:dyDescent="0.2">
      <c r="A63" s="2104" t="s">
        <v>292</v>
      </c>
      <c r="B63" s="828" t="s">
        <v>160</v>
      </c>
      <c r="C63" s="822">
        <v>5.0999999999999996</v>
      </c>
      <c r="D63" s="770">
        <v>5.0999999999999996</v>
      </c>
      <c r="E63" s="770">
        <v>4.5</v>
      </c>
      <c r="F63" s="770"/>
      <c r="G63" s="770">
        <v>4.2</v>
      </c>
      <c r="H63" s="770">
        <v>0.3</v>
      </c>
      <c r="I63" s="770"/>
      <c r="J63" s="770"/>
      <c r="K63" s="1178">
        <v>0.6</v>
      </c>
      <c r="L63" s="772"/>
      <c r="M63" s="1587">
        <v>0.6</v>
      </c>
      <c r="N63" s="771"/>
      <c r="O63" s="770"/>
      <c r="P63" s="774"/>
      <c r="Q63" s="773"/>
      <c r="R63" s="774"/>
      <c r="S63" s="773"/>
      <c r="T63" s="775"/>
      <c r="U63" s="775"/>
      <c r="V63" s="774"/>
      <c r="W63" s="773"/>
      <c r="X63" s="775"/>
      <c r="Y63" s="776"/>
      <c r="Z63" s="164"/>
    </row>
    <row r="64" spans="1:26" ht="16.5" customHeight="1" x14ac:dyDescent="0.2">
      <c r="A64" s="2105"/>
      <c r="B64" s="272" t="s">
        <v>161</v>
      </c>
      <c r="C64" s="273">
        <v>4.9000000000000004</v>
      </c>
      <c r="D64" s="274">
        <v>4.9000000000000004</v>
      </c>
      <c r="E64" s="274">
        <v>4.9000000000000004</v>
      </c>
      <c r="F64" s="274"/>
      <c r="G64" s="274">
        <v>4.9000000000000004</v>
      </c>
      <c r="H64" s="274"/>
      <c r="I64" s="274"/>
      <c r="J64" s="274"/>
      <c r="K64" s="778"/>
      <c r="L64" s="780"/>
      <c r="M64" s="781"/>
      <c r="N64" s="779"/>
      <c r="O64" s="274"/>
      <c r="P64" s="275"/>
      <c r="Q64" s="276"/>
      <c r="R64" s="275"/>
      <c r="S64" s="276"/>
      <c r="T64" s="276"/>
      <c r="U64" s="276"/>
      <c r="V64" s="275"/>
      <c r="W64" s="276"/>
      <c r="X64" s="277"/>
      <c r="Y64" s="278"/>
      <c r="Z64" s="164"/>
    </row>
    <row r="65" spans="1:26" ht="16.5" customHeight="1" x14ac:dyDescent="0.2">
      <c r="A65" s="2105"/>
      <c r="B65" s="272" t="s">
        <v>233</v>
      </c>
      <c r="C65" s="273">
        <v>3.1</v>
      </c>
      <c r="D65" s="274">
        <v>3.1</v>
      </c>
      <c r="E65" s="274">
        <v>3.1</v>
      </c>
      <c r="F65" s="274"/>
      <c r="G65" s="274">
        <v>2.8</v>
      </c>
      <c r="H65" s="274">
        <v>0.3</v>
      </c>
      <c r="I65" s="274"/>
      <c r="J65" s="274"/>
      <c r="K65" s="778"/>
      <c r="L65" s="780"/>
      <c r="M65" s="781"/>
      <c r="N65" s="779"/>
      <c r="O65" s="274"/>
      <c r="P65" s="275"/>
      <c r="Q65" s="276"/>
      <c r="R65" s="275"/>
      <c r="S65" s="276"/>
      <c r="T65" s="276"/>
      <c r="U65" s="276"/>
      <c r="V65" s="275"/>
      <c r="W65" s="276"/>
      <c r="X65" s="277"/>
      <c r="Y65" s="278"/>
      <c r="Z65" s="164"/>
    </row>
    <row r="66" spans="1:26" ht="16.5" customHeight="1" x14ac:dyDescent="0.2">
      <c r="A66" s="2105"/>
      <c r="B66" s="265" t="s">
        <v>234</v>
      </c>
      <c r="C66" s="273"/>
      <c r="D66" s="274"/>
      <c r="E66" s="274"/>
      <c r="F66" s="274"/>
      <c r="G66" s="274"/>
      <c r="H66" s="274"/>
      <c r="I66" s="274"/>
      <c r="J66" s="274"/>
      <c r="K66" s="778"/>
      <c r="L66" s="780"/>
      <c r="M66" s="781"/>
      <c r="N66" s="779"/>
      <c r="O66" s="274"/>
      <c r="P66" s="275"/>
      <c r="Q66" s="276"/>
      <c r="R66" s="275"/>
      <c r="S66" s="276"/>
      <c r="T66" s="276"/>
      <c r="U66" s="276"/>
      <c r="V66" s="275"/>
      <c r="W66" s="276"/>
      <c r="X66" s="277"/>
      <c r="Y66" s="278"/>
      <c r="Z66" s="164"/>
    </row>
    <row r="67" spans="1:26" ht="16.5" customHeight="1" x14ac:dyDescent="0.2">
      <c r="A67" s="2105"/>
      <c r="B67" s="265" t="s">
        <v>235</v>
      </c>
      <c r="C67" s="273"/>
      <c r="D67" s="274"/>
      <c r="E67" s="274"/>
      <c r="F67" s="274"/>
      <c r="G67" s="274"/>
      <c r="H67" s="274"/>
      <c r="I67" s="274"/>
      <c r="J67" s="274"/>
      <c r="K67" s="778"/>
      <c r="L67" s="780"/>
      <c r="M67" s="781"/>
      <c r="N67" s="779"/>
      <c r="O67" s="274"/>
      <c r="P67" s="275"/>
      <c r="Q67" s="276"/>
      <c r="R67" s="275"/>
      <c r="S67" s="276"/>
      <c r="T67" s="276"/>
      <c r="U67" s="276"/>
      <c r="V67" s="275"/>
      <c r="W67" s="276"/>
      <c r="X67" s="277"/>
      <c r="Y67" s="278"/>
      <c r="Z67" s="164"/>
    </row>
    <row r="68" spans="1:26" ht="16.5" customHeight="1" x14ac:dyDescent="0.2">
      <c r="A68" s="2105"/>
      <c r="B68" s="265" t="s">
        <v>236</v>
      </c>
      <c r="C68" s="273"/>
      <c r="D68" s="274"/>
      <c r="E68" s="274"/>
      <c r="F68" s="274"/>
      <c r="G68" s="274"/>
      <c r="H68" s="274"/>
      <c r="I68" s="274"/>
      <c r="J68" s="274"/>
      <c r="K68" s="778"/>
      <c r="L68" s="780"/>
      <c r="M68" s="781"/>
      <c r="N68" s="779"/>
      <c r="O68" s="274"/>
      <c r="P68" s="275"/>
      <c r="Q68" s="276"/>
      <c r="R68" s="275"/>
      <c r="S68" s="276"/>
      <c r="T68" s="276"/>
      <c r="U68" s="276"/>
      <c r="V68" s="275"/>
      <c r="W68" s="276"/>
      <c r="X68" s="277"/>
      <c r="Y68" s="278"/>
      <c r="Z68" s="164"/>
    </row>
    <row r="69" spans="1:26" ht="16.5" customHeight="1" thickBot="1" x14ac:dyDescent="0.25">
      <c r="A69" s="2105"/>
      <c r="B69" s="832" t="s">
        <v>141</v>
      </c>
      <c r="C69" s="790">
        <v>401.8</v>
      </c>
      <c r="D69" s="791">
        <v>401.8</v>
      </c>
      <c r="E69" s="791">
        <v>401.8</v>
      </c>
      <c r="F69" s="791"/>
      <c r="G69" s="791">
        <v>401.8</v>
      </c>
      <c r="H69" s="791"/>
      <c r="I69" s="791"/>
      <c r="J69" s="791"/>
      <c r="K69" s="1179"/>
      <c r="L69" s="848"/>
      <c r="M69" s="1567"/>
      <c r="N69" s="792"/>
      <c r="O69" s="791"/>
      <c r="P69" s="796"/>
      <c r="Q69" s="795"/>
      <c r="R69" s="796">
        <v>1</v>
      </c>
      <c r="S69" s="795">
        <v>12</v>
      </c>
      <c r="T69" s="795"/>
      <c r="U69" s="795">
        <v>12</v>
      </c>
      <c r="V69" s="796"/>
      <c r="W69" s="795"/>
      <c r="X69" s="797"/>
      <c r="Y69" s="798"/>
      <c r="Z69" s="164"/>
    </row>
    <row r="70" spans="1:26" ht="16.5" customHeight="1" thickTop="1" thickBot="1" x14ac:dyDescent="0.25">
      <c r="A70" s="2106"/>
      <c r="B70" s="799" t="s">
        <v>363</v>
      </c>
      <c r="C70" s="800">
        <f t="shared" ref="C70:Y70" si="22">SUM(C63:C69)</f>
        <v>414.90000000000003</v>
      </c>
      <c r="D70" s="801">
        <f t="shared" si="22"/>
        <v>414.90000000000003</v>
      </c>
      <c r="E70" s="801">
        <f t="shared" si="22"/>
        <v>414.3</v>
      </c>
      <c r="F70" s="801">
        <f t="shared" si="22"/>
        <v>0</v>
      </c>
      <c r="G70" s="801">
        <f t="shared" si="22"/>
        <v>413.7</v>
      </c>
      <c r="H70" s="801">
        <f t="shared" si="22"/>
        <v>0.6</v>
      </c>
      <c r="I70" s="801">
        <f t="shared" si="22"/>
        <v>0</v>
      </c>
      <c r="J70" s="801">
        <f t="shared" si="22"/>
        <v>0</v>
      </c>
      <c r="K70" s="1183">
        <f t="shared" si="22"/>
        <v>0.6</v>
      </c>
      <c r="L70" s="849">
        <f t="shared" si="22"/>
        <v>0</v>
      </c>
      <c r="M70" s="1568">
        <f t="shared" si="22"/>
        <v>0.6</v>
      </c>
      <c r="N70" s="856">
        <f t="shared" si="22"/>
        <v>0</v>
      </c>
      <c r="O70" s="801">
        <f t="shared" si="22"/>
        <v>0</v>
      </c>
      <c r="P70" s="830">
        <f t="shared" si="22"/>
        <v>0</v>
      </c>
      <c r="Q70" s="831">
        <f t="shared" si="22"/>
        <v>0</v>
      </c>
      <c r="R70" s="830">
        <f t="shared" si="22"/>
        <v>1</v>
      </c>
      <c r="S70" s="831">
        <f t="shared" si="22"/>
        <v>12</v>
      </c>
      <c r="T70" s="831">
        <f t="shared" si="22"/>
        <v>0</v>
      </c>
      <c r="U70" s="831">
        <f t="shared" si="22"/>
        <v>12</v>
      </c>
      <c r="V70" s="833">
        <f t="shared" si="22"/>
        <v>0</v>
      </c>
      <c r="W70" s="801">
        <f t="shared" si="22"/>
        <v>0</v>
      </c>
      <c r="X70" s="801">
        <f t="shared" si="22"/>
        <v>0</v>
      </c>
      <c r="Y70" s="803">
        <f t="shared" si="22"/>
        <v>0</v>
      </c>
      <c r="Z70" s="164"/>
    </row>
    <row r="71" spans="1:26" ht="16.5" customHeight="1" x14ac:dyDescent="0.2">
      <c r="A71" s="1886" t="s">
        <v>266</v>
      </c>
      <c r="B71" s="272" t="s">
        <v>199</v>
      </c>
      <c r="C71" s="266">
        <v>0.4</v>
      </c>
      <c r="D71" s="267"/>
      <c r="E71" s="267">
        <v>0.4</v>
      </c>
      <c r="F71" s="267"/>
      <c r="G71" s="267">
        <v>0.4</v>
      </c>
      <c r="H71" s="267"/>
      <c r="I71" s="267"/>
      <c r="J71" s="267"/>
      <c r="K71" s="865"/>
      <c r="L71" s="786"/>
      <c r="M71" s="1588"/>
      <c r="N71" s="1025"/>
      <c r="O71" s="267"/>
      <c r="P71" s="268"/>
      <c r="Q71" s="269"/>
      <c r="R71" s="268"/>
      <c r="S71" s="269"/>
      <c r="T71" s="269"/>
      <c r="U71" s="269"/>
      <c r="V71" s="268"/>
      <c r="W71" s="269"/>
      <c r="X71" s="270"/>
      <c r="Y71" s="271"/>
      <c r="Z71" s="164"/>
    </row>
    <row r="72" spans="1:26" ht="16.5" customHeight="1" x14ac:dyDescent="0.2">
      <c r="A72" s="1834"/>
      <c r="B72" s="272" t="s">
        <v>237</v>
      </c>
      <c r="C72" s="273"/>
      <c r="D72" s="274"/>
      <c r="E72" s="274"/>
      <c r="F72" s="274"/>
      <c r="G72" s="274"/>
      <c r="H72" s="274"/>
      <c r="I72" s="274"/>
      <c r="J72" s="274"/>
      <c r="K72" s="778"/>
      <c r="L72" s="780"/>
      <c r="M72" s="1589"/>
      <c r="N72" s="1026"/>
      <c r="O72" s="274"/>
      <c r="P72" s="275"/>
      <c r="Q72" s="276"/>
      <c r="R72" s="275"/>
      <c r="S72" s="276"/>
      <c r="T72" s="276"/>
      <c r="U72" s="276"/>
      <c r="V72" s="275"/>
      <c r="W72" s="276"/>
      <c r="X72" s="277"/>
      <c r="Y72" s="278"/>
      <c r="Z72" s="164"/>
    </row>
    <row r="73" spans="1:26" ht="16.5" customHeight="1" thickBot="1" x14ac:dyDescent="0.25">
      <c r="A73" s="1834"/>
      <c r="B73" s="265" t="s">
        <v>278</v>
      </c>
      <c r="C73" s="273">
        <v>17</v>
      </c>
      <c r="D73" s="274"/>
      <c r="E73" s="274">
        <v>17</v>
      </c>
      <c r="F73" s="274"/>
      <c r="G73" s="274">
        <v>17</v>
      </c>
      <c r="H73" s="274"/>
      <c r="I73" s="274"/>
      <c r="J73" s="274"/>
      <c r="K73" s="778"/>
      <c r="L73" s="780"/>
      <c r="M73" s="1589"/>
      <c r="N73" s="1026"/>
      <c r="O73" s="274"/>
      <c r="P73" s="275">
        <v>4</v>
      </c>
      <c r="Q73" s="276">
        <v>17</v>
      </c>
      <c r="R73" s="275">
        <v>3</v>
      </c>
      <c r="S73" s="276">
        <v>17</v>
      </c>
      <c r="T73" s="276"/>
      <c r="U73" s="276"/>
      <c r="V73" s="275"/>
      <c r="W73" s="276"/>
      <c r="X73" s="277"/>
      <c r="Y73" s="278"/>
      <c r="Z73" s="164"/>
    </row>
    <row r="74" spans="1:26" ht="16.5" customHeight="1" thickTop="1" thickBot="1" x14ac:dyDescent="0.25">
      <c r="A74" s="2096"/>
      <c r="B74" s="753" t="s">
        <v>363</v>
      </c>
      <c r="C74" s="815">
        <f>SUM(C71:C73)</f>
        <v>17.399999999999999</v>
      </c>
      <c r="D74" s="815">
        <f t="shared" ref="D74:Y74" si="23">SUM(D71:D73)</f>
        <v>0</v>
      </c>
      <c r="E74" s="815">
        <f t="shared" si="23"/>
        <v>17.399999999999999</v>
      </c>
      <c r="F74" s="815">
        <f t="shared" si="23"/>
        <v>0</v>
      </c>
      <c r="G74" s="815">
        <f t="shared" si="23"/>
        <v>17.399999999999999</v>
      </c>
      <c r="H74" s="815">
        <f t="shared" si="23"/>
        <v>0</v>
      </c>
      <c r="I74" s="815">
        <f t="shared" si="23"/>
        <v>0</v>
      </c>
      <c r="J74" s="815">
        <f t="shared" si="23"/>
        <v>0</v>
      </c>
      <c r="K74" s="815">
        <f t="shared" si="23"/>
        <v>0</v>
      </c>
      <c r="L74" s="851">
        <f t="shared" si="23"/>
        <v>0</v>
      </c>
      <c r="M74" s="1590">
        <f t="shared" si="23"/>
        <v>0</v>
      </c>
      <c r="N74" s="815">
        <f t="shared" si="23"/>
        <v>0</v>
      </c>
      <c r="O74" s="815">
        <f t="shared" si="23"/>
        <v>0</v>
      </c>
      <c r="P74" s="815">
        <f t="shared" si="23"/>
        <v>4</v>
      </c>
      <c r="Q74" s="815">
        <f t="shared" si="23"/>
        <v>17</v>
      </c>
      <c r="R74" s="815">
        <f t="shared" si="23"/>
        <v>3</v>
      </c>
      <c r="S74" s="815">
        <f t="shared" si="23"/>
        <v>17</v>
      </c>
      <c r="T74" s="815">
        <f t="shared" si="23"/>
        <v>0</v>
      </c>
      <c r="U74" s="815">
        <f t="shared" si="23"/>
        <v>0</v>
      </c>
      <c r="V74" s="815">
        <f t="shared" si="23"/>
        <v>0</v>
      </c>
      <c r="W74" s="815">
        <f t="shared" si="23"/>
        <v>0</v>
      </c>
      <c r="X74" s="815">
        <f t="shared" si="23"/>
        <v>0</v>
      </c>
      <c r="Y74" s="815">
        <f t="shared" si="23"/>
        <v>0</v>
      </c>
      <c r="Z74" s="164"/>
    </row>
    <row r="75" spans="1:26" ht="16.5" customHeight="1" x14ac:dyDescent="0.2">
      <c r="A75" s="1886" t="s">
        <v>271</v>
      </c>
      <c r="B75" s="265" t="s">
        <v>238</v>
      </c>
      <c r="C75" s="266">
        <v>51.8</v>
      </c>
      <c r="D75" s="267">
        <v>51.8</v>
      </c>
      <c r="E75" s="267">
        <v>43.6</v>
      </c>
      <c r="F75" s="267"/>
      <c r="G75" s="267">
        <v>43.6</v>
      </c>
      <c r="H75" s="267"/>
      <c r="I75" s="267">
        <v>8.1999999999999993</v>
      </c>
      <c r="J75" s="267"/>
      <c r="K75" s="865"/>
      <c r="L75" s="786"/>
      <c r="M75" s="1588"/>
      <c r="N75" s="1025"/>
      <c r="O75" s="267"/>
      <c r="P75" s="1314">
        <v>5</v>
      </c>
      <c r="Q75" s="267"/>
      <c r="R75" s="1314">
        <v>5</v>
      </c>
      <c r="S75" s="985">
        <v>43.6</v>
      </c>
      <c r="T75" s="1064"/>
      <c r="U75" s="1064">
        <v>43.6</v>
      </c>
      <c r="V75" s="1063">
        <v>1</v>
      </c>
      <c r="W75" s="985">
        <v>8.1999999999999993</v>
      </c>
      <c r="X75" s="1064">
        <v>8.1999999999999993</v>
      </c>
      <c r="Y75" s="1065"/>
      <c r="Z75" s="43"/>
    </row>
    <row r="76" spans="1:26" ht="16.5" customHeight="1" x14ac:dyDescent="0.2">
      <c r="A76" s="1834"/>
      <c r="B76" s="265" t="s">
        <v>279</v>
      </c>
      <c r="C76" s="273">
        <v>716</v>
      </c>
      <c r="D76" s="274">
        <v>708.7</v>
      </c>
      <c r="E76" s="274">
        <v>617.1</v>
      </c>
      <c r="F76" s="274"/>
      <c r="G76" s="274">
        <v>617.1</v>
      </c>
      <c r="H76" s="274"/>
      <c r="I76" s="274">
        <v>91.6</v>
      </c>
      <c r="J76" s="274">
        <v>70</v>
      </c>
      <c r="K76" s="778">
        <v>7.3</v>
      </c>
      <c r="L76" s="780"/>
      <c r="M76" s="1589">
        <v>7.3</v>
      </c>
      <c r="N76" s="1026"/>
      <c r="O76" s="274"/>
      <c r="P76" s="1315">
        <v>23</v>
      </c>
      <c r="Q76" s="274"/>
      <c r="R76" s="1315">
        <v>23</v>
      </c>
      <c r="S76" s="937">
        <v>624.4</v>
      </c>
      <c r="T76" s="937"/>
      <c r="U76" s="937">
        <v>624.4</v>
      </c>
      <c r="V76" s="1066">
        <v>4</v>
      </c>
      <c r="W76" s="937">
        <v>91.6</v>
      </c>
      <c r="X76" s="1067">
        <v>21.6</v>
      </c>
      <c r="Y76" s="1068">
        <v>70</v>
      </c>
      <c r="Z76" s="43"/>
    </row>
    <row r="77" spans="1:26" ht="16.5" customHeight="1" x14ac:dyDescent="0.2">
      <c r="A77" s="1834"/>
      <c r="B77" s="272" t="s">
        <v>200</v>
      </c>
      <c r="C77" s="273">
        <v>6</v>
      </c>
      <c r="D77" s="274">
        <v>6</v>
      </c>
      <c r="E77" s="274"/>
      <c r="F77" s="274"/>
      <c r="G77" s="274">
        <v>6</v>
      </c>
      <c r="H77" s="274"/>
      <c r="I77" s="274">
        <v>6</v>
      </c>
      <c r="J77" s="274"/>
      <c r="K77" s="778"/>
      <c r="L77" s="780"/>
      <c r="M77" s="1589"/>
      <c r="N77" s="1026"/>
      <c r="O77" s="274"/>
      <c r="P77" s="1315">
        <v>2</v>
      </c>
      <c r="Q77" s="274"/>
      <c r="R77" s="1315">
        <v>2</v>
      </c>
      <c r="S77" s="937"/>
      <c r="T77" s="937"/>
      <c r="U77" s="937"/>
      <c r="V77" s="1066">
        <v>1</v>
      </c>
      <c r="W77" s="937">
        <v>6</v>
      </c>
      <c r="X77" s="1069">
        <v>6</v>
      </c>
      <c r="Y77" s="1070"/>
      <c r="Z77" s="43"/>
    </row>
    <row r="78" spans="1:26" ht="16.5" customHeight="1" thickBot="1" x14ac:dyDescent="0.25">
      <c r="A78" s="1834"/>
      <c r="B78" s="789" t="s">
        <v>239</v>
      </c>
      <c r="C78" s="790">
        <v>30.3</v>
      </c>
      <c r="D78" s="791">
        <v>27.9</v>
      </c>
      <c r="E78" s="791">
        <v>27.9</v>
      </c>
      <c r="F78" s="274"/>
      <c r="G78" s="274">
        <v>27.9</v>
      </c>
      <c r="H78" s="274"/>
      <c r="I78" s="274"/>
      <c r="J78" s="274"/>
      <c r="K78" s="1179">
        <v>2.4</v>
      </c>
      <c r="L78" s="780"/>
      <c r="M78" s="1589">
        <v>2.4</v>
      </c>
      <c r="N78" s="1026"/>
      <c r="O78" s="274"/>
      <c r="P78" s="1315">
        <v>1</v>
      </c>
      <c r="Q78" s="274">
        <v>10.5</v>
      </c>
      <c r="R78" s="1315">
        <v>15</v>
      </c>
      <c r="S78" s="1013">
        <v>30.3</v>
      </c>
      <c r="T78" s="937"/>
      <c r="U78" s="937">
        <v>30.3</v>
      </c>
      <c r="V78" s="1066"/>
      <c r="W78" s="1013"/>
      <c r="X78" s="1069"/>
      <c r="Y78" s="1070"/>
      <c r="Z78" s="43"/>
    </row>
    <row r="79" spans="1:26" ht="16.5" customHeight="1" thickTop="1" thickBot="1" x14ac:dyDescent="0.25">
      <c r="A79" s="2096"/>
      <c r="B79" s="799" t="s">
        <v>363</v>
      </c>
      <c r="C79" s="800">
        <f>SUM(C75:C78)</f>
        <v>804.09999999999991</v>
      </c>
      <c r="D79" s="800">
        <f>SUM(D75:D78)</f>
        <v>794.4</v>
      </c>
      <c r="E79" s="800">
        <f t="shared" ref="E79:Y79" si="24">SUM(E75:E78)</f>
        <v>688.6</v>
      </c>
      <c r="F79" s="800">
        <f t="shared" si="24"/>
        <v>0</v>
      </c>
      <c r="G79" s="800">
        <f t="shared" si="24"/>
        <v>694.6</v>
      </c>
      <c r="H79" s="800">
        <f>SUM(H75:H78)</f>
        <v>0</v>
      </c>
      <c r="I79" s="800">
        <f t="shared" si="24"/>
        <v>105.8</v>
      </c>
      <c r="J79" s="801">
        <f t="shared" si="24"/>
        <v>70</v>
      </c>
      <c r="K79" s="856">
        <f>SUM(K75:K78)</f>
        <v>9.6999999999999993</v>
      </c>
      <c r="L79" s="849">
        <f>SUM(L75:L78)</f>
        <v>0</v>
      </c>
      <c r="M79" s="1591">
        <f t="shared" si="24"/>
        <v>9.6999999999999993</v>
      </c>
      <c r="N79" s="800">
        <f t="shared" si="24"/>
        <v>0</v>
      </c>
      <c r="O79" s="800">
        <f t="shared" si="24"/>
        <v>0</v>
      </c>
      <c r="P79" s="1071">
        <f>SUM(P75:P78)</f>
        <v>31</v>
      </c>
      <c r="Q79" s="1018">
        <f t="shared" si="24"/>
        <v>10.5</v>
      </c>
      <c r="R79" s="1071">
        <f t="shared" si="24"/>
        <v>45</v>
      </c>
      <c r="S79" s="1018">
        <f t="shared" si="24"/>
        <v>698.3</v>
      </c>
      <c r="T79" s="1018">
        <f t="shared" si="24"/>
        <v>0</v>
      </c>
      <c r="U79" s="1018">
        <f t="shared" si="24"/>
        <v>698.3</v>
      </c>
      <c r="V79" s="1071">
        <f t="shared" si="24"/>
        <v>6</v>
      </c>
      <c r="W79" s="1018">
        <f t="shared" si="24"/>
        <v>105.8</v>
      </c>
      <c r="X79" s="1018">
        <f t="shared" si="24"/>
        <v>35.799999999999997</v>
      </c>
      <c r="Y79" s="1072">
        <f t="shared" si="24"/>
        <v>70</v>
      </c>
      <c r="Z79" s="43"/>
    </row>
    <row r="80" spans="1:26" ht="16.5" customHeight="1" x14ac:dyDescent="0.2">
      <c r="A80" s="1886" t="s">
        <v>293</v>
      </c>
      <c r="B80" s="265" t="s">
        <v>162</v>
      </c>
      <c r="C80" s="266"/>
      <c r="D80" s="267"/>
      <c r="E80" s="267"/>
      <c r="F80" s="267"/>
      <c r="G80" s="267"/>
      <c r="H80" s="267"/>
      <c r="I80" s="267"/>
      <c r="J80" s="267"/>
      <c r="K80" s="865"/>
      <c r="L80" s="786"/>
      <c r="M80" s="787"/>
      <c r="N80" s="785"/>
      <c r="O80" s="267"/>
      <c r="P80" s="268"/>
      <c r="Q80" s="269"/>
      <c r="R80" s="268"/>
      <c r="S80" s="269"/>
      <c r="T80" s="270"/>
      <c r="U80" s="270"/>
      <c r="V80" s="268"/>
      <c r="W80" s="269"/>
      <c r="X80" s="270"/>
      <c r="Y80" s="271"/>
      <c r="Z80" s="164"/>
    </row>
    <row r="81" spans="1:27" ht="16.5" customHeight="1" x14ac:dyDescent="0.2">
      <c r="A81" s="1834"/>
      <c r="B81" s="272" t="s">
        <v>163</v>
      </c>
      <c r="C81" s="273">
        <v>43.2</v>
      </c>
      <c r="D81" s="274">
        <v>43.2</v>
      </c>
      <c r="E81" s="274">
        <v>43.2</v>
      </c>
      <c r="F81" s="274">
        <v>0</v>
      </c>
      <c r="G81" s="274">
        <v>43.2</v>
      </c>
      <c r="H81" s="274">
        <v>0</v>
      </c>
      <c r="I81" s="274">
        <v>0</v>
      </c>
      <c r="J81" s="274">
        <v>0</v>
      </c>
      <c r="K81" s="778"/>
      <c r="L81" s="780"/>
      <c r="M81" s="781"/>
      <c r="N81" s="862"/>
      <c r="O81" s="274"/>
      <c r="P81" s="275">
        <v>5</v>
      </c>
      <c r="Q81" s="276">
        <v>43.2</v>
      </c>
      <c r="R81" s="275">
        <v>7</v>
      </c>
      <c r="S81" s="276">
        <v>43.2</v>
      </c>
      <c r="T81" s="276">
        <v>0</v>
      </c>
      <c r="U81" s="276">
        <v>43.2</v>
      </c>
      <c r="V81" s="275"/>
      <c r="W81" s="276"/>
      <c r="X81" s="277"/>
      <c r="Y81" s="278"/>
      <c r="Z81" s="164"/>
    </row>
    <row r="82" spans="1:27" ht="16.5" customHeight="1" x14ac:dyDescent="0.2">
      <c r="A82" s="1834"/>
      <c r="B82" s="272" t="s">
        <v>164</v>
      </c>
      <c r="C82" s="273"/>
      <c r="D82" s="274"/>
      <c r="E82" s="274"/>
      <c r="F82" s="274"/>
      <c r="G82" s="274"/>
      <c r="H82" s="274"/>
      <c r="I82" s="274"/>
      <c r="J82" s="274"/>
      <c r="K82" s="778"/>
      <c r="L82" s="780"/>
      <c r="M82" s="781"/>
      <c r="N82" s="779"/>
      <c r="O82" s="274"/>
      <c r="P82" s="275"/>
      <c r="Q82" s="276"/>
      <c r="R82" s="275"/>
      <c r="S82" s="276"/>
      <c r="T82" s="276"/>
      <c r="U82" s="276"/>
      <c r="V82" s="275"/>
      <c r="W82" s="276"/>
      <c r="X82" s="277"/>
      <c r="Y82" s="278"/>
      <c r="Z82" s="164"/>
    </row>
    <row r="83" spans="1:27" ht="16.5" customHeight="1" x14ac:dyDescent="0.2">
      <c r="A83" s="1834"/>
      <c r="B83" s="272" t="s">
        <v>165</v>
      </c>
      <c r="C83" s="273">
        <v>1.9</v>
      </c>
      <c r="D83" s="274">
        <v>1.9</v>
      </c>
      <c r="E83" s="274">
        <v>1.9</v>
      </c>
      <c r="F83" s="274">
        <v>0</v>
      </c>
      <c r="G83" s="274">
        <v>1.9</v>
      </c>
      <c r="H83" s="274">
        <v>0</v>
      </c>
      <c r="I83" s="274">
        <v>0</v>
      </c>
      <c r="J83" s="274">
        <v>0</v>
      </c>
      <c r="K83" s="778"/>
      <c r="L83" s="780"/>
      <c r="M83" s="781"/>
      <c r="N83" s="862"/>
      <c r="O83" s="274"/>
      <c r="P83" s="275"/>
      <c r="Q83" s="276"/>
      <c r="R83" s="275"/>
      <c r="S83" s="276"/>
      <c r="T83" s="279"/>
      <c r="U83" s="276"/>
      <c r="V83" s="275"/>
      <c r="W83" s="276"/>
      <c r="X83" s="277"/>
      <c r="Y83" s="278"/>
      <c r="Z83" s="164"/>
    </row>
    <row r="84" spans="1:27" ht="16.5" customHeight="1" x14ac:dyDescent="0.2">
      <c r="A84" s="1834"/>
      <c r="B84" s="272" t="s">
        <v>166</v>
      </c>
      <c r="C84" s="273"/>
      <c r="D84" s="274"/>
      <c r="E84" s="274"/>
      <c r="F84" s="274"/>
      <c r="G84" s="274"/>
      <c r="H84" s="274"/>
      <c r="I84" s="274"/>
      <c r="J84" s="274"/>
      <c r="K84" s="778"/>
      <c r="L84" s="780"/>
      <c r="M84" s="781"/>
      <c r="N84" s="862"/>
      <c r="O84" s="274"/>
      <c r="P84" s="275"/>
      <c r="Q84" s="276"/>
      <c r="R84" s="275"/>
      <c r="S84" s="276"/>
      <c r="T84" s="280"/>
      <c r="U84" s="281"/>
      <c r="V84" s="275"/>
      <c r="W84" s="276"/>
      <c r="X84" s="277"/>
      <c r="Y84" s="278"/>
      <c r="Z84" s="164"/>
    </row>
    <row r="85" spans="1:27" ht="16.5" customHeight="1" x14ac:dyDescent="0.2">
      <c r="A85" s="1834"/>
      <c r="B85" s="272" t="s">
        <v>167</v>
      </c>
      <c r="C85" s="273"/>
      <c r="D85" s="274"/>
      <c r="E85" s="274"/>
      <c r="F85" s="274"/>
      <c r="G85" s="274"/>
      <c r="H85" s="274"/>
      <c r="I85" s="274"/>
      <c r="J85" s="274"/>
      <c r="K85" s="778"/>
      <c r="L85" s="780"/>
      <c r="M85" s="781"/>
      <c r="N85" s="862"/>
      <c r="O85" s="274"/>
      <c r="P85" s="275"/>
      <c r="Q85" s="276"/>
      <c r="R85" s="275"/>
      <c r="S85" s="276"/>
      <c r="T85" s="282"/>
      <c r="U85" s="276"/>
      <c r="V85" s="275"/>
      <c r="W85" s="276"/>
      <c r="X85" s="277"/>
      <c r="Y85" s="278"/>
      <c r="Z85" s="164"/>
    </row>
    <row r="86" spans="1:27" ht="16.5" customHeight="1" x14ac:dyDescent="0.2">
      <c r="A86" s="1834"/>
      <c r="B86" s="272" t="s">
        <v>150</v>
      </c>
      <c r="C86" s="273">
        <v>2.2000000000000002</v>
      </c>
      <c r="D86" s="274">
        <v>2.2000000000000002</v>
      </c>
      <c r="E86" s="274"/>
      <c r="F86" s="274"/>
      <c r="G86" s="274"/>
      <c r="H86" s="274"/>
      <c r="I86" s="274">
        <v>2.2000000000000002</v>
      </c>
      <c r="J86" s="274"/>
      <c r="K86" s="778"/>
      <c r="L86" s="780"/>
      <c r="M86" s="781"/>
      <c r="N86" s="862"/>
      <c r="O86" s="274"/>
      <c r="P86" s="275"/>
      <c r="Q86" s="276"/>
      <c r="R86" s="275"/>
      <c r="S86" s="276"/>
      <c r="T86" s="276"/>
      <c r="U86" s="276"/>
      <c r="V86" s="275">
        <v>2</v>
      </c>
      <c r="W86" s="276">
        <v>2.2000000000000002</v>
      </c>
      <c r="X86" s="277">
        <v>0</v>
      </c>
      <c r="Y86" s="278">
        <v>0</v>
      </c>
      <c r="Z86" s="164"/>
    </row>
    <row r="87" spans="1:27" ht="16.5" customHeight="1" thickBot="1" x14ac:dyDescent="0.25">
      <c r="A87" s="1834"/>
      <c r="B87" s="283" t="s">
        <v>151</v>
      </c>
      <c r="C87" s="284"/>
      <c r="D87" s="285"/>
      <c r="E87" s="285"/>
      <c r="F87" s="274"/>
      <c r="G87" s="274"/>
      <c r="H87" s="274"/>
      <c r="I87" s="274"/>
      <c r="J87" s="274"/>
      <c r="K87" s="1184"/>
      <c r="L87" s="780"/>
      <c r="M87" s="781"/>
      <c r="N87" s="862"/>
      <c r="O87" s="274"/>
      <c r="P87" s="275"/>
      <c r="Q87" s="276"/>
      <c r="R87" s="275"/>
      <c r="S87" s="279"/>
      <c r="T87" s="276"/>
      <c r="U87" s="276"/>
      <c r="V87" s="275"/>
      <c r="W87" s="279"/>
      <c r="X87" s="277"/>
      <c r="Y87" s="278"/>
      <c r="Z87" s="164"/>
    </row>
    <row r="88" spans="1:27" ht="16.5" customHeight="1" thickTop="1" thickBot="1" x14ac:dyDescent="0.25">
      <c r="A88" s="1834"/>
      <c r="B88" s="754" t="s">
        <v>363</v>
      </c>
      <c r="C88" s="286">
        <f t="shared" ref="C88:X88" si="25">SUM(C80:C87)</f>
        <v>47.300000000000004</v>
      </c>
      <c r="D88" s="287">
        <f t="shared" si="25"/>
        <v>47.300000000000004</v>
      </c>
      <c r="E88" s="287">
        <f t="shared" si="25"/>
        <v>45.1</v>
      </c>
      <c r="F88" s="287">
        <f t="shared" si="25"/>
        <v>0</v>
      </c>
      <c r="G88" s="287">
        <f t="shared" si="25"/>
        <v>45.1</v>
      </c>
      <c r="H88" s="287">
        <f t="shared" si="25"/>
        <v>0</v>
      </c>
      <c r="I88" s="287">
        <f t="shared" si="25"/>
        <v>2.2000000000000002</v>
      </c>
      <c r="J88" s="287">
        <f t="shared" si="25"/>
        <v>0</v>
      </c>
      <c r="K88" s="857">
        <f t="shared" si="25"/>
        <v>0</v>
      </c>
      <c r="L88" s="853">
        <f t="shared" si="25"/>
        <v>0</v>
      </c>
      <c r="M88" s="1592">
        <f t="shared" si="25"/>
        <v>0</v>
      </c>
      <c r="N88" s="857">
        <f t="shared" si="25"/>
        <v>0</v>
      </c>
      <c r="O88" s="287">
        <f t="shared" si="25"/>
        <v>0</v>
      </c>
      <c r="P88" s="288">
        <f t="shared" si="25"/>
        <v>5</v>
      </c>
      <c r="Q88" s="289">
        <f t="shared" si="25"/>
        <v>43.2</v>
      </c>
      <c r="R88" s="288">
        <f t="shared" si="25"/>
        <v>7</v>
      </c>
      <c r="S88" s="289">
        <f t="shared" si="25"/>
        <v>43.2</v>
      </c>
      <c r="T88" s="289">
        <f t="shared" si="25"/>
        <v>0</v>
      </c>
      <c r="U88" s="289">
        <f t="shared" si="25"/>
        <v>43.2</v>
      </c>
      <c r="V88" s="288">
        <f t="shared" si="25"/>
        <v>2</v>
      </c>
      <c r="W88" s="289">
        <f t="shared" si="25"/>
        <v>2.2000000000000002</v>
      </c>
      <c r="X88" s="290">
        <f t="shared" si="25"/>
        <v>0</v>
      </c>
      <c r="Y88" s="428">
        <f>SUM(Y80:Y87)</f>
        <v>0</v>
      </c>
      <c r="Z88" s="164"/>
    </row>
    <row r="89" spans="1:27" ht="16.5" customHeight="1" thickBot="1" x14ac:dyDescent="0.25">
      <c r="A89" s="834" t="s">
        <v>117</v>
      </c>
      <c r="B89" s="835" t="s">
        <v>280</v>
      </c>
      <c r="C89" s="836">
        <f>D89+K89+O89</f>
        <v>103.4</v>
      </c>
      <c r="D89" s="837">
        <f>E89+I89</f>
        <v>103.4</v>
      </c>
      <c r="E89" s="837">
        <f>SUM(F89:H89)</f>
        <v>103.4</v>
      </c>
      <c r="F89" s="837">
        <v>0</v>
      </c>
      <c r="G89" s="837">
        <f>41.4+62</f>
        <v>103.4</v>
      </c>
      <c r="H89" s="837">
        <v>0</v>
      </c>
      <c r="I89" s="837">
        <f>J89</f>
        <v>0</v>
      </c>
      <c r="J89" s="837">
        <v>0</v>
      </c>
      <c r="K89" s="1185">
        <f>SUM(L89:N89)</f>
        <v>0</v>
      </c>
      <c r="L89" s="854">
        <v>0</v>
      </c>
      <c r="M89" s="1593">
        <v>0</v>
      </c>
      <c r="N89" s="858">
        <v>0</v>
      </c>
      <c r="O89" s="837">
        <v>0</v>
      </c>
      <c r="P89" s="838">
        <v>9</v>
      </c>
      <c r="Q89" s="839">
        <f>C89</f>
        <v>103.4</v>
      </c>
      <c r="R89" s="838">
        <v>0</v>
      </c>
      <c r="S89" s="839">
        <f>SUM(T89:U89)</f>
        <v>0</v>
      </c>
      <c r="T89" s="840">
        <v>0</v>
      </c>
      <c r="U89" s="840">
        <v>0</v>
      </c>
      <c r="V89" s="838">
        <v>0</v>
      </c>
      <c r="W89" s="839">
        <f>SUM(X89:Y89)</f>
        <v>0</v>
      </c>
      <c r="X89" s="840">
        <v>0</v>
      </c>
      <c r="Y89" s="841">
        <v>0</v>
      </c>
      <c r="Z89" s="164"/>
    </row>
    <row r="90" spans="1:27" ht="30" customHeight="1" x14ac:dyDescent="0.2">
      <c r="A90" s="1106" t="s">
        <v>389</v>
      </c>
      <c r="B90" s="1105"/>
      <c r="C90" s="842"/>
      <c r="D90" s="164"/>
      <c r="E90" s="164"/>
      <c r="F90" s="164"/>
      <c r="G90" s="164"/>
      <c r="H90" s="164"/>
      <c r="I90" s="164"/>
      <c r="J90" s="164"/>
      <c r="K90" s="164"/>
      <c r="L90" s="164"/>
      <c r="M90" s="164"/>
      <c r="N90" s="164"/>
      <c r="O90" s="164"/>
      <c r="P90" s="843"/>
      <c r="Q90" s="300"/>
      <c r="R90" s="843"/>
      <c r="S90" s="300"/>
      <c r="T90" s="300"/>
      <c r="U90" s="300"/>
      <c r="V90" s="843"/>
      <c r="W90" s="300"/>
      <c r="X90" s="300"/>
      <c r="Y90" s="300"/>
      <c r="Z90" s="164"/>
      <c r="AA90" s="164"/>
    </row>
    <row r="91" spans="1:27" x14ac:dyDescent="0.2">
      <c r="A91" s="844"/>
      <c r="B91" s="844"/>
      <c r="C91" s="845"/>
      <c r="D91" s="164"/>
      <c r="E91" s="164"/>
      <c r="F91" s="164"/>
      <c r="G91" s="164"/>
      <c r="H91" s="164"/>
      <c r="I91" s="164"/>
      <c r="J91" s="164"/>
      <c r="K91" s="164"/>
      <c r="L91" s="164"/>
      <c r="M91" s="164"/>
      <c r="Y91" s="300"/>
      <c r="Z91" s="164"/>
      <c r="AA91" s="164"/>
    </row>
    <row r="92" spans="1:27" ht="16.5" customHeight="1" x14ac:dyDescent="0.2">
      <c r="A92" s="2086"/>
      <c r="B92" s="2087"/>
      <c r="C92" s="2087"/>
      <c r="D92" s="2087"/>
      <c r="E92" s="2087"/>
      <c r="F92" s="2087"/>
      <c r="G92" s="2087"/>
      <c r="H92" s="2087"/>
      <c r="I92" s="2087"/>
      <c r="J92" s="2087"/>
      <c r="K92" s="2087"/>
      <c r="L92" s="2087"/>
      <c r="M92" s="2083"/>
      <c r="N92" s="2083"/>
      <c r="O92" s="2083"/>
      <c r="P92" s="2083"/>
      <c r="Q92" s="2083"/>
      <c r="R92" s="2083"/>
      <c r="S92" s="2083"/>
      <c r="T92" s="2083"/>
      <c r="U92" s="2083"/>
      <c r="V92" s="2083"/>
      <c r="W92" s="2083"/>
      <c r="X92" s="2083"/>
      <c r="Y92" s="2083"/>
      <c r="Z92" s="164"/>
      <c r="AA92" s="164"/>
    </row>
    <row r="93" spans="1:27" ht="16.5" customHeight="1" x14ac:dyDescent="0.2">
      <c r="A93" s="2087"/>
      <c r="B93" s="2087"/>
      <c r="C93" s="2087"/>
      <c r="D93" s="2087"/>
      <c r="E93" s="2087"/>
      <c r="F93" s="2087"/>
      <c r="G93" s="2087"/>
      <c r="H93" s="2087"/>
      <c r="I93" s="2087"/>
      <c r="J93" s="2087"/>
      <c r="K93" s="2087"/>
      <c r="L93" s="2087"/>
      <c r="M93" s="2083"/>
      <c r="N93" s="2083"/>
      <c r="O93" s="2083"/>
      <c r="P93" s="2083"/>
      <c r="Q93" s="2083"/>
      <c r="R93" s="2083"/>
      <c r="S93" s="2083"/>
      <c r="T93" s="2083"/>
      <c r="U93" s="2083"/>
      <c r="V93" s="2083"/>
      <c r="W93" s="2083"/>
      <c r="X93" s="2083"/>
      <c r="Y93" s="2083"/>
      <c r="Z93" s="164"/>
      <c r="AA93" s="164"/>
    </row>
    <row r="94" spans="1:27" ht="16.5" customHeight="1" x14ac:dyDescent="0.2">
      <c r="A94" s="2087"/>
      <c r="B94" s="2087"/>
      <c r="C94" s="2087"/>
      <c r="D94" s="2087"/>
      <c r="E94" s="2087"/>
      <c r="F94" s="2087"/>
      <c r="G94" s="2087"/>
      <c r="H94" s="2087"/>
      <c r="I94" s="2087"/>
      <c r="J94" s="2087"/>
      <c r="K94" s="2087"/>
      <c r="L94" s="2087"/>
      <c r="M94" s="2083"/>
      <c r="N94" s="2083"/>
      <c r="O94" s="2083"/>
      <c r="P94" s="2083"/>
      <c r="Q94" s="2083"/>
      <c r="R94" s="2083"/>
      <c r="S94" s="2083"/>
      <c r="T94" s="2083"/>
      <c r="U94" s="2083"/>
      <c r="V94" s="2083"/>
      <c r="W94" s="2083"/>
      <c r="X94" s="2083"/>
      <c r="Y94" s="2083"/>
      <c r="Z94" s="164"/>
      <c r="AA94" s="164"/>
    </row>
    <row r="95" spans="1:27" x14ac:dyDescent="0.2">
      <c r="A95" s="844"/>
      <c r="B95" s="844"/>
      <c r="C95" s="844"/>
      <c r="D95" s="164"/>
      <c r="E95" s="164"/>
      <c r="F95" s="164"/>
      <c r="G95" s="164"/>
      <c r="H95" s="164"/>
      <c r="I95" s="164"/>
      <c r="J95" s="164"/>
      <c r="K95" s="164"/>
      <c r="L95" s="164"/>
      <c r="M95" s="164"/>
      <c r="N95" s="164"/>
      <c r="O95" s="164"/>
      <c r="P95" s="843"/>
      <c r="Q95" s="300"/>
      <c r="R95" s="843"/>
      <c r="S95" s="300"/>
      <c r="T95" s="300"/>
      <c r="U95" s="300"/>
      <c r="V95" s="843"/>
      <c r="W95" s="300"/>
      <c r="X95" s="300"/>
      <c r="Y95" s="300"/>
      <c r="Z95" s="164"/>
      <c r="AA95" s="164"/>
    </row>
    <row r="96" spans="1:27" x14ac:dyDescent="0.2">
      <c r="A96" s="844"/>
      <c r="B96" s="844"/>
      <c r="C96" s="844"/>
      <c r="D96" s="164"/>
      <c r="E96" s="164"/>
      <c r="F96" s="164"/>
      <c r="G96" s="164"/>
      <c r="H96" s="164"/>
      <c r="I96" s="164"/>
      <c r="J96" s="164"/>
      <c r="K96" s="164"/>
      <c r="L96" s="164"/>
      <c r="M96" s="164"/>
      <c r="N96" s="164"/>
      <c r="O96" s="164"/>
      <c r="P96" s="843"/>
      <c r="Q96" s="300"/>
      <c r="R96" s="843"/>
      <c r="S96" s="300"/>
      <c r="T96" s="300"/>
      <c r="U96" s="300"/>
      <c r="V96" s="843"/>
      <c r="W96" s="300"/>
      <c r="X96" s="300"/>
      <c r="Y96" s="300"/>
      <c r="Z96" s="164"/>
      <c r="AA96" s="164"/>
    </row>
  </sheetData>
  <mergeCells count="29">
    <mergeCell ref="I1:J1"/>
    <mergeCell ref="A1:H1"/>
    <mergeCell ref="D3:J3"/>
    <mergeCell ref="A59:A62"/>
    <mergeCell ref="A63:A70"/>
    <mergeCell ref="A35:A43"/>
    <mergeCell ref="A22:A25"/>
    <mergeCell ref="A10:B10"/>
    <mergeCell ref="A45:A54"/>
    <mergeCell ref="A55:A58"/>
    <mergeCell ref="A11:B11"/>
    <mergeCell ref="A12:A18"/>
    <mergeCell ref="A26:A29"/>
    <mergeCell ref="P3:Y3"/>
    <mergeCell ref="R4:U4"/>
    <mergeCell ref="M3:O3"/>
    <mergeCell ref="M92:Y94"/>
    <mergeCell ref="K3:L3"/>
    <mergeCell ref="A92:L94"/>
    <mergeCell ref="V4:Y4"/>
    <mergeCell ref="A80:A88"/>
    <mergeCell ref="A31:A34"/>
    <mergeCell ref="A19:A21"/>
    <mergeCell ref="P4:Q4"/>
    <mergeCell ref="A3:B7"/>
    <mergeCell ref="A8:B8"/>
    <mergeCell ref="A9:B9"/>
    <mergeCell ref="A71:A74"/>
    <mergeCell ref="A75:A79"/>
  </mergeCells>
  <phoneticPr fontId="5"/>
  <printOptions horizontalCentered="1"/>
  <pageMargins left="0.59055118110236227" right="0.59055118110236227" top="0.59055118110236227" bottom="0.39370078740157483" header="0.51181102362204722" footer="0.31496062992125984"/>
  <pageSetup paperSize="9" scale="94" firstPageNumber="36" pageOrder="overThenDown" orientation="portrait" useFirstPageNumber="1" r:id="rId1"/>
  <headerFooter scaleWithDoc="0" alignWithMargins="0">
    <oddHeader>&amp;R&amp;6　　　</oddHeader>
    <oddFooter>&amp;C&amp;14&amp;P</oddFooter>
  </headerFooter>
  <rowBreaks count="1" manualBreakCount="1">
    <brk id="44" max="24" man="1"/>
  </rowBreaks>
  <colBreaks count="1" manualBreakCount="1">
    <brk id="12" max="89"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theme="5" tint="0.39997558519241921"/>
  </sheetPr>
  <dimension ref="A1:M53"/>
  <sheetViews>
    <sheetView view="pageBreakPreview" zoomScaleNormal="100" zoomScaleSheetLayoutView="100" workbookViewId="0">
      <pane xSplit="2" ySplit="6" topLeftCell="C46" activePane="bottomRight" state="frozen"/>
      <selection activeCell="F34" sqref="F34"/>
      <selection pane="topRight" activeCell="F34" sqref="F34"/>
      <selection pane="bottomLeft" activeCell="F34" sqref="F34"/>
      <selection pane="bottomRight" activeCell="L3" sqref="L3:N18"/>
    </sheetView>
  </sheetViews>
  <sheetFormatPr defaultColWidth="9" defaultRowHeight="13.2" x14ac:dyDescent="0.2"/>
  <cols>
    <col min="1" max="1" width="5" style="34" bestFit="1" customWidth="1"/>
    <col min="2" max="2" width="16.33203125" style="34" bestFit="1" customWidth="1"/>
    <col min="3" max="4" width="14" style="34" customWidth="1"/>
    <col min="5" max="5" width="17.77734375" style="34" bestFit="1" customWidth="1"/>
    <col min="6" max="6" width="13.88671875" style="34" bestFit="1" customWidth="1"/>
    <col min="7" max="7" width="15.33203125" style="34" bestFit="1" customWidth="1"/>
    <col min="8" max="8" width="14.77734375" style="34" bestFit="1" customWidth="1"/>
    <col min="9" max="9" width="9.6640625" style="34" bestFit="1" customWidth="1"/>
    <col min="10" max="10" width="14.109375" style="34" bestFit="1" customWidth="1"/>
    <col min="11" max="11" width="15.33203125" style="34" customWidth="1"/>
    <col min="12" max="12" width="12.6640625" style="34" customWidth="1"/>
    <col min="13" max="14" width="9" style="34"/>
    <col min="15" max="15" width="17" style="34" customWidth="1"/>
    <col min="16" max="16384" width="9" style="34"/>
  </cols>
  <sheetData>
    <row r="1" spans="1:13" ht="16.2" x14ac:dyDescent="0.2">
      <c r="A1" s="2112" t="s">
        <v>496</v>
      </c>
      <c r="B1" s="2112"/>
      <c r="C1" s="2112"/>
      <c r="D1" s="2112"/>
      <c r="E1" s="2112"/>
      <c r="F1" s="2112"/>
      <c r="G1" s="116"/>
      <c r="H1" s="116"/>
    </row>
    <row r="2" spans="1:13" ht="13.8" thickBot="1" x14ac:dyDescent="0.25">
      <c r="E2" s="2017"/>
      <c r="F2" s="2017"/>
    </row>
    <row r="3" spans="1:13" ht="13.2" customHeight="1" x14ac:dyDescent="0.2">
      <c r="A3" s="2119" t="s">
        <v>76</v>
      </c>
      <c r="B3" s="2120"/>
      <c r="C3" s="117" t="s">
        <v>283</v>
      </c>
      <c r="D3" s="117" t="s">
        <v>284</v>
      </c>
      <c r="E3" s="1358"/>
      <c r="F3" s="189"/>
      <c r="G3" s="1358"/>
      <c r="H3" s="1359"/>
      <c r="I3" s="2115" t="s">
        <v>494</v>
      </c>
      <c r="J3" s="2116"/>
      <c r="K3" s="96"/>
    </row>
    <row r="4" spans="1:13" ht="22.5" customHeight="1" x14ac:dyDescent="0.2">
      <c r="A4" s="2121"/>
      <c r="B4" s="2007"/>
      <c r="C4" s="118" t="s">
        <v>145</v>
      </c>
      <c r="D4" s="118" t="s">
        <v>146</v>
      </c>
      <c r="E4" s="2110" t="s">
        <v>152</v>
      </c>
      <c r="F4" s="2110" t="s">
        <v>153</v>
      </c>
      <c r="G4" s="2110" t="s">
        <v>154</v>
      </c>
      <c r="H4" s="2110" t="s">
        <v>155</v>
      </c>
      <c r="I4" s="2117"/>
      <c r="J4" s="2118"/>
      <c r="K4" s="96"/>
    </row>
    <row r="5" spans="1:13" ht="41.25" customHeight="1" x14ac:dyDescent="0.2">
      <c r="A5" s="2121"/>
      <c r="B5" s="2007"/>
      <c r="C5" s="119"/>
      <c r="D5" s="119"/>
      <c r="E5" s="2111"/>
      <c r="F5" s="2111"/>
      <c r="G5" s="2113"/>
      <c r="H5" s="2113"/>
      <c r="I5" s="118" t="s">
        <v>41</v>
      </c>
      <c r="J5" s="1594" t="s">
        <v>40</v>
      </c>
      <c r="K5" s="96"/>
      <c r="L5" s="120"/>
    </row>
    <row r="6" spans="1:13" ht="13.8" thickBot="1" x14ac:dyDescent="0.25">
      <c r="A6" s="2122"/>
      <c r="B6" s="2123"/>
      <c r="C6" s="121" t="s">
        <v>400</v>
      </c>
      <c r="D6" s="121" t="s">
        <v>400</v>
      </c>
      <c r="E6" s="122" t="s">
        <v>285</v>
      </c>
      <c r="F6" s="122" t="s">
        <v>286</v>
      </c>
      <c r="G6" s="122" t="s">
        <v>287</v>
      </c>
      <c r="H6" s="122" t="s">
        <v>288</v>
      </c>
      <c r="I6" s="1595" t="s">
        <v>43</v>
      </c>
      <c r="J6" s="1596" t="s">
        <v>400</v>
      </c>
      <c r="K6" s="96"/>
    </row>
    <row r="7" spans="1:13" ht="13.8" thickBot="1" x14ac:dyDescent="0.25">
      <c r="A7" s="2121" t="s">
        <v>248</v>
      </c>
      <c r="B7" s="2007"/>
      <c r="C7" s="1597">
        <f>SUM(C8:C10)</f>
        <v>111</v>
      </c>
      <c r="D7" s="1597">
        <f t="shared" ref="D7:I7" si="0">SUM(D8:D10)</f>
        <v>2708</v>
      </c>
      <c r="E7" s="1597">
        <f t="shared" si="0"/>
        <v>1972</v>
      </c>
      <c r="F7" s="1597">
        <f t="shared" si="0"/>
        <v>21</v>
      </c>
      <c r="G7" s="1597">
        <f t="shared" si="0"/>
        <v>618</v>
      </c>
      <c r="H7" s="1597">
        <f t="shared" si="0"/>
        <v>97</v>
      </c>
      <c r="I7" s="123">
        <f t="shared" si="0"/>
        <v>7147</v>
      </c>
      <c r="J7" s="1598">
        <f>SUM(J8:J10)</f>
        <v>16204</v>
      </c>
      <c r="K7" s="124"/>
      <c r="L7" s="125"/>
      <c r="M7" s="126"/>
    </row>
    <row r="8" spans="1:13" x14ac:dyDescent="0.2">
      <c r="A8" s="2114" t="s">
        <v>77</v>
      </c>
      <c r="B8" s="2035"/>
      <c r="C8" s="1599">
        <f t="shared" ref="C8:J8" si="1">SUM(C11:C13)</f>
        <v>21</v>
      </c>
      <c r="D8" s="1599">
        <f t="shared" si="1"/>
        <v>921</v>
      </c>
      <c r="E8" s="127">
        <f t="shared" si="1"/>
        <v>845</v>
      </c>
      <c r="F8" s="1599">
        <f t="shared" si="1"/>
        <v>21</v>
      </c>
      <c r="G8" s="1599">
        <f t="shared" si="1"/>
        <v>0</v>
      </c>
      <c r="H8" s="127">
        <f t="shared" si="1"/>
        <v>55</v>
      </c>
      <c r="I8" s="127">
        <f t="shared" si="1"/>
        <v>2613</v>
      </c>
      <c r="J8" s="1600">
        <f t="shared" si="1"/>
        <v>5101</v>
      </c>
      <c r="K8" s="124"/>
      <c r="L8" s="125"/>
      <c r="M8" s="126"/>
    </row>
    <row r="9" spans="1:13" x14ac:dyDescent="0.2">
      <c r="A9" s="2124" t="s">
        <v>249</v>
      </c>
      <c r="B9" s="1995"/>
      <c r="C9" s="1601">
        <f t="shared" ref="C9:J9" si="2">SUM(C14:C15)</f>
        <v>71</v>
      </c>
      <c r="D9" s="1601">
        <f t="shared" si="2"/>
        <v>1392</v>
      </c>
      <c r="E9" s="128">
        <f t="shared" si="2"/>
        <v>826</v>
      </c>
      <c r="F9" s="1601">
        <f t="shared" si="2"/>
        <v>0</v>
      </c>
      <c r="G9" s="1601">
        <f t="shared" si="2"/>
        <v>524</v>
      </c>
      <c r="H9" s="128">
        <f t="shared" si="2"/>
        <v>42</v>
      </c>
      <c r="I9" s="128">
        <f t="shared" si="2"/>
        <v>3984</v>
      </c>
      <c r="J9" s="1602">
        <f t="shared" si="2"/>
        <v>9793</v>
      </c>
      <c r="K9" s="124"/>
      <c r="L9" s="125"/>
      <c r="M9" s="126"/>
    </row>
    <row r="10" spans="1:13" ht="13.8" thickBot="1" x14ac:dyDescent="0.25">
      <c r="A10" s="2125" t="s">
        <v>78</v>
      </c>
      <c r="B10" s="1997"/>
      <c r="C10" s="1603">
        <f t="shared" ref="C10:J10" si="3">SUM(C16:C17)</f>
        <v>19</v>
      </c>
      <c r="D10" s="1604">
        <f t="shared" si="3"/>
        <v>395</v>
      </c>
      <c r="E10" s="129">
        <f t="shared" si="3"/>
        <v>301</v>
      </c>
      <c r="F10" s="1603">
        <f t="shared" si="3"/>
        <v>0</v>
      </c>
      <c r="G10" s="1603">
        <f t="shared" si="3"/>
        <v>94</v>
      </c>
      <c r="H10" s="1603">
        <f t="shared" si="3"/>
        <v>0</v>
      </c>
      <c r="I10" s="129">
        <f t="shared" si="3"/>
        <v>550</v>
      </c>
      <c r="J10" s="1605">
        <f t="shared" si="3"/>
        <v>1310</v>
      </c>
      <c r="K10" s="124"/>
      <c r="L10" s="125"/>
      <c r="M10" s="126"/>
    </row>
    <row r="11" spans="1:13" ht="13.2" customHeight="1" x14ac:dyDescent="0.2">
      <c r="A11" s="2107" t="s">
        <v>147</v>
      </c>
      <c r="B11" s="42" t="s">
        <v>250</v>
      </c>
      <c r="C11" s="1599">
        <v>2</v>
      </c>
      <c r="D11" s="1599">
        <f>SUM(E11:H11)</f>
        <v>292</v>
      </c>
      <c r="E11" s="127">
        <v>235</v>
      </c>
      <c r="F11" s="1599">
        <v>17</v>
      </c>
      <c r="G11" s="1599"/>
      <c r="H11" s="127">
        <v>40</v>
      </c>
      <c r="I11" s="127">
        <v>203</v>
      </c>
      <c r="J11" s="1600">
        <v>370</v>
      </c>
      <c r="K11" s="124"/>
      <c r="L11" s="125"/>
      <c r="M11" s="126"/>
    </row>
    <row r="12" spans="1:13" x14ac:dyDescent="0.2">
      <c r="A12" s="2108"/>
      <c r="B12" s="1355" t="s">
        <v>251</v>
      </c>
      <c r="C12" s="1601">
        <v>15</v>
      </c>
      <c r="D12" s="1606">
        <f t="shared" ref="D12:D17" si="4">SUM(E12:H12)</f>
        <v>600</v>
      </c>
      <c r="E12" s="128">
        <v>585</v>
      </c>
      <c r="F12" s="1601"/>
      <c r="G12" s="1601"/>
      <c r="H12" s="128">
        <v>15</v>
      </c>
      <c r="I12" s="128">
        <v>813</v>
      </c>
      <c r="J12" s="1602">
        <v>1724</v>
      </c>
      <c r="K12" s="124"/>
      <c r="L12" s="125"/>
      <c r="M12" s="126"/>
    </row>
    <row r="13" spans="1:13" x14ac:dyDescent="0.2">
      <c r="A13" s="2108"/>
      <c r="B13" s="1355" t="s">
        <v>252</v>
      </c>
      <c r="C13" s="1606">
        <v>4</v>
      </c>
      <c r="D13" s="1606">
        <f t="shared" si="4"/>
        <v>29</v>
      </c>
      <c r="E13" s="130">
        <v>25</v>
      </c>
      <c r="F13" s="1606">
        <v>4</v>
      </c>
      <c r="G13" s="1606"/>
      <c r="H13" s="130"/>
      <c r="I13" s="130">
        <v>1597</v>
      </c>
      <c r="J13" s="1607">
        <v>3007</v>
      </c>
      <c r="K13" s="124"/>
      <c r="L13" s="125"/>
      <c r="M13" s="126"/>
    </row>
    <row r="14" spans="1:13" x14ac:dyDescent="0.2">
      <c r="A14" s="2108"/>
      <c r="B14" s="1355" t="s">
        <v>249</v>
      </c>
      <c r="C14" s="1606">
        <v>70</v>
      </c>
      <c r="D14" s="1606">
        <f t="shared" si="4"/>
        <v>1385</v>
      </c>
      <c r="E14" s="1606">
        <v>819</v>
      </c>
      <c r="F14" s="1606"/>
      <c r="G14" s="1606">
        <v>524</v>
      </c>
      <c r="H14" s="1606">
        <v>42</v>
      </c>
      <c r="I14" s="130">
        <v>3831</v>
      </c>
      <c r="J14" s="1607">
        <v>9340</v>
      </c>
      <c r="K14" s="124"/>
      <c r="L14" s="125"/>
      <c r="M14" s="126"/>
    </row>
    <row r="15" spans="1:13" x14ac:dyDescent="0.2">
      <c r="A15" s="2108"/>
      <c r="B15" s="1355" t="s">
        <v>80</v>
      </c>
      <c r="C15" s="1606">
        <v>1</v>
      </c>
      <c r="D15" s="1606">
        <f t="shared" si="4"/>
        <v>7</v>
      </c>
      <c r="E15" s="130">
        <v>7</v>
      </c>
      <c r="F15" s="1606"/>
      <c r="G15" s="1606"/>
      <c r="H15" s="130"/>
      <c r="I15" s="130">
        <v>153</v>
      </c>
      <c r="J15" s="1607">
        <v>453</v>
      </c>
      <c r="K15" s="124"/>
      <c r="L15" s="125"/>
      <c r="M15" s="126"/>
    </row>
    <row r="16" spans="1:13" x14ac:dyDescent="0.2">
      <c r="A16" s="2108"/>
      <c r="B16" s="1355" t="s">
        <v>253</v>
      </c>
      <c r="C16" s="1606">
        <v>15</v>
      </c>
      <c r="D16" s="1606">
        <f t="shared" si="4"/>
        <v>391</v>
      </c>
      <c r="E16" s="130">
        <v>297</v>
      </c>
      <c r="F16" s="1606"/>
      <c r="G16" s="1606">
        <v>94</v>
      </c>
      <c r="H16" s="1606"/>
      <c r="I16" s="130">
        <v>434</v>
      </c>
      <c r="J16" s="1607">
        <v>934</v>
      </c>
      <c r="K16" s="124"/>
      <c r="L16" s="125"/>
      <c r="M16" s="126"/>
    </row>
    <row r="17" spans="1:13" ht="13.8" thickBot="1" x14ac:dyDescent="0.25">
      <c r="A17" s="2109"/>
      <c r="B17" s="1357" t="s">
        <v>247</v>
      </c>
      <c r="C17" s="1608">
        <v>4</v>
      </c>
      <c r="D17" s="1608">
        <f t="shared" si="4"/>
        <v>4</v>
      </c>
      <c r="E17" s="131">
        <v>4</v>
      </c>
      <c r="F17" s="1608"/>
      <c r="G17" s="1608"/>
      <c r="H17" s="131"/>
      <c r="I17" s="131">
        <v>116</v>
      </c>
      <c r="J17" s="1609">
        <v>376</v>
      </c>
      <c r="K17" s="124"/>
      <c r="L17" s="125"/>
      <c r="M17" s="126"/>
    </row>
    <row r="18" spans="1:13" s="136" customFormat="1" ht="200.25" customHeight="1" thickBot="1" x14ac:dyDescent="0.25">
      <c r="A18" s="1356"/>
      <c r="B18" s="1610"/>
      <c r="C18" s="133"/>
      <c r="D18" s="1611"/>
      <c r="E18" s="133"/>
      <c r="F18" s="133"/>
      <c r="G18" s="192"/>
      <c r="H18" s="134"/>
      <c r="I18" s="134"/>
      <c r="J18" s="192"/>
      <c r="K18" s="134"/>
      <c r="L18" s="132"/>
      <c r="M18" s="135"/>
    </row>
    <row r="19" spans="1:13" x14ac:dyDescent="0.2">
      <c r="J19" s="190"/>
    </row>
    <row r="20" spans="1:13" x14ac:dyDescent="0.2">
      <c r="C20" s="137"/>
      <c r="D20" s="137"/>
      <c r="E20" s="137"/>
      <c r="F20" s="137"/>
      <c r="G20" s="137"/>
      <c r="H20" s="137"/>
      <c r="I20" s="137"/>
      <c r="J20" s="191"/>
      <c r="K20" s="137"/>
    </row>
    <row r="21" spans="1:13" x14ac:dyDescent="0.2">
      <c r="A21" s="137"/>
      <c r="B21" s="137"/>
      <c r="C21" s="137"/>
      <c r="D21" s="137"/>
      <c r="E21" s="137"/>
      <c r="F21" s="137"/>
      <c r="G21" s="137"/>
      <c r="H21" s="137"/>
      <c r="I21" s="137"/>
      <c r="J21" s="191"/>
      <c r="K21" s="137"/>
    </row>
    <row r="22" spans="1:13" x14ac:dyDescent="0.2">
      <c r="J22" s="136"/>
    </row>
    <row r="23" spans="1:13" x14ac:dyDescent="0.2">
      <c r="J23" s="136"/>
    </row>
    <row r="24" spans="1:13" x14ac:dyDescent="0.2">
      <c r="J24" s="136"/>
    </row>
    <row r="25" spans="1:13" x14ac:dyDescent="0.2">
      <c r="J25" s="136"/>
    </row>
    <row r="26" spans="1:13" x14ac:dyDescent="0.2">
      <c r="J26" s="136"/>
    </row>
    <row r="27" spans="1:13" x14ac:dyDescent="0.2">
      <c r="J27" s="136"/>
    </row>
    <row r="28" spans="1:13" x14ac:dyDescent="0.2">
      <c r="J28" s="136"/>
    </row>
    <row r="29" spans="1:13" x14ac:dyDescent="0.2">
      <c r="J29" s="136"/>
    </row>
    <row r="30" spans="1:13" x14ac:dyDescent="0.2">
      <c r="J30" s="136"/>
    </row>
    <row r="31" spans="1:13" x14ac:dyDescent="0.2">
      <c r="J31" s="136"/>
    </row>
    <row r="32" spans="1:13" x14ac:dyDescent="0.2">
      <c r="J32" s="136"/>
    </row>
    <row r="33" spans="10:10" x14ac:dyDescent="0.2">
      <c r="J33" s="136"/>
    </row>
    <row r="34" spans="10:10" x14ac:dyDescent="0.2">
      <c r="J34" s="136"/>
    </row>
    <row r="35" spans="10:10" x14ac:dyDescent="0.2">
      <c r="J35" s="136"/>
    </row>
    <row r="36" spans="10:10" x14ac:dyDescent="0.2">
      <c r="J36" s="136"/>
    </row>
    <row r="37" spans="10:10" x14ac:dyDescent="0.2">
      <c r="J37" s="136"/>
    </row>
    <row r="38" spans="10:10" x14ac:dyDescent="0.2">
      <c r="J38" s="136"/>
    </row>
    <row r="39" spans="10:10" x14ac:dyDescent="0.2">
      <c r="J39" s="136"/>
    </row>
    <row r="40" spans="10:10" x14ac:dyDescent="0.2">
      <c r="J40" s="136"/>
    </row>
    <row r="41" spans="10:10" x14ac:dyDescent="0.2">
      <c r="J41" s="136"/>
    </row>
    <row r="42" spans="10:10" x14ac:dyDescent="0.2">
      <c r="J42" s="136"/>
    </row>
    <row r="43" spans="10:10" x14ac:dyDescent="0.2">
      <c r="J43" s="136"/>
    </row>
    <row r="44" spans="10:10" x14ac:dyDescent="0.2">
      <c r="J44" s="136"/>
    </row>
    <row r="45" spans="10:10" x14ac:dyDescent="0.2">
      <c r="J45" s="136"/>
    </row>
    <row r="46" spans="10:10" x14ac:dyDescent="0.2">
      <c r="J46" s="136"/>
    </row>
    <row r="47" spans="10:10" x14ac:dyDescent="0.2">
      <c r="J47" s="136"/>
    </row>
    <row r="48" spans="10:10" x14ac:dyDescent="0.2">
      <c r="J48" s="136"/>
    </row>
    <row r="49" spans="10:10" x14ac:dyDescent="0.2">
      <c r="J49" s="136"/>
    </row>
    <row r="50" spans="10:10" x14ac:dyDescent="0.2">
      <c r="J50" s="136"/>
    </row>
    <row r="51" spans="10:10" x14ac:dyDescent="0.2">
      <c r="J51" s="136"/>
    </row>
    <row r="52" spans="10:10" x14ac:dyDescent="0.2">
      <c r="J52" s="136"/>
    </row>
    <row r="53" spans="10:10" x14ac:dyDescent="0.2">
      <c r="J53" s="136"/>
    </row>
  </sheetData>
  <mergeCells count="13">
    <mergeCell ref="I3:J4"/>
    <mergeCell ref="A3:B6"/>
    <mergeCell ref="A9:B9"/>
    <mergeCell ref="A10:B10"/>
    <mergeCell ref="A7:B7"/>
    <mergeCell ref="F4:F5"/>
    <mergeCell ref="A11:A17"/>
    <mergeCell ref="E4:E5"/>
    <mergeCell ref="A1:F1"/>
    <mergeCell ref="G4:G5"/>
    <mergeCell ref="H4:H5"/>
    <mergeCell ref="E2:F2"/>
    <mergeCell ref="A8:B8"/>
  </mergeCells>
  <phoneticPr fontId="8"/>
  <printOptions horizontalCentered="1"/>
  <pageMargins left="0.59055118110236227" right="0.59055118110236227" top="0.59055118110236227" bottom="0.39370078740157483" header="0.51181102362204722" footer="0.31496062992125984"/>
  <pageSetup paperSize="9" firstPageNumber="40" pageOrder="overThenDown" orientation="portrait" useFirstPageNumber="1" r:id="rId1"/>
  <headerFooter scaleWithDoc="0">
    <oddFooter>&amp;C&amp;14&amp;P</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J122"/>
  <sheetViews>
    <sheetView tabSelected="1" view="pageBreakPreview" zoomScaleNormal="75" zoomScaleSheetLayoutView="75" workbookViewId="0">
      <pane ySplit="4" topLeftCell="A100" activePane="bottomLeft" state="frozen"/>
      <selection activeCell="F34" sqref="F34"/>
      <selection pane="bottomLeft" activeCell="K4" sqref="J4:K106"/>
    </sheetView>
  </sheetViews>
  <sheetFormatPr defaultColWidth="9" defaultRowHeight="13.2" x14ac:dyDescent="0.2"/>
  <cols>
    <col min="1" max="1" width="4.21875" style="334" bestFit="1" customWidth="1"/>
    <col min="2" max="2" width="12.77734375" style="334" bestFit="1" customWidth="1"/>
    <col min="3" max="3" width="10.6640625" style="334" customWidth="1"/>
    <col min="4" max="4" width="9.44140625" style="334" customWidth="1"/>
    <col min="5" max="5" width="8.44140625" style="334" customWidth="1"/>
    <col min="6" max="8" width="9.44140625" style="334" customWidth="1"/>
    <col min="9" max="9" width="9.77734375" style="334" bestFit="1" customWidth="1"/>
    <col min="10" max="16384" width="9" style="334"/>
  </cols>
  <sheetData>
    <row r="1" spans="1:10" ht="20.25" customHeight="1" x14ac:dyDescent="0.2">
      <c r="A1" s="2142" t="s">
        <v>495</v>
      </c>
      <c r="B1" s="2142"/>
      <c r="C1" s="2142"/>
      <c r="D1" s="2142"/>
      <c r="E1" s="2142"/>
      <c r="F1" s="2142"/>
      <c r="G1" s="2143"/>
      <c r="H1" s="2143"/>
      <c r="I1" s="2143"/>
    </row>
    <row r="2" spans="1:10" ht="19.5" customHeight="1" thickBot="1" x14ac:dyDescent="0.25">
      <c r="A2" s="867"/>
      <c r="B2" s="867"/>
      <c r="C2" s="867"/>
      <c r="D2" s="867"/>
      <c r="E2" s="867"/>
      <c r="F2" s="867"/>
      <c r="G2" s="868"/>
      <c r="H2" s="868"/>
      <c r="I2" s="1203"/>
    </row>
    <row r="3" spans="1:10" ht="13.8" customHeight="1" thickBot="1" x14ac:dyDescent="0.25">
      <c r="A3" s="2159" t="s">
        <v>76</v>
      </c>
      <c r="B3" s="2160"/>
      <c r="C3" s="2152" t="s">
        <v>413</v>
      </c>
      <c r="D3" s="1360"/>
      <c r="E3" s="1360"/>
      <c r="F3" s="1360"/>
      <c r="G3" s="2147" t="s">
        <v>39</v>
      </c>
      <c r="H3" s="2047"/>
      <c r="I3" s="2148"/>
    </row>
    <row r="4" spans="1:10" ht="72.599999999999994" thickBot="1" x14ac:dyDescent="0.25">
      <c r="A4" s="2161"/>
      <c r="B4" s="2043"/>
      <c r="C4" s="2153"/>
      <c r="D4" s="869" t="s">
        <v>323</v>
      </c>
      <c r="E4" s="869" t="s">
        <v>416</v>
      </c>
      <c r="F4" s="870" t="s">
        <v>188</v>
      </c>
      <c r="G4" s="871" t="s">
        <v>306</v>
      </c>
      <c r="H4" s="871" t="s">
        <v>411</v>
      </c>
      <c r="I4" s="872" t="s">
        <v>412</v>
      </c>
    </row>
    <row r="5" spans="1:10" ht="13.8" thickBot="1" x14ac:dyDescent="0.25">
      <c r="A5" s="2154" t="s">
        <v>248</v>
      </c>
      <c r="B5" s="2155"/>
      <c r="C5" s="873">
        <f>SUM(C6:C8)</f>
        <v>287</v>
      </c>
      <c r="D5" s="874">
        <f t="shared" ref="D5:I5" si="0">SUM(D6:D8)</f>
        <v>264</v>
      </c>
      <c r="E5" s="874">
        <f t="shared" si="0"/>
        <v>110</v>
      </c>
      <c r="F5" s="874">
        <f t="shared" si="0"/>
        <v>6</v>
      </c>
      <c r="G5" s="873">
        <f t="shared" si="0"/>
        <v>154</v>
      </c>
      <c r="H5" s="873">
        <f t="shared" si="0"/>
        <v>98</v>
      </c>
      <c r="I5" s="1612">
        <f t="shared" si="0"/>
        <v>35</v>
      </c>
    </row>
    <row r="6" spans="1:10" x14ac:dyDescent="0.2">
      <c r="A6" s="2156" t="s">
        <v>77</v>
      </c>
      <c r="B6" s="2047"/>
      <c r="C6" s="333">
        <f>SUM(C9:C11)</f>
        <v>98</v>
      </c>
      <c r="D6" s="333">
        <f t="shared" ref="D6:I6" si="1">SUM(D9:D11)</f>
        <v>95</v>
      </c>
      <c r="E6" s="333">
        <f t="shared" si="1"/>
        <v>38</v>
      </c>
      <c r="F6" s="333">
        <f t="shared" si="1"/>
        <v>4</v>
      </c>
      <c r="G6" s="333">
        <f t="shared" si="1"/>
        <v>48</v>
      </c>
      <c r="H6" s="333">
        <f t="shared" si="1"/>
        <v>39</v>
      </c>
      <c r="I6" s="1613">
        <f t="shared" si="1"/>
        <v>11</v>
      </c>
    </row>
    <row r="7" spans="1:10" x14ac:dyDescent="0.2">
      <c r="A7" s="2157" t="s">
        <v>249</v>
      </c>
      <c r="B7" s="2045"/>
      <c r="C7" s="875">
        <f>SUM(C12:C13)</f>
        <v>101</v>
      </c>
      <c r="D7" s="875">
        <f t="shared" ref="D7:I7" si="2">SUM(D12:D13)</f>
        <v>97</v>
      </c>
      <c r="E7" s="875">
        <f t="shared" si="2"/>
        <v>44</v>
      </c>
      <c r="F7" s="875">
        <f t="shared" si="2"/>
        <v>2</v>
      </c>
      <c r="G7" s="875">
        <f t="shared" si="2"/>
        <v>56</v>
      </c>
      <c r="H7" s="875">
        <f t="shared" si="2"/>
        <v>34</v>
      </c>
      <c r="I7" s="1614">
        <f t="shared" si="2"/>
        <v>11</v>
      </c>
    </row>
    <row r="8" spans="1:10" ht="13.8" thickBot="1" x14ac:dyDescent="0.25">
      <c r="A8" s="2158" t="s">
        <v>78</v>
      </c>
      <c r="B8" s="2062"/>
      <c r="C8" s="877">
        <f>SUM(C14:C15)</f>
        <v>88</v>
      </c>
      <c r="D8" s="877">
        <f t="shared" ref="D8:I8" si="3">SUM(D14:D15)</f>
        <v>72</v>
      </c>
      <c r="E8" s="877">
        <f t="shared" si="3"/>
        <v>28</v>
      </c>
      <c r="F8" s="877">
        <f t="shared" si="3"/>
        <v>0</v>
      </c>
      <c r="G8" s="877">
        <f t="shared" si="3"/>
        <v>50</v>
      </c>
      <c r="H8" s="877">
        <f t="shared" si="3"/>
        <v>25</v>
      </c>
      <c r="I8" s="1615">
        <f t="shared" si="3"/>
        <v>13</v>
      </c>
    </row>
    <row r="9" spans="1:10" ht="13.2" customHeight="1" x14ac:dyDescent="0.2">
      <c r="A9" s="2149" t="s">
        <v>147</v>
      </c>
      <c r="B9" s="330" t="s">
        <v>250</v>
      </c>
      <c r="C9" s="331">
        <f>SUM(C18,C22,C26)</f>
        <v>20</v>
      </c>
      <c r="D9" s="332">
        <f>SUM(D18,D22,D26)</f>
        <v>18</v>
      </c>
      <c r="E9" s="332">
        <f t="shared" ref="E9:I9" si="4">SUM(E18,E22,E26)</f>
        <v>9</v>
      </c>
      <c r="F9" s="332">
        <f t="shared" si="4"/>
        <v>2</v>
      </c>
      <c r="G9" s="333">
        <f t="shared" si="4"/>
        <v>8</v>
      </c>
      <c r="H9" s="333">
        <f t="shared" si="4"/>
        <v>11</v>
      </c>
      <c r="I9" s="1613">
        <f t="shared" si="4"/>
        <v>1</v>
      </c>
    </row>
    <row r="10" spans="1:10" x14ac:dyDescent="0.2">
      <c r="A10" s="2150"/>
      <c r="B10" s="422" t="s">
        <v>251</v>
      </c>
      <c r="C10" s="878">
        <f>SUM(C28,C32,C41)</f>
        <v>42</v>
      </c>
      <c r="D10" s="876">
        <f>SUM(D28,D32,D41)</f>
        <v>42</v>
      </c>
      <c r="E10" s="876">
        <f>SUM(E28,E32,E41)</f>
        <v>15</v>
      </c>
      <c r="F10" s="876">
        <f>SUM(F28,F32,F41)</f>
        <v>2</v>
      </c>
      <c r="G10" s="875">
        <f>SUM(G28,G32,G41)</f>
        <v>17</v>
      </c>
      <c r="H10" s="875">
        <f t="shared" ref="H10:I10" si="5">SUM(H28,H32,H41)</f>
        <v>19</v>
      </c>
      <c r="I10" s="1614">
        <f t="shared" si="5"/>
        <v>6</v>
      </c>
    </row>
    <row r="11" spans="1:10" x14ac:dyDescent="0.2">
      <c r="A11" s="2150"/>
      <c r="B11" s="422" t="s">
        <v>252</v>
      </c>
      <c r="C11" s="423">
        <f t="shared" ref="C11:I11" si="6">SUM(C51)</f>
        <v>36</v>
      </c>
      <c r="D11" s="424">
        <f t="shared" si="6"/>
        <v>35</v>
      </c>
      <c r="E11" s="424">
        <f>SUM(E51)</f>
        <v>14</v>
      </c>
      <c r="F11" s="424">
        <f>SUM(F51)</f>
        <v>0</v>
      </c>
      <c r="G11" s="425">
        <f t="shared" si="6"/>
        <v>23</v>
      </c>
      <c r="H11" s="425">
        <f t="shared" si="6"/>
        <v>9</v>
      </c>
      <c r="I11" s="1616">
        <f t="shared" si="6"/>
        <v>4</v>
      </c>
    </row>
    <row r="12" spans="1:10" x14ac:dyDescent="0.2">
      <c r="A12" s="2150"/>
      <c r="B12" s="422" t="s">
        <v>249</v>
      </c>
      <c r="C12" s="423">
        <f>SUM(C55,C59,C67)</f>
        <v>90</v>
      </c>
      <c r="D12" s="424">
        <f t="shared" ref="D12:I12" si="7">SUM(D55,D59,D67)</f>
        <v>86</v>
      </c>
      <c r="E12" s="424">
        <f t="shared" si="7"/>
        <v>38</v>
      </c>
      <c r="F12" s="424">
        <f t="shared" si="7"/>
        <v>2</v>
      </c>
      <c r="G12" s="425">
        <f t="shared" si="7"/>
        <v>50</v>
      </c>
      <c r="H12" s="425">
        <f t="shared" si="7"/>
        <v>31</v>
      </c>
      <c r="I12" s="1616">
        <f t="shared" si="7"/>
        <v>9</v>
      </c>
    </row>
    <row r="13" spans="1:10" x14ac:dyDescent="0.2">
      <c r="A13" s="2150"/>
      <c r="B13" s="422" t="s">
        <v>80</v>
      </c>
      <c r="C13" s="423">
        <f t="shared" ref="C13:I13" si="8">SUM(C71)</f>
        <v>11</v>
      </c>
      <c r="D13" s="424">
        <f t="shared" si="8"/>
        <v>11</v>
      </c>
      <c r="E13" s="424">
        <f>SUM(E71)</f>
        <v>6</v>
      </c>
      <c r="F13" s="424">
        <f>SUM(F71)</f>
        <v>0</v>
      </c>
      <c r="G13" s="425">
        <f t="shared" si="8"/>
        <v>6</v>
      </c>
      <c r="H13" s="425">
        <f t="shared" si="8"/>
        <v>3</v>
      </c>
      <c r="I13" s="1616">
        <f t="shared" si="8"/>
        <v>2</v>
      </c>
    </row>
    <row r="14" spans="1:10" x14ac:dyDescent="0.2">
      <c r="A14" s="2150"/>
      <c r="B14" s="422" t="s">
        <v>253</v>
      </c>
      <c r="C14" s="423">
        <f>SUM(C76,C85)</f>
        <v>72</v>
      </c>
      <c r="D14" s="424">
        <f t="shared" ref="D14:I14" si="9">SUM(D76,D85)</f>
        <v>58</v>
      </c>
      <c r="E14" s="424">
        <f>SUM(E76,E85)</f>
        <v>24</v>
      </c>
      <c r="F14" s="424">
        <f>SUM(F76,F85)</f>
        <v>0</v>
      </c>
      <c r="G14" s="425">
        <f t="shared" si="9"/>
        <v>40</v>
      </c>
      <c r="H14" s="425">
        <f t="shared" si="9"/>
        <v>20</v>
      </c>
      <c r="I14" s="1616">
        <f t="shared" si="9"/>
        <v>12</v>
      </c>
    </row>
    <row r="15" spans="1:10" ht="13.8" thickBot="1" x14ac:dyDescent="0.25">
      <c r="A15" s="2151"/>
      <c r="B15" s="879" t="s">
        <v>247</v>
      </c>
      <c r="C15" s="880">
        <f t="shared" ref="C15:I15" si="10">SUM(C86)</f>
        <v>16</v>
      </c>
      <c r="D15" s="881">
        <f t="shared" si="10"/>
        <v>14</v>
      </c>
      <c r="E15" s="881">
        <f>SUM(E86)</f>
        <v>4</v>
      </c>
      <c r="F15" s="881">
        <f>SUM(F86)</f>
        <v>0</v>
      </c>
      <c r="G15" s="882">
        <f t="shared" si="10"/>
        <v>10</v>
      </c>
      <c r="H15" s="882">
        <f t="shared" si="10"/>
        <v>5</v>
      </c>
      <c r="I15" s="1617">
        <f t="shared" si="10"/>
        <v>1</v>
      </c>
    </row>
    <row r="16" spans="1:10" ht="13.2" customHeight="1" x14ac:dyDescent="0.2">
      <c r="A16" s="2126" t="s">
        <v>289</v>
      </c>
      <c r="B16" s="883" t="s">
        <v>218</v>
      </c>
      <c r="C16" s="1618">
        <v>5</v>
      </c>
      <c r="D16" s="1619">
        <v>4</v>
      </c>
      <c r="E16" s="1619"/>
      <c r="F16" s="1619"/>
      <c r="G16" s="1619">
        <v>1</v>
      </c>
      <c r="H16" s="1619">
        <v>3</v>
      </c>
      <c r="I16" s="1620">
        <v>1</v>
      </c>
      <c r="J16" s="953"/>
    </row>
    <row r="17" spans="1:10" ht="13.8" thickBot="1" x14ac:dyDescent="0.25">
      <c r="A17" s="2127"/>
      <c r="B17" s="884" t="s">
        <v>219</v>
      </c>
      <c r="C17" s="1621"/>
      <c r="D17" s="1622"/>
      <c r="E17" s="1622"/>
      <c r="F17" s="1622"/>
      <c r="G17" s="1622"/>
      <c r="H17" s="1622"/>
      <c r="I17" s="1623"/>
      <c r="J17" s="953"/>
    </row>
    <row r="18" spans="1:10" ht="14.4" thickTop="1" thickBot="1" x14ac:dyDescent="0.25">
      <c r="A18" s="2138"/>
      <c r="B18" s="737" t="s">
        <v>417</v>
      </c>
      <c r="C18" s="1624">
        <f>SUM(C16:C17)</f>
        <v>5</v>
      </c>
      <c r="D18" s="1625">
        <f t="shared" ref="D18:I18" si="11">SUM(D16:D17)</f>
        <v>4</v>
      </c>
      <c r="E18" s="1625">
        <f t="shared" si="11"/>
        <v>0</v>
      </c>
      <c r="F18" s="1625">
        <f t="shared" si="11"/>
        <v>0</v>
      </c>
      <c r="G18" s="1625">
        <f t="shared" si="11"/>
        <v>1</v>
      </c>
      <c r="H18" s="1625">
        <f t="shared" si="11"/>
        <v>3</v>
      </c>
      <c r="I18" s="1626">
        <f t="shared" si="11"/>
        <v>1</v>
      </c>
      <c r="J18" s="953"/>
    </row>
    <row r="19" spans="1:10" ht="13.5" customHeight="1" x14ac:dyDescent="0.2">
      <c r="A19" s="2126" t="s">
        <v>207</v>
      </c>
      <c r="B19" s="884" t="s">
        <v>156</v>
      </c>
      <c r="C19" s="1627">
        <v>1</v>
      </c>
      <c r="D19" s="1628">
        <v>1</v>
      </c>
      <c r="E19" s="1628">
        <v>1</v>
      </c>
      <c r="F19" s="1628"/>
      <c r="G19" s="1628"/>
      <c r="H19" s="1628">
        <v>1</v>
      </c>
      <c r="I19" s="1629"/>
      <c r="J19" s="953"/>
    </row>
    <row r="20" spans="1:10" x14ac:dyDescent="0.2">
      <c r="A20" s="2127"/>
      <c r="B20" s="884" t="s">
        <v>196</v>
      </c>
      <c r="C20" s="1630">
        <v>1</v>
      </c>
      <c r="D20" s="890">
        <v>1</v>
      </c>
      <c r="E20" s="890">
        <v>1</v>
      </c>
      <c r="F20" s="890"/>
      <c r="G20" s="890"/>
      <c r="H20" s="890">
        <v>1</v>
      </c>
      <c r="I20" s="1631"/>
      <c r="J20" s="953"/>
    </row>
    <row r="21" spans="1:10" ht="13.8" thickBot="1" x14ac:dyDescent="0.25">
      <c r="A21" s="2127"/>
      <c r="B21" s="884" t="s">
        <v>220</v>
      </c>
      <c r="C21" s="1630">
        <v>2</v>
      </c>
      <c r="D21" s="890">
        <v>2</v>
      </c>
      <c r="E21" s="890">
        <v>2</v>
      </c>
      <c r="F21" s="890"/>
      <c r="G21" s="890">
        <v>1</v>
      </c>
      <c r="H21" s="890">
        <v>1</v>
      </c>
      <c r="I21" s="1631"/>
      <c r="J21" s="953"/>
    </row>
    <row r="22" spans="1:10" ht="14.4" thickTop="1" thickBot="1" x14ac:dyDescent="0.25">
      <c r="A22" s="2138"/>
      <c r="B22" s="737" t="s">
        <v>417</v>
      </c>
      <c r="C22" s="1632">
        <f t="shared" ref="C22:I22" si="12">SUM(C19:C21)</f>
        <v>4</v>
      </c>
      <c r="D22" s="1633">
        <f t="shared" si="12"/>
        <v>4</v>
      </c>
      <c r="E22" s="1634">
        <f t="shared" si="12"/>
        <v>4</v>
      </c>
      <c r="F22" s="1624">
        <f t="shared" si="12"/>
        <v>0</v>
      </c>
      <c r="G22" s="1635">
        <f t="shared" si="12"/>
        <v>1</v>
      </c>
      <c r="H22" s="1635">
        <f t="shared" si="12"/>
        <v>3</v>
      </c>
      <c r="I22" s="1636">
        <f t="shared" si="12"/>
        <v>0</v>
      </c>
      <c r="J22" s="953"/>
    </row>
    <row r="23" spans="1:10" ht="13.2" customHeight="1" x14ac:dyDescent="0.2">
      <c r="A23" s="2126" t="s">
        <v>208</v>
      </c>
      <c r="B23" s="883" t="s">
        <v>221</v>
      </c>
      <c r="C23" s="1637">
        <v>6</v>
      </c>
      <c r="D23" s="1638">
        <v>5</v>
      </c>
      <c r="E23" s="1639">
        <v>1</v>
      </c>
      <c r="F23" s="1640">
        <v>2</v>
      </c>
      <c r="G23" s="1640">
        <v>4</v>
      </c>
      <c r="H23" s="1640">
        <v>2</v>
      </c>
      <c r="I23" s="1641"/>
      <c r="J23" s="953"/>
    </row>
    <row r="24" spans="1:10" x14ac:dyDescent="0.2">
      <c r="A24" s="2127"/>
      <c r="B24" s="885" t="s">
        <v>169</v>
      </c>
      <c r="C24" s="890">
        <v>2</v>
      </c>
      <c r="D24" s="890">
        <v>2</v>
      </c>
      <c r="E24" s="890">
        <v>2</v>
      </c>
      <c r="F24" s="890"/>
      <c r="G24" s="890">
        <v>1</v>
      </c>
      <c r="H24" s="890">
        <v>1</v>
      </c>
      <c r="I24" s="1631"/>
      <c r="J24" s="953"/>
    </row>
    <row r="25" spans="1:10" ht="13.8" thickBot="1" x14ac:dyDescent="0.25">
      <c r="A25" s="2127"/>
      <c r="B25" s="884" t="s">
        <v>170</v>
      </c>
      <c r="C25" s="1630">
        <v>3</v>
      </c>
      <c r="D25" s="890">
        <v>3</v>
      </c>
      <c r="E25" s="890">
        <v>2</v>
      </c>
      <c r="F25" s="890"/>
      <c r="G25" s="890">
        <v>1</v>
      </c>
      <c r="H25" s="890">
        <v>2</v>
      </c>
      <c r="I25" s="1631"/>
      <c r="J25" s="953"/>
    </row>
    <row r="26" spans="1:10" ht="14.4" thickTop="1" thickBot="1" x14ac:dyDescent="0.25">
      <c r="A26" s="2138"/>
      <c r="B26" s="737" t="s">
        <v>5</v>
      </c>
      <c r="C26" s="1624">
        <f>SUM(C23:C25)</f>
        <v>11</v>
      </c>
      <c r="D26" s="1625">
        <f>SUM(D23:D25)</f>
        <v>10</v>
      </c>
      <c r="E26" s="1625">
        <f t="shared" ref="E26:I26" si="13">SUM(E23:E25)</f>
        <v>5</v>
      </c>
      <c r="F26" s="1625">
        <f t="shared" si="13"/>
        <v>2</v>
      </c>
      <c r="G26" s="1625">
        <f t="shared" si="13"/>
        <v>6</v>
      </c>
      <c r="H26" s="1625">
        <f t="shared" si="13"/>
        <v>5</v>
      </c>
      <c r="I26" s="1626">
        <f t="shared" si="13"/>
        <v>0</v>
      </c>
      <c r="J26" s="953"/>
    </row>
    <row r="27" spans="1:10" ht="13.8" customHeight="1" thickBot="1" x14ac:dyDescent="0.25">
      <c r="A27" s="2129" t="s">
        <v>300</v>
      </c>
      <c r="B27" s="738" t="s">
        <v>144</v>
      </c>
      <c r="C27" s="1642">
        <v>27</v>
      </c>
      <c r="D27" s="1628">
        <v>27</v>
      </c>
      <c r="E27" s="1628">
        <v>7</v>
      </c>
      <c r="F27" s="1628">
        <v>2</v>
      </c>
      <c r="G27" s="1628">
        <v>13</v>
      </c>
      <c r="H27" s="1628">
        <v>9</v>
      </c>
      <c r="I27" s="1629">
        <v>5</v>
      </c>
      <c r="J27" s="953"/>
    </row>
    <row r="28" spans="1:10" ht="14.4" thickTop="1" thickBot="1" x14ac:dyDescent="0.25">
      <c r="A28" s="2131"/>
      <c r="B28" s="783" t="s">
        <v>363</v>
      </c>
      <c r="C28" s="1624">
        <f t="shared" ref="C28:I28" si="14">SUM(C27:C27)</f>
        <v>27</v>
      </c>
      <c r="D28" s="1625">
        <f t="shared" si="14"/>
        <v>27</v>
      </c>
      <c r="E28" s="1625">
        <f t="shared" si="14"/>
        <v>7</v>
      </c>
      <c r="F28" s="1625">
        <f t="shared" si="14"/>
        <v>2</v>
      </c>
      <c r="G28" s="1625">
        <f t="shared" si="14"/>
        <v>13</v>
      </c>
      <c r="H28" s="1625">
        <f t="shared" si="14"/>
        <v>9</v>
      </c>
      <c r="I28" s="1626">
        <f t="shared" si="14"/>
        <v>5</v>
      </c>
      <c r="J28" s="953"/>
    </row>
    <row r="29" spans="1:10" ht="13.5" customHeight="1" x14ac:dyDescent="0.2">
      <c r="A29" s="2144" t="s">
        <v>290</v>
      </c>
      <c r="B29" s="886" t="s">
        <v>131</v>
      </c>
      <c r="C29" s="1643">
        <v>2</v>
      </c>
      <c r="D29" s="1644">
        <v>2</v>
      </c>
      <c r="E29" s="1644">
        <v>1</v>
      </c>
      <c r="F29" s="1644"/>
      <c r="G29" s="1644">
        <v>1</v>
      </c>
      <c r="H29" s="1644">
        <v>1</v>
      </c>
      <c r="I29" s="1645"/>
      <c r="J29" s="953"/>
    </row>
    <row r="30" spans="1:10" x14ac:dyDescent="0.2">
      <c r="A30" s="2145"/>
      <c r="B30" s="886" t="s">
        <v>132</v>
      </c>
      <c r="C30" s="1646"/>
      <c r="D30" s="1647"/>
      <c r="E30" s="1647"/>
      <c r="F30" s="1647"/>
      <c r="G30" s="1647"/>
      <c r="H30" s="1647"/>
      <c r="I30" s="1648"/>
      <c r="J30" s="953"/>
    </row>
    <row r="31" spans="1:10" ht="13.8" thickBot="1" x14ac:dyDescent="0.25">
      <c r="A31" s="2145"/>
      <c r="B31" s="886" t="s">
        <v>133</v>
      </c>
      <c r="C31" s="1646"/>
      <c r="D31" s="1647"/>
      <c r="E31" s="1647"/>
      <c r="F31" s="1647"/>
      <c r="G31" s="1647"/>
      <c r="H31" s="1647"/>
      <c r="I31" s="1648"/>
      <c r="J31" s="953"/>
    </row>
    <row r="32" spans="1:10" ht="14.4" thickTop="1" thickBot="1" x14ac:dyDescent="0.25">
      <c r="A32" s="2146"/>
      <c r="B32" s="783" t="s">
        <v>363</v>
      </c>
      <c r="C32" s="1649">
        <f t="shared" ref="C32:I32" si="15">SUM(C29:C31)</f>
        <v>2</v>
      </c>
      <c r="D32" s="1650">
        <f t="shared" si="15"/>
        <v>2</v>
      </c>
      <c r="E32" s="1651">
        <f t="shared" si="15"/>
        <v>1</v>
      </c>
      <c r="F32" s="1651">
        <f t="shared" si="15"/>
        <v>0</v>
      </c>
      <c r="G32" s="1652">
        <f t="shared" si="15"/>
        <v>1</v>
      </c>
      <c r="H32" s="1650">
        <f t="shared" si="15"/>
        <v>1</v>
      </c>
      <c r="I32" s="1653">
        <f t="shared" si="15"/>
        <v>0</v>
      </c>
      <c r="J32" s="953"/>
    </row>
    <row r="33" spans="1:10" ht="13.2" customHeight="1" x14ac:dyDescent="0.2">
      <c r="A33" s="2139" t="s">
        <v>291</v>
      </c>
      <c r="B33" s="884" t="s">
        <v>223</v>
      </c>
      <c r="C33" s="1618">
        <v>8</v>
      </c>
      <c r="D33" s="1654">
        <v>8</v>
      </c>
      <c r="E33" s="1654">
        <v>5</v>
      </c>
      <c r="F33" s="1654"/>
      <c r="G33" s="1654"/>
      <c r="H33" s="1654">
        <v>7</v>
      </c>
      <c r="I33" s="1655">
        <v>1</v>
      </c>
      <c r="J33" s="953"/>
    </row>
    <row r="34" spans="1:10" x14ac:dyDescent="0.2">
      <c r="A34" s="2140"/>
      <c r="B34" s="884" t="s">
        <v>134</v>
      </c>
      <c r="C34" s="1621">
        <v>2</v>
      </c>
      <c r="D34" s="1622">
        <v>2</v>
      </c>
      <c r="E34" s="1622"/>
      <c r="F34" s="1622"/>
      <c r="G34" s="1622">
        <v>1</v>
      </c>
      <c r="H34" s="1622">
        <v>1</v>
      </c>
      <c r="I34" s="1623"/>
      <c r="J34" s="953"/>
    </row>
    <row r="35" spans="1:10" x14ac:dyDescent="0.2">
      <c r="A35" s="2140"/>
      <c r="B35" s="884" t="s">
        <v>135</v>
      </c>
      <c r="C35" s="1621"/>
      <c r="D35" s="1622"/>
      <c r="E35" s="1622"/>
      <c r="F35" s="1622"/>
      <c r="G35" s="1622"/>
      <c r="H35" s="1622"/>
      <c r="I35" s="1623"/>
      <c r="J35" s="953"/>
    </row>
    <row r="36" spans="1:10" x14ac:dyDescent="0.2">
      <c r="A36" s="2140"/>
      <c r="B36" s="884" t="s">
        <v>136</v>
      </c>
      <c r="C36" s="1621">
        <v>2</v>
      </c>
      <c r="D36" s="1622">
        <v>2</v>
      </c>
      <c r="E36" s="1622">
        <v>1</v>
      </c>
      <c r="F36" s="1622"/>
      <c r="G36" s="1622">
        <v>2</v>
      </c>
      <c r="H36" s="1622"/>
      <c r="I36" s="1623"/>
      <c r="J36" s="953"/>
    </row>
    <row r="37" spans="1:10" x14ac:dyDescent="0.2">
      <c r="A37" s="2140"/>
      <c r="B37" s="884" t="s">
        <v>137</v>
      </c>
      <c r="C37" s="1621"/>
      <c r="D37" s="1622"/>
      <c r="E37" s="1622"/>
      <c r="F37" s="1622"/>
      <c r="G37" s="1622"/>
      <c r="H37" s="1622"/>
      <c r="I37" s="1623"/>
      <c r="J37" s="953"/>
    </row>
    <row r="38" spans="1:10" x14ac:dyDescent="0.2">
      <c r="A38" s="2140"/>
      <c r="B38" s="884" t="s">
        <v>138</v>
      </c>
      <c r="C38" s="1621"/>
      <c r="D38" s="1622"/>
      <c r="E38" s="1622"/>
      <c r="F38" s="1622"/>
      <c r="G38" s="1622"/>
      <c r="H38" s="1622"/>
      <c r="I38" s="1623"/>
      <c r="J38" s="953"/>
    </row>
    <row r="39" spans="1:10" x14ac:dyDescent="0.2">
      <c r="A39" s="2140"/>
      <c r="B39" s="884" t="s">
        <v>139</v>
      </c>
      <c r="C39" s="1621"/>
      <c r="D39" s="1622"/>
      <c r="E39" s="1622"/>
      <c r="F39" s="1622"/>
      <c r="G39" s="1622"/>
      <c r="H39" s="1622"/>
      <c r="I39" s="1623"/>
      <c r="J39" s="953"/>
    </row>
    <row r="40" spans="1:10" ht="13.8" thickBot="1" x14ac:dyDescent="0.25">
      <c r="A40" s="2140"/>
      <c r="B40" s="884" t="s">
        <v>140</v>
      </c>
      <c r="C40" s="1621">
        <v>1</v>
      </c>
      <c r="D40" s="1622">
        <v>1</v>
      </c>
      <c r="E40" s="1622">
        <v>1</v>
      </c>
      <c r="F40" s="1622"/>
      <c r="G40" s="1622"/>
      <c r="H40" s="1622">
        <v>1</v>
      </c>
      <c r="I40" s="1623"/>
      <c r="J40" s="953"/>
    </row>
    <row r="41" spans="1:10" ht="14.4" thickTop="1" thickBot="1" x14ac:dyDescent="0.25">
      <c r="A41" s="2141"/>
      <c r="B41" s="783" t="s">
        <v>363</v>
      </c>
      <c r="C41" s="1656">
        <f t="shared" ref="C41:I41" si="16">SUM(C33:C40)</f>
        <v>13</v>
      </c>
      <c r="D41" s="1657">
        <f t="shared" si="16"/>
        <v>13</v>
      </c>
      <c r="E41" s="1657">
        <f>SUM(E33:E40)</f>
        <v>7</v>
      </c>
      <c r="F41" s="1657">
        <f>SUM(F33:F40)</f>
        <v>0</v>
      </c>
      <c r="G41" s="1657">
        <f t="shared" si="16"/>
        <v>3</v>
      </c>
      <c r="H41" s="1657">
        <f t="shared" si="16"/>
        <v>9</v>
      </c>
      <c r="I41" s="1658">
        <f t="shared" si="16"/>
        <v>1</v>
      </c>
      <c r="J41" s="953"/>
    </row>
    <row r="42" spans="1:10" ht="13.2" customHeight="1" x14ac:dyDescent="0.2">
      <c r="A42" s="2126" t="s">
        <v>209</v>
      </c>
      <c r="B42" s="738" t="s">
        <v>224</v>
      </c>
      <c r="C42" s="1642">
        <v>13</v>
      </c>
      <c r="D42" s="1628">
        <v>12</v>
      </c>
      <c r="E42" s="1628">
        <v>6</v>
      </c>
      <c r="F42" s="1628"/>
      <c r="G42" s="1628">
        <v>8</v>
      </c>
      <c r="H42" s="1628">
        <v>4</v>
      </c>
      <c r="I42" s="1629">
        <v>1</v>
      </c>
      <c r="J42" s="953"/>
    </row>
    <row r="43" spans="1:10" x14ac:dyDescent="0.2">
      <c r="A43" s="2127"/>
      <c r="B43" s="887" t="s">
        <v>225</v>
      </c>
      <c r="C43" s="1630">
        <v>5</v>
      </c>
      <c r="D43" s="890">
        <v>5</v>
      </c>
      <c r="E43" s="890">
        <v>3</v>
      </c>
      <c r="F43" s="890"/>
      <c r="G43" s="890">
        <v>2</v>
      </c>
      <c r="H43" s="890">
        <v>1</v>
      </c>
      <c r="I43" s="1631">
        <v>2</v>
      </c>
      <c r="J43" s="953"/>
    </row>
    <row r="44" spans="1:10" x14ac:dyDescent="0.2">
      <c r="A44" s="2127"/>
      <c r="B44" s="884" t="s">
        <v>157</v>
      </c>
      <c r="C44" s="1630">
        <v>3</v>
      </c>
      <c r="D44" s="890">
        <v>3</v>
      </c>
      <c r="E44" s="890"/>
      <c r="F44" s="890"/>
      <c r="G44" s="890">
        <v>2</v>
      </c>
      <c r="H44" s="890"/>
      <c r="I44" s="1631">
        <v>1</v>
      </c>
      <c r="J44" s="953"/>
    </row>
    <row r="45" spans="1:10" x14ac:dyDescent="0.2">
      <c r="A45" s="2127"/>
      <c r="B45" s="884" t="s">
        <v>158</v>
      </c>
      <c r="C45" s="1630">
        <v>2</v>
      </c>
      <c r="D45" s="890">
        <v>2</v>
      </c>
      <c r="E45" s="890"/>
      <c r="F45" s="890"/>
      <c r="G45" s="890">
        <v>2</v>
      </c>
      <c r="H45" s="890"/>
      <c r="I45" s="1631"/>
      <c r="J45" s="953"/>
    </row>
    <row r="46" spans="1:10" x14ac:dyDescent="0.2">
      <c r="A46" s="2127"/>
      <c r="B46" s="884" t="s">
        <v>159</v>
      </c>
      <c r="C46" s="1630">
        <v>3</v>
      </c>
      <c r="D46" s="890">
        <v>3</v>
      </c>
      <c r="E46" s="890"/>
      <c r="F46" s="890"/>
      <c r="G46" s="890">
        <v>2</v>
      </c>
      <c r="H46" s="890">
        <v>1</v>
      </c>
      <c r="I46" s="1631"/>
      <c r="J46" s="953"/>
    </row>
    <row r="47" spans="1:10" x14ac:dyDescent="0.2">
      <c r="A47" s="2127"/>
      <c r="B47" s="884" t="s">
        <v>197</v>
      </c>
      <c r="C47" s="1630">
        <v>3</v>
      </c>
      <c r="D47" s="890">
        <v>3</v>
      </c>
      <c r="E47" s="890">
        <v>1</v>
      </c>
      <c r="F47" s="890"/>
      <c r="G47" s="890">
        <v>3</v>
      </c>
      <c r="H47" s="890"/>
      <c r="I47" s="1631"/>
      <c r="J47" s="953"/>
    </row>
    <row r="48" spans="1:10" x14ac:dyDescent="0.2">
      <c r="A48" s="2127"/>
      <c r="B48" s="884" t="s">
        <v>226</v>
      </c>
      <c r="C48" s="1630">
        <v>3</v>
      </c>
      <c r="D48" s="890">
        <v>3</v>
      </c>
      <c r="E48" s="890">
        <v>2</v>
      </c>
      <c r="F48" s="890"/>
      <c r="G48" s="890">
        <v>2</v>
      </c>
      <c r="H48" s="890">
        <v>1</v>
      </c>
      <c r="I48" s="1631"/>
      <c r="J48" s="953"/>
    </row>
    <row r="49" spans="1:10" x14ac:dyDescent="0.2">
      <c r="A49" s="2127"/>
      <c r="B49" s="884" t="s">
        <v>227</v>
      </c>
      <c r="C49" s="1630">
        <v>2</v>
      </c>
      <c r="D49" s="890">
        <v>2</v>
      </c>
      <c r="E49" s="890">
        <v>1</v>
      </c>
      <c r="F49" s="890"/>
      <c r="G49" s="890"/>
      <c r="H49" s="890">
        <v>2</v>
      </c>
      <c r="I49" s="1631"/>
      <c r="J49" s="953"/>
    </row>
    <row r="50" spans="1:10" ht="13.8" thickBot="1" x14ac:dyDescent="0.25">
      <c r="A50" s="2127"/>
      <c r="B50" s="884" t="s">
        <v>228</v>
      </c>
      <c r="C50" s="1659">
        <v>2</v>
      </c>
      <c r="D50" s="1660">
        <v>2</v>
      </c>
      <c r="E50" s="1660">
        <v>1</v>
      </c>
      <c r="F50" s="1660"/>
      <c r="G50" s="1660">
        <v>2</v>
      </c>
      <c r="H50" s="1660"/>
      <c r="I50" s="1661"/>
      <c r="J50" s="953"/>
    </row>
    <row r="51" spans="1:10" ht="14.4" thickTop="1" thickBot="1" x14ac:dyDescent="0.25">
      <c r="A51" s="2138"/>
      <c r="B51" s="783" t="s">
        <v>363</v>
      </c>
      <c r="C51" s="1624">
        <f t="shared" ref="C51:I51" si="17">SUM(C42,C43:C50)</f>
        <v>36</v>
      </c>
      <c r="D51" s="1625">
        <f t="shared" si="17"/>
        <v>35</v>
      </c>
      <c r="E51" s="1625">
        <f>SUM(E42,E43:E50)</f>
        <v>14</v>
      </c>
      <c r="F51" s="1625">
        <f>SUM(F42,F43:F50)</f>
        <v>0</v>
      </c>
      <c r="G51" s="1625">
        <f t="shared" si="17"/>
        <v>23</v>
      </c>
      <c r="H51" s="1625">
        <f t="shared" si="17"/>
        <v>9</v>
      </c>
      <c r="I51" s="1626">
        <f t="shared" si="17"/>
        <v>4</v>
      </c>
      <c r="J51" s="953"/>
    </row>
    <row r="52" spans="1:10" ht="13.2" customHeight="1" x14ac:dyDescent="0.2">
      <c r="A52" s="2129" t="s">
        <v>270</v>
      </c>
      <c r="B52" s="738" t="s">
        <v>229</v>
      </c>
      <c r="C52" s="1642">
        <v>26</v>
      </c>
      <c r="D52" s="1628">
        <v>26</v>
      </c>
      <c r="E52" s="1628">
        <v>12</v>
      </c>
      <c r="F52" s="1628"/>
      <c r="G52" s="1628">
        <v>12</v>
      </c>
      <c r="H52" s="1628">
        <v>10</v>
      </c>
      <c r="I52" s="1629">
        <v>4</v>
      </c>
      <c r="J52" s="953"/>
    </row>
    <row r="53" spans="1:10" x14ac:dyDescent="0.2">
      <c r="A53" s="2130"/>
      <c r="B53" s="884" t="s">
        <v>198</v>
      </c>
      <c r="C53" s="1630">
        <v>3</v>
      </c>
      <c r="D53" s="890">
        <v>1</v>
      </c>
      <c r="E53" s="890">
        <v>1</v>
      </c>
      <c r="F53" s="890">
        <v>1</v>
      </c>
      <c r="G53" s="890">
        <v>2</v>
      </c>
      <c r="H53" s="890">
        <v>1</v>
      </c>
      <c r="I53" s="1631"/>
      <c r="J53" s="953"/>
    </row>
    <row r="54" spans="1:10" ht="13.8" thickBot="1" x14ac:dyDescent="0.25">
      <c r="A54" s="2130"/>
      <c r="B54" s="884" t="s">
        <v>148</v>
      </c>
      <c r="C54" s="1630">
        <v>18</v>
      </c>
      <c r="D54" s="890">
        <v>16</v>
      </c>
      <c r="E54" s="890">
        <v>6</v>
      </c>
      <c r="F54" s="890"/>
      <c r="G54" s="890">
        <v>15</v>
      </c>
      <c r="H54" s="890">
        <v>3</v>
      </c>
      <c r="I54" s="1631"/>
      <c r="J54" s="953"/>
    </row>
    <row r="55" spans="1:10" ht="14.4" thickTop="1" thickBot="1" x14ac:dyDescent="0.25">
      <c r="A55" s="2131"/>
      <c r="B55" s="783" t="s">
        <v>363</v>
      </c>
      <c r="C55" s="1624">
        <f>SUM(C52:C54)</f>
        <v>47</v>
      </c>
      <c r="D55" s="1625">
        <f t="shared" ref="D55:I55" si="18">SUM(D52:D54)</f>
        <v>43</v>
      </c>
      <c r="E55" s="1625">
        <f>SUM(E52:E54)</f>
        <v>19</v>
      </c>
      <c r="F55" s="1625">
        <f>SUM(F52:F54)</f>
        <v>1</v>
      </c>
      <c r="G55" s="1625">
        <f t="shared" si="18"/>
        <v>29</v>
      </c>
      <c r="H55" s="1625">
        <f t="shared" si="18"/>
        <v>14</v>
      </c>
      <c r="I55" s="1626">
        <f t="shared" si="18"/>
        <v>4</v>
      </c>
      <c r="J55" s="953"/>
    </row>
    <row r="56" spans="1:10" ht="13.2" customHeight="1" x14ac:dyDescent="0.2">
      <c r="A56" s="2132" t="s">
        <v>210</v>
      </c>
      <c r="B56" s="884" t="s">
        <v>149</v>
      </c>
      <c r="C56" s="1643">
        <v>13</v>
      </c>
      <c r="D56" s="1644">
        <v>13</v>
      </c>
      <c r="E56" s="1644">
        <v>6</v>
      </c>
      <c r="F56" s="1662"/>
      <c r="G56" s="1644">
        <v>5</v>
      </c>
      <c r="H56" s="1644">
        <v>7</v>
      </c>
      <c r="I56" s="1645">
        <v>1</v>
      </c>
      <c r="J56" s="953"/>
    </row>
    <row r="57" spans="1:10" x14ac:dyDescent="0.2">
      <c r="A57" s="2133"/>
      <c r="B57" s="887" t="s">
        <v>231</v>
      </c>
      <c r="C57" s="1646">
        <v>1</v>
      </c>
      <c r="D57" s="1647">
        <v>1</v>
      </c>
      <c r="E57" s="1663"/>
      <c r="F57" s="1663"/>
      <c r="G57" s="1647">
        <v>1</v>
      </c>
      <c r="H57" s="1663"/>
      <c r="I57" s="1664"/>
      <c r="J57" s="953"/>
    </row>
    <row r="58" spans="1:10" ht="13.8" thickBot="1" x14ac:dyDescent="0.25">
      <c r="A58" s="2133"/>
      <c r="B58" s="884" t="s">
        <v>232</v>
      </c>
      <c r="C58" s="1646"/>
      <c r="D58" s="1647"/>
      <c r="E58" s="1647"/>
      <c r="F58" s="1647"/>
      <c r="G58" s="1647"/>
      <c r="H58" s="1647"/>
      <c r="I58" s="1664"/>
      <c r="J58" s="953"/>
    </row>
    <row r="59" spans="1:10" ht="14.4" thickTop="1" thickBot="1" x14ac:dyDescent="0.25">
      <c r="A59" s="2134"/>
      <c r="B59" s="783" t="s">
        <v>363</v>
      </c>
      <c r="C59" s="1624">
        <f t="shared" ref="C59:H59" si="19">SUM(C56:C58)</f>
        <v>14</v>
      </c>
      <c r="D59" s="1625">
        <f t="shared" si="19"/>
        <v>14</v>
      </c>
      <c r="E59" s="1625">
        <f t="shared" si="19"/>
        <v>6</v>
      </c>
      <c r="F59" s="1625">
        <f>SUM(F56:F58)</f>
        <v>0</v>
      </c>
      <c r="G59" s="1625">
        <f t="shared" si="19"/>
        <v>6</v>
      </c>
      <c r="H59" s="1625">
        <f t="shared" si="19"/>
        <v>7</v>
      </c>
      <c r="I59" s="1626">
        <f>SUM(I56)</f>
        <v>1</v>
      </c>
      <c r="J59" s="953"/>
    </row>
    <row r="60" spans="1:10" ht="13.2" customHeight="1" x14ac:dyDescent="0.2">
      <c r="A60" s="2135" t="s">
        <v>212</v>
      </c>
      <c r="B60" s="884" t="s">
        <v>160</v>
      </c>
      <c r="C60" s="1665">
        <v>13</v>
      </c>
      <c r="D60" s="1666">
        <v>13</v>
      </c>
      <c r="E60" s="1666">
        <v>8</v>
      </c>
      <c r="F60" s="1666"/>
      <c r="G60" s="1666">
        <v>7</v>
      </c>
      <c r="H60" s="1666">
        <v>5</v>
      </c>
      <c r="I60" s="1667">
        <v>1</v>
      </c>
      <c r="J60" s="953"/>
    </row>
    <row r="61" spans="1:10" x14ac:dyDescent="0.2">
      <c r="A61" s="2130"/>
      <c r="B61" s="884" t="s">
        <v>161</v>
      </c>
      <c r="C61" s="1621">
        <v>3</v>
      </c>
      <c r="D61" s="1622">
        <v>3</v>
      </c>
      <c r="E61" s="1622"/>
      <c r="F61" s="1622"/>
      <c r="G61" s="1622">
        <v>2</v>
      </c>
      <c r="H61" s="1622">
        <v>1</v>
      </c>
      <c r="I61" s="1623"/>
      <c r="J61" s="953"/>
    </row>
    <row r="62" spans="1:10" x14ac:dyDescent="0.2">
      <c r="A62" s="2130"/>
      <c r="B62" s="884" t="s">
        <v>233</v>
      </c>
      <c r="C62" s="1621"/>
      <c r="D62" s="1622"/>
      <c r="E62" s="1622"/>
      <c r="F62" s="1622"/>
      <c r="G62" s="1622"/>
      <c r="H62" s="1622"/>
      <c r="I62" s="1623"/>
      <c r="J62" s="953"/>
    </row>
    <row r="63" spans="1:10" x14ac:dyDescent="0.2">
      <c r="A63" s="2130"/>
      <c r="B63" s="887" t="s">
        <v>234</v>
      </c>
      <c r="C63" s="1668"/>
      <c r="D63" s="1622"/>
      <c r="E63" s="1622"/>
      <c r="F63" s="1622"/>
      <c r="G63" s="1622"/>
      <c r="H63" s="1622"/>
      <c r="I63" s="1623"/>
      <c r="J63" s="953"/>
    </row>
    <row r="64" spans="1:10" x14ac:dyDescent="0.2">
      <c r="A64" s="2130"/>
      <c r="B64" s="888" t="s">
        <v>235</v>
      </c>
      <c r="C64" s="1621"/>
      <c r="D64" s="1622"/>
      <c r="E64" s="1622"/>
      <c r="F64" s="1622"/>
      <c r="G64" s="1622"/>
      <c r="H64" s="1622"/>
      <c r="I64" s="1623"/>
      <c r="J64" s="953"/>
    </row>
    <row r="65" spans="1:10" x14ac:dyDescent="0.2">
      <c r="A65" s="2130"/>
      <c r="B65" s="887" t="s">
        <v>236</v>
      </c>
      <c r="C65" s="1621">
        <v>1</v>
      </c>
      <c r="D65" s="1622">
        <v>1</v>
      </c>
      <c r="E65" s="1622">
        <v>1</v>
      </c>
      <c r="F65" s="1622">
        <v>1</v>
      </c>
      <c r="G65" s="1622"/>
      <c r="H65" s="1622"/>
      <c r="I65" s="1623">
        <v>1</v>
      </c>
      <c r="J65" s="953"/>
    </row>
    <row r="66" spans="1:10" ht="13.8" thickBot="1" x14ac:dyDescent="0.25">
      <c r="A66" s="2130"/>
      <c r="B66" s="887" t="s">
        <v>141</v>
      </c>
      <c r="C66" s="1621">
        <v>12</v>
      </c>
      <c r="D66" s="1622">
        <v>12</v>
      </c>
      <c r="E66" s="1622">
        <v>4</v>
      </c>
      <c r="F66" s="1622"/>
      <c r="G66" s="1622">
        <v>6</v>
      </c>
      <c r="H66" s="1622">
        <v>4</v>
      </c>
      <c r="I66" s="1623">
        <v>2</v>
      </c>
      <c r="J66" s="953"/>
    </row>
    <row r="67" spans="1:10" ht="14.4" thickTop="1" thickBot="1" x14ac:dyDescent="0.25">
      <c r="A67" s="2136"/>
      <c r="B67" s="783" t="s">
        <v>363</v>
      </c>
      <c r="C67" s="1656">
        <f>SUM(C60:C66)</f>
        <v>29</v>
      </c>
      <c r="D67" s="1657">
        <f t="shared" ref="D67:I67" si="20">SUM(D60:D66)</f>
        <v>29</v>
      </c>
      <c r="E67" s="1657">
        <f t="shared" si="20"/>
        <v>13</v>
      </c>
      <c r="F67" s="1657">
        <f t="shared" si="20"/>
        <v>1</v>
      </c>
      <c r="G67" s="1657">
        <f t="shared" si="20"/>
        <v>15</v>
      </c>
      <c r="H67" s="1657">
        <f t="shared" si="20"/>
        <v>10</v>
      </c>
      <c r="I67" s="1658">
        <f t="shared" si="20"/>
        <v>4</v>
      </c>
      <c r="J67" s="953"/>
    </row>
    <row r="68" spans="1:10" ht="13.2" customHeight="1" x14ac:dyDescent="0.2">
      <c r="A68" s="2137" t="s">
        <v>211</v>
      </c>
      <c r="B68" s="884" t="s">
        <v>199</v>
      </c>
      <c r="C68" s="1627"/>
      <c r="D68" s="1628"/>
      <c r="E68" s="1628"/>
      <c r="F68" s="1628"/>
      <c r="G68" s="1628"/>
      <c r="H68" s="1628"/>
      <c r="I68" s="1629"/>
      <c r="J68" s="953"/>
    </row>
    <row r="69" spans="1:10" x14ac:dyDescent="0.2">
      <c r="A69" s="2127"/>
      <c r="B69" s="884" t="s">
        <v>237</v>
      </c>
      <c r="C69" s="1630">
        <v>4</v>
      </c>
      <c r="D69" s="890">
        <v>4</v>
      </c>
      <c r="E69" s="890">
        <v>3</v>
      </c>
      <c r="F69" s="890"/>
      <c r="G69" s="890">
        <v>1</v>
      </c>
      <c r="H69" s="890">
        <v>2</v>
      </c>
      <c r="I69" s="1631">
        <v>1</v>
      </c>
      <c r="J69" s="953"/>
    </row>
    <row r="70" spans="1:10" ht="13.8" thickBot="1" x14ac:dyDescent="0.25">
      <c r="A70" s="2127"/>
      <c r="B70" s="887" t="s">
        <v>142</v>
      </c>
      <c r="C70" s="1630">
        <v>7</v>
      </c>
      <c r="D70" s="890">
        <v>7</v>
      </c>
      <c r="E70" s="890">
        <v>3</v>
      </c>
      <c r="F70" s="890"/>
      <c r="G70" s="890">
        <v>5</v>
      </c>
      <c r="H70" s="890">
        <v>1</v>
      </c>
      <c r="I70" s="1631">
        <v>1</v>
      </c>
      <c r="J70" s="953"/>
    </row>
    <row r="71" spans="1:10" ht="14.4" thickTop="1" thickBot="1" x14ac:dyDescent="0.25">
      <c r="A71" s="2128"/>
      <c r="B71" s="783" t="s">
        <v>363</v>
      </c>
      <c r="C71" s="1669">
        <f>SUM(C68:C70)</f>
        <v>11</v>
      </c>
      <c r="D71" s="1670">
        <f t="shared" ref="D71:I71" si="21">SUM(D68:D70)</f>
        <v>11</v>
      </c>
      <c r="E71" s="1670">
        <f>SUM(E68:E70)</f>
        <v>6</v>
      </c>
      <c r="F71" s="1670">
        <f>SUM(F68:F70)</f>
        <v>0</v>
      </c>
      <c r="G71" s="1670">
        <f t="shared" si="21"/>
        <v>6</v>
      </c>
      <c r="H71" s="1670">
        <f t="shared" si="21"/>
        <v>3</v>
      </c>
      <c r="I71" s="1671">
        <f t="shared" si="21"/>
        <v>2</v>
      </c>
      <c r="J71" s="953"/>
    </row>
    <row r="72" spans="1:10" ht="13.2" customHeight="1" x14ac:dyDescent="0.2">
      <c r="A72" s="2137" t="s">
        <v>213</v>
      </c>
      <c r="B72" s="889" t="s">
        <v>238</v>
      </c>
      <c r="C72" s="1637">
        <v>18</v>
      </c>
      <c r="D72" s="1640">
        <v>15</v>
      </c>
      <c r="E72" s="1640">
        <v>3</v>
      </c>
      <c r="F72" s="1640"/>
      <c r="G72" s="1640">
        <v>12</v>
      </c>
      <c r="H72" s="1640">
        <v>4</v>
      </c>
      <c r="I72" s="1641">
        <v>2</v>
      </c>
      <c r="J72" s="953"/>
    </row>
    <row r="73" spans="1:10" x14ac:dyDescent="0.2">
      <c r="A73" s="2127"/>
      <c r="B73" s="887" t="s">
        <v>143</v>
      </c>
      <c r="C73" s="1630">
        <v>37</v>
      </c>
      <c r="D73" s="890">
        <v>34</v>
      </c>
      <c r="E73" s="890">
        <v>18</v>
      </c>
      <c r="F73" s="890"/>
      <c r="G73" s="890">
        <v>20</v>
      </c>
      <c r="H73" s="890">
        <v>9</v>
      </c>
      <c r="I73" s="1631">
        <v>8</v>
      </c>
      <c r="J73" s="953"/>
    </row>
    <row r="74" spans="1:10" x14ac:dyDescent="0.2">
      <c r="A74" s="2127"/>
      <c r="B74" s="884" t="s">
        <v>200</v>
      </c>
      <c r="C74" s="1630">
        <v>11</v>
      </c>
      <c r="D74" s="890">
        <v>7</v>
      </c>
      <c r="E74" s="890">
        <v>1</v>
      </c>
      <c r="F74" s="890"/>
      <c r="G74" s="890">
        <v>3</v>
      </c>
      <c r="H74" s="890">
        <v>6</v>
      </c>
      <c r="I74" s="1631">
        <v>2</v>
      </c>
      <c r="J74" s="953"/>
    </row>
    <row r="75" spans="1:10" ht="13.8" thickBot="1" x14ac:dyDescent="0.25">
      <c r="A75" s="2127"/>
      <c r="B75" s="884" t="s">
        <v>239</v>
      </c>
      <c r="C75" s="1630"/>
      <c r="D75" s="890"/>
      <c r="E75" s="890"/>
      <c r="F75" s="890"/>
      <c r="G75" s="890"/>
      <c r="H75" s="890"/>
      <c r="I75" s="1631"/>
      <c r="J75" s="953"/>
    </row>
    <row r="76" spans="1:10" ht="14.4" thickTop="1" thickBot="1" x14ac:dyDescent="0.25">
      <c r="A76" s="2138"/>
      <c r="B76" s="783" t="s">
        <v>363</v>
      </c>
      <c r="C76" s="1624">
        <f>SUM(C72:C75)</f>
        <v>66</v>
      </c>
      <c r="D76" s="1625">
        <f t="shared" ref="D76:I76" si="22">SUM(D72:D75)</f>
        <v>56</v>
      </c>
      <c r="E76" s="1625">
        <f>SUM(E72:E75)</f>
        <v>22</v>
      </c>
      <c r="F76" s="1625">
        <f>SUM(F72:F75)</f>
        <v>0</v>
      </c>
      <c r="G76" s="1625">
        <f t="shared" si="22"/>
        <v>35</v>
      </c>
      <c r="H76" s="1625">
        <f t="shared" si="22"/>
        <v>19</v>
      </c>
      <c r="I76" s="1626">
        <f t="shared" si="22"/>
        <v>12</v>
      </c>
      <c r="J76" s="953"/>
    </row>
    <row r="77" spans="1:10" ht="13.2" customHeight="1" x14ac:dyDescent="0.2">
      <c r="A77" s="2126" t="s">
        <v>293</v>
      </c>
      <c r="B77" s="887" t="s">
        <v>162</v>
      </c>
      <c r="C77" s="1627">
        <v>2</v>
      </c>
      <c r="D77" s="1628">
        <v>1</v>
      </c>
      <c r="E77" s="1628">
        <v>1</v>
      </c>
      <c r="F77" s="1628"/>
      <c r="G77" s="1628">
        <v>2</v>
      </c>
      <c r="H77" s="1628"/>
      <c r="I77" s="1629"/>
      <c r="J77" s="953"/>
    </row>
    <row r="78" spans="1:10" x14ac:dyDescent="0.2">
      <c r="A78" s="2127"/>
      <c r="B78" s="884" t="s">
        <v>163</v>
      </c>
      <c r="C78" s="1630">
        <v>2</v>
      </c>
      <c r="D78" s="890">
        <v>1</v>
      </c>
      <c r="E78" s="890">
        <v>1</v>
      </c>
      <c r="F78" s="890"/>
      <c r="G78" s="890">
        <v>1</v>
      </c>
      <c r="H78" s="890">
        <v>1</v>
      </c>
      <c r="I78" s="1631"/>
      <c r="J78" s="953"/>
    </row>
    <row r="79" spans="1:10" x14ac:dyDescent="0.2">
      <c r="A79" s="2127"/>
      <c r="B79" s="884" t="s">
        <v>164</v>
      </c>
      <c r="C79" s="1630"/>
      <c r="D79" s="890"/>
      <c r="E79" s="890"/>
      <c r="F79" s="890"/>
      <c r="G79" s="890"/>
      <c r="H79" s="890"/>
      <c r="I79" s="1631"/>
      <c r="J79" s="953"/>
    </row>
    <row r="80" spans="1:10" x14ac:dyDescent="0.2">
      <c r="A80" s="2127"/>
      <c r="B80" s="884" t="s">
        <v>165</v>
      </c>
      <c r="C80" s="1630">
        <v>2</v>
      </c>
      <c r="D80" s="890"/>
      <c r="E80" s="890"/>
      <c r="F80" s="890"/>
      <c r="G80" s="890">
        <v>2</v>
      </c>
      <c r="H80" s="890"/>
      <c r="I80" s="1631"/>
      <c r="J80" s="953"/>
    </row>
    <row r="81" spans="1:10" x14ac:dyDescent="0.2">
      <c r="A81" s="2127"/>
      <c r="B81" s="884" t="s">
        <v>166</v>
      </c>
      <c r="C81" s="1630"/>
      <c r="D81" s="890"/>
      <c r="E81" s="890"/>
      <c r="F81" s="890"/>
      <c r="G81" s="890"/>
      <c r="H81" s="890"/>
      <c r="I81" s="1631"/>
      <c r="J81" s="953"/>
    </row>
    <row r="82" spans="1:10" x14ac:dyDescent="0.2">
      <c r="A82" s="2127"/>
      <c r="B82" s="884" t="s">
        <v>167</v>
      </c>
      <c r="C82" s="1630"/>
      <c r="D82" s="890"/>
      <c r="E82" s="890"/>
      <c r="F82" s="890"/>
      <c r="G82" s="890"/>
      <c r="H82" s="890"/>
      <c r="I82" s="1631"/>
      <c r="J82" s="953"/>
    </row>
    <row r="83" spans="1:10" x14ac:dyDescent="0.2">
      <c r="A83" s="2127"/>
      <c r="B83" s="884" t="s">
        <v>150</v>
      </c>
      <c r="C83" s="1630"/>
      <c r="D83" s="890"/>
      <c r="E83" s="890"/>
      <c r="F83" s="890"/>
      <c r="G83" s="890"/>
      <c r="H83" s="890"/>
      <c r="I83" s="1631"/>
      <c r="J83" s="953"/>
    </row>
    <row r="84" spans="1:10" ht="13.8" thickBot="1" x14ac:dyDescent="0.25">
      <c r="A84" s="2127"/>
      <c r="B84" s="884" t="s">
        <v>151</v>
      </c>
      <c r="C84" s="1630"/>
      <c r="D84" s="890"/>
      <c r="E84" s="890"/>
      <c r="F84" s="890"/>
      <c r="G84" s="890"/>
      <c r="H84" s="890"/>
      <c r="I84" s="1631"/>
      <c r="J84" s="953"/>
    </row>
    <row r="85" spans="1:10" ht="14.4" thickTop="1" thickBot="1" x14ac:dyDescent="0.25">
      <c r="A85" s="2128"/>
      <c r="B85" s="783" t="s">
        <v>363</v>
      </c>
      <c r="C85" s="1624">
        <f t="shared" ref="C85:H85" si="23">SUM(C77:C84)</f>
        <v>6</v>
      </c>
      <c r="D85" s="1625">
        <f t="shared" si="23"/>
        <v>2</v>
      </c>
      <c r="E85" s="1625">
        <f t="shared" si="23"/>
        <v>2</v>
      </c>
      <c r="F85" s="1625">
        <f t="shared" si="23"/>
        <v>0</v>
      </c>
      <c r="G85" s="1625">
        <f t="shared" si="23"/>
        <v>5</v>
      </c>
      <c r="H85" s="1625">
        <f t="shared" si="23"/>
        <v>1</v>
      </c>
      <c r="I85" s="1626">
        <f>SUM(I77:I84)</f>
        <v>0</v>
      </c>
      <c r="J85" s="953"/>
    </row>
    <row r="86" spans="1:10" ht="13.8" thickBot="1" x14ac:dyDescent="0.25">
      <c r="A86" s="891" t="s">
        <v>117</v>
      </c>
      <c r="B86" s="892" t="s">
        <v>262</v>
      </c>
      <c r="C86" s="1672">
        <v>16</v>
      </c>
      <c r="D86" s="1673">
        <v>14</v>
      </c>
      <c r="E86" s="1673">
        <v>4</v>
      </c>
      <c r="F86" s="1673">
        <v>0</v>
      </c>
      <c r="G86" s="1673">
        <v>10</v>
      </c>
      <c r="H86" s="1673">
        <v>5</v>
      </c>
      <c r="I86" s="1674">
        <v>1</v>
      </c>
      <c r="J86" s="953"/>
    </row>
    <row r="87" spans="1:10" x14ac:dyDescent="0.2">
      <c r="A87" s="895" t="s">
        <v>414</v>
      </c>
      <c r="B87" s="893"/>
      <c r="C87" s="893"/>
      <c r="D87" s="893"/>
      <c r="E87" s="893"/>
      <c r="F87" s="893"/>
      <c r="G87" s="893"/>
      <c r="H87" s="893"/>
      <c r="I87" s="893"/>
    </row>
    <row r="88" spans="1:10" x14ac:dyDescent="0.2">
      <c r="A88" s="895" t="s">
        <v>415</v>
      </c>
      <c r="B88" s="868"/>
      <c r="C88" s="868"/>
      <c r="D88" s="868"/>
      <c r="E88" s="868"/>
      <c r="F88" s="868"/>
      <c r="G88" s="868"/>
      <c r="H88" s="868"/>
      <c r="I88" s="868"/>
    </row>
    <row r="89" spans="1:10" x14ac:dyDescent="0.2">
      <c r="A89" s="868"/>
      <c r="B89" s="868"/>
      <c r="C89" s="868"/>
      <c r="D89" s="868"/>
      <c r="E89" s="868"/>
      <c r="F89" s="868"/>
      <c r="G89" s="868"/>
      <c r="H89" s="868"/>
      <c r="I89" s="868"/>
    </row>
    <row r="90" spans="1:10" x14ac:dyDescent="0.2">
      <c r="A90" s="868"/>
      <c r="B90" s="868"/>
      <c r="C90" s="868"/>
      <c r="D90" s="868"/>
      <c r="E90" s="868"/>
      <c r="F90" s="868"/>
      <c r="G90" s="868"/>
      <c r="H90" s="868"/>
      <c r="I90" s="868"/>
    </row>
    <row r="91" spans="1:10" x14ac:dyDescent="0.2">
      <c r="A91" s="894"/>
      <c r="B91" s="894"/>
      <c r="C91" s="894"/>
      <c r="D91" s="894"/>
      <c r="E91" s="894"/>
      <c r="F91" s="894"/>
      <c r="G91" s="894"/>
      <c r="H91" s="894"/>
      <c r="I91" s="894"/>
    </row>
    <row r="92" spans="1:10" x14ac:dyDescent="0.2">
      <c r="A92" s="894"/>
      <c r="B92" s="894"/>
      <c r="C92" s="894"/>
      <c r="D92" s="894"/>
      <c r="E92" s="894"/>
      <c r="F92" s="894"/>
      <c r="G92" s="894"/>
      <c r="H92" s="894"/>
      <c r="I92" s="894"/>
    </row>
    <row r="93" spans="1:10" x14ac:dyDescent="0.2">
      <c r="A93" s="894"/>
      <c r="B93" s="894"/>
      <c r="C93" s="894"/>
      <c r="D93" s="894"/>
      <c r="E93" s="894"/>
      <c r="F93" s="894"/>
      <c r="G93" s="894"/>
      <c r="H93" s="894"/>
      <c r="I93" s="894"/>
    </row>
    <row r="94" spans="1:10" x14ac:dyDescent="0.2">
      <c r="A94" s="894"/>
      <c r="B94" s="894"/>
      <c r="C94" s="894"/>
      <c r="D94" s="894"/>
      <c r="E94" s="894"/>
      <c r="F94" s="894"/>
      <c r="G94" s="894"/>
      <c r="H94" s="894"/>
      <c r="I94" s="894"/>
    </row>
    <row r="95" spans="1:10" x14ac:dyDescent="0.2">
      <c r="A95" s="894"/>
      <c r="B95" s="894"/>
      <c r="C95" s="894"/>
      <c r="D95" s="894"/>
      <c r="E95" s="894"/>
      <c r="F95" s="894"/>
      <c r="G95" s="894"/>
      <c r="H95" s="894"/>
      <c r="I95" s="894"/>
    </row>
    <row r="96" spans="1:10" x14ac:dyDescent="0.2">
      <c r="A96" s="894"/>
      <c r="B96" s="894"/>
      <c r="C96" s="894"/>
      <c r="D96" s="894"/>
      <c r="E96" s="894"/>
      <c r="F96" s="894"/>
      <c r="G96" s="894"/>
      <c r="H96" s="894"/>
      <c r="I96" s="894"/>
    </row>
    <row r="97" spans="1:9" x14ac:dyDescent="0.2">
      <c r="A97" s="894"/>
      <c r="B97" s="894"/>
      <c r="C97" s="894"/>
      <c r="D97" s="894"/>
      <c r="E97" s="894"/>
      <c r="F97" s="894"/>
      <c r="G97" s="894"/>
      <c r="H97" s="894"/>
      <c r="I97" s="894"/>
    </row>
    <row r="98" spans="1:9" x14ac:dyDescent="0.2">
      <c r="A98" s="894"/>
      <c r="B98" s="894"/>
      <c r="C98" s="894"/>
      <c r="D98" s="894"/>
      <c r="E98" s="894"/>
      <c r="F98" s="894"/>
      <c r="G98" s="894"/>
      <c r="H98" s="894"/>
      <c r="I98" s="894"/>
    </row>
    <row r="99" spans="1:9" x14ac:dyDescent="0.2">
      <c r="A99" s="894"/>
      <c r="B99" s="894"/>
      <c r="C99" s="894"/>
      <c r="D99" s="894"/>
      <c r="E99" s="894"/>
      <c r="F99" s="894"/>
      <c r="G99" s="894"/>
      <c r="H99" s="894"/>
      <c r="I99" s="894"/>
    </row>
    <row r="100" spans="1:9" x14ac:dyDescent="0.2">
      <c r="A100" s="894"/>
      <c r="B100" s="894"/>
      <c r="C100" s="894"/>
      <c r="D100" s="894"/>
      <c r="E100" s="894"/>
      <c r="F100" s="894"/>
      <c r="G100" s="894"/>
      <c r="H100" s="894"/>
      <c r="I100" s="894"/>
    </row>
    <row r="101" spans="1:9" x14ac:dyDescent="0.2">
      <c r="A101" s="894"/>
      <c r="B101" s="894"/>
      <c r="C101" s="894"/>
      <c r="D101" s="894"/>
      <c r="E101" s="894"/>
      <c r="F101" s="894"/>
      <c r="G101" s="894"/>
      <c r="H101" s="894"/>
      <c r="I101" s="894"/>
    </row>
    <row r="102" spans="1:9" x14ac:dyDescent="0.2">
      <c r="A102" s="894"/>
      <c r="B102" s="894"/>
      <c r="C102" s="894"/>
      <c r="D102" s="894"/>
      <c r="E102" s="894"/>
      <c r="F102" s="894"/>
      <c r="G102" s="894"/>
      <c r="H102" s="894"/>
      <c r="I102" s="894"/>
    </row>
    <row r="103" spans="1:9" x14ac:dyDescent="0.2">
      <c r="A103" s="894"/>
      <c r="B103" s="894"/>
      <c r="C103" s="894"/>
      <c r="D103" s="894"/>
      <c r="E103" s="894"/>
      <c r="F103" s="894"/>
      <c r="G103" s="894"/>
      <c r="H103" s="894"/>
      <c r="I103" s="894"/>
    </row>
    <row r="104" spans="1:9" x14ac:dyDescent="0.2">
      <c r="A104" s="894"/>
      <c r="B104" s="894"/>
      <c r="C104" s="894"/>
      <c r="D104" s="894"/>
      <c r="E104" s="894"/>
      <c r="F104" s="894"/>
      <c r="G104" s="894"/>
      <c r="H104" s="894"/>
      <c r="I104" s="894"/>
    </row>
    <row r="105" spans="1:9" x14ac:dyDescent="0.2">
      <c r="A105" s="894"/>
      <c r="B105" s="894"/>
      <c r="C105" s="894"/>
      <c r="D105" s="894"/>
      <c r="E105" s="894"/>
      <c r="F105" s="894"/>
      <c r="G105" s="894"/>
      <c r="H105" s="894"/>
      <c r="I105" s="894"/>
    </row>
    <row r="106" spans="1:9" x14ac:dyDescent="0.2">
      <c r="A106" s="894"/>
      <c r="B106" s="894"/>
      <c r="C106" s="894"/>
      <c r="D106" s="894"/>
      <c r="E106" s="894"/>
      <c r="F106" s="894"/>
      <c r="G106" s="894"/>
      <c r="H106" s="894"/>
      <c r="I106" s="894"/>
    </row>
    <row r="107" spans="1:9" x14ac:dyDescent="0.2">
      <c r="A107" s="894"/>
      <c r="B107" s="894"/>
      <c r="C107" s="894"/>
      <c r="D107" s="894"/>
      <c r="E107" s="894"/>
      <c r="F107" s="894"/>
      <c r="G107" s="894"/>
      <c r="H107" s="894"/>
      <c r="I107" s="894"/>
    </row>
    <row r="108" spans="1:9" x14ac:dyDescent="0.2">
      <c r="A108" s="894"/>
      <c r="B108" s="894"/>
      <c r="C108" s="894"/>
      <c r="D108" s="894"/>
      <c r="E108" s="894"/>
      <c r="F108" s="894"/>
      <c r="G108" s="894"/>
      <c r="H108" s="894"/>
      <c r="I108" s="894"/>
    </row>
    <row r="109" spans="1:9" x14ac:dyDescent="0.2">
      <c r="A109" s="894"/>
      <c r="B109" s="894"/>
      <c r="C109" s="894"/>
      <c r="D109" s="894"/>
      <c r="E109" s="894"/>
      <c r="F109" s="894"/>
      <c r="G109" s="894"/>
      <c r="H109" s="894"/>
      <c r="I109" s="894"/>
    </row>
    <row r="110" spans="1:9" x14ac:dyDescent="0.2">
      <c r="A110" s="894"/>
      <c r="B110" s="894"/>
      <c r="C110" s="894"/>
      <c r="D110" s="894"/>
      <c r="E110" s="894"/>
      <c r="F110" s="894"/>
      <c r="G110" s="894"/>
      <c r="H110" s="894"/>
      <c r="I110" s="894"/>
    </row>
    <row r="111" spans="1:9" x14ac:dyDescent="0.2">
      <c r="A111" s="894"/>
      <c r="B111" s="894"/>
      <c r="C111" s="894"/>
      <c r="D111" s="894"/>
      <c r="E111" s="894"/>
      <c r="F111" s="894"/>
      <c r="G111" s="894"/>
      <c r="H111" s="894"/>
      <c r="I111" s="894"/>
    </row>
    <row r="112" spans="1:9" x14ac:dyDescent="0.2">
      <c r="A112" s="894"/>
      <c r="B112" s="894"/>
      <c r="C112" s="894"/>
      <c r="D112" s="894"/>
      <c r="E112" s="894"/>
      <c r="F112" s="894"/>
      <c r="G112" s="894"/>
      <c r="H112" s="894"/>
      <c r="I112" s="894"/>
    </row>
    <row r="113" spans="1:9" x14ac:dyDescent="0.2">
      <c r="A113" s="894"/>
      <c r="B113" s="894"/>
      <c r="C113" s="894"/>
      <c r="D113" s="894"/>
      <c r="E113" s="894"/>
      <c r="F113" s="894"/>
      <c r="G113" s="894"/>
      <c r="H113" s="894"/>
      <c r="I113" s="894"/>
    </row>
    <row r="114" spans="1:9" x14ac:dyDescent="0.2">
      <c r="A114" s="894"/>
      <c r="B114" s="894"/>
      <c r="C114" s="894"/>
      <c r="D114" s="894"/>
      <c r="E114" s="894"/>
      <c r="F114" s="894"/>
      <c r="G114" s="894"/>
      <c r="H114" s="894"/>
      <c r="I114" s="894"/>
    </row>
    <row r="115" spans="1:9" x14ac:dyDescent="0.2">
      <c r="A115" s="894"/>
      <c r="B115" s="894"/>
      <c r="C115" s="894"/>
      <c r="D115" s="894"/>
      <c r="E115" s="894"/>
      <c r="F115" s="894"/>
      <c r="G115" s="894"/>
      <c r="H115" s="894"/>
      <c r="I115" s="894"/>
    </row>
    <row r="116" spans="1:9" x14ac:dyDescent="0.2">
      <c r="A116" s="894"/>
      <c r="B116" s="894"/>
      <c r="C116" s="894"/>
      <c r="D116" s="894"/>
      <c r="E116" s="894"/>
      <c r="F116" s="894"/>
      <c r="G116" s="894"/>
      <c r="H116" s="894"/>
      <c r="I116" s="894"/>
    </row>
    <row r="117" spans="1:9" x14ac:dyDescent="0.2">
      <c r="A117" s="894"/>
      <c r="B117" s="894"/>
      <c r="C117" s="894"/>
      <c r="D117" s="894"/>
      <c r="E117" s="894"/>
      <c r="F117" s="894"/>
      <c r="G117" s="894"/>
      <c r="H117" s="894"/>
      <c r="I117" s="894"/>
    </row>
    <row r="118" spans="1:9" x14ac:dyDescent="0.2">
      <c r="A118" s="894"/>
      <c r="B118" s="894"/>
      <c r="C118" s="894"/>
      <c r="D118" s="894"/>
      <c r="E118" s="894"/>
      <c r="F118" s="894"/>
      <c r="G118" s="894"/>
      <c r="H118" s="894"/>
      <c r="I118" s="894"/>
    </row>
    <row r="119" spans="1:9" x14ac:dyDescent="0.2">
      <c r="A119" s="894"/>
      <c r="B119" s="894"/>
      <c r="C119" s="894"/>
      <c r="D119" s="894"/>
      <c r="E119" s="894"/>
      <c r="F119" s="894"/>
      <c r="G119" s="894"/>
      <c r="H119" s="894"/>
      <c r="I119" s="894"/>
    </row>
    <row r="120" spans="1:9" x14ac:dyDescent="0.2">
      <c r="A120" s="894"/>
      <c r="B120" s="894"/>
      <c r="C120" s="894"/>
      <c r="D120" s="894"/>
      <c r="E120" s="894"/>
      <c r="F120" s="894"/>
      <c r="G120" s="894"/>
      <c r="H120" s="894"/>
      <c r="I120" s="894"/>
    </row>
    <row r="121" spans="1:9" x14ac:dyDescent="0.2">
      <c r="A121" s="894"/>
      <c r="B121" s="894"/>
      <c r="C121" s="894"/>
      <c r="D121" s="894"/>
      <c r="E121" s="894"/>
      <c r="F121" s="894"/>
      <c r="G121" s="894"/>
      <c r="H121" s="894"/>
      <c r="I121" s="894"/>
    </row>
    <row r="122" spans="1:9" x14ac:dyDescent="0.2">
      <c r="A122" s="894"/>
      <c r="B122" s="894"/>
      <c r="C122" s="894"/>
      <c r="D122" s="894"/>
      <c r="E122" s="894"/>
      <c r="F122" s="894"/>
      <c r="G122" s="894"/>
      <c r="H122" s="894"/>
      <c r="I122" s="894"/>
    </row>
  </sheetData>
  <mergeCells count="22">
    <mergeCell ref="A1:I1"/>
    <mergeCell ref="A29:A32"/>
    <mergeCell ref="G3:I3"/>
    <mergeCell ref="A27:A28"/>
    <mergeCell ref="A9:A15"/>
    <mergeCell ref="C3:C4"/>
    <mergeCell ref="A5:B5"/>
    <mergeCell ref="A6:B6"/>
    <mergeCell ref="A7:B7"/>
    <mergeCell ref="A8:B8"/>
    <mergeCell ref="A3:B4"/>
    <mergeCell ref="A19:A22"/>
    <mergeCell ref="A42:A51"/>
    <mergeCell ref="A16:A18"/>
    <mergeCell ref="A33:A41"/>
    <mergeCell ref="A23:A26"/>
    <mergeCell ref="A72:A76"/>
    <mergeCell ref="A77:A85"/>
    <mergeCell ref="A52:A55"/>
    <mergeCell ref="A56:A59"/>
    <mergeCell ref="A60:A67"/>
    <mergeCell ref="A68:A71"/>
  </mergeCells>
  <phoneticPr fontId="8"/>
  <printOptions horizontalCentered="1"/>
  <pageMargins left="0.78740157480314965" right="0.78740157480314965" top="0.78740157480314965" bottom="0.39370078740157483" header="0.59055118110236227" footer="0.51181102362204722"/>
  <pageSetup paperSize="9" scale="96" firstPageNumber="42" pageOrder="overThenDown" orientation="portrait" useFirstPageNumber="1" r:id="rId1"/>
  <headerFooter>
    <oddFooter>&amp;C&amp;14&amp;P</oddFooter>
  </headerFooter>
  <rowBreaks count="1" manualBreakCount="1">
    <brk id="41" max="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codeName="Sheet1"/>
  <dimension ref="A1:AB89"/>
  <sheetViews>
    <sheetView view="pageBreakPreview" zoomScale="90" zoomScaleNormal="100" zoomScaleSheetLayoutView="90" workbookViewId="0">
      <pane xSplit="3" ySplit="6" topLeftCell="D109" activePane="bottomRight" state="frozen"/>
      <selection activeCell="F34" sqref="F34"/>
      <selection pane="topRight" activeCell="F34" sqref="F34"/>
      <selection pane="bottomLeft" activeCell="F34" sqref="F34"/>
      <selection pane="bottomRight" activeCell="M3" sqref="M3:O109"/>
    </sheetView>
  </sheetViews>
  <sheetFormatPr defaultColWidth="12.109375" defaultRowHeight="16.2" x14ac:dyDescent="0.2"/>
  <cols>
    <col min="1" max="1" width="4.77734375" style="513" bestFit="1" customWidth="1"/>
    <col min="2" max="2" width="1.77734375" style="513" customWidth="1"/>
    <col min="3" max="3" width="11.44140625" style="513" customWidth="1"/>
    <col min="4" max="4" width="9.44140625" style="169" bestFit="1" customWidth="1"/>
    <col min="5" max="5" width="9.44140625" style="169" customWidth="1"/>
    <col min="6" max="6" width="10.5546875" style="169" bestFit="1" customWidth="1"/>
    <col min="7" max="8" width="9.44140625" style="169" bestFit="1" customWidth="1"/>
    <col min="9" max="11" width="8.44140625" style="169" customWidth="1"/>
    <col min="12" max="12" width="4.6640625" style="169" customWidth="1"/>
    <col min="13" max="13" width="14.6640625" style="169" customWidth="1"/>
    <col min="14" max="14" width="10.88671875" style="169" customWidth="1"/>
    <col min="15" max="15" width="5.77734375" style="169" customWidth="1"/>
    <col min="16" max="16" width="9.109375" style="169" customWidth="1"/>
    <col min="17" max="17" width="8.77734375" style="169" customWidth="1"/>
    <col min="18" max="18" width="10" style="169" customWidth="1"/>
    <col min="19" max="19" width="8.33203125" style="169" customWidth="1"/>
    <col min="20" max="20" width="7.33203125" style="169" customWidth="1"/>
    <col min="21" max="21" width="8.109375" style="169" customWidth="1"/>
    <col min="22" max="22" width="8.6640625" style="169" customWidth="1"/>
    <col min="23" max="23" width="9.44140625" style="169" bestFit="1" customWidth="1"/>
    <col min="24" max="16384" width="12.109375" style="169"/>
  </cols>
  <sheetData>
    <row r="1" spans="1:28" x14ac:dyDescent="0.2">
      <c r="A1" s="1699" t="s">
        <v>426</v>
      </c>
      <c r="B1" s="1699"/>
      <c r="C1" s="1699"/>
      <c r="D1" s="1699"/>
      <c r="E1" s="1699"/>
      <c r="F1" s="1699"/>
      <c r="G1" s="1699"/>
      <c r="H1" s="1699"/>
      <c r="I1" s="1699"/>
      <c r="J1" s="1699"/>
      <c r="K1" s="1699"/>
      <c r="L1" s="430"/>
      <c r="M1" s="430"/>
      <c r="N1" s="430"/>
      <c r="O1" s="430"/>
    </row>
    <row r="2" spans="1:28" ht="16.8" thickBot="1" x14ac:dyDescent="0.25">
      <c r="A2" s="431"/>
      <c r="B2" s="431"/>
      <c r="C2" s="431"/>
      <c r="D2" s="163"/>
      <c r="E2" s="163"/>
      <c r="F2" s="163"/>
      <c r="G2" s="163"/>
      <c r="H2" s="163"/>
      <c r="I2" s="163"/>
      <c r="J2" s="163"/>
      <c r="K2" s="163"/>
      <c r="L2" s="430"/>
      <c r="M2" s="430"/>
      <c r="N2" s="430"/>
      <c r="O2" s="430"/>
    </row>
    <row r="3" spans="1:28" ht="15" customHeight="1" thickBot="1" x14ac:dyDescent="0.25">
      <c r="A3" s="1760" t="s">
        <v>45</v>
      </c>
      <c r="B3" s="1761"/>
      <c r="C3" s="1762"/>
      <c r="D3" s="1763" t="s">
        <v>314</v>
      </c>
      <c r="E3" s="1708" t="s">
        <v>315</v>
      </c>
      <c r="F3" s="1727" t="s">
        <v>316</v>
      </c>
      <c r="G3" s="1723" t="s">
        <v>46</v>
      </c>
      <c r="H3" s="1724"/>
      <c r="I3" s="1724"/>
      <c r="J3" s="1724"/>
      <c r="K3" s="1725"/>
      <c r="L3" s="430"/>
      <c r="M3" s="430"/>
      <c r="S3" s="1735" t="s">
        <v>45</v>
      </c>
      <c r="T3" s="1731"/>
      <c r="U3" s="432" t="s">
        <v>0</v>
      </c>
      <c r="V3" s="433" t="s">
        <v>214</v>
      </c>
      <c r="W3" s="1755" t="s">
        <v>57</v>
      </c>
      <c r="X3" s="434"/>
      <c r="Y3" s="435" t="s">
        <v>46</v>
      </c>
      <c r="Z3" s="435"/>
      <c r="AA3" s="435"/>
      <c r="AB3" s="436"/>
    </row>
    <row r="4" spans="1:28" ht="15" customHeight="1" thickBot="1" x14ac:dyDescent="0.25">
      <c r="A4" s="1757"/>
      <c r="B4" s="1758"/>
      <c r="C4" s="1759"/>
      <c r="D4" s="1764"/>
      <c r="E4" s="1709"/>
      <c r="F4" s="1728"/>
      <c r="G4" s="1719" t="s">
        <v>49</v>
      </c>
      <c r="H4" s="1721" t="s">
        <v>114</v>
      </c>
      <c r="I4" s="1721" t="s">
        <v>115</v>
      </c>
      <c r="J4" s="1721" t="s">
        <v>116</v>
      </c>
      <c r="K4" s="1703" t="s">
        <v>50</v>
      </c>
      <c r="L4" s="430"/>
      <c r="M4" s="430"/>
      <c r="S4" s="1736"/>
      <c r="T4" s="1737"/>
      <c r="U4" s="437" t="s">
        <v>1</v>
      </c>
      <c r="V4" s="437" t="s">
        <v>47</v>
      </c>
      <c r="W4" s="1756"/>
      <c r="X4" s="1749" t="s">
        <v>49</v>
      </c>
      <c r="Y4" s="1752" t="s">
        <v>114</v>
      </c>
      <c r="Z4" s="1752" t="s">
        <v>115</v>
      </c>
      <c r="AA4" s="1752" t="s">
        <v>116</v>
      </c>
      <c r="AB4" s="1745" t="s">
        <v>50</v>
      </c>
    </row>
    <row r="5" spans="1:28" ht="15" customHeight="1" thickBot="1" x14ac:dyDescent="0.25">
      <c r="A5" s="1757"/>
      <c r="B5" s="1758"/>
      <c r="C5" s="1759"/>
      <c r="D5" s="1764"/>
      <c r="E5" s="1709"/>
      <c r="F5" s="1728"/>
      <c r="G5" s="1720"/>
      <c r="H5" s="1722"/>
      <c r="I5" s="1722"/>
      <c r="J5" s="1722"/>
      <c r="K5" s="1704"/>
      <c r="L5" s="430"/>
      <c r="M5" s="438"/>
      <c r="N5" s="1748"/>
      <c r="O5" s="1748"/>
      <c r="S5" s="1736"/>
      <c r="T5" s="1737"/>
      <c r="U5" s="437" t="s">
        <v>3</v>
      </c>
      <c r="V5" s="437" t="s">
        <v>48</v>
      </c>
      <c r="W5" s="1756"/>
      <c r="X5" s="1750"/>
      <c r="Y5" s="1753"/>
      <c r="Z5" s="1753"/>
      <c r="AA5" s="1753"/>
      <c r="AB5" s="1746"/>
    </row>
    <row r="6" spans="1:28" ht="15" customHeight="1" thickBot="1" x14ac:dyDescent="0.25">
      <c r="A6" s="1757"/>
      <c r="B6" s="1758"/>
      <c r="C6" s="1759"/>
      <c r="D6" s="1765"/>
      <c r="E6" s="1710"/>
      <c r="F6" s="1729"/>
      <c r="G6" s="1720"/>
      <c r="H6" s="1722"/>
      <c r="I6" s="1722"/>
      <c r="J6" s="1722"/>
      <c r="K6" s="1704"/>
      <c r="L6" s="430"/>
      <c r="M6" s="430"/>
      <c r="N6" s="1748"/>
      <c r="O6" s="1748"/>
      <c r="S6" s="1738"/>
      <c r="T6" s="1739"/>
      <c r="U6" s="439" t="s">
        <v>215</v>
      </c>
      <c r="V6" s="439" t="s">
        <v>216</v>
      </c>
      <c r="W6" s="440" t="s">
        <v>217</v>
      </c>
      <c r="X6" s="1751"/>
      <c r="Y6" s="1754"/>
      <c r="Z6" s="1754"/>
      <c r="AA6" s="1754"/>
      <c r="AB6" s="1747"/>
    </row>
    <row r="7" spans="1:28" s="170" customFormat="1" ht="18.75" customHeight="1" thickBot="1" x14ac:dyDescent="0.25">
      <c r="A7" s="1757" t="s">
        <v>240</v>
      </c>
      <c r="B7" s="1758"/>
      <c r="C7" s="1759"/>
      <c r="D7" s="441">
        <f>'[2]1標高別銘柄品種'!D7</f>
        <v>65800</v>
      </c>
      <c r="E7" s="321">
        <f>'[2]1標高別銘柄品種'!E7</f>
        <v>560</v>
      </c>
      <c r="F7" s="441">
        <f>'[2]1標高別銘柄品種'!F7</f>
        <v>368500</v>
      </c>
      <c r="G7" s="442">
        <f>'[2]1標高別銘柄品種'!G7</f>
        <v>45281</v>
      </c>
      <c r="H7" s="443">
        <f>'[2]1標高別銘柄品種'!H7</f>
        <v>10037</v>
      </c>
      <c r="I7" s="443">
        <f>'[2]1標高別銘柄品種'!I7</f>
        <v>4400.7</v>
      </c>
      <c r="J7" s="443">
        <f>'[2]1標高別銘柄品種'!J7</f>
        <v>5739</v>
      </c>
      <c r="K7" s="444">
        <f>'[2]1標高別銘柄品種'!K7</f>
        <v>348</v>
      </c>
      <c r="L7" s="323"/>
      <c r="M7" s="445"/>
      <c r="S7" s="1732" t="s">
        <v>52</v>
      </c>
      <c r="T7" s="1731"/>
      <c r="U7" s="446"/>
      <c r="V7" s="447"/>
      <c r="W7" s="448"/>
      <c r="X7" s="446">
        <f>SUM(X8:X10)</f>
        <v>0</v>
      </c>
      <c r="Y7" s="446">
        <f>SUM(Y8:Y10)</f>
        <v>0</v>
      </c>
      <c r="Z7" s="446">
        <f>SUM(Z8:Z10)</f>
        <v>0</v>
      </c>
      <c r="AA7" s="446">
        <f>SUM(AA8:AA10)</f>
        <v>0</v>
      </c>
      <c r="AB7" s="448">
        <f>SUM(AB8:AB10)</f>
        <v>0</v>
      </c>
    </row>
    <row r="8" spans="1:28" s="170" customFormat="1" ht="20.100000000000001" customHeight="1" x14ac:dyDescent="0.2">
      <c r="A8" s="1705" t="s">
        <v>51</v>
      </c>
      <c r="B8" s="1706"/>
      <c r="C8" s="1707"/>
      <c r="D8" s="449">
        <f>'[2]1標高別銘柄品種'!D8</f>
        <v>35897</v>
      </c>
      <c r="E8" s="450">
        <f>'[2]1標高別銘柄品種'!E8</f>
        <v>540</v>
      </c>
      <c r="F8" s="451">
        <f>'[2]1標高別銘柄品種'!F8</f>
        <v>193825</v>
      </c>
      <c r="G8" s="452">
        <f>'[2]1標高別銘柄品種'!G8</f>
        <v>22593</v>
      </c>
      <c r="H8" s="449">
        <f>'[2]1標高別銘柄品種'!H8</f>
        <v>8257</v>
      </c>
      <c r="I8" s="449">
        <f>'[2]1標高別銘柄品種'!I8</f>
        <v>3222.7</v>
      </c>
      <c r="J8" s="449">
        <f>'[2]1標高別銘柄品種'!J8</f>
        <v>1723</v>
      </c>
      <c r="K8" s="453">
        <f>'[2]1標高別銘柄品種'!K8</f>
        <v>102</v>
      </c>
      <c r="L8" s="323"/>
      <c r="M8" s="445"/>
      <c r="S8" s="1733" t="s">
        <v>51</v>
      </c>
      <c r="T8" s="1707"/>
      <c r="U8" s="454"/>
      <c r="V8" s="455"/>
      <c r="W8" s="456"/>
      <c r="X8" s="454">
        <f>SUM(S11:S13)</f>
        <v>0</v>
      </c>
      <c r="Y8" s="454">
        <f>SUM(T11:T13)</f>
        <v>0</v>
      </c>
      <c r="Z8" s="454">
        <f>SUM(U11:U13)</f>
        <v>0</v>
      </c>
      <c r="AA8" s="454">
        <f>SUM(V11:V13)</f>
        <v>0</v>
      </c>
      <c r="AB8" s="456">
        <f>SUM(W11:W13)</f>
        <v>0</v>
      </c>
    </row>
    <row r="9" spans="1:28" s="170" customFormat="1" ht="20.100000000000001" customHeight="1" x14ac:dyDescent="0.2">
      <c r="A9" s="1711" t="s">
        <v>241</v>
      </c>
      <c r="B9" s="1712"/>
      <c r="C9" s="1701"/>
      <c r="D9" s="457">
        <f>'[2]1標高別銘柄品種'!D9</f>
        <v>22432</v>
      </c>
      <c r="E9" s="165">
        <f>'[2]1標高別銘柄品種'!E9</f>
        <v>607</v>
      </c>
      <c r="F9" s="458">
        <f>'[2]1標高別銘柄品種'!F9</f>
        <v>136066</v>
      </c>
      <c r="G9" s="459">
        <f>'[2]1標高別銘柄品種'!G9</f>
        <v>16143</v>
      </c>
      <c r="H9" s="457">
        <f>'[2]1標高別銘柄品種'!H9</f>
        <v>1303</v>
      </c>
      <c r="I9" s="457">
        <f>'[2]1標高別銘柄品種'!I9</f>
        <v>897</v>
      </c>
      <c r="J9" s="457">
        <f>'[2]1標高別銘柄品種'!J9</f>
        <v>3881</v>
      </c>
      <c r="K9" s="460">
        <f>'[2]1標高別銘柄品種'!K9</f>
        <v>208</v>
      </c>
      <c r="L9" s="323"/>
      <c r="M9" s="445"/>
      <c r="S9" s="1734" t="s">
        <v>53</v>
      </c>
      <c r="T9" s="1701"/>
      <c r="U9" s="461"/>
      <c r="V9" s="462"/>
      <c r="W9" s="463"/>
      <c r="X9" s="461">
        <f>SUM(S14:S15)</f>
        <v>0</v>
      </c>
      <c r="Y9" s="461">
        <f>SUM(T14:T15)</f>
        <v>0</v>
      </c>
      <c r="Z9" s="461">
        <f>SUM(U14:U15)</f>
        <v>0</v>
      </c>
      <c r="AA9" s="461">
        <f>SUM(V14:V15)</f>
        <v>0</v>
      </c>
      <c r="AB9" s="463">
        <f>SUM(W14:W15)</f>
        <v>0</v>
      </c>
    </row>
    <row r="10" spans="1:28" s="170" customFormat="1" ht="20.100000000000001" customHeight="1" thickBot="1" x14ac:dyDescent="0.25">
      <c r="A10" s="1713" t="s">
        <v>54</v>
      </c>
      <c r="B10" s="1714"/>
      <c r="C10" s="1715"/>
      <c r="D10" s="464">
        <f>'[2]1標高別銘柄品種'!D10</f>
        <v>7476</v>
      </c>
      <c r="E10" s="465">
        <f>'[2]1標高別銘柄品種'!E10</f>
        <v>516</v>
      </c>
      <c r="F10" s="466">
        <f>'[2]1標高別銘柄品種'!F10</f>
        <v>38581</v>
      </c>
      <c r="G10" s="467">
        <f>'[2]1標高別銘柄品種'!G10</f>
        <v>6545</v>
      </c>
      <c r="H10" s="464">
        <f>'[2]1標高別銘柄品種'!H10</f>
        <v>477</v>
      </c>
      <c r="I10" s="464">
        <f>'[2]1標高別銘柄品種'!I10</f>
        <v>281</v>
      </c>
      <c r="J10" s="464">
        <f>'[2]1標高別銘柄品種'!J10</f>
        <v>135</v>
      </c>
      <c r="K10" s="468">
        <f>'[2]1標高別銘柄品種'!K10</f>
        <v>38</v>
      </c>
      <c r="L10" s="323"/>
      <c r="M10" s="445"/>
      <c r="S10" s="1742" t="s">
        <v>54</v>
      </c>
      <c r="T10" s="1715"/>
      <c r="U10" s="469"/>
      <c r="V10" s="470"/>
      <c r="W10" s="471"/>
      <c r="X10" s="469">
        <f>SUM(S16:S17)</f>
        <v>0</v>
      </c>
      <c r="Y10" s="469">
        <f>SUM(T16:T17)</f>
        <v>0</v>
      </c>
      <c r="Z10" s="469">
        <f>SUM(U16:U17)</f>
        <v>0</v>
      </c>
      <c r="AA10" s="469">
        <f>SUM(V16:V17)</f>
        <v>0</v>
      </c>
      <c r="AB10" s="471">
        <f>SUM(W16:W17)</f>
        <v>0</v>
      </c>
    </row>
    <row r="11" spans="1:28" s="170" customFormat="1" ht="20.100000000000001" customHeight="1" thickBot="1" x14ac:dyDescent="0.25">
      <c r="A11" s="1702" t="s">
        <v>56</v>
      </c>
      <c r="B11" s="1730" t="s">
        <v>242</v>
      </c>
      <c r="C11" s="1731"/>
      <c r="D11" s="321">
        <f>'[2]1標高別銘柄品種'!D11</f>
        <v>7682</v>
      </c>
      <c r="E11" s="321">
        <f>'[2]1標高別銘柄品種'!E11</f>
        <v>527</v>
      </c>
      <c r="F11" s="322">
        <f>'[2]1標高別銘柄品種'!F11</f>
        <v>40515</v>
      </c>
      <c r="G11" s="321">
        <f>'[2]1標高別銘柄品種'!G11</f>
        <v>6708</v>
      </c>
      <c r="H11" s="321">
        <f>'[2]1標高別銘柄品種'!H11</f>
        <v>797</v>
      </c>
      <c r="I11" s="321">
        <f>'[2]1標高別銘柄品種'!I11</f>
        <v>141.69999999999999</v>
      </c>
      <c r="J11" s="321">
        <f>'[2]1標高別銘柄品種'!J11</f>
        <v>34</v>
      </c>
      <c r="K11" s="336">
        <f>'[2]1標高別銘柄品種'!K11</f>
        <v>1</v>
      </c>
      <c r="L11" s="323"/>
      <c r="M11" s="324"/>
      <c r="N11" s="324"/>
      <c r="O11" s="323"/>
    </row>
    <row r="12" spans="1:28" s="170" customFormat="1" ht="20.100000000000001" customHeight="1" thickBot="1" x14ac:dyDescent="0.25">
      <c r="A12" s="1702"/>
      <c r="B12" s="1700" t="s">
        <v>243</v>
      </c>
      <c r="C12" s="1701"/>
      <c r="D12" s="472">
        <f>'[2]1標高別銘柄品種'!D12</f>
        <v>19233</v>
      </c>
      <c r="E12" s="472">
        <f>'[2]1標高別銘柄品種'!E12</f>
        <v>542</v>
      </c>
      <c r="F12" s="473">
        <f>'[2]1標高別銘柄品種'!F12</f>
        <v>104260</v>
      </c>
      <c r="G12" s="472">
        <f>'[2]1標高別銘柄品種'!G12</f>
        <v>11553</v>
      </c>
      <c r="H12" s="472">
        <f>'[2]1標高別銘柄品種'!H12</f>
        <v>3579</v>
      </c>
      <c r="I12" s="472">
        <f>'[2]1標高別銘柄品種'!I12</f>
        <v>2387</v>
      </c>
      <c r="J12" s="472">
        <f>'[2]1標高別銘柄品種'!J12</f>
        <v>1637</v>
      </c>
      <c r="K12" s="474">
        <f>'[2]1標高別銘柄品種'!K12</f>
        <v>78</v>
      </c>
      <c r="L12" s="323"/>
      <c r="M12" s="324"/>
      <c r="N12" s="324"/>
      <c r="O12" s="323"/>
    </row>
    <row r="13" spans="1:28" s="170" customFormat="1" ht="20.100000000000001" customHeight="1" thickBot="1" x14ac:dyDescent="0.25">
      <c r="A13" s="1702"/>
      <c r="B13" s="1700" t="s">
        <v>244</v>
      </c>
      <c r="C13" s="1701"/>
      <c r="D13" s="472">
        <f>'[2]1標高別銘柄品種'!D13</f>
        <v>8982</v>
      </c>
      <c r="E13" s="472">
        <f>'[2]1標高別銘柄品種'!E13</f>
        <v>546</v>
      </c>
      <c r="F13" s="473">
        <f>'[2]1標高別銘柄品種'!F13</f>
        <v>49050</v>
      </c>
      <c r="G13" s="472">
        <f>'[2]1標高別銘柄品種'!G13</f>
        <v>4332</v>
      </c>
      <c r="H13" s="472">
        <f>'[2]1標高別銘柄品種'!H13</f>
        <v>3881</v>
      </c>
      <c r="I13" s="472">
        <f>'[2]1標高別銘柄品種'!I13</f>
        <v>694</v>
      </c>
      <c r="J13" s="472">
        <f>'[2]1標高別銘柄品種'!J13</f>
        <v>52</v>
      </c>
      <c r="K13" s="474">
        <f>'[2]1標高別銘柄品種'!K13</f>
        <v>23</v>
      </c>
      <c r="L13" s="323"/>
      <c r="M13" s="324"/>
      <c r="N13" s="324"/>
      <c r="O13" s="323"/>
    </row>
    <row r="14" spans="1:28" s="170" customFormat="1" ht="20.100000000000001" customHeight="1" thickBot="1" x14ac:dyDescent="0.25">
      <c r="A14" s="1702"/>
      <c r="B14" s="1700" t="s">
        <v>241</v>
      </c>
      <c r="C14" s="1701"/>
      <c r="D14" s="472">
        <f>'[2]1標高別銘柄品種'!D14</f>
        <v>20621</v>
      </c>
      <c r="E14" s="472">
        <f>'[2]1標高別銘柄品種'!E14</f>
        <v>611</v>
      </c>
      <c r="F14" s="473">
        <f>'[2]1標高別銘柄品種'!F14</f>
        <v>126016</v>
      </c>
      <c r="G14" s="472">
        <f>'[2]1標高別銘柄品種'!G14</f>
        <v>16143</v>
      </c>
      <c r="H14" s="472">
        <f>'[2]1標高別銘柄品種'!H14</f>
        <v>1156</v>
      </c>
      <c r="I14" s="472">
        <f>'[2]1標高別銘柄品種'!I14</f>
        <v>397</v>
      </c>
      <c r="J14" s="472">
        <f>'[2]1標高別銘柄品種'!J14</f>
        <v>2851</v>
      </c>
      <c r="K14" s="474">
        <f>'[2]1標高別銘柄品種'!K14</f>
        <v>74</v>
      </c>
      <c r="L14" s="323"/>
      <c r="M14" s="324"/>
      <c r="N14" s="324"/>
      <c r="O14" s="323"/>
    </row>
    <row r="15" spans="1:28" s="170" customFormat="1" ht="20.100000000000001" customHeight="1" thickBot="1" x14ac:dyDescent="0.25">
      <c r="A15" s="1702"/>
      <c r="B15" s="1700" t="s">
        <v>55</v>
      </c>
      <c r="C15" s="1701"/>
      <c r="D15" s="472">
        <f>'[2]1標高別銘柄品種'!D15</f>
        <v>1811</v>
      </c>
      <c r="E15" s="472">
        <f>'[2]1標高別銘柄品種'!E15</f>
        <v>555</v>
      </c>
      <c r="F15" s="473">
        <f>'[2]1標高別銘柄品種'!F15</f>
        <v>10050</v>
      </c>
      <c r="G15" s="472">
        <f>'[2]1標高別銘柄品種'!G15</f>
        <v>0</v>
      </c>
      <c r="H15" s="472">
        <f>'[2]1標高別銘柄品種'!H15</f>
        <v>147</v>
      </c>
      <c r="I15" s="472">
        <f>'[2]1標高別銘柄品種'!I15</f>
        <v>500</v>
      </c>
      <c r="J15" s="472">
        <f>'[2]1標高別銘柄品種'!J15</f>
        <v>1030</v>
      </c>
      <c r="K15" s="473">
        <f>'[2]1標高別銘柄品種'!K15</f>
        <v>134</v>
      </c>
      <c r="L15" s="323"/>
      <c r="M15" s="324"/>
      <c r="N15" s="324"/>
      <c r="O15" s="323"/>
    </row>
    <row r="16" spans="1:28" s="170" customFormat="1" ht="20.100000000000001" customHeight="1" thickBot="1" x14ac:dyDescent="0.25">
      <c r="A16" s="1702"/>
      <c r="B16" s="1700" t="s">
        <v>245</v>
      </c>
      <c r="C16" s="1701"/>
      <c r="D16" s="472">
        <f>'[2]1標高別銘柄品種'!D16</f>
        <v>3676</v>
      </c>
      <c r="E16" s="472">
        <f>'[2]1標高別銘柄品種'!E16</f>
        <v>511</v>
      </c>
      <c r="F16" s="473">
        <f>'[2]1標高別銘柄品種'!F16</f>
        <v>18781</v>
      </c>
      <c r="G16" s="472">
        <f>'[2]1標高別銘柄品種'!G16</f>
        <v>3505</v>
      </c>
      <c r="H16" s="472">
        <f>'[2]1標高別銘柄品種'!H16</f>
        <v>59</v>
      </c>
      <c r="I16" s="472">
        <f>'[2]1標高別銘柄品種'!I16</f>
        <v>91</v>
      </c>
      <c r="J16" s="472">
        <f>'[2]1標高別銘柄品種'!J16</f>
        <v>21</v>
      </c>
      <c r="K16" s="474">
        <f>'[2]1標高別銘柄品種'!K16</f>
        <v>0</v>
      </c>
      <c r="L16" s="323"/>
      <c r="M16" s="324"/>
      <c r="N16" s="324"/>
      <c r="O16" s="323"/>
    </row>
    <row r="17" spans="1:15" s="170" customFormat="1" ht="20.100000000000001" customHeight="1" thickBot="1" x14ac:dyDescent="0.25">
      <c r="A17" s="1702"/>
      <c r="B17" s="1718" t="s">
        <v>58</v>
      </c>
      <c r="C17" s="1715"/>
      <c r="D17" s="475">
        <f>'[2]1標高別銘柄品種'!D17</f>
        <v>3800</v>
      </c>
      <c r="E17" s="475">
        <f>'[2]1標高別銘柄品種'!E17</f>
        <v>521</v>
      </c>
      <c r="F17" s="476">
        <f>'[2]1標高別銘柄品種'!F17</f>
        <v>19800</v>
      </c>
      <c r="G17" s="475">
        <f>'[2]1標高別銘柄品種'!G17</f>
        <v>3040</v>
      </c>
      <c r="H17" s="475">
        <f>'[2]1標高別銘柄品種'!H17</f>
        <v>418</v>
      </c>
      <c r="I17" s="475">
        <f>'[2]1標高別銘柄品種'!I17</f>
        <v>190</v>
      </c>
      <c r="J17" s="475">
        <f>'[2]1標高別銘柄品種'!J17</f>
        <v>114</v>
      </c>
      <c r="K17" s="477">
        <f>'[2]1標高別銘柄品種'!K17</f>
        <v>38</v>
      </c>
      <c r="L17" s="323"/>
      <c r="M17" s="324"/>
      <c r="N17" s="324"/>
      <c r="O17" s="323"/>
    </row>
    <row r="18" spans="1:15" s="170" customFormat="1" ht="20.100000000000001" customHeight="1" x14ac:dyDescent="0.2">
      <c r="A18" s="1716" t="s">
        <v>201</v>
      </c>
      <c r="B18" s="1726" t="s">
        <v>218</v>
      </c>
      <c r="C18" s="1698"/>
      <c r="D18" s="896">
        <f>'[2]1標高別銘柄品種'!D18</f>
        <v>1810</v>
      </c>
      <c r="E18" s="897">
        <f>'[2]1標高別銘柄品種'!E18</f>
        <v>511</v>
      </c>
      <c r="F18" s="898">
        <f>'[2]1標高別銘柄品種'!F18</f>
        <v>9250</v>
      </c>
      <c r="G18" s="897">
        <f>'[2]1標高別銘柄品種'!G18</f>
        <v>1790</v>
      </c>
      <c r="H18" s="897">
        <f>'[2]1標高別銘柄品種'!H18</f>
        <v>20</v>
      </c>
      <c r="I18" s="897"/>
      <c r="J18" s="897"/>
      <c r="K18" s="899"/>
      <c r="M18" s="324"/>
      <c r="N18" s="324"/>
    </row>
    <row r="19" spans="1:15" s="170" customFormat="1" ht="20.100000000000001" customHeight="1" thickBot="1" x14ac:dyDescent="0.25">
      <c r="A19" s="1686"/>
      <c r="B19" s="1680" t="s">
        <v>219</v>
      </c>
      <c r="C19" s="1680"/>
      <c r="D19" s="900">
        <f>'[2]1標高別銘柄品種'!D19</f>
        <v>179</v>
      </c>
      <c r="E19" s="901">
        <f>'[2]1標高別銘柄品種'!E19</f>
        <v>483</v>
      </c>
      <c r="F19" s="902">
        <f>'[2]1標高別銘柄品種'!F19</f>
        <v>865</v>
      </c>
      <c r="G19" s="901">
        <f>'[2]1標高別銘柄品種'!G19</f>
        <v>140</v>
      </c>
      <c r="H19" s="901">
        <f>'[2]1標高別銘柄品種'!H19</f>
        <v>16</v>
      </c>
      <c r="I19" s="901"/>
      <c r="J19" s="901">
        <f>'[2]1標高別銘柄品種'!J19</f>
        <v>23</v>
      </c>
      <c r="K19" s="903"/>
      <c r="M19" s="324"/>
      <c r="N19" s="324"/>
    </row>
    <row r="20" spans="1:15" s="170" customFormat="1" ht="20.100000000000001" customHeight="1" thickTop="1" thickBot="1" x14ac:dyDescent="0.25">
      <c r="A20" s="1717"/>
      <c r="B20" s="1693" t="s">
        <v>338</v>
      </c>
      <c r="C20" s="1694"/>
      <c r="D20" s="480">
        <f>'[2]1標高別銘柄品種'!D20</f>
        <v>1989</v>
      </c>
      <c r="E20" s="345">
        <f>'[2]1標高別銘柄品種'!E20</f>
        <v>509</v>
      </c>
      <c r="F20" s="346">
        <f>'[2]1標高別銘柄品種'!F20</f>
        <v>10115</v>
      </c>
      <c r="G20" s="347">
        <f>'[2]1標高別銘柄品種'!G20</f>
        <v>1930</v>
      </c>
      <c r="H20" s="347">
        <f>'[2]1標高別銘柄品種'!H20</f>
        <v>36</v>
      </c>
      <c r="I20" s="347">
        <f>'[2]1標高別銘柄品種'!I20</f>
        <v>0</v>
      </c>
      <c r="J20" s="347">
        <f>'[2]1標高別銘柄品種'!J20</f>
        <v>23</v>
      </c>
      <c r="K20" s="348">
        <f>'[2]1標高別銘柄品種'!K20</f>
        <v>0</v>
      </c>
      <c r="M20" s="324"/>
      <c r="N20" s="324"/>
    </row>
    <row r="21" spans="1:15" ht="20.100000000000001" customHeight="1" x14ac:dyDescent="0.2">
      <c r="A21" s="1716" t="s">
        <v>202</v>
      </c>
      <c r="B21" s="1698" t="s">
        <v>156</v>
      </c>
      <c r="C21" s="1698"/>
      <c r="D21" s="481">
        <f>'[2]1標高別銘柄品種'!D21</f>
        <v>1000</v>
      </c>
      <c r="E21" s="197">
        <f>'[2]1標高別銘柄品種'!E21</f>
        <v>502</v>
      </c>
      <c r="F21" s="482">
        <f>'[2]1標高別銘柄品種'!F21</f>
        <v>5020</v>
      </c>
      <c r="G21" s="197">
        <f>'[2]1標高別銘柄品種'!G21</f>
        <v>988</v>
      </c>
      <c r="H21" s="197">
        <f>'[2]1標高別銘柄品種'!H21</f>
        <v>9</v>
      </c>
      <c r="I21" s="197">
        <f>'[2]1標高別銘柄品種'!I21</f>
        <v>1</v>
      </c>
      <c r="J21" s="197">
        <f>'[2]1標高別銘柄品種'!J21</f>
        <v>2</v>
      </c>
      <c r="K21" s="479"/>
      <c r="M21" s="324"/>
      <c r="N21" s="324"/>
    </row>
    <row r="22" spans="1:15" ht="20.100000000000001" customHeight="1" x14ac:dyDescent="0.2">
      <c r="A22" s="1686"/>
      <c r="B22" s="1680" t="s">
        <v>340</v>
      </c>
      <c r="C22" s="1680"/>
      <c r="D22" s="342">
        <f>'[2]1標高別銘柄品種'!D22</f>
        <v>363</v>
      </c>
      <c r="E22" s="199">
        <f>'[2]1標高別銘柄品種'!E22</f>
        <v>524</v>
      </c>
      <c r="F22" s="343">
        <f>'[2]1標高別銘柄品種'!F22</f>
        <v>1900</v>
      </c>
      <c r="G22" s="199">
        <f>'[2]1標高別銘柄品種'!G22</f>
        <v>363</v>
      </c>
      <c r="H22" s="199"/>
      <c r="I22" s="199"/>
      <c r="J22" s="199"/>
      <c r="K22" s="238"/>
      <c r="M22" s="324"/>
      <c r="N22" s="324"/>
    </row>
    <row r="23" spans="1:15" ht="20.100000000000001" customHeight="1" thickBot="1" x14ac:dyDescent="0.25">
      <c r="A23" s="1686"/>
      <c r="B23" s="1680" t="s">
        <v>341</v>
      </c>
      <c r="C23" s="1680"/>
      <c r="D23" s="342">
        <f>'[2]1標高別銘柄品種'!D23</f>
        <v>359</v>
      </c>
      <c r="E23" s="199">
        <f>'[2]1標高別銘柄品種'!E23</f>
        <v>526</v>
      </c>
      <c r="F23" s="343">
        <f>'[2]1標高別銘柄品種'!F23</f>
        <v>1890</v>
      </c>
      <c r="G23" s="199">
        <f>'[2]1標高別銘柄品種'!G23</f>
        <v>359</v>
      </c>
      <c r="H23" s="199"/>
      <c r="I23" s="199"/>
      <c r="J23" s="199"/>
      <c r="K23" s="238"/>
      <c r="M23" s="324"/>
      <c r="N23" s="324"/>
    </row>
    <row r="24" spans="1:15" s="170" customFormat="1" ht="20.100000000000001" customHeight="1" thickTop="1" thickBot="1" x14ac:dyDescent="0.25">
      <c r="A24" s="1717"/>
      <c r="B24" s="1693" t="s">
        <v>418</v>
      </c>
      <c r="C24" s="1697"/>
      <c r="D24" s="483">
        <f>'[2]1標高別銘柄品種'!D24</f>
        <v>1722</v>
      </c>
      <c r="E24" s="345">
        <f>'[2]1標高別銘柄品種'!E24</f>
        <v>512</v>
      </c>
      <c r="F24" s="484">
        <f>'[2]1標高別銘柄品種'!F24</f>
        <v>8810</v>
      </c>
      <c r="G24" s="485">
        <f>'[2]1標高別銘柄品種'!G24</f>
        <v>1710</v>
      </c>
      <c r="H24" s="485">
        <f>'[2]1標高別銘柄品種'!H24</f>
        <v>9</v>
      </c>
      <c r="I24" s="485">
        <f>'[2]1標高別銘柄品種'!I24</f>
        <v>1</v>
      </c>
      <c r="J24" s="485">
        <f>'[2]1標高別銘柄品種'!J24</f>
        <v>2</v>
      </c>
      <c r="K24" s="486">
        <f>'[2]1標高別銘柄品種'!K24</f>
        <v>0</v>
      </c>
      <c r="M24" s="324"/>
      <c r="N24" s="324"/>
    </row>
    <row r="25" spans="1:15" s="170" customFormat="1" ht="20.100000000000001" customHeight="1" x14ac:dyDescent="0.2">
      <c r="A25" s="1716" t="s">
        <v>203</v>
      </c>
      <c r="B25" s="1740" t="s">
        <v>221</v>
      </c>
      <c r="C25" s="1741"/>
      <c r="D25" s="487">
        <f>'[2]1標高別銘柄品種'!D25</f>
        <v>1860</v>
      </c>
      <c r="E25" s="197">
        <f>'[2]1標高別銘柄品種'!E25</f>
        <v>517</v>
      </c>
      <c r="F25" s="478">
        <f>'[2]1標高別銘柄品種'!F25</f>
        <v>9620</v>
      </c>
      <c r="G25" s="197">
        <f>'[2]1標高別銘柄品種'!G25</f>
        <v>1394</v>
      </c>
      <c r="H25" s="197">
        <f>'[2]1標高別銘柄品種'!H25</f>
        <v>398</v>
      </c>
      <c r="I25" s="197">
        <f>'[2]1標高別銘柄品種'!I25</f>
        <v>61.7</v>
      </c>
      <c r="J25" s="197">
        <f>'[2]1標高別銘柄品種'!J25</f>
        <v>5</v>
      </c>
      <c r="K25" s="479">
        <f>'[2]1標高別銘柄品種'!K25</f>
        <v>1</v>
      </c>
      <c r="M25" s="324"/>
      <c r="N25" s="324"/>
    </row>
    <row r="26" spans="1:15" ht="20.100000000000001" customHeight="1" x14ac:dyDescent="0.2">
      <c r="A26" s="1686"/>
      <c r="B26" s="1743" t="s">
        <v>169</v>
      </c>
      <c r="C26" s="1744"/>
      <c r="D26" s="488">
        <f>'[2]1標高別銘柄品種'!D26</f>
        <v>1210</v>
      </c>
      <c r="E26" s="489">
        <f>'[2]1標高別銘柄品種'!E26</f>
        <v>566</v>
      </c>
      <c r="F26" s="490">
        <f>'[2]1標高別銘柄品種'!F26</f>
        <v>6850</v>
      </c>
      <c r="G26" s="489">
        <f>'[2]1標高別銘柄品種'!G26</f>
        <v>1075</v>
      </c>
      <c r="H26" s="489">
        <f>'[2]1標高別銘柄品種'!H26</f>
        <v>135</v>
      </c>
      <c r="I26" s="489"/>
      <c r="J26" s="489"/>
      <c r="K26" s="491"/>
      <c r="M26" s="324"/>
      <c r="N26" s="324"/>
    </row>
    <row r="27" spans="1:15" s="170" customFormat="1" ht="20.100000000000001" customHeight="1" thickBot="1" x14ac:dyDescent="0.25">
      <c r="A27" s="1686"/>
      <c r="B27" s="1680" t="s">
        <v>222</v>
      </c>
      <c r="C27" s="1680"/>
      <c r="D27" s="198">
        <f>'[2]1標高別銘柄品種'!D27</f>
        <v>901</v>
      </c>
      <c r="E27" s="199">
        <f>'[2]1標高別銘柄品種'!E27</f>
        <v>568</v>
      </c>
      <c r="F27" s="237">
        <f>'[2]1標高別銘柄品種'!F27</f>
        <v>5120</v>
      </c>
      <c r="G27" s="199">
        <f>'[2]1標高別銘柄品種'!G27</f>
        <v>599</v>
      </c>
      <c r="H27" s="199">
        <f>'[2]1標高別銘柄品種'!H27</f>
        <v>219</v>
      </c>
      <c r="I27" s="199">
        <f>'[2]1標高別銘柄品種'!I27</f>
        <v>79</v>
      </c>
      <c r="J27" s="199">
        <f>'[2]1標高別銘柄品種'!J27</f>
        <v>4</v>
      </c>
      <c r="K27" s="238"/>
      <c r="M27" s="324"/>
      <c r="N27" s="324"/>
    </row>
    <row r="28" spans="1:15" s="170" customFormat="1" ht="20.100000000000001" customHeight="1" thickTop="1" thickBot="1" x14ac:dyDescent="0.25">
      <c r="A28" s="1717"/>
      <c r="B28" s="1693" t="s">
        <v>339</v>
      </c>
      <c r="C28" s="1694"/>
      <c r="D28" s="480">
        <f>'[2]1標高別銘柄品種'!D28</f>
        <v>3971</v>
      </c>
      <c r="E28" s="345">
        <f>'[2]1標高別銘柄品種'!E28</f>
        <v>544</v>
      </c>
      <c r="F28" s="346">
        <f>'[2]1標高別銘柄品種'!F28</f>
        <v>21590</v>
      </c>
      <c r="G28" s="492">
        <f>'[2]1標高別銘柄品種'!G28</f>
        <v>3068</v>
      </c>
      <c r="H28" s="347">
        <f>'[2]1標高別銘柄品種'!H28</f>
        <v>752</v>
      </c>
      <c r="I28" s="347">
        <f>'[2]1標高別銘柄品種'!I28</f>
        <v>140.69999999999999</v>
      </c>
      <c r="J28" s="347">
        <f>'[2]1標高別銘柄品種'!J28</f>
        <v>9</v>
      </c>
      <c r="K28" s="348">
        <f>'[2]1標高別銘柄品種'!K28</f>
        <v>1</v>
      </c>
      <c r="M28" s="324"/>
      <c r="N28" s="324"/>
    </row>
    <row r="29" spans="1:15" s="170" customFormat="1" ht="20.100000000000001" customHeight="1" thickBot="1" x14ac:dyDescent="0.25">
      <c r="A29" s="1716" t="s">
        <v>399</v>
      </c>
      <c r="B29" s="1698" t="s">
        <v>144</v>
      </c>
      <c r="C29" s="1698"/>
      <c r="D29" s="1194">
        <f>'[2]1標高別銘柄品種'!D29</f>
        <v>7990</v>
      </c>
      <c r="E29" s="197">
        <f>'[2]1標高別銘柄品種'!E29</f>
        <v>558</v>
      </c>
      <c r="F29" s="482">
        <f>'[2]1標高別銘柄品種'!F29</f>
        <v>44600</v>
      </c>
      <c r="G29" s="197">
        <f>'[2]1標高別銘柄品種'!G29</f>
        <v>6043</v>
      </c>
      <c r="H29" s="197">
        <f>'[2]1標高別銘柄品種'!H29</f>
        <v>776</v>
      </c>
      <c r="I29" s="197">
        <f>'[2]1標高別銘柄品種'!I29</f>
        <v>287</v>
      </c>
      <c r="J29" s="197">
        <f>'[2]1標高別銘柄品種'!J29</f>
        <v>884</v>
      </c>
      <c r="K29" s="479"/>
      <c r="M29" s="324"/>
      <c r="N29" s="324"/>
    </row>
    <row r="30" spans="1:15" ht="20.100000000000001" customHeight="1" thickTop="1" thickBot="1" x14ac:dyDescent="0.25">
      <c r="A30" s="1717"/>
      <c r="B30" s="1693" t="s">
        <v>338</v>
      </c>
      <c r="C30" s="1697"/>
      <c r="D30" s="947">
        <f>'[2]1標高別銘柄品種'!D30</f>
        <v>7990</v>
      </c>
      <c r="E30" s="948">
        <f>'[2]1標高別銘柄品種'!E30</f>
        <v>558</v>
      </c>
      <c r="F30" s="949">
        <f>'[2]1標高別銘柄品種'!F30</f>
        <v>44600</v>
      </c>
      <c r="G30" s="950">
        <f>'[2]1標高別銘柄品種'!G30</f>
        <v>6043</v>
      </c>
      <c r="H30" s="951">
        <f>'[2]1標高別銘柄品種'!H30</f>
        <v>776</v>
      </c>
      <c r="I30" s="951">
        <f>'[2]1標高別銘柄品種'!I30</f>
        <v>287</v>
      </c>
      <c r="J30" s="951">
        <f>'[2]1標高別銘柄品種'!J30</f>
        <v>884</v>
      </c>
      <c r="K30" s="952">
        <f>'[2]1標高別銘柄品種'!K30</f>
        <v>0</v>
      </c>
      <c r="M30" s="324"/>
      <c r="N30" s="324"/>
    </row>
    <row r="31" spans="1:15" ht="20.100000000000001" customHeight="1" x14ac:dyDescent="0.2">
      <c r="A31" s="1716" t="s">
        <v>290</v>
      </c>
      <c r="B31" s="1698" t="s">
        <v>131</v>
      </c>
      <c r="C31" s="1698"/>
      <c r="D31" s="196">
        <f>'[2]1標高別銘柄品種'!D31</f>
        <v>1420</v>
      </c>
      <c r="E31" s="197">
        <f>'[2]1標高別銘柄品種'!E31</f>
        <v>505</v>
      </c>
      <c r="F31" s="478">
        <f>'[2]1標高別銘柄品種'!F31</f>
        <v>7170</v>
      </c>
      <c r="G31" s="197"/>
      <c r="H31" s="197">
        <f>'[2]1標高別銘柄品種'!H31</f>
        <v>64</v>
      </c>
      <c r="I31" s="197">
        <f>'[2]1標高別銘柄品種'!I31</f>
        <v>1121</v>
      </c>
      <c r="J31" s="197">
        <f>'[2]1標高別銘柄品種'!J31</f>
        <v>214</v>
      </c>
      <c r="K31" s="479">
        <f>'[2]1標高別銘柄品種'!K31</f>
        <v>21</v>
      </c>
      <c r="M31" s="324"/>
      <c r="N31" s="324"/>
    </row>
    <row r="32" spans="1:15" ht="20.100000000000001" customHeight="1" x14ac:dyDescent="0.2">
      <c r="A32" s="1686"/>
      <c r="B32" s="1680" t="s">
        <v>132</v>
      </c>
      <c r="C32" s="1680"/>
      <c r="D32" s="198">
        <f>'[2]1標高別銘柄品種'!D32</f>
        <v>334</v>
      </c>
      <c r="E32" s="199">
        <f>'[2]1標高別銘柄品種'!E32</f>
        <v>534</v>
      </c>
      <c r="F32" s="237">
        <f>'[2]1標高別銘柄品種'!F32</f>
        <v>1780</v>
      </c>
      <c r="G32" s="199">
        <f>'[2]1標高別銘柄品種'!G32</f>
        <v>41</v>
      </c>
      <c r="H32" s="199">
        <f>'[2]1標高別銘柄品種'!H32</f>
        <v>267</v>
      </c>
      <c r="I32" s="199">
        <f>'[2]1標高別銘柄品種'!I32</f>
        <v>26</v>
      </c>
      <c r="J32" s="199"/>
      <c r="K32" s="238"/>
      <c r="M32" s="324"/>
      <c r="N32" s="324"/>
    </row>
    <row r="33" spans="1:14" ht="20.100000000000001" customHeight="1" thickBot="1" x14ac:dyDescent="0.25">
      <c r="A33" s="1686"/>
      <c r="B33" s="1680" t="s">
        <v>133</v>
      </c>
      <c r="C33" s="1680"/>
      <c r="D33" s="198">
        <f>'[2]1標高別銘柄品種'!D33</f>
        <v>483</v>
      </c>
      <c r="E33" s="199">
        <f>'[2]1標高別銘柄品種'!E33</f>
        <v>518</v>
      </c>
      <c r="F33" s="237">
        <f>'[2]1標高別銘柄品種'!F33</f>
        <v>2500</v>
      </c>
      <c r="G33" s="199"/>
      <c r="H33" s="199"/>
      <c r="I33" s="199">
        <f>'[2]1標高別銘柄品種'!I33</f>
        <v>347</v>
      </c>
      <c r="J33" s="199">
        <f>'[2]1標高別銘柄品種'!J33</f>
        <v>136</v>
      </c>
      <c r="K33" s="238"/>
      <c r="M33" s="324"/>
      <c r="N33" s="324"/>
    </row>
    <row r="34" spans="1:14" ht="20.100000000000001" customHeight="1" thickTop="1" thickBot="1" x14ac:dyDescent="0.25">
      <c r="A34" s="1717"/>
      <c r="B34" s="1693" t="s">
        <v>338</v>
      </c>
      <c r="C34" s="1697"/>
      <c r="D34" s="480">
        <f>'[2]1標高別銘柄品種'!D34</f>
        <v>2237</v>
      </c>
      <c r="E34" s="345">
        <f>'[2]1標高別銘柄品種'!E34</f>
        <v>512</v>
      </c>
      <c r="F34" s="346">
        <f>'[2]1標高別銘柄品種'!F34</f>
        <v>11450</v>
      </c>
      <c r="G34" s="347">
        <f>'[2]1標高別銘柄品種'!G34</f>
        <v>41</v>
      </c>
      <c r="H34" s="347">
        <f>'[2]1標高別銘柄品種'!H34</f>
        <v>331</v>
      </c>
      <c r="I34" s="347">
        <f>'[2]1標高別銘柄品種'!I34</f>
        <v>1494</v>
      </c>
      <c r="J34" s="347">
        <f>'[2]1標高別銘柄品種'!J34</f>
        <v>350</v>
      </c>
      <c r="K34" s="348">
        <f>'[2]1標高別銘柄品種'!K34</f>
        <v>21</v>
      </c>
      <c r="M34" s="324"/>
      <c r="N34" s="324"/>
    </row>
    <row r="35" spans="1:14" ht="20.100000000000001" customHeight="1" x14ac:dyDescent="0.2">
      <c r="A35" s="1766" t="s">
        <v>291</v>
      </c>
      <c r="B35" s="1698" t="s">
        <v>223</v>
      </c>
      <c r="C35" s="1698"/>
      <c r="D35" s="896">
        <f>'[2]1標高別銘柄品種'!D35</f>
        <v>4820</v>
      </c>
      <c r="E35" s="961">
        <f>'[2]1標高別銘柄品種'!E35</f>
        <v>548</v>
      </c>
      <c r="F35" s="962">
        <f>'[2]1標高別銘柄品種'!F35</f>
        <v>26400</v>
      </c>
      <c r="G35" s="963">
        <f>'[2]1標高別銘柄品種'!G35</f>
        <v>3550</v>
      </c>
      <c r="H35" s="963">
        <f>'[2]1標高別銘柄品種'!H35</f>
        <v>1167</v>
      </c>
      <c r="I35" s="963">
        <f>'[2]1標高別銘柄品種'!I35</f>
        <v>98</v>
      </c>
      <c r="J35" s="963">
        <f>'[2]1標高別銘柄品種'!J35</f>
        <v>6</v>
      </c>
      <c r="K35" s="964"/>
      <c r="M35" s="324"/>
      <c r="N35" s="324"/>
    </row>
    <row r="36" spans="1:14" ht="20.100000000000001" customHeight="1" x14ac:dyDescent="0.2">
      <c r="A36" s="1767"/>
      <c r="B36" s="1680" t="s">
        <v>134</v>
      </c>
      <c r="C36" s="1680"/>
      <c r="D36" s="900">
        <f>'[2]1標高別銘柄品種'!D36</f>
        <v>846</v>
      </c>
      <c r="E36" s="965">
        <f>'[2]1標高別銘柄品種'!E36</f>
        <v>521</v>
      </c>
      <c r="F36" s="966">
        <f>'[2]1標高別銘柄品種'!F36</f>
        <v>4410</v>
      </c>
      <c r="G36" s="967">
        <f>'[2]1標高別銘柄品種'!G36</f>
        <v>846</v>
      </c>
      <c r="H36" s="967"/>
      <c r="I36" s="967"/>
      <c r="J36" s="967"/>
      <c r="K36" s="968"/>
      <c r="M36" s="324"/>
      <c r="N36" s="324"/>
    </row>
    <row r="37" spans="1:14" ht="20.100000000000001" customHeight="1" x14ac:dyDescent="0.2">
      <c r="A37" s="1767"/>
      <c r="B37" s="1680" t="s">
        <v>135</v>
      </c>
      <c r="C37" s="1680"/>
      <c r="D37" s="900">
        <f>'[2]1標高別銘柄品種'!D37</f>
        <v>842</v>
      </c>
      <c r="E37" s="965">
        <f>'[2]1標高別銘柄品種'!E37</f>
        <v>536</v>
      </c>
      <c r="F37" s="966">
        <f>'[2]1標高別銘柄品種'!F37</f>
        <v>4510</v>
      </c>
      <c r="G37" s="967">
        <f>'[2]1標高別銘柄品種'!G37</f>
        <v>334</v>
      </c>
      <c r="H37" s="967">
        <f>'[2]1標高別銘柄品種'!H37</f>
        <v>410</v>
      </c>
      <c r="I37" s="967">
        <f>'[2]1標高別銘柄品種'!I37</f>
        <v>50</v>
      </c>
      <c r="J37" s="967"/>
      <c r="K37" s="968">
        <f>'[2]1標高別銘柄品種'!K37</f>
        <v>48</v>
      </c>
      <c r="M37" s="324"/>
      <c r="N37" s="324"/>
    </row>
    <row r="38" spans="1:14" ht="20.100000000000001" customHeight="1" x14ac:dyDescent="0.2">
      <c r="A38" s="1767"/>
      <c r="B38" s="1680" t="s">
        <v>136</v>
      </c>
      <c r="C38" s="1680"/>
      <c r="D38" s="900">
        <f>'[2]1標高別銘柄品種'!D38</f>
        <v>801</v>
      </c>
      <c r="E38" s="965">
        <f>'[2]1標高別銘柄品種'!E38</f>
        <v>514</v>
      </c>
      <c r="F38" s="966">
        <f>'[2]1標高別銘柄品種'!F38</f>
        <v>4120</v>
      </c>
      <c r="G38" s="967">
        <f>'[2]1標高別銘柄品種'!G38</f>
        <v>330</v>
      </c>
      <c r="H38" s="967">
        <f>'[2]1標高別銘柄品種'!H38</f>
        <v>305</v>
      </c>
      <c r="I38" s="967">
        <f>'[2]1標高別銘柄品種'!I38</f>
        <v>166</v>
      </c>
      <c r="J38" s="967"/>
      <c r="K38" s="968"/>
      <c r="M38" s="324"/>
      <c r="N38" s="324"/>
    </row>
    <row r="39" spans="1:14" ht="20.100000000000001" customHeight="1" x14ac:dyDescent="0.2">
      <c r="A39" s="1767"/>
      <c r="B39" s="1680" t="s">
        <v>137</v>
      </c>
      <c r="C39" s="1680"/>
      <c r="D39" s="900">
        <f>'[2]1標高別銘柄品種'!D39</f>
        <v>454</v>
      </c>
      <c r="E39" s="965">
        <f>'[2]1標高別銘柄品種'!E39</f>
        <v>489</v>
      </c>
      <c r="F39" s="966">
        <f>'[2]1標高別銘柄品種'!F39</f>
        <v>2220</v>
      </c>
      <c r="G39" s="967">
        <f>'[2]1標高別銘柄品種'!G39</f>
        <v>287</v>
      </c>
      <c r="H39" s="967">
        <f>'[2]1標高別銘柄品種'!H39</f>
        <v>137</v>
      </c>
      <c r="I39" s="967">
        <f>'[2]1標高別銘柄品種'!I39</f>
        <v>30</v>
      </c>
      <c r="J39" s="967"/>
      <c r="K39" s="968"/>
      <c r="M39" s="324"/>
      <c r="N39" s="324"/>
    </row>
    <row r="40" spans="1:14" ht="20.100000000000001" customHeight="1" x14ac:dyDescent="0.2">
      <c r="A40" s="1767"/>
      <c r="B40" s="1680" t="s">
        <v>138</v>
      </c>
      <c r="C40" s="1680"/>
      <c r="D40" s="900">
        <f>'[2]1標高別銘柄品種'!D40</f>
        <v>480</v>
      </c>
      <c r="E40" s="965">
        <f>'[2]1標高別銘柄品種'!E40</f>
        <v>520</v>
      </c>
      <c r="F40" s="966">
        <f>'[2]1標高別銘柄品種'!F40</f>
        <v>2500</v>
      </c>
      <c r="G40" s="967"/>
      <c r="H40" s="967">
        <f>'[2]1標高別銘柄品種'!H40</f>
        <v>1</v>
      </c>
      <c r="I40" s="967">
        <f>'[2]1標高別銘柄品種'!I40</f>
        <v>172</v>
      </c>
      <c r="J40" s="967">
        <f>'[2]1標高別銘柄品種'!J40</f>
        <v>307</v>
      </c>
      <c r="K40" s="968"/>
      <c r="M40" s="324"/>
      <c r="N40" s="324"/>
    </row>
    <row r="41" spans="1:14" ht="20.100000000000001" customHeight="1" x14ac:dyDescent="0.2">
      <c r="A41" s="1767"/>
      <c r="B41" s="1680" t="s">
        <v>139</v>
      </c>
      <c r="C41" s="1680"/>
      <c r="D41" s="900">
        <f>'[2]1標高別銘柄品種'!D41</f>
        <v>528</v>
      </c>
      <c r="E41" s="965">
        <f>'[2]1標高別銘柄品種'!E41</f>
        <v>539</v>
      </c>
      <c r="F41" s="966">
        <f>'[2]1標高別銘柄品種'!F41</f>
        <v>2850</v>
      </c>
      <c r="G41" s="967">
        <f>'[2]1標高別銘柄品種'!G41</f>
        <v>117</v>
      </c>
      <c r="H41" s="967">
        <f>'[2]1標高別銘柄品種'!H41</f>
        <v>357</v>
      </c>
      <c r="I41" s="967">
        <f>'[2]1標高別銘柄品種'!I41</f>
        <v>54</v>
      </c>
      <c r="J41" s="967"/>
      <c r="K41" s="968"/>
      <c r="M41" s="324"/>
      <c r="N41" s="324"/>
    </row>
    <row r="42" spans="1:14" ht="20.100000000000001" customHeight="1" thickBot="1" x14ac:dyDescent="0.25">
      <c r="A42" s="1767"/>
      <c r="B42" s="1680" t="s">
        <v>140</v>
      </c>
      <c r="C42" s="1680"/>
      <c r="D42" s="900">
        <f>'[2]1標高別銘柄品種'!D42</f>
        <v>235</v>
      </c>
      <c r="E42" s="965">
        <f>'[2]1標高別銘柄品種'!E42</f>
        <v>511</v>
      </c>
      <c r="F42" s="966">
        <f>'[2]1標高別銘柄品種'!F42</f>
        <v>1200</v>
      </c>
      <c r="G42" s="967">
        <f>'[2]1標高別銘柄品種'!G42</f>
        <v>5</v>
      </c>
      <c r="H42" s="967">
        <f>'[2]1標高別銘柄品種'!H42</f>
        <v>95</v>
      </c>
      <c r="I42" s="967">
        <f>'[2]1標高別銘柄品種'!I42</f>
        <v>36</v>
      </c>
      <c r="J42" s="967">
        <f>'[2]1標高別銘柄品種'!J42</f>
        <v>90</v>
      </c>
      <c r="K42" s="968">
        <f>'[2]1標高別銘柄品種'!K42</f>
        <v>9</v>
      </c>
      <c r="M42" s="324"/>
      <c r="N42" s="324"/>
    </row>
    <row r="43" spans="1:14" ht="20.100000000000001" customHeight="1" thickTop="1" thickBot="1" x14ac:dyDescent="0.25">
      <c r="A43" s="1768"/>
      <c r="B43" s="1693" t="s">
        <v>338</v>
      </c>
      <c r="C43" s="1697"/>
      <c r="D43" s="947">
        <f>'[2]1標高別銘柄品種'!D43</f>
        <v>9006</v>
      </c>
      <c r="E43" s="948">
        <f>'[2]1標高別銘柄品種'!E43</f>
        <v>535.30979347101925</v>
      </c>
      <c r="F43" s="949">
        <f>'[2]1標高別銘柄品種'!F43</f>
        <v>48210</v>
      </c>
      <c r="G43" s="951">
        <f>'[2]1標高別銘柄品種'!G43</f>
        <v>5469</v>
      </c>
      <c r="H43" s="951">
        <f>'[2]1標高別銘柄品種'!H43</f>
        <v>2472</v>
      </c>
      <c r="I43" s="951">
        <f>'[2]1標高別銘柄品種'!I43</f>
        <v>606</v>
      </c>
      <c r="J43" s="951">
        <f>'[2]1標高別銘柄品種'!J43</f>
        <v>403</v>
      </c>
      <c r="K43" s="952">
        <f>'[2]1標高別銘柄品種'!K43</f>
        <v>57</v>
      </c>
      <c r="M43" s="324"/>
      <c r="N43" s="324"/>
    </row>
    <row r="44" spans="1:14" ht="20.100000000000001" customHeight="1" x14ac:dyDescent="0.2">
      <c r="A44" s="1716" t="s">
        <v>269</v>
      </c>
      <c r="B44" s="1698" t="s">
        <v>224</v>
      </c>
      <c r="C44" s="1698"/>
      <c r="D44" s="196">
        <f>'[2]1標高別銘柄品種'!D44</f>
        <v>3570</v>
      </c>
      <c r="E44" s="197">
        <f>'[2]1標高別銘柄品種'!E44</f>
        <v>551</v>
      </c>
      <c r="F44" s="478">
        <f>'[2]1標高別銘柄品種'!F44</f>
        <v>19700</v>
      </c>
      <c r="G44" s="197">
        <f>'[2]1標高別銘柄品種'!G44</f>
        <v>757</v>
      </c>
      <c r="H44" s="197">
        <f>'[2]1標高別銘柄品種'!H44</f>
        <v>2785</v>
      </c>
      <c r="I44" s="197">
        <f>'[2]1標高別銘柄品種'!I44</f>
        <v>28</v>
      </c>
      <c r="J44" s="197"/>
      <c r="K44" s="479"/>
      <c r="M44" s="324"/>
      <c r="N44" s="324"/>
    </row>
    <row r="45" spans="1:14" ht="20.100000000000001" customHeight="1" x14ac:dyDescent="0.2">
      <c r="A45" s="1686"/>
      <c r="B45" s="1691" t="s">
        <v>225</v>
      </c>
      <c r="C45" s="1691"/>
      <c r="D45" s="198">
        <f>'[2]1標高別銘柄品種'!D45</f>
        <v>848</v>
      </c>
      <c r="E45" s="199">
        <f>'[2]1標高別銘柄品種'!E45</f>
        <v>553</v>
      </c>
      <c r="F45" s="237">
        <f>'[2]1標高別銘柄品種'!F45</f>
        <v>4690</v>
      </c>
      <c r="G45" s="199">
        <f>'[2]1標高別銘柄品種'!G45</f>
        <v>0</v>
      </c>
      <c r="H45" s="199">
        <f>'[2]1標高別銘柄品種'!H45</f>
        <v>380</v>
      </c>
      <c r="I45" s="199">
        <f>'[2]1標高別銘柄品種'!I45</f>
        <v>466</v>
      </c>
      <c r="J45" s="199">
        <f>'[2]1標高別銘柄品種'!J45</f>
        <v>2</v>
      </c>
      <c r="K45" s="238"/>
      <c r="M45" s="324"/>
      <c r="N45" s="324"/>
    </row>
    <row r="46" spans="1:14" ht="20.100000000000001" customHeight="1" x14ac:dyDescent="0.2">
      <c r="A46" s="1686"/>
      <c r="B46" s="1680" t="s">
        <v>157</v>
      </c>
      <c r="C46" s="1680"/>
      <c r="D46" s="198">
        <f>'[2]1標高別銘柄品種'!D46</f>
        <v>694</v>
      </c>
      <c r="E46" s="199">
        <f>'[2]1標高別銘柄品種'!E46</f>
        <v>553</v>
      </c>
      <c r="F46" s="237">
        <f>'[2]1標高別銘柄品種'!F46</f>
        <v>3840</v>
      </c>
      <c r="G46" s="199">
        <f>'[2]1標高別銘柄品種'!G46</f>
        <v>471</v>
      </c>
      <c r="H46" s="199">
        <f>'[2]1標高別銘柄品種'!H46</f>
        <v>223</v>
      </c>
      <c r="I46" s="199"/>
      <c r="J46" s="199"/>
      <c r="K46" s="238"/>
      <c r="M46" s="324"/>
      <c r="N46" s="324"/>
    </row>
    <row r="47" spans="1:14" ht="20.100000000000001" customHeight="1" x14ac:dyDescent="0.2">
      <c r="A47" s="1686"/>
      <c r="B47" s="1680" t="s">
        <v>158</v>
      </c>
      <c r="C47" s="1680"/>
      <c r="D47" s="198">
        <f>'[2]1標高別銘柄品種'!D47</f>
        <v>517</v>
      </c>
      <c r="E47" s="199">
        <f>'[2]1標高別銘柄品種'!E47</f>
        <v>584</v>
      </c>
      <c r="F47" s="237">
        <f>'[2]1標高別銘柄品種'!F47</f>
        <v>3020</v>
      </c>
      <c r="G47" s="199">
        <f>'[2]1標高別銘柄品種'!G47</f>
        <v>517</v>
      </c>
      <c r="H47" s="199"/>
      <c r="I47" s="199"/>
      <c r="J47" s="199"/>
      <c r="K47" s="238"/>
      <c r="M47" s="324"/>
      <c r="N47" s="324"/>
    </row>
    <row r="48" spans="1:14" ht="20.100000000000001" customHeight="1" x14ac:dyDescent="0.2">
      <c r="A48" s="1686"/>
      <c r="B48" s="1680" t="s">
        <v>159</v>
      </c>
      <c r="C48" s="1680"/>
      <c r="D48" s="198">
        <f>'[2]1標高別銘柄品種'!D48</f>
        <v>1310</v>
      </c>
      <c r="E48" s="199">
        <f>'[2]1標高別銘柄品種'!E48</f>
        <v>559</v>
      </c>
      <c r="F48" s="237">
        <f>'[2]1標高別銘柄品種'!F48</f>
        <v>7320</v>
      </c>
      <c r="G48" s="199">
        <f>'[2]1標高別銘柄品種'!G48</f>
        <v>1310</v>
      </c>
      <c r="H48" s="199"/>
      <c r="I48" s="199"/>
      <c r="J48" s="199"/>
      <c r="K48" s="238"/>
      <c r="M48" s="324"/>
      <c r="N48" s="324"/>
    </row>
    <row r="49" spans="1:14" ht="20.100000000000001" customHeight="1" x14ac:dyDescent="0.2">
      <c r="A49" s="1686"/>
      <c r="B49" s="1680" t="s">
        <v>197</v>
      </c>
      <c r="C49" s="1680"/>
      <c r="D49" s="198">
        <f>'[2]1標高別銘柄品種'!D49</f>
        <v>871</v>
      </c>
      <c r="E49" s="199">
        <f>'[2]1標高別銘柄品種'!E49</f>
        <v>543</v>
      </c>
      <c r="F49" s="237">
        <f>'[2]1標高別銘柄品種'!F49</f>
        <v>4730</v>
      </c>
      <c r="G49" s="199">
        <f>'[2]1標高別銘柄品種'!G49</f>
        <v>418</v>
      </c>
      <c r="H49" s="199">
        <f>'[2]1標高別銘柄品種'!H49</f>
        <v>452</v>
      </c>
      <c r="I49" s="199">
        <f>'[2]1標高別銘柄品種'!I49</f>
        <v>1</v>
      </c>
      <c r="J49" s="199"/>
      <c r="K49" s="238"/>
      <c r="M49" s="324"/>
      <c r="N49" s="324"/>
    </row>
    <row r="50" spans="1:14" ht="20.100000000000001" customHeight="1" x14ac:dyDescent="0.2">
      <c r="A50" s="1686"/>
      <c r="B50" s="1680" t="s">
        <v>226</v>
      </c>
      <c r="C50" s="1680"/>
      <c r="D50" s="198">
        <f>'[2]1標高別銘柄品種'!D50</f>
        <v>324</v>
      </c>
      <c r="E50" s="199">
        <f>'[2]1標高別銘柄品種'!E50</f>
        <v>490</v>
      </c>
      <c r="F50" s="237">
        <f>'[2]1標高別銘柄品種'!F50</f>
        <v>1590</v>
      </c>
      <c r="G50" s="199">
        <f>'[2]1標高別銘柄品種'!G50</f>
        <v>321</v>
      </c>
      <c r="H50" s="199"/>
      <c r="I50" s="199">
        <f>'[2]1標高別銘柄品種'!I50</f>
        <v>1</v>
      </c>
      <c r="J50" s="199">
        <f>'[2]1標高別銘柄品種'!J50</f>
        <v>2</v>
      </c>
      <c r="K50" s="238"/>
      <c r="M50" s="324"/>
      <c r="N50" s="324"/>
    </row>
    <row r="51" spans="1:14" ht="20.100000000000001" customHeight="1" x14ac:dyDescent="0.2">
      <c r="A51" s="1686"/>
      <c r="B51" s="1680" t="s">
        <v>227</v>
      </c>
      <c r="C51" s="1680"/>
      <c r="D51" s="198">
        <f>'[2]1標高別銘柄品種'!D51</f>
        <v>597</v>
      </c>
      <c r="E51" s="199">
        <f>'[2]1標高別銘柄品種'!E51</f>
        <v>491</v>
      </c>
      <c r="F51" s="237">
        <f>'[2]1標高別銘柄品種'!F51</f>
        <v>2930</v>
      </c>
      <c r="G51" s="199">
        <f>'[2]1標高別銘柄品種'!G51</f>
        <v>538</v>
      </c>
      <c r="H51" s="199">
        <f>'[2]1標高別銘柄品種'!H51</f>
        <v>25</v>
      </c>
      <c r="I51" s="199">
        <f>'[2]1標高別銘柄品種'!I51</f>
        <v>8</v>
      </c>
      <c r="J51" s="199">
        <f>'[2]1標高別銘柄品種'!J51</f>
        <v>16</v>
      </c>
      <c r="K51" s="238">
        <f>'[2]1標高別銘柄品種'!K51</f>
        <v>10</v>
      </c>
      <c r="M51" s="324"/>
      <c r="N51" s="324"/>
    </row>
    <row r="52" spans="1:14" ht="20.100000000000001" customHeight="1" thickBot="1" x14ac:dyDescent="0.25">
      <c r="A52" s="1686"/>
      <c r="B52" s="1680" t="s">
        <v>228</v>
      </c>
      <c r="C52" s="1680"/>
      <c r="D52" s="200">
        <f>'[2]1標高別銘柄品種'!D52</f>
        <v>251</v>
      </c>
      <c r="E52" s="201">
        <f>'[2]1標高別銘柄品種'!E52</f>
        <v>489</v>
      </c>
      <c r="F52" s="493">
        <f>'[2]1標高別銘柄品種'!F52</f>
        <v>1230</v>
      </c>
      <c r="G52" s="201"/>
      <c r="H52" s="201">
        <f>'[2]1標高別銘柄品種'!H52</f>
        <v>16</v>
      </c>
      <c r="I52" s="201">
        <f>'[2]1標高別銘柄品種'!I52</f>
        <v>190</v>
      </c>
      <c r="J52" s="201">
        <f>'[2]1標高別銘柄品種'!J52</f>
        <v>32</v>
      </c>
      <c r="K52" s="494">
        <f>'[2]1標高別銘柄品種'!K52</f>
        <v>13</v>
      </c>
      <c r="M52" s="324"/>
      <c r="N52" s="324"/>
    </row>
    <row r="53" spans="1:14" ht="20.100000000000001" customHeight="1" thickTop="1" thickBot="1" x14ac:dyDescent="0.25">
      <c r="A53" s="1717"/>
      <c r="B53" s="1693" t="s">
        <v>338</v>
      </c>
      <c r="C53" s="1697"/>
      <c r="D53" s="480">
        <f>'[2]1標高別銘柄品種'!D53</f>
        <v>8982</v>
      </c>
      <c r="E53" s="345">
        <f>'[2]1標高別銘柄品種'!E53</f>
        <v>546</v>
      </c>
      <c r="F53" s="346">
        <f>'[2]1標高別銘柄品種'!F53</f>
        <v>49050</v>
      </c>
      <c r="G53" s="347">
        <f>'[2]1標高別銘柄品種'!G53</f>
        <v>4332</v>
      </c>
      <c r="H53" s="347">
        <f>'[2]1標高別銘柄品種'!H53</f>
        <v>3881</v>
      </c>
      <c r="I53" s="347">
        <f>'[2]1標高別銘柄品種'!I53</f>
        <v>694</v>
      </c>
      <c r="J53" s="347">
        <f>'[2]1標高別銘柄品種'!J53</f>
        <v>52</v>
      </c>
      <c r="K53" s="348">
        <f>'[2]1標高別銘柄品種'!K53</f>
        <v>23</v>
      </c>
      <c r="M53" s="324"/>
      <c r="N53" s="324"/>
    </row>
    <row r="54" spans="1:14" ht="20.100000000000001" customHeight="1" x14ac:dyDescent="0.2">
      <c r="A54" s="1716" t="s">
        <v>204</v>
      </c>
      <c r="B54" s="1698" t="s">
        <v>229</v>
      </c>
      <c r="C54" s="1698"/>
      <c r="D54" s="196">
        <f>'[2]1標高別銘柄品種'!D54</f>
        <v>4720</v>
      </c>
      <c r="E54" s="197">
        <f>'[2]1標高別銘柄品種'!E54</f>
        <v>617</v>
      </c>
      <c r="F54" s="478">
        <f>'[2]1標高別銘柄品種'!F54</f>
        <v>29100</v>
      </c>
      <c r="G54" s="197">
        <f>'[2]1標高別銘柄品種'!G54</f>
        <v>3792</v>
      </c>
      <c r="H54" s="197">
        <f>'[2]1標高別銘柄品種'!H54</f>
        <v>198</v>
      </c>
      <c r="I54" s="197">
        <f>'[2]1標高別銘柄品種'!I54</f>
        <v>66</v>
      </c>
      <c r="J54" s="197">
        <f>'[2]1標高別銘柄品種'!J54</f>
        <v>664</v>
      </c>
      <c r="K54" s="479"/>
      <c r="M54" s="324"/>
      <c r="N54" s="324"/>
    </row>
    <row r="55" spans="1:14" ht="20.100000000000001" customHeight="1" x14ac:dyDescent="0.2">
      <c r="A55" s="1686"/>
      <c r="B55" s="1680" t="s">
        <v>198</v>
      </c>
      <c r="C55" s="1680"/>
      <c r="D55" s="198">
        <f>'[2]1標高別銘柄品種'!D55</f>
        <v>398</v>
      </c>
      <c r="E55" s="199">
        <f>'[2]1標高別銘柄品種'!E55</f>
        <v>609</v>
      </c>
      <c r="F55" s="237">
        <f>'[2]1標高別銘柄品種'!F55</f>
        <v>2420</v>
      </c>
      <c r="G55" s="199">
        <f>'[2]1標高別銘柄品種'!G55</f>
        <v>180</v>
      </c>
      <c r="H55" s="199">
        <f>'[2]1標高別銘柄品種'!H55</f>
        <v>119</v>
      </c>
      <c r="I55" s="199">
        <f>'[2]1標高別銘柄品種'!I55</f>
        <v>99</v>
      </c>
      <c r="J55" s="199"/>
      <c r="K55" s="238"/>
      <c r="M55" s="324"/>
      <c r="N55" s="324"/>
    </row>
    <row r="56" spans="1:14" ht="20.100000000000001" customHeight="1" thickBot="1" x14ac:dyDescent="0.25">
      <c r="A56" s="1686"/>
      <c r="B56" s="1680" t="s">
        <v>230</v>
      </c>
      <c r="C56" s="1680"/>
      <c r="D56" s="198">
        <f>'[2]1標高別銘柄品種'!D56</f>
        <v>2180</v>
      </c>
      <c r="E56" s="199">
        <f>'[2]1標高別銘柄品種'!E56</f>
        <v>619</v>
      </c>
      <c r="F56" s="237">
        <f>'[2]1標高別銘柄品種'!F56</f>
        <v>13500</v>
      </c>
      <c r="G56" s="199"/>
      <c r="H56" s="199"/>
      <c r="I56" s="199"/>
      <c r="J56" s="199">
        <f>'[2]1標高別銘柄品種'!J56</f>
        <v>2124</v>
      </c>
      <c r="K56" s="238">
        <f>'[2]1標高別銘柄品種'!K56</f>
        <v>56</v>
      </c>
      <c r="M56" s="324"/>
      <c r="N56" s="324"/>
    </row>
    <row r="57" spans="1:14" ht="20.100000000000001" customHeight="1" thickTop="1" thickBot="1" x14ac:dyDescent="0.25">
      <c r="A57" s="1717"/>
      <c r="B57" s="1693" t="s">
        <v>338</v>
      </c>
      <c r="C57" s="1694"/>
      <c r="D57" s="480">
        <f>'[2]1標高別銘柄品種'!D57</f>
        <v>7298</v>
      </c>
      <c r="E57" s="345">
        <f>'[2]1標高別銘柄品種'!E57</f>
        <v>617</v>
      </c>
      <c r="F57" s="346">
        <f>'[2]1標高別銘柄品種'!F57</f>
        <v>45020</v>
      </c>
      <c r="G57" s="480">
        <f>'[2]1標高別銘柄品種'!G57</f>
        <v>3972</v>
      </c>
      <c r="H57" s="347">
        <f>'[2]1標高別銘柄品種'!H57</f>
        <v>317</v>
      </c>
      <c r="I57" s="347">
        <f>'[2]1標高別銘柄品種'!I57</f>
        <v>165</v>
      </c>
      <c r="J57" s="347">
        <f>'[2]1標高別銘柄品種'!J57</f>
        <v>2788</v>
      </c>
      <c r="K57" s="499">
        <f>'[2]1標高別銘柄品種'!K57</f>
        <v>56</v>
      </c>
      <c r="M57" s="324"/>
      <c r="N57" s="324"/>
    </row>
    <row r="58" spans="1:14" ht="19.5" customHeight="1" x14ac:dyDescent="0.2">
      <c r="A58" s="1769" t="s">
        <v>294</v>
      </c>
      <c r="B58" s="1680" t="s">
        <v>149</v>
      </c>
      <c r="C58" s="1680"/>
      <c r="D58" s="198">
        <f>'[2]1標高別銘柄品種'!D58</f>
        <v>5490</v>
      </c>
      <c r="E58" s="199">
        <f>'[2]1標高別銘柄品種'!E58</f>
        <v>604</v>
      </c>
      <c r="F58" s="237">
        <f>'[2]1標高別銘柄品種'!F58</f>
        <v>33200</v>
      </c>
      <c r="G58" s="199">
        <f>'[2]1標高別銘柄品種'!G58</f>
        <v>4934</v>
      </c>
      <c r="H58" s="199">
        <f>'[2]1標高別銘柄品種'!H58</f>
        <v>503</v>
      </c>
      <c r="I58" s="199">
        <f>'[2]1標高別銘柄品種'!I58</f>
        <v>49</v>
      </c>
      <c r="J58" s="199">
        <f>'[2]1標高別銘柄品種'!J58</f>
        <v>4</v>
      </c>
      <c r="K58" s="238"/>
      <c r="M58" s="324"/>
      <c r="N58" s="324"/>
    </row>
    <row r="59" spans="1:14" ht="20.100000000000001" customHeight="1" x14ac:dyDescent="0.2">
      <c r="A59" s="1770"/>
      <c r="B59" s="1691" t="s">
        <v>231</v>
      </c>
      <c r="C59" s="1691"/>
      <c r="D59" s="198">
        <f>'[2]1標高別銘柄品種'!D59</f>
        <v>202</v>
      </c>
      <c r="E59" s="199">
        <f>'[2]1標高別銘柄品種'!E59</f>
        <v>608</v>
      </c>
      <c r="F59" s="237">
        <f>'[2]1標高別銘柄品種'!F59</f>
        <v>1230</v>
      </c>
      <c r="G59" s="199">
        <f>'[2]1標高別銘柄品種'!G59</f>
        <v>116</v>
      </c>
      <c r="H59" s="199">
        <f>'[2]1標高別銘柄品種'!H59</f>
        <v>35</v>
      </c>
      <c r="I59" s="199">
        <f>'[2]1標高別銘柄品種'!I59</f>
        <v>32</v>
      </c>
      <c r="J59" s="199">
        <f>'[2]1標高別銘柄品種'!J59</f>
        <v>19</v>
      </c>
      <c r="K59" s="238"/>
      <c r="M59" s="324"/>
      <c r="N59" s="324"/>
    </row>
    <row r="60" spans="1:14" ht="20.100000000000001" customHeight="1" thickBot="1" x14ac:dyDescent="0.25">
      <c r="A60" s="1770"/>
      <c r="B60" s="1680" t="s">
        <v>232</v>
      </c>
      <c r="C60" s="1680"/>
      <c r="D60" s="200">
        <f>'[2]1標高別銘柄品種'!D60</f>
        <v>623</v>
      </c>
      <c r="E60" s="199">
        <f>'[2]1標高別銘柄品種'!E60</f>
        <v>540</v>
      </c>
      <c r="F60" s="237">
        <f>'[2]1標高別銘柄品種'!F60</f>
        <v>3360</v>
      </c>
      <c r="G60" s="199">
        <f>'[2]1標高別銘柄品種'!G60</f>
        <v>585</v>
      </c>
      <c r="H60" s="199">
        <f>'[2]1標高別銘柄品種'!H60</f>
        <v>28</v>
      </c>
      <c r="I60" s="199">
        <f>'[2]1標高別銘柄品種'!I60</f>
        <v>10</v>
      </c>
      <c r="J60" s="199"/>
      <c r="K60" s="238"/>
      <c r="M60" s="324"/>
      <c r="N60" s="324"/>
    </row>
    <row r="61" spans="1:14" ht="20.100000000000001" customHeight="1" thickTop="1" thickBot="1" x14ac:dyDescent="0.25">
      <c r="A61" s="1771"/>
      <c r="B61" s="1693" t="s">
        <v>338</v>
      </c>
      <c r="C61" s="1697"/>
      <c r="D61" s="239">
        <f>'[2]1標高別銘柄品種'!D61</f>
        <v>6315</v>
      </c>
      <c r="E61" s="345">
        <f>'[2]1標高別銘柄品種'!E61</f>
        <v>598</v>
      </c>
      <c r="F61" s="346">
        <f>'[2]1標高別銘柄品種'!F61</f>
        <v>37790</v>
      </c>
      <c r="G61" s="347">
        <f>'[2]1標高別銘柄品種'!G61</f>
        <v>5635</v>
      </c>
      <c r="H61" s="347">
        <f>'[2]1標高別銘柄品種'!H61</f>
        <v>566</v>
      </c>
      <c r="I61" s="347">
        <f>'[2]1標高別銘柄品種'!I61</f>
        <v>91</v>
      </c>
      <c r="J61" s="347">
        <f>'[2]1標高別銘柄品種'!J61</f>
        <v>23</v>
      </c>
      <c r="K61" s="337">
        <f>'[2]1標高別銘柄品種'!K61</f>
        <v>0</v>
      </c>
      <c r="M61" s="324"/>
      <c r="N61" s="324"/>
    </row>
    <row r="62" spans="1:14" ht="20.100000000000001" customHeight="1" x14ac:dyDescent="0.2">
      <c r="A62" s="1685" t="s">
        <v>292</v>
      </c>
      <c r="B62" s="1680" t="s">
        <v>160</v>
      </c>
      <c r="C62" s="1680"/>
      <c r="D62" s="233">
        <f>'[2]1標高別銘柄品種'!D62</f>
        <v>2590</v>
      </c>
      <c r="E62" s="234">
        <f>'[2]1標高別銘柄品種'!E62</f>
        <v>623</v>
      </c>
      <c r="F62" s="235">
        <f>'[2]1標高別銘柄品種'!F62</f>
        <v>16100</v>
      </c>
      <c r="G62" s="234">
        <f>'[2]1標高別銘柄品種'!G62</f>
        <v>2590</v>
      </c>
      <c r="H62" s="234"/>
      <c r="I62" s="234"/>
      <c r="J62" s="234"/>
      <c r="K62" s="236"/>
      <c r="M62" s="324"/>
      <c r="N62" s="324"/>
    </row>
    <row r="63" spans="1:14" ht="20.100000000000001" customHeight="1" x14ac:dyDescent="0.2">
      <c r="A63" s="1686"/>
      <c r="B63" s="1680" t="s">
        <v>161</v>
      </c>
      <c r="C63" s="1680"/>
      <c r="D63" s="198">
        <f>'[2]1標高別銘柄品種'!D63</f>
        <v>957</v>
      </c>
      <c r="E63" s="199">
        <f>'[2]1標高別銘柄品種'!E63</f>
        <v>627</v>
      </c>
      <c r="F63" s="237">
        <f>'[2]1標高別銘柄品種'!F63</f>
        <v>6000</v>
      </c>
      <c r="G63" s="199">
        <f>'[2]1標高別銘柄品種'!G63</f>
        <v>957</v>
      </c>
      <c r="H63" s="199"/>
      <c r="I63" s="199"/>
      <c r="J63" s="199"/>
      <c r="K63" s="238"/>
      <c r="M63" s="324"/>
      <c r="N63" s="324"/>
    </row>
    <row r="64" spans="1:14" ht="20.100000000000001" customHeight="1" x14ac:dyDescent="0.2">
      <c r="A64" s="1686"/>
      <c r="B64" s="1680" t="s">
        <v>233</v>
      </c>
      <c r="C64" s="1680"/>
      <c r="D64" s="198">
        <f>'[2]1標高別銘柄品種'!D64</f>
        <v>291</v>
      </c>
      <c r="E64" s="199">
        <f>'[2]1標高別銘柄品種'!E64</f>
        <v>578</v>
      </c>
      <c r="F64" s="237">
        <f>'[2]1標高別銘柄品種'!F64</f>
        <v>1680</v>
      </c>
      <c r="G64" s="199">
        <f>'[2]1標高別銘柄品種'!G64</f>
        <v>180</v>
      </c>
      <c r="H64" s="199">
        <f>'[2]1標高別銘柄品種'!H64</f>
        <v>68</v>
      </c>
      <c r="I64" s="199">
        <f>'[2]1標高別銘柄品種'!I64</f>
        <v>32</v>
      </c>
      <c r="J64" s="199">
        <f>'[2]1標高別銘柄品種'!J64</f>
        <v>4</v>
      </c>
      <c r="K64" s="238">
        <f>'[2]1標高別銘柄品種'!K64</f>
        <v>7</v>
      </c>
      <c r="M64" s="324"/>
      <c r="N64" s="324"/>
    </row>
    <row r="65" spans="1:15" ht="20.100000000000001" customHeight="1" x14ac:dyDescent="0.2">
      <c r="A65" s="1686"/>
      <c r="B65" s="1691" t="s">
        <v>234</v>
      </c>
      <c r="C65" s="1691"/>
      <c r="D65" s="500">
        <f>'[2]1標高別銘柄品種'!D65</f>
        <v>42</v>
      </c>
      <c r="E65" s="501">
        <f>'[2]1標高別銘柄品種'!E65</f>
        <v>526</v>
      </c>
      <c r="F65" s="237">
        <f>'[2]1標高別銘柄品種'!F65</f>
        <v>221</v>
      </c>
      <c r="G65" s="501">
        <f>'[2]1標高別銘柄品種'!G65</f>
        <v>19</v>
      </c>
      <c r="H65" s="501">
        <f>'[2]1標高別銘柄品種'!H65</f>
        <v>20</v>
      </c>
      <c r="I65" s="501">
        <f>'[2]1標高別銘柄品種'!I65</f>
        <v>3</v>
      </c>
      <c r="J65" s="501"/>
      <c r="K65" s="502"/>
      <c r="M65" s="324"/>
      <c r="N65" s="324"/>
    </row>
    <row r="66" spans="1:15" ht="20.100000000000001" customHeight="1" x14ac:dyDescent="0.2">
      <c r="A66" s="1686"/>
      <c r="B66" s="1691" t="s">
        <v>235</v>
      </c>
      <c r="C66" s="1691"/>
      <c r="D66" s="503">
        <f>'[2]1標高別銘柄品種'!D66</f>
        <v>109</v>
      </c>
      <c r="E66" s="504">
        <f>'[2]1標高別銘柄品種'!E66</f>
        <v>547</v>
      </c>
      <c r="F66" s="237">
        <f>'[2]1標高別銘柄品種'!F66</f>
        <v>596</v>
      </c>
      <c r="G66" s="504">
        <f>'[2]1標高別銘柄品種'!G66</f>
        <v>6</v>
      </c>
      <c r="H66" s="504">
        <f>'[2]1標高別銘柄品種'!H66</f>
        <v>98</v>
      </c>
      <c r="I66" s="504">
        <f>'[2]1標高別銘柄品種'!I66</f>
        <v>5</v>
      </c>
      <c r="J66" s="504"/>
      <c r="K66" s="505"/>
      <c r="M66" s="324"/>
      <c r="N66" s="324"/>
    </row>
    <row r="67" spans="1:15" ht="20.100000000000001" customHeight="1" x14ac:dyDescent="0.2">
      <c r="A67" s="1686"/>
      <c r="B67" s="1691" t="s">
        <v>236</v>
      </c>
      <c r="C67" s="1691"/>
      <c r="D67" s="198">
        <f>'[2]1標高別銘柄品種'!D67</f>
        <v>159</v>
      </c>
      <c r="E67" s="201">
        <f>'[2]1標高別銘柄品種'!E67</f>
        <v>572</v>
      </c>
      <c r="F67" s="237">
        <f>'[2]1標高別銘柄品種'!F67</f>
        <v>909</v>
      </c>
      <c r="G67" s="199"/>
      <c r="H67" s="199">
        <f>'[2]1標高別銘柄品種'!H67</f>
        <v>11</v>
      </c>
      <c r="I67" s="199">
        <f>'[2]1標高別銘柄品種'!I67</f>
        <v>101</v>
      </c>
      <c r="J67" s="199">
        <f>'[2]1標高別銘柄品種'!J67</f>
        <v>36</v>
      </c>
      <c r="K67" s="238">
        <f>'[2]1標高別銘柄品種'!K67</f>
        <v>11</v>
      </c>
      <c r="M67" s="324"/>
      <c r="N67" s="324"/>
    </row>
    <row r="68" spans="1:15" ht="20.100000000000001" customHeight="1" thickBot="1" x14ac:dyDescent="0.25">
      <c r="A68" s="1686"/>
      <c r="B68" s="1691" t="s">
        <v>141</v>
      </c>
      <c r="C68" s="1691"/>
      <c r="D68" s="506">
        <f>'[2]1標高別銘柄品種'!D68</f>
        <v>2860</v>
      </c>
      <c r="E68" s="344">
        <f>'[2]1標高別銘柄品種'!E68</f>
        <v>620</v>
      </c>
      <c r="F68" s="237">
        <f>'[2]1標高別銘柄品種'!F68</f>
        <v>17700</v>
      </c>
      <c r="G68" s="199">
        <f>'[2]1標高別銘柄品種'!G68</f>
        <v>2784</v>
      </c>
      <c r="H68" s="199">
        <f>'[2]1標高別銘柄品種'!H68</f>
        <v>76</v>
      </c>
      <c r="I68" s="199"/>
      <c r="J68" s="199"/>
      <c r="K68" s="238"/>
      <c r="M68" s="324"/>
      <c r="N68" s="324"/>
    </row>
    <row r="69" spans="1:15" ht="20.100000000000001" customHeight="1" thickTop="1" thickBot="1" x14ac:dyDescent="0.25">
      <c r="A69" s="1687"/>
      <c r="B69" s="1683" t="s">
        <v>338</v>
      </c>
      <c r="C69" s="1684"/>
      <c r="D69" s="239">
        <f>'[2]1標高別銘柄品種'!D69</f>
        <v>7008</v>
      </c>
      <c r="E69" s="240">
        <f>'[2]1標高別銘柄品種'!E69</f>
        <v>617</v>
      </c>
      <c r="F69" s="241">
        <f>'[2]1標高別銘柄品種'!F69</f>
        <v>43206</v>
      </c>
      <c r="G69" s="242">
        <f>'[2]1標高別銘柄品種'!G69</f>
        <v>6536</v>
      </c>
      <c r="H69" s="242">
        <f>'[2]1標高別銘柄品種'!H69</f>
        <v>273</v>
      </c>
      <c r="I69" s="242">
        <f>'[2]1標高別銘柄品種'!I69</f>
        <v>141</v>
      </c>
      <c r="J69" s="242">
        <f>'[2]1標高別銘柄品種'!J69</f>
        <v>40</v>
      </c>
      <c r="K69" s="337">
        <f>'[2]1標高別銘柄品種'!K69</f>
        <v>18</v>
      </c>
      <c r="M69" s="324"/>
      <c r="N69" s="324"/>
    </row>
    <row r="70" spans="1:15" ht="20.100000000000001" customHeight="1" x14ac:dyDescent="0.2">
      <c r="A70" s="1685" t="s">
        <v>205</v>
      </c>
      <c r="B70" s="1692" t="s">
        <v>199</v>
      </c>
      <c r="C70" s="1692"/>
      <c r="D70" s="1296">
        <f>'[2]1標高別銘柄品種'!D70</f>
        <v>409</v>
      </c>
      <c r="E70" s="234">
        <f>'[2]1標高別銘柄品種'!E70</f>
        <v>541</v>
      </c>
      <c r="F70" s="1297">
        <f>'[2]1標高別銘柄品種'!F70</f>
        <v>2210</v>
      </c>
      <c r="G70" s="234"/>
      <c r="H70" s="234"/>
      <c r="I70" s="234">
        <f>'[2]1標高別銘柄品種'!I70</f>
        <v>95</v>
      </c>
      <c r="J70" s="234">
        <f>'[2]1標高別銘柄品種'!J70</f>
        <v>301</v>
      </c>
      <c r="K70" s="236">
        <f>'[2]1標高別銘柄品種'!K70</f>
        <v>13</v>
      </c>
      <c r="M70" s="324"/>
      <c r="N70" s="324"/>
    </row>
    <row r="71" spans="1:15" ht="20.100000000000001" customHeight="1" x14ac:dyDescent="0.2">
      <c r="A71" s="1686"/>
      <c r="B71" s="1680" t="s">
        <v>419</v>
      </c>
      <c r="C71" s="1680"/>
      <c r="D71" s="1298">
        <f>'[2]1標高別銘柄品種'!D71</f>
        <v>403</v>
      </c>
      <c r="E71" s="199">
        <f>'[2]1標高別銘柄品種'!E71</f>
        <v>558</v>
      </c>
      <c r="F71" s="1299">
        <f>'[2]1標高別銘柄品種'!F71</f>
        <v>2250</v>
      </c>
      <c r="G71" s="199"/>
      <c r="H71" s="199">
        <f>'[2]1標高別銘柄品種'!H71</f>
        <v>147</v>
      </c>
      <c r="I71" s="199">
        <f>'[2]1標高別銘柄品種'!I71</f>
        <v>246</v>
      </c>
      <c r="J71" s="199">
        <f>'[2]1標高別銘柄品種'!J71</f>
        <v>10</v>
      </c>
      <c r="K71" s="238"/>
      <c r="M71" s="324"/>
      <c r="N71" s="324"/>
    </row>
    <row r="72" spans="1:15" ht="20.100000000000001" customHeight="1" thickBot="1" x14ac:dyDescent="0.25">
      <c r="A72" s="1686"/>
      <c r="B72" s="1691" t="s">
        <v>142</v>
      </c>
      <c r="C72" s="1691"/>
      <c r="D72" s="1300">
        <f>'[2]1標高別銘柄品種'!D72</f>
        <v>999</v>
      </c>
      <c r="E72" s="344">
        <f>'[2]1標高別銘柄品種'!E72</f>
        <v>560</v>
      </c>
      <c r="F72" s="1299">
        <f>'[2]1標高別銘柄品種'!F72</f>
        <v>5590</v>
      </c>
      <c r="G72" s="199"/>
      <c r="H72" s="199"/>
      <c r="I72" s="199">
        <f>'[2]1標高別銘柄品種'!I72</f>
        <v>159</v>
      </c>
      <c r="J72" s="199">
        <f>'[2]1標高別銘柄品種'!J72</f>
        <v>719</v>
      </c>
      <c r="K72" s="238">
        <f>'[2]1標高別銘柄品種'!K72</f>
        <v>121</v>
      </c>
      <c r="M72" s="324"/>
      <c r="N72" s="324"/>
    </row>
    <row r="73" spans="1:15" ht="20.100000000000001" customHeight="1" thickTop="1" thickBot="1" x14ac:dyDescent="0.25">
      <c r="A73" s="1717"/>
      <c r="B73" s="1693" t="s">
        <v>338</v>
      </c>
      <c r="C73" s="1694"/>
      <c r="D73" s="1298">
        <f>'[2]1標高別銘柄品種'!D73</f>
        <v>1811</v>
      </c>
      <c r="E73" s="345">
        <f>'[2]1標高別銘柄品種'!E73</f>
        <v>555</v>
      </c>
      <c r="F73" s="1301">
        <f>'[2]1標高別銘柄品種'!F73</f>
        <v>10050</v>
      </c>
      <c r="G73" s="1302">
        <f>'[2]1標高別銘柄品種'!G73</f>
        <v>0</v>
      </c>
      <c r="H73" s="1302">
        <f>'[2]1標高別銘柄品種'!H73</f>
        <v>147</v>
      </c>
      <c r="I73" s="1302">
        <f>'[2]1標高別銘柄品種'!I73</f>
        <v>500</v>
      </c>
      <c r="J73" s="1302">
        <f>'[2]1標高別銘柄品種'!J73</f>
        <v>1030</v>
      </c>
      <c r="K73" s="1303">
        <f>'[2]1標高別銘柄品種'!K73</f>
        <v>134</v>
      </c>
      <c r="M73" s="324"/>
      <c r="N73" s="324"/>
    </row>
    <row r="74" spans="1:15" ht="20.100000000000001" customHeight="1" x14ac:dyDescent="0.2">
      <c r="A74" s="1716" t="s">
        <v>271</v>
      </c>
      <c r="B74" s="1695" t="s">
        <v>238</v>
      </c>
      <c r="C74" s="1695"/>
      <c r="D74" s="196">
        <f>'[2]1標高別銘柄品種'!D74</f>
        <v>1700</v>
      </c>
      <c r="E74" s="197">
        <f>'[2]1標高別銘柄品種'!E74</f>
        <v>499</v>
      </c>
      <c r="F74" s="478">
        <f>'[2]1標高別銘柄品種'!F74</f>
        <v>8480</v>
      </c>
      <c r="G74" s="507">
        <f>'[2]1標高別銘柄品種'!G74</f>
        <v>1668</v>
      </c>
      <c r="H74" s="495">
        <f>'[2]1標高別銘柄品種'!H74</f>
        <v>2</v>
      </c>
      <c r="I74" s="495">
        <f>'[2]1標高別銘柄品種'!I74</f>
        <v>30</v>
      </c>
      <c r="J74" s="495"/>
      <c r="K74" s="496"/>
      <c r="M74" s="324"/>
      <c r="N74" s="324"/>
    </row>
    <row r="75" spans="1:15" ht="20.100000000000001" customHeight="1" x14ac:dyDescent="0.2">
      <c r="A75" s="1686"/>
      <c r="B75" s="1691" t="s">
        <v>143</v>
      </c>
      <c r="C75" s="1691"/>
      <c r="D75" s="198">
        <f>'[2]1標高別銘柄品種'!D75</f>
        <v>950</v>
      </c>
      <c r="E75" s="344">
        <f>'[2]1標高別銘柄品種'!E75</f>
        <v>524</v>
      </c>
      <c r="F75" s="237">
        <f>'[2]1標高別銘柄品種'!F75</f>
        <v>4980</v>
      </c>
      <c r="G75" s="508">
        <f>'[2]1標高別銘柄品種'!G75</f>
        <v>950</v>
      </c>
      <c r="H75" s="497"/>
      <c r="I75" s="497"/>
      <c r="J75" s="497"/>
      <c r="K75" s="498"/>
      <c r="M75" s="324"/>
      <c r="N75" s="324"/>
    </row>
    <row r="76" spans="1:15" ht="20.100000000000001" customHeight="1" x14ac:dyDescent="0.2">
      <c r="A76" s="1686"/>
      <c r="B76" s="1680" t="s">
        <v>200</v>
      </c>
      <c r="C76" s="1696"/>
      <c r="D76" s="198">
        <f>'[2]1標高別銘柄品種'!D76</f>
        <v>573</v>
      </c>
      <c r="E76" s="199">
        <f>'[2]1標高別銘柄品種'!E76</f>
        <v>522</v>
      </c>
      <c r="F76" s="237">
        <f>'[2]1標高別銘柄品種'!F76</f>
        <v>2990</v>
      </c>
      <c r="G76" s="508">
        <f>'[2]1標高別銘柄品種'!G76</f>
        <v>573</v>
      </c>
      <c r="H76" s="497"/>
      <c r="I76" s="497"/>
      <c r="J76" s="497"/>
      <c r="K76" s="498"/>
      <c r="M76" s="324"/>
      <c r="N76" s="324"/>
    </row>
    <row r="77" spans="1:15" ht="20.100000000000001" customHeight="1" thickBot="1" x14ac:dyDescent="0.25">
      <c r="A77" s="1686"/>
      <c r="B77" s="1680" t="s">
        <v>239</v>
      </c>
      <c r="C77" s="1680"/>
      <c r="D77" s="200">
        <f>'[2]1標高別銘柄品種'!D77</f>
        <v>28</v>
      </c>
      <c r="E77" s="199">
        <f>'[2]1標高別銘柄品種'!E77</f>
        <v>429</v>
      </c>
      <c r="F77" s="237">
        <f>'[2]1標高別銘柄品種'!F77</f>
        <v>120</v>
      </c>
      <c r="G77" s="508"/>
      <c r="H77" s="497"/>
      <c r="I77" s="497">
        <f>'[2]1標高別銘柄品種'!I77</f>
        <v>28</v>
      </c>
      <c r="J77" s="497"/>
      <c r="K77" s="498"/>
      <c r="M77" s="324"/>
      <c r="N77" s="324"/>
      <c r="O77" s="406"/>
    </row>
    <row r="78" spans="1:15" ht="20.100000000000001" customHeight="1" thickTop="1" thickBot="1" x14ac:dyDescent="0.25">
      <c r="A78" s="1686"/>
      <c r="B78" s="1688" t="s">
        <v>338</v>
      </c>
      <c r="C78" s="1689"/>
      <c r="D78" s="239">
        <f>'[2]1標高別銘柄品種'!D78</f>
        <v>3251</v>
      </c>
      <c r="E78" s="509">
        <f>'[2]1標高別銘柄品種'!E78</f>
        <v>510</v>
      </c>
      <c r="F78" s="510">
        <f>'[2]1標高別銘柄品種'!F78</f>
        <v>16570</v>
      </c>
      <c r="G78" s="511">
        <f>'[2]1標高別銘柄品種'!G78</f>
        <v>3191</v>
      </c>
      <c r="H78" s="511">
        <f>'[2]1標高別銘柄品種'!H78</f>
        <v>2</v>
      </c>
      <c r="I78" s="511">
        <f>'[2]1標高別銘柄品種'!I78</f>
        <v>58</v>
      </c>
      <c r="J78" s="511">
        <f>'[2]1標高別銘柄品種'!J78</f>
        <v>0</v>
      </c>
      <c r="K78" s="512">
        <f>'[2]1標高別銘柄品種'!K78</f>
        <v>0</v>
      </c>
      <c r="M78" s="324"/>
      <c r="N78" s="324"/>
    </row>
    <row r="79" spans="1:15" ht="20.100000000000001" customHeight="1" x14ac:dyDescent="0.2">
      <c r="A79" s="1685" t="s">
        <v>206</v>
      </c>
      <c r="B79" s="1690" t="s">
        <v>365</v>
      </c>
      <c r="C79" s="1690"/>
      <c r="D79" s="233">
        <f>'[2]1標高別銘柄品種'!D79</f>
        <v>111</v>
      </c>
      <c r="E79" s="234">
        <f>'[2]1標高別銘柄品種'!E79</f>
        <v>532</v>
      </c>
      <c r="F79" s="235">
        <f>'[2]1標高別銘柄品種'!F79</f>
        <v>591</v>
      </c>
      <c r="G79" s="234">
        <f>'[2]1標高別銘柄品種'!G79</f>
        <v>108</v>
      </c>
      <c r="H79" s="234">
        <f>'[2]1標高別銘柄品種'!H79</f>
        <v>3</v>
      </c>
      <c r="I79" s="234"/>
      <c r="J79" s="234"/>
      <c r="K79" s="236"/>
      <c r="M79" s="324"/>
      <c r="N79" s="324"/>
    </row>
    <row r="80" spans="1:15" ht="20.100000000000001" customHeight="1" x14ac:dyDescent="0.2">
      <c r="A80" s="1686"/>
      <c r="B80" s="1680" t="s">
        <v>366</v>
      </c>
      <c r="C80" s="1680"/>
      <c r="D80" s="198">
        <f>'[2]1標高別銘柄品種'!D80</f>
        <v>129</v>
      </c>
      <c r="E80" s="199">
        <f>'[2]1標高別銘柄品種'!E80</f>
        <v>490</v>
      </c>
      <c r="F80" s="237">
        <f>'[2]1標高別銘柄品種'!F80</f>
        <v>632</v>
      </c>
      <c r="G80" s="199">
        <f>'[2]1標高別銘柄品種'!G80</f>
        <v>129</v>
      </c>
      <c r="H80" s="199"/>
      <c r="I80" s="199"/>
      <c r="J80" s="199"/>
      <c r="K80" s="238"/>
      <c r="M80" s="324"/>
      <c r="N80" s="324"/>
    </row>
    <row r="81" spans="1:14" ht="20.100000000000001" customHeight="1" x14ac:dyDescent="0.2">
      <c r="A81" s="1686"/>
      <c r="B81" s="1680" t="s">
        <v>367</v>
      </c>
      <c r="C81" s="1680"/>
      <c r="D81" s="198">
        <f>'[2]1標高別銘柄品種'!D81</f>
        <v>19</v>
      </c>
      <c r="E81" s="199">
        <f>'[2]1標高別銘柄品種'!E81</f>
        <v>505</v>
      </c>
      <c r="F81" s="237">
        <f>'[2]1標高別銘柄品種'!F81</f>
        <v>96</v>
      </c>
      <c r="G81" s="199">
        <f>'[2]1標高別銘柄品種'!G81</f>
        <v>19</v>
      </c>
      <c r="H81" s="199"/>
      <c r="I81" s="199"/>
      <c r="J81" s="199"/>
      <c r="K81" s="238"/>
      <c r="M81" s="324"/>
      <c r="N81" s="324"/>
    </row>
    <row r="82" spans="1:14" ht="20.100000000000001" customHeight="1" x14ac:dyDescent="0.2">
      <c r="A82" s="1686"/>
      <c r="B82" s="1680" t="s">
        <v>368</v>
      </c>
      <c r="C82" s="1680"/>
      <c r="D82" s="198">
        <f>'[2]1標高別銘柄品種'!D82</f>
        <v>119</v>
      </c>
      <c r="E82" s="199">
        <f>'[2]1標高別銘柄品種'!E82</f>
        <v>534</v>
      </c>
      <c r="F82" s="237">
        <f>'[2]1標高別銘柄品種'!F82</f>
        <v>635</v>
      </c>
      <c r="G82" s="199">
        <f>'[2]1標高別銘柄品種'!G82</f>
        <v>32</v>
      </c>
      <c r="H82" s="199">
        <f>'[2]1標高別銘柄品種'!H82</f>
        <v>54</v>
      </c>
      <c r="I82" s="199">
        <f>'[2]1標高別銘柄品種'!I82</f>
        <v>33</v>
      </c>
      <c r="J82" s="199"/>
      <c r="K82" s="238"/>
      <c r="M82" s="324"/>
      <c r="N82" s="324"/>
    </row>
    <row r="83" spans="1:14" ht="20.100000000000001" customHeight="1" x14ac:dyDescent="0.2">
      <c r="A83" s="1686"/>
      <c r="B83" s="1680" t="s">
        <v>369</v>
      </c>
      <c r="C83" s="1680"/>
      <c r="D83" s="198"/>
      <c r="E83" s="199"/>
      <c r="F83" s="237"/>
      <c r="G83" s="199"/>
      <c r="H83" s="199"/>
      <c r="I83" s="199"/>
      <c r="J83" s="199"/>
      <c r="K83" s="238"/>
      <c r="M83" s="324"/>
      <c r="N83" s="324"/>
    </row>
    <row r="84" spans="1:14" ht="20.100000000000001" customHeight="1" x14ac:dyDescent="0.2">
      <c r="A84" s="1686"/>
      <c r="B84" s="1680" t="s">
        <v>370</v>
      </c>
      <c r="C84" s="1680"/>
      <c r="D84" s="198"/>
      <c r="E84" s="199"/>
      <c r="F84" s="237"/>
      <c r="G84" s="199"/>
      <c r="H84" s="199"/>
      <c r="I84" s="199"/>
      <c r="J84" s="199"/>
      <c r="K84" s="238"/>
      <c r="M84" s="324"/>
      <c r="N84" s="324"/>
    </row>
    <row r="85" spans="1:14" ht="20.100000000000001" customHeight="1" x14ac:dyDescent="0.2">
      <c r="A85" s="1686"/>
      <c r="B85" s="1680" t="s">
        <v>371</v>
      </c>
      <c r="C85" s="1680"/>
      <c r="D85" s="198">
        <f>'[2]1標高別銘柄品種'!D85</f>
        <v>26</v>
      </c>
      <c r="E85" s="199">
        <f>'[2]1標高別銘柄品種'!E85</f>
        <v>588</v>
      </c>
      <c r="F85" s="237">
        <f>'[2]1標高別銘柄品種'!F85</f>
        <v>153</v>
      </c>
      <c r="G85" s="199">
        <f>'[2]1標高別銘柄品種'!G85</f>
        <v>26</v>
      </c>
      <c r="H85" s="199"/>
      <c r="I85" s="199"/>
      <c r="J85" s="199"/>
      <c r="K85" s="238"/>
      <c r="M85" s="324"/>
      <c r="N85" s="324"/>
    </row>
    <row r="86" spans="1:14" ht="20.100000000000001" customHeight="1" thickBot="1" x14ac:dyDescent="0.25">
      <c r="A86" s="1686"/>
      <c r="B86" s="1680" t="s">
        <v>372</v>
      </c>
      <c r="C86" s="1680"/>
      <c r="D86" s="200">
        <f>'[2]1標高別銘柄品種'!D86</f>
        <v>21</v>
      </c>
      <c r="E86" s="199">
        <f>'[2]1標高別銘柄品種'!E86</f>
        <v>495</v>
      </c>
      <c r="F86" s="237">
        <f>'[2]1標高別銘柄品種'!F86</f>
        <v>104</v>
      </c>
      <c r="G86" s="199"/>
      <c r="H86" s="199"/>
      <c r="I86" s="199"/>
      <c r="J86" s="199">
        <f>'[2]1標高別銘柄品種'!J86</f>
        <v>21</v>
      </c>
      <c r="K86" s="238"/>
      <c r="M86" s="324"/>
      <c r="N86" s="324"/>
    </row>
    <row r="87" spans="1:14" ht="20.100000000000001" customHeight="1" thickTop="1" thickBot="1" x14ac:dyDescent="0.25">
      <c r="A87" s="1687"/>
      <c r="B87" s="1683" t="s">
        <v>422</v>
      </c>
      <c r="C87" s="1684"/>
      <c r="D87" s="239">
        <f>'[2]1標高別銘柄品種'!D87</f>
        <v>425</v>
      </c>
      <c r="E87" s="509">
        <f>'[2]1標高別銘柄品種'!E87</f>
        <v>520</v>
      </c>
      <c r="F87" s="241">
        <f>'[2]1標高別銘柄品種'!F87</f>
        <v>2211</v>
      </c>
      <c r="G87" s="242">
        <f>'[2]1標高別銘柄品種'!G87</f>
        <v>314</v>
      </c>
      <c r="H87" s="242">
        <f>'[2]1標高別銘柄品種'!H87</f>
        <v>57</v>
      </c>
      <c r="I87" s="242">
        <f>'[2]1標高別銘柄品種'!I87</f>
        <v>33</v>
      </c>
      <c r="J87" s="242">
        <f>'[2]1標高別銘柄品種'!J87</f>
        <v>21</v>
      </c>
      <c r="K87" s="337">
        <f>'[2]1標高別銘柄品種'!K87</f>
        <v>0</v>
      </c>
      <c r="M87" s="324"/>
      <c r="N87" s="324"/>
    </row>
    <row r="88" spans="1:14" ht="20.100000000000001" customHeight="1" thickBot="1" x14ac:dyDescent="0.25">
      <c r="A88" s="217" t="s">
        <v>318</v>
      </c>
      <c r="B88" s="1681" t="s">
        <v>246</v>
      </c>
      <c r="C88" s="1682"/>
      <c r="D88" s="218">
        <f>'[2]1標高別銘柄品種'!D88</f>
        <v>3800</v>
      </c>
      <c r="E88" s="219">
        <f>'[2]1標高別銘柄品種'!E88</f>
        <v>520</v>
      </c>
      <c r="F88" s="220">
        <f>'[2]1標高別銘柄品種'!F88</f>
        <v>19800</v>
      </c>
      <c r="G88" s="221">
        <f>'[2]1標高別銘柄品種'!G88</f>
        <v>3040</v>
      </c>
      <c r="H88" s="221">
        <f>'[2]1標高別銘柄品種'!H88</f>
        <v>418</v>
      </c>
      <c r="I88" s="221">
        <f>'[2]1標高別銘柄品種'!I88</f>
        <v>190</v>
      </c>
      <c r="J88" s="221">
        <f>'[2]1標高別銘柄品種'!J88</f>
        <v>114</v>
      </c>
      <c r="K88" s="338">
        <f>'[2]1標高別銘柄品種'!K88</f>
        <v>38</v>
      </c>
      <c r="M88" s="324"/>
      <c r="N88" s="324"/>
    </row>
    <row r="89" spans="1:14" x14ac:dyDescent="0.2">
      <c r="A89" s="1679" t="s">
        <v>398</v>
      </c>
      <c r="B89" s="1679"/>
      <c r="C89" s="1679"/>
      <c r="D89" s="1679"/>
      <c r="E89" s="1679"/>
      <c r="F89" s="1679"/>
      <c r="G89" s="1679"/>
      <c r="H89" s="1679"/>
      <c r="I89" s="1679"/>
      <c r="J89" s="1679"/>
      <c r="K89" s="1679"/>
    </row>
  </sheetData>
  <mergeCells count="120">
    <mergeCell ref="B30:C30"/>
    <mergeCell ref="B31:C31"/>
    <mergeCell ref="B29:C29"/>
    <mergeCell ref="B46:C46"/>
    <mergeCell ref="B47:C47"/>
    <mergeCell ref="B32:C32"/>
    <mergeCell ref="B33:C33"/>
    <mergeCell ref="B34:C34"/>
    <mergeCell ref="B35:C35"/>
    <mergeCell ref="B36:C36"/>
    <mergeCell ref="B37:C37"/>
    <mergeCell ref="B38:C38"/>
    <mergeCell ref="B39:C39"/>
    <mergeCell ref="B40:C40"/>
    <mergeCell ref="B41:C41"/>
    <mergeCell ref="B42:C42"/>
    <mergeCell ref="B43:C43"/>
    <mergeCell ref="B44:C44"/>
    <mergeCell ref="B45:C45"/>
    <mergeCell ref="A29:A30"/>
    <mergeCell ref="A31:A34"/>
    <mergeCell ref="A35:A43"/>
    <mergeCell ref="A44:A53"/>
    <mergeCell ref="A74:A78"/>
    <mergeCell ref="A54:A57"/>
    <mergeCell ref="A58:A61"/>
    <mergeCell ref="A62:A69"/>
    <mergeCell ref="A70:A73"/>
    <mergeCell ref="AB4:AB6"/>
    <mergeCell ref="N5:O6"/>
    <mergeCell ref="X4:X6"/>
    <mergeCell ref="Y4:Y6"/>
    <mergeCell ref="Z4:Z6"/>
    <mergeCell ref="AA4:AA6"/>
    <mergeCell ref="W3:W5"/>
    <mergeCell ref="A7:C7"/>
    <mergeCell ref="A3:C6"/>
    <mergeCell ref="D3:D6"/>
    <mergeCell ref="A21:A24"/>
    <mergeCell ref="B24:C24"/>
    <mergeCell ref="S7:T7"/>
    <mergeCell ref="S8:T8"/>
    <mergeCell ref="S9:T9"/>
    <mergeCell ref="S3:T6"/>
    <mergeCell ref="B25:C25"/>
    <mergeCell ref="B23:C23"/>
    <mergeCell ref="S10:T10"/>
    <mergeCell ref="B21:C21"/>
    <mergeCell ref="B22:C22"/>
    <mergeCell ref="A25:A28"/>
    <mergeCell ref="B27:C27"/>
    <mergeCell ref="B28:C28"/>
    <mergeCell ref="B26:C26"/>
    <mergeCell ref="A1:K1"/>
    <mergeCell ref="B12:C12"/>
    <mergeCell ref="A11:A17"/>
    <mergeCell ref="K4:K6"/>
    <mergeCell ref="A8:C8"/>
    <mergeCell ref="E3:E6"/>
    <mergeCell ref="A9:C9"/>
    <mergeCell ref="A10:C10"/>
    <mergeCell ref="A18:A20"/>
    <mergeCell ref="B17:C17"/>
    <mergeCell ref="B13:C13"/>
    <mergeCell ref="B14:C14"/>
    <mergeCell ref="B16:C16"/>
    <mergeCell ref="G4:G6"/>
    <mergeCell ref="H4:H6"/>
    <mergeCell ref="I4:I6"/>
    <mergeCell ref="J4:J6"/>
    <mergeCell ref="G3:K3"/>
    <mergeCell ref="B18:C18"/>
    <mergeCell ref="F3:F6"/>
    <mergeCell ref="B15:C15"/>
    <mergeCell ref="B19:C19"/>
    <mergeCell ref="B20:C20"/>
    <mergeCell ref="B11:C11"/>
    <mergeCell ref="B62:C62"/>
    <mergeCell ref="B63:C63"/>
    <mergeCell ref="B48:C48"/>
    <mergeCell ref="B49:C49"/>
    <mergeCell ref="B50:C50"/>
    <mergeCell ref="B51:C51"/>
    <mergeCell ref="B52:C52"/>
    <mergeCell ref="B53:C53"/>
    <mergeCell ref="B54:C54"/>
    <mergeCell ref="B55:C55"/>
    <mergeCell ref="B56:C56"/>
    <mergeCell ref="B57:C57"/>
    <mergeCell ref="B58:C58"/>
    <mergeCell ref="B59:C59"/>
    <mergeCell ref="B60:C60"/>
    <mergeCell ref="B61:C61"/>
    <mergeCell ref="B78:C78"/>
    <mergeCell ref="B79:C79"/>
    <mergeCell ref="B64:C64"/>
    <mergeCell ref="B65:C65"/>
    <mergeCell ref="B66:C66"/>
    <mergeCell ref="B67:C67"/>
    <mergeCell ref="B68:C68"/>
    <mergeCell ref="B69:C69"/>
    <mergeCell ref="B70:C70"/>
    <mergeCell ref="B71:C71"/>
    <mergeCell ref="B72:C72"/>
    <mergeCell ref="B73:C73"/>
    <mergeCell ref="B74:C74"/>
    <mergeCell ref="B75:C75"/>
    <mergeCell ref="B76:C76"/>
    <mergeCell ref="B77:C77"/>
    <mergeCell ref="A89:K89"/>
    <mergeCell ref="B80:C80"/>
    <mergeCell ref="B81:C81"/>
    <mergeCell ref="B82:C82"/>
    <mergeCell ref="B83:C83"/>
    <mergeCell ref="B88:C88"/>
    <mergeCell ref="B84:C84"/>
    <mergeCell ref="B85:C85"/>
    <mergeCell ref="B86:C86"/>
    <mergeCell ref="B87:C87"/>
    <mergeCell ref="A79:A87"/>
  </mergeCells>
  <phoneticPr fontId="4"/>
  <printOptions horizontalCentered="1"/>
  <pageMargins left="0.59055118110236227" right="0.59055118110236227" top="0.59055118110236227" bottom="0.39370078740157483" header="0.51181102362204722" footer="0.31496062992125984"/>
  <pageSetup paperSize="9" firstPageNumber="7" pageOrder="overThenDown" orientation="portrait" useFirstPageNumber="1" r:id="rId1"/>
  <headerFooter scaleWithDoc="0">
    <oddFooter xml:space="preserve">&amp;C&amp;14&amp;P
</oddFooter>
  </headerFooter>
  <rowBreaks count="2" manualBreakCount="2">
    <brk id="28" max="10" man="1"/>
    <brk id="53" max="10"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P66"/>
  <sheetViews>
    <sheetView view="pageBreakPreview" topLeftCell="A25" zoomScale="80" zoomScaleNormal="100" zoomScaleSheetLayoutView="80" workbookViewId="0">
      <selection activeCell="L38" sqref="L38:Q45"/>
    </sheetView>
  </sheetViews>
  <sheetFormatPr defaultColWidth="9" defaultRowHeight="12" x14ac:dyDescent="0.15"/>
  <cols>
    <col min="1" max="1" width="3.33203125" style="2" customWidth="1"/>
    <col min="2" max="2" width="18" style="1" bestFit="1" customWidth="1"/>
    <col min="3" max="3" width="6.77734375" style="1" bestFit="1" customWidth="1"/>
    <col min="4" max="4" width="10.6640625" style="1" customWidth="1"/>
    <col min="5" max="11" width="8.109375" style="1" customWidth="1"/>
    <col min="12" max="16384" width="9" style="1"/>
  </cols>
  <sheetData>
    <row r="1" spans="1:13" ht="16.2" x14ac:dyDescent="0.2">
      <c r="A1" s="1788" t="s">
        <v>505</v>
      </c>
      <c r="B1" s="1788"/>
      <c r="C1" s="1788"/>
      <c r="D1" s="1788"/>
      <c r="E1" s="1788"/>
      <c r="F1" s="1788"/>
      <c r="G1" s="1788"/>
      <c r="H1" s="1788"/>
      <c r="I1" s="1788"/>
      <c r="J1" s="1788"/>
      <c r="K1" s="138"/>
    </row>
    <row r="3" spans="1:13" ht="13.8" thickBot="1" x14ac:dyDescent="0.2">
      <c r="A3" s="1798" t="s">
        <v>308</v>
      </c>
      <c r="B3" s="1798"/>
      <c r="C3" s="1798"/>
      <c r="D3" s="4"/>
      <c r="E3" s="4"/>
      <c r="F3" s="4"/>
      <c r="G3" s="4"/>
      <c r="H3" s="4"/>
      <c r="I3" s="1804" t="s">
        <v>178</v>
      </c>
      <c r="J3" s="1804"/>
      <c r="K3" s="147"/>
    </row>
    <row r="4" spans="1:13" ht="13.2" x14ac:dyDescent="0.15">
      <c r="A4" s="5"/>
      <c r="B4" s="6" t="s">
        <v>171</v>
      </c>
      <c r="C4" s="1774" t="s">
        <v>195</v>
      </c>
      <c r="D4" s="1791"/>
      <c r="E4" s="1796" t="s">
        <v>189</v>
      </c>
      <c r="F4" s="1796"/>
      <c r="G4" s="1796" t="s">
        <v>194</v>
      </c>
      <c r="H4" s="1796"/>
      <c r="I4" s="1796" t="s">
        <v>190</v>
      </c>
      <c r="J4" s="1803"/>
      <c r="K4" s="147"/>
    </row>
    <row r="5" spans="1:13" ht="13.2" x14ac:dyDescent="0.15">
      <c r="A5" s="5"/>
      <c r="B5" s="28" t="s">
        <v>193</v>
      </c>
      <c r="C5" s="1792">
        <f>SUM(E5:J5)</f>
        <v>263933</v>
      </c>
      <c r="D5" s="1793"/>
      <c r="E5" s="1792">
        <v>258352</v>
      </c>
      <c r="F5" s="1793"/>
      <c r="G5" s="1792">
        <v>3066</v>
      </c>
      <c r="H5" s="1793"/>
      <c r="I5" s="1800">
        <v>2515</v>
      </c>
      <c r="J5" s="1801"/>
      <c r="K5" s="12"/>
    </row>
    <row r="6" spans="1:13" ht="13.2" x14ac:dyDescent="0.15">
      <c r="A6" s="5"/>
      <c r="B6" s="7" t="s">
        <v>191</v>
      </c>
      <c r="C6" s="1794">
        <f>SUM(E6:J6)</f>
        <v>237733</v>
      </c>
      <c r="D6" s="1795"/>
      <c r="E6" s="1797">
        <v>233487</v>
      </c>
      <c r="F6" s="1797"/>
      <c r="G6" s="1797">
        <v>2330</v>
      </c>
      <c r="H6" s="1797"/>
      <c r="I6" s="1797">
        <v>1916</v>
      </c>
      <c r="J6" s="1802"/>
      <c r="K6" s="12"/>
    </row>
    <row r="7" spans="1:13" s="3" customFormat="1" ht="13.8" thickBot="1" x14ac:dyDescent="0.2">
      <c r="A7" s="8"/>
      <c r="B7" s="9" t="s">
        <v>192</v>
      </c>
      <c r="C7" s="1789">
        <f>C6/C5*100</f>
        <v>90.073238283958418</v>
      </c>
      <c r="D7" s="1799"/>
      <c r="E7" s="1789">
        <f>E6/E5*100</f>
        <v>90.375534154951382</v>
      </c>
      <c r="F7" s="1799"/>
      <c r="G7" s="1789">
        <f>G6/G5*100</f>
        <v>75.994781474233534</v>
      </c>
      <c r="H7" s="1799"/>
      <c r="I7" s="1789">
        <f>I6/I5*100</f>
        <v>76.182902584493036</v>
      </c>
      <c r="J7" s="1790"/>
      <c r="K7" s="148"/>
    </row>
    <row r="8" spans="1:13" s="3" customFormat="1" ht="13.2" x14ac:dyDescent="0.15">
      <c r="A8" s="8"/>
      <c r="B8" s="10"/>
      <c r="C8" s="1805" t="s">
        <v>303</v>
      </c>
      <c r="D8" s="1805"/>
      <c r="E8" s="1805"/>
      <c r="F8" s="1805"/>
      <c r="G8" s="1805"/>
      <c r="H8" s="1805"/>
      <c r="I8" s="1805"/>
      <c r="J8" s="1805"/>
      <c r="K8" s="149"/>
    </row>
    <row r="9" spans="1:13" s="3" customFormat="1" ht="13.2" x14ac:dyDescent="0.15">
      <c r="A9" s="8"/>
      <c r="B9" s="10"/>
      <c r="C9" s="11"/>
      <c r="D9" s="10"/>
      <c r="E9" s="10"/>
      <c r="F9" s="10"/>
      <c r="G9" s="10"/>
      <c r="H9" s="10"/>
      <c r="I9" s="10"/>
      <c r="J9" s="10"/>
      <c r="K9" s="10"/>
    </row>
    <row r="10" spans="1:13" ht="13.2" x14ac:dyDescent="0.15">
      <c r="A10" s="1798" t="s">
        <v>307</v>
      </c>
      <c r="B10" s="1798"/>
      <c r="C10" s="1798"/>
      <c r="D10" s="13"/>
      <c r="E10" s="12"/>
      <c r="F10" s="12"/>
      <c r="G10" s="4"/>
      <c r="H10" s="4"/>
      <c r="I10" s="4"/>
      <c r="J10" s="4"/>
      <c r="K10" s="4"/>
    </row>
    <row r="11" spans="1:13" ht="12.6" thickBot="1" x14ac:dyDescent="0.2">
      <c r="A11" s="1783" t="s">
        <v>309</v>
      </c>
      <c r="B11" s="1783"/>
      <c r="C11" s="1783"/>
      <c r="D11" s="4"/>
      <c r="E11" s="4"/>
      <c r="F11" s="4"/>
      <c r="G11" s="4"/>
      <c r="H11" s="4"/>
      <c r="I11" s="4"/>
      <c r="J11" s="4"/>
      <c r="K11" s="4"/>
    </row>
    <row r="12" spans="1:13" ht="12" customHeight="1" x14ac:dyDescent="0.15">
      <c r="A12" s="14"/>
      <c r="B12" s="1784" t="s">
        <v>342</v>
      </c>
      <c r="C12" s="1782" t="s">
        <v>343</v>
      </c>
      <c r="D12" s="1772" t="s">
        <v>344</v>
      </c>
      <c r="E12" s="1774" t="s">
        <v>304</v>
      </c>
      <c r="F12" s="1775"/>
      <c r="G12" s="1775"/>
      <c r="H12" s="1776"/>
      <c r="I12" s="4"/>
      <c r="J12" s="4"/>
      <c r="K12" s="4"/>
    </row>
    <row r="13" spans="1:13" ht="12.6" thickBot="1" x14ac:dyDescent="0.2">
      <c r="A13" s="14"/>
      <c r="B13" s="1786"/>
      <c r="C13" s="1787"/>
      <c r="D13" s="1787"/>
      <c r="E13" s="15" t="s">
        <v>173</v>
      </c>
      <c r="F13" s="15" t="s">
        <v>174</v>
      </c>
      <c r="G13" s="15" t="s">
        <v>175</v>
      </c>
      <c r="H13" s="16" t="s">
        <v>176</v>
      </c>
      <c r="I13" s="4"/>
      <c r="J13" s="4"/>
      <c r="K13" s="4"/>
    </row>
    <row r="14" spans="1:13" ht="15" customHeight="1" x14ac:dyDescent="0.15">
      <c r="A14" s="14"/>
      <c r="B14" s="1206" t="s">
        <v>345</v>
      </c>
      <c r="C14" s="1782" t="s">
        <v>177</v>
      </c>
      <c r="D14" s="1346">
        <v>3818</v>
      </c>
      <c r="E14" s="954">
        <v>89.9</v>
      </c>
      <c r="F14" s="954">
        <v>9.6</v>
      </c>
      <c r="G14" s="954">
        <v>0.5</v>
      </c>
      <c r="H14" s="1363">
        <v>0</v>
      </c>
      <c r="I14" s="4"/>
      <c r="J14" s="4"/>
      <c r="K14" s="4"/>
      <c r="L14" s="4"/>
      <c r="M14" s="4"/>
    </row>
    <row r="15" spans="1:13" ht="15" customHeight="1" x14ac:dyDescent="0.15">
      <c r="A15" s="14"/>
      <c r="B15" s="1206" t="s">
        <v>346</v>
      </c>
      <c r="C15" s="1778"/>
      <c r="D15" s="1346">
        <v>1160</v>
      </c>
      <c r="E15" s="954">
        <v>98.2</v>
      </c>
      <c r="F15" s="954">
        <v>1.8</v>
      </c>
      <c r="G15" s="954" t="s">
        <v>428</v>
      </c>
      <c r="H15" s="959" t="s">
        <v>428</v>
      </c>
      <c r="I15" s="4"/>
      <c r="J15" s="4"/>
      <c r="K15" s="4"/>
      <c r="L15" s="4"/>
      <c r="M15" s="4"/>
    </row>
    <row r="16" spans="1:13" ht="15" customHeight="1" x14ac:dyDescent="0.15">
      <c r="A16" s="14"/>
      <c r="B16" s="1206" t="s">
        <v>403</v>
      </c>
      <c r="C16" s="1778"/>
      <c r="D16" s="1346">
        <v>159</v>
      </c>
      <c r="E16" s="954">
        <v>99.9</v>
      </c>
      <c r="F16" s="954">
        <v>0.1</v>
      </c>
      <c r="G16" s="954" t="s">
        <v>428</v>
      </c>
      <c r="H16" s="959" t="s">
        <v>428</v>
      </c>
      <c r="I16" s="4"/>
      <c r="J16" s="4"/>
      <c r="K16" s="4"/>
      <c r="L16" s="4"/>
      <c r="M16" s="4"/>
    </row>
    <row r="17" spans="1:13" ht="15" customHeight="1" x14ac:dyDescent="0.15">
      <c r="A17" s="14"/>
      <c r="B17" s="1207" t="s">
        <v>347</v>
      </c>
      <c r="C17" s="1778"/>
      <c r="D17" s="1346">
        <v>8</v>
      </c>
      <c r="E17" s="954">
        <v>100</v>
      </c>
      <c r="F17" s="954" t="s">
        <v>428</v>
      </c>
      <c r="G17" s="954" t="s">
        <v>428</v>
      </c>
      <c r="H17" s="959" t="s">
        <v>428</v>
      </c>
      <c r="I17" s="4"/>
      <c r="J17" s="4"/>
      <c r="K17" s="4"/>
      <c r="L17" s="4"/>
      <c r="M17" s="4"/>
    </row>
    <row r="18" spans="1:13" ht="15" customHeight="1" x14ac:dyDescent="0.15">
      <c r="A18" s="14"/>
      <c r="B18" s="1207" t="s">
        <v>404</v>
      </c>
      <c r="C18" s="1778"/>
      <c r="D18" s="21">
        <v>231</v>
      </c>
      <c r="E18" s="957">
        <v>31.3</v>
      </c>
      <c r="F18" s="954">
        <v>66</v>
      </c>
      <c r="G18" s="954">
        <v>2.7</v>
      </c>
      <c r="H18" s="959" t="s">
        <v>428</v>
      </c>
      <c r="I18" s="4"/>
      <c r="J18" s="4"/>
      <c r="K18" s="4"/>
      <c r="L18" s="4"/>
      <c r="M18" s="4"/>
    </row>
    <row r="19" spans="1:13" ht="15" customHeight="1" x14ac:dyDescent="0.15">
      <c r="A19" s="14"/>
      <c r="B19" s="1207" t="s">
        <v>348</v>
      </c>
      <c r="C19" s="1778"/>
      <c r="D19" s="21">
        <v>3</v>
      </c>
      <c r="E19" s="957">
        <v>100</v>
      </c>
      <c r="F19" s="954" t="s">
        <v>428</v>
      </c>
      <c r="G19" s="954" t="s">
        <v>428</v>
      </c>
      <c r="H19" s="959" t="s">
        <v>428</v>
      </c>
      <c r="I19" s="4"/>
      <c r="J19" s="4"/>
      <c r="K19" s="4"/>
      <c r="L19" s="4"/>
      <c r="M19" s="4"/>
    </row>
    <row r="20" spans="1:13" ht="15" customHeight="1" x14ac:dyDescent="0.15">
      <c r="A20" s="14"/>
      <c r="B20" s="1207" t="s">
        <v>349</v>
      </c>
      <c r="C20" s="1778"/>
      <c r="D20" s="21">
        <v>139282</v>
      </c>
      <c r="E20" s="957">
        <v>92.5</v>
      </c>
      <c r="F20" s="957">
        <v>7</v>
      </c>
      <c r="G20" s="957">
        <v>0.4</v>
      </c>
      <c r="H20" s="959">
        <v>0.1</v>
      </c>
      <c r="I20" s="4"/>
      <c r="J20" s="4"/>
      <c r="K20" s="4"/>
      <c r="L20" s="4"/>
      <c r="M20" s="4"/>
    </row>
    <row r="21" spans="1:13" ht="15" customHeight="1" x14ac:dyDescent="0.15">
      <c r="A21" s="14"/>
      <c r="B21" s="1207" t="s">
        <v>334</v>
      </c>
      <c r="C21" s="1778"/>
      <c r="D21" s="21">
        <v>75</v>
      </c>
      <c r="E21" s="957">
        <v>60</v>
      </c>
      <c r="F21" s="957">
        <v>33.5</v>
      </c>
      <c r="G21" s="957">
        <v>6.6</v>
      </c>
      <c r="H21" s="959" t="s">
        <v>428</v>
      </c>
      <c r="I21" s="4"/>
      <c r="J21" s="4"/>
      <c r="K21" s="4"/>
      <c r="L21" s="4"/>
      <c r="M21" s="4"/>
    </row>
    <row r="22" spans="1:13" ht="15" customHeight="1" x14ac:dyDescent="0.15">
      <c r="A22" s="14"/>
      <c r="B22" s="1207" t="s">
        <v>405</v>
      </c>
      <c r="C22" s="1778"/>
      <c r="D22" s="21">
        <v>2</v>
      </c>
      <c r="E22" s="957">
        <v>100</v>
      </c>
      <c r="F22" s="954" t="s">
        <v>428</v>
      </c>
      <c r="G22" s="954" t="s">
        <v>428</v>
      </c>
      <c r="H22" s="959" t="s">
        <v>428</v>
      </c>
      <c r="I22" s="4"/>
      <c r="J22" s="4"/>
      <c r="K22" s="4"/>
      <c r="L22" s="4"/>
      <c r="M22" s="4"/>
    </row>
    <row r="23" spans="1:13" ht="15" customHeight="1" x14ac:dyDescent="0.15">
      <c r="A23" s="14"/>
      <c r="B23" s="1207" t="s">
        <v>350</v>
      </c>
      <c r="C23" s="1778"/>
      <c r="D23" s="21">
        <v>86</v>
      </c>
      <c r="E23" s="957">
        <v>86.1</v>
      </c>
      <c r="F23" s="957">
        <v>13.9</v>
      </c>
      <c r="G23" s="957">
        <v>0.1</v>
      </c>
      <c r="H23" s="959" t="s">
        <v>428</v>
      </c>
      <c r="I23" s="4"/>
      <c r="J23" s="4"/>
      <c r="K23" s="4"/>
      <c r="L23" s="4"/>
      <c r="M23" s="4"/>
    </row>
    <row r="24" spans="1:13" ht="15" customHeight="1" x14ac:dyDescent="0.15">
      <c r="A24" s="14"/>
      <c r="B24" s="1207" t="s">
        <v>406</v>
      </c>
      <c r="C24" s="1778"/>
      <c r="D24" s="1346">
        <v>7644</v>
      </c>
      <c r="E24" s="954">
        <v>92.3</v>
      </c>
      <c r="F24" s="954">
        <v>6.9</v>
      </c>
      <c r="G24" s="954">
        <v>0.7</v>
      </c>
      <c r="H24" s="958">
        <v>0</v>
      </c>
      <c r="I24" s="4"/>
      <c r="J24" s="4"/>
      <c r="K24" s="4"/>
      <c r="L24" s="4"/>
      <c r="M24" s="4"/>
    </row>
    <row r="25" spans="1:13" ht="15" customHeight="1" x14ac:dyDescent="0.15">
      <c r="A25" s="14"/>
      <c r="B25" s="1207" t="s">
        <v>351</v>
      </c>
      <c r="C25" s="1778"/>
      <c r="D25" s="21">
        <v>82</v>
      </c>
      <c r="E25" s="957">
        <v>85.2</v>
      </c>
      <c r="F25" s="957">
        <v>14.8</v>
      </c>
      <c r="G25" s="954" t="s">
        <v>428</v>
      </c>
      <c r="H25" s="959" t="s">
        <v>428</v>
      </c>
      <c r="I25" s="4"/>
      <c r="J25" s="4"/>
      <c r="K25" s="4"/>
      <c r="L25" s="4"/>
      <c r="M25" s="4"/>
    </row>
    <row r="26" spans="1:13" ht="15" customHeight="1" x14ac:dyDescent="0.15">
      <c r="A26" s="14"/>
      <c r="B26" s="1207" t="s">
        <v>429</v>
      </c>
      <c r="C26" s="1778"/>
      <c r="D26" s="21">
        <v>474</v>
      </c>
      <c r="E26" s="957">
        <v>58.5</v>
      </c>
      <c r="F26" s="957">
        <v>38.6</v>
      </c>
      <c r="G26" s="954">
        <v>2.5</v>
      </c>
      <c r="H26" s="959">
        <v>0.5</v>
      </c>
      <c r="I26" s="4"/>
      <c r="J26" s="4"/>
      <c r="K26" s="4"/>
      <c r="L26" s="4"/>
      <c r="M26" s="4"/>
    </row>
    <row r="27" spans="1:13" ht="15" customHeight="1" x14ac:dyDescent="0.15">
      <c r="A27" s="14"/>
      <c r="B27" s="1207" t="s">
        <v>352</v>
      </c>
      <c r="C27" s="1778"/>
      <c r="D27" s="21">
        <v>5171</v>
      </c>
      <c r="E27" s="957">
        <v>86.4</v>
      </c>
      <c r="F27" s="957">
        <v>12.9</v>
      </c>
      <c r="G27" s="957">
        <v>0.6</v>
      </c>
      <c r="H27" s="959">
        <v>0</v>
      </c>
      <c r="I27" s="4"/>
      <c r="J27" s="4"/>
      <c r="K27" s="4"/>
      <c r="L27" s="4"/>
      <c r="M27" s="4"/>
    </row>
    <row r="28" spans="1:13" ht="15" customHeight="1" x14ac:dyDescent="0.15">
      <c r="A28" s="14"/>
      <c r="B28" s="1207" t="s">
        <v>335</v>
      </c>
      <c r="C28" s="1778"/>
      <c r="D28" s="21">
        <v>529</v>
      </c>
      <c r="E28" s="957">
        <v>76.599999999999994</v>
      </c>
      <c r="F28" s="957">
        <v>22.7</v>
      </c>
      <c r="G28" s="954">
        <v>0.7</v>
      </c>
      <c r="H28" s="959" t="s">
        <v>428</v>
      </c>
      <c r="I28" s="4"/>
      <c r="J28" s="4"/>
      <c r="K28" s="4"/>
      <c r="L28" s="4"/>
      <c r="M28" s="4"/>
    </row>
    <row r="29" spans="1:13" ht="15" customHeight="1" x14ac:dyDescent="0.15">
      <c r="A29" s="14"/>
      <c r="B29" s="1207" t="s">
        <v>430</v>
      </c>
      <c r="C29" s="1778"/>
      <c r="D29" s="21">
        <v>587</v>
      </c>
      <c r="E29" s="957">
        <v>90.5</v>
      </c>
      <c r="F29" s="957">
        <v>9.3000000000000007</v>
      </c>
      <c r="G29" s="954">
        <v>0.2</v>
      </c>
      <c r="H29" s="959" t="s">
        <v>428</v>
      </c>
      <c r="I29" s="4"/>
      <c r="J29" s="4"/>
      <c r="K29" s="4"/>
      <c r="L29" s="4"/>
      <c r="M29" s="4"/>
    </row>
    <row r="30" spans="1:13" ht="15" customHeight="1" x14ac:dyDescent="0.15">
      <c r="A30" s="14"/>
      <c r="B30" s="1207" t="s">
        <v>332</v>
      </c>
      <c r="C30" s="1778"/>
      <c r="D30" s="21">
        <v>36454</v>
      </c>
      <c r="E30" s="957">
        <v>86.4</v>
      </c>
      <c r="F30" s="957">
        <v>12.8</v>
      </c>
      <c r="G30" s="957">
        <v>0.7</v>
      </c>
      <c r="H30" s="959">
        <v>0.1</v>
      </c>
      <c r="I30" s="4"/>
      <c r="J30" s="4"/>
      <c r="K30" s="4"/>
      <c r="L30" s="4"/>
      <c r="M30" s="4"/>
    </row>
    <row r="31" spans="1:13" ht="15" customHeight="1" x14ac:dyDescent="0.15">
      <c r="A31" s="14"/>
      <c r="B31" s="1207" t="s">
        <v>353</v>
      </c>
      <c r="C31" s="1778"/>
      <c r="D31" s="21">
        <v>572</v>
      </c>
      <c r="E31" s="957">
        <v>93.1</v>
      </c>
      <c r="F31" s="957">
        <v>5.3</v>
      </c>
      <c r="G31" s="954">
        <v>1.5</v>
      </c>
      <c r="H31" s="959" t="s">
        <v>428</v>
      </c>
      <c r="I31" s="4"/>
      <c r="J31" s="4"/>
      <c r="K31" s="4"/>
      <c r="L31" s="4"/>
      <c r="M31" s="4"/>
    </row>
    <row r="32" spans="1:13" ht="15" customHeight="1" x14ac:dyDescent="0.15">
      <c r="A32" s="14"/>
      <c r="B32" s="1207" t="s">
        <v>354</v>
      </c>
      <c r="C32" s="1778"/>
      <c r="D32" s="21">
        <v>55452</v>
      </c>
      <c r="E32" s="957">
        <v>90.3</v>
      </c>
      <c r="F32" s="957">
        <v>9.3000000000000007</v>
      </c>
      <c r="G32" s="954">
        <v>0.4</v>
      </c>
      <c r="H32" s="955">
        <v>0.1</v>
      </c>
      <c r="I32" s="4"/>
      <c r="J32" s="4"/>
      <c r="K32" s="4"/>
      <c r="L32" s="4"/>
      <c r="M32" s="4"/>
    </row>
    <row r="33" spans="1:16" ht="15" customHeight="1" x14ac:dyDescent="0.15">
      <c r="A33" s="14"/>
      <c r="B33" s="1207" t="s">
        <v>407</v>
      </c>
      <c r="C33" s="1778"/>
      <c r="D33" s="21">
        <v>155</v>
      </c>
      <c r="E33" s="957">
        <v>50.8</v>
      </c>
      <c r="F33" s="954" t="s">
        <v>428</v>
      </c>
      <c r="G33" s="957">
        <v>49.2</v>
      </c>
      <c r="H33" s="959" t="s">
        <v>428</v>
      </c>
      <c r="I33" s="4"/>
      <c r="J33" s="4"/>
      <c r="K33" s="4"/>
      <c r="L33" s="4"/>
      <c r="M33" s="4"/>
    </row>
    <row r="34" spans="1:16" ht="15" customHeight="1" x14ac:dyDescent="0.15">
      <c r="A34" s="14"/>
      <c r="B34" s="1207" t="s">
        <v>355</v>
      </c>
      <c r="C34" s="1778"/>
      <c r="D34" s="954" t="s">
        <v>428</v>
      </c>
      <c r="E34" s="957"/>
      <c r="F34" s="957"/>
      <c r="G34" s="957"/>
      <c r="H34" s="955"/>
      <c r="I34" s="4"/>
      <c r="J34" s="4"/>
      <c r="K34" s="4"/>
      <c r="L34" s="4"/>
      <c r="M34" s="4"/>
    </row>
    <row r="35" spans="1:16" ht="15" customHeight="1" x14ac:dyDescent="0.15">
      <c r="A35" s="14"/>
      <c r="B35" s="1207" t="s">
        <v>408</v>
      </c>
      <c r="C35" s="1778"/>
      <c r="D35" s="21">
        <v>171</v>
      </c>
      <c r="E35" s="957">
        <v>86.2</v>
      </c>
      <c r="F35" s="957">
        <v>11.4</v>
      </c>
      <c r="G35" s="957">
        <v>2.4</v>
      </c>
      <c r="H35" s="959" t="s">
        <v>428</v>
      </c>
      <c r="I35" s="4"/>
      <c r="J35" s="4"/>
      <c r="K35" s="4"/>
      <c r="L35" s="4"/>
      <c r="M35" s="4"/>
    </row>
    <row r="36" spans="1:16" ht="15" customHeight="1" x14ac:dyDescent="0.15">
      <c r="A36" s="14"/>
      <c r="B36" s="1207" t="s">
        <v>356</v>
      </c>
      <c r="C36" s="1778"/>
      <c r="D36" s="21">
        <v>327</v>
      </c>
      <c r="E36" s="957">
        <v>62.8</v>
      </c>
      <c r="F36" s="957">
        <v>37.200000000000003</v>
      </c>
      <c r="G36" s="954" t="s">
        <v>428</v>
      </c>
      <c r="H36" s="959" t="s">
        <v>428</v>
      </c>
      <c r="I36" s="4"/>
      <c r="J36" s="4"/>
      <c r="K36" s="4"/>
      <c r="L36" s="4"/>
      <c r="M36" s="4"/>
    </row>
    <row r="37" spans="1:16" ht="15" customHeight="1" x14ac:dyDescent="0.15">
      <c r="A37" s="14"/>
      <c r="B37" s="1207" t="s">
        <v>179</v>
      </c>
      <c r="C37" s="1778"/>
      <c r="D37" s="21">
        <v>105</v>
      </c>
      <c r="E37" s="957">
        <v>62</v>
      </c>
      <c r="F37" s="957">
        <v>16.600000000000001</v>
      </c>
      <c r="G37" s="957">
        <v>21.4</v>
      </c>
      <c r="H37" s="959" t="s">
        <v>428</v>
      </c>
      <c r="I37" s="4"/>
      <c r="J37" s="4"/>
      <c r="K37" s="4"/>
      <c r="L37" s="4"/>
      <c r="M37" s="4"/>
    </row>
    <row r="38" spans="1:16" ht="15" customHeight="1" x14ac:dyDescent="0.15">
      <c r="A38" s="14"/>
      <c r="B38" s="1207" t="s">
        <v>409</v>
      </c>
      <c r="C38" s="1778"/>
      <c r="D38" s="21">
        <v>97</v>
      </c>
      <c r="E38" s="957">
        <v>55.6</v>
      </c>
      <c r="F38" s="954">
        <v>36.200000000000003</v>
      </c>
      <c r="G38" s="954">
        <v>8.1999999999999993</v>
      </c>
      <c r="H38" s="959" t="s">
        <v>428</v>
      </c>
      <c r="I38" s="4"/>
      <c r="J38" s="4"/>
      <c r="K38" s="4"/>
      <c r="L38" s="4"/>
      <c r="M38" s="4"/>
    </row>
    <row r="39" spans="1:16" ht="15" customHeight="1" x14ac:dyDescent="0.15">
      <c r="A39" s="14"/>
      <c r="B39" s="1207" t="s">
        <v>336</v>
      </c>
      <c r="C39" s="1778"/>
      <c r="D39" s="954" t="s">
        <v>428</v>
      </c>
      <c r="E39" s="957"/>
      <c r="F39" s="954"/>
      <c r="G39" s="954"/>
      <c r="H39" s="955"/>
      <c r="I39" s="4"/>
      <c r="J39" s="4"/>
      <c r="K39" s="4"/>
      <c r="L39" s="4"/>
      <c r="M39" s="4"/>
    </row>
    <row r="40" spans="1:16" ht="15" customHeight="1" x14ac:dyDescent="0.15">
      <c r="A40" s="14"/>
      <c r="B40" s="1207" t="s">
        <v>373</v>
      </c>
      <c r="C40" s="1778"/>
      <c r="D40" s="21">
        <v>2011</v>
      </c>
      <c r="E40" s="957">
        <v>89.9</v>
      </c>
      <c r="F40" s="957">
        <v>9.4</v>
      </c>
      <c r="G40" s="957">
        <v>0.7</v>
      </c>
      <c r="H40" s="959">
        <v>0</v>
      </c>
      <c r="I40" s="4"/>
      <c r="J40" s="4"/>
      <c r="K40" s="4"/>
      <c r="L40" s="4"/>
      <c r="M40" s="4"/>
    </row>
    <row r="41" spans="1:16" ht="15" customHeight="1" x14ac:dyDescent="0.15">
      <c r="A41" s="14"/>
      <c r="B41" s="1207" t="s">
        <v>357</v>
      </c>
      <c r="C41" s="1778"/>
      <c r="D41" s="21">
        <v>28</v>
      </c>
      <c r="E41" s="957">
        <v>51.3</v>
      </c>
      <c r="F41" s="957">
        <v>48.7</v>
      </c>
      <c r="G41" s="954" t="s">
        <v>428</v>
      </c>
      <c r="H41" s="959" t="s">
        <v>428</v>
      </c>
      <c r="I41" s="4"/>
      <c r="J41" s="4"/>
      <c r="K41" s="4"/>
      <c r="L41" s="4"/>
      <c r="M41" s="4"/>
    </row>
    <row r="42" spans="1:16" ht="25.5" customHeight="1" x14ac:dyDescent="0.15">
      <c r="A42" s="14"/>
      <c r="B42" s="1207" t="s">
        <v>431</v>
      </c>
      <c r="C42" s="1778"/>
      <c r="D42" s="21">
        <v>96</v>
      </c>
      <c r="E42" s="957">
        <v>96.7</v>
      </c>
      <c r="F42" s="954">
        <v>3.3</v>
      </c>
      <c r="G42" s="954" t="s">
        <v>428</v>
      </c>
      <c r="H42" s="959" t="s">
        <v>428</v>
      </c>
      <c r="I42" s="4"/>
      <c r="J42" s="4"/>
      <c r="K42" s="4"/>
      <c r="L42" s="140"/>
      <c r="M42" s="141"/>
      <c r="N42" s="142"/>
      <c r="O42" s="142"/>
      <c r="P42" s="143"/>
    </row>
    <row r="43" spans="1:16" x14ac:dyDescent="0.15">
      <c r="A43" s="14"/>
      <c r="B43" s="1207" t="s">
        <v>180</v>
      </c>
      <c r="C43" s="1778"/>
      <c r="D43" s="21">
        <v>72</v>
      </c>
      <c r="E43" s="957">
        <v>92.7</v>
      </c>
      <c r="F43" s="954">
        <v>7.3</v>
      </c>
      <c r="G43" s="954" t="s">
        <v>428</v>
      </c>
      <c r="H43" s="959" t="s">
        <v>428</v>
      </c>
      <c r="I43" s="4"/>
      <c r="J43" s="4"/>
      <c r="K43" s="4"/>
      <c r="L43" s="144"/>
      <c r="M43" s="145"/>
      <c r="N43" s="145"/>
      <c r="O43" s="145"/>
      <c r="P43" s="146"/>
    </row>
    <row r="44" spans="1:16" ht="12.6" thickBot="1" x14ac:dyDescent="0.2">
      <c r="A44" s="14"/>
      <c r="B44" s="1208" t="s">
        <v>410</v>
      </c>
      <c r="C44" s="1344"/>
      <c r="D44" s="1344" t="s">
        <v>428</v>
      </c>
      <c r="E44" s="1204"/>
      <c r="F44" s="1204"/>
      <c r="G44" s="1204"/>
      <c r="H44" s="1205"/>
      <c r="I44" s="4"/>
      <c r="J44" s="4"/>
      <c r="K44" s="4"/>
    </row>
    <row r="45" spans="1:16" ht="12" customHeight="1" thickTop="1" thickBot="1" x14ac:dyDescent="0.2">
      <c r="A45" s="14"/>
      <c r="B45" s="1780" t="s">
        <v>195</v>
      </c>
      <c r="C45" s="1781"/>
      <c r="D45" s="25">
        <f>SUM(D14:D44)</f>
        <v>254851</v>
      </c>
      <c r="E45" s="26"/>
      <c r="F45" s="26"/>
      <c r="G45" s="26"/>
      <c r="H45" s="27"/>
      <c r="I45" s="4"/>
      <c r="J45" s="4"/>
      <c r="K45" s="4"/>
    </row>
    <row r="46" spans="1:16" x14ac:dyDescent="0.15">
      <c r="A46" s="14"/>
      <c r="B46" s="4"/>
      <c r="C46" s="4"/>
      <c r="D46" s="4"/>
      <c r="E46" s="4"/>
      <c r="F46" s="4"/>
      <c r="G46" s="4"/>
      <c r="H46" s="4"/>
      <c r="I46" s="4"/>
      <c r="J46" s="4"/>
      <c r="K46" s="4"/>
    </row>
    <row r="47" spans="1:16" ht="15" customHeight="1" thickBot="1" x14ac:dyDescent="0.2">
      <c r="A47" s="1783" t="s">
        <v>310</v>
      </c>
      <c r="B47" s="1783"/>
      <c r="C47" s="1783"/>
      <c r="D47" s="4"/>
      <c r="E47" s="4"/>
      <c r="F47" s="4"/>
      <c r="G47" s="23"/>
      <c r="H47" s="23"/>
      <c r="I47" s="4"/>
      <c r="J47" s="4"/>
      <c r="K47" s="4"/>
    </row>
    <row r="48" spans="1:16" ht="15" customHeight="1" x14ac:dyDescent="0.15">
      <c r="A48" s="14"/>
      <c r="B48" s="1784" t="s">
        <v>342</v>
      </c>
      <c r="C48" s="1782" t="s">
        <v>343</v>
      </c>
      <c r="D48" s="1772" t="s">
        <v>358</v>
      </c>
      <c r="E48" s="1774" t="s">
        <v>304</v>
      </c>
      <c r="F48" s="1775"/>
      <c r="G48" s="1775"/>
      <c r="H48" s="1776"/>
      <c r="I48" s="4"/>
      <c r="J48" s="4"/>
      <c r="K48" s="4"/>
    </row>
    <row r="49" spans="1:15" ht="15" customHeight="1" thickBot="1" x14ac:dyDescent="0.2">
      <c r="A49" s="14"/>
      <c r="B49" s="1786"/>
      <c r="C49" s="1787"/>
      <c r="D49" s="1787"/>
      <c r="E49" s="15" t="s">
        <v>173</v>
      </c>
      <c r="F49" s="15" t="s">
        <v>174</v>
      </c>
      <c r="G49" s="15" t="s">
        <v>175</v>
      </c>
      <c r="H49" s="16" t="s">
        <v>176</v>
      </c>
      <c r="I49" s="4"/>
      <c r="J49" s="4"/>
      <c r="K49" s="4"/>
      <c r="M49" s="4"/>
      <c r="N49" s="4"/>
      <c r="O49" s="4"/>
    </row>
    <row r="50" spans="1:15" ht="15" customHeight="1" x14ac:dyDescent="0.15">
      <c r="A50" s="14"/>
      <c r="B50" s="17" t="s">
        <v>359</v>
      </c>
      <c r="C50" s="1782" t="s">
        <v>177</v>
      </c>
      <c r="D50" s="18">
        <v>1470</v>
      </c>
      <c r="E50" s="956">
        <v>61.4</v>
      </c>
      <c r="F50" s="956">
        <v>35</v>
      </c>
      <c r="G50" s="956">
        <v>3.2</v>
      </c>
      <c r="H50" s="206">
        <v>0.5</v>
      </c>
      <c r="I50" s="4"/>
      <c r="J50" s="4"/>
      <c r="K50" s="4"/>
      <c r="M50" s="4"/>
      <c r="N50" s="4"/>
      <c r="O50" s="4"/>
    </row>
    <row r="51" spans="1:15" x14ac:dyDescent="0.15">
      <c r="A51" s="14"/>
      <c r="B51" s="17" t="s">
        <v>360</v>
      </c>
      <c r="C51" s="1778"/>
      <c r="D51" s="18">
        <v>1588</v>
      </c>
      <c r="E51" s="956">
        <v>89.8</v>
      </c>
      <c r="F51" s="956">
        <v>9.5</v>
      </c>
      <c r="G51" s="956">
        <v>0.6</v>
      </c>
      <c r="H51" s="206">
        <v>0.1</v>
      </c>
      <c r="I51" s="4"/>
      <c r="J51" s="4"/>
      <c r="K51" s="4"/>
      <c r="M51" s="4"/>
      <c r="N51" s="4"/>
      <c r="O51" s="4"/>
    </row>
    <row r="52" spans="1:15" x14ac:dyDescent="0.15">
      <c r="A52" s="14"/>
      <c r="B52" s="19" t="s">
        <v>181</v>
      </c>
      <c r="C52" s="1778"/>
      <c r="D52" s="20">
        <v>3</v>
      </c>
      <c r="E52" s="1364" t="s">
        <v>428</v>
      </c>
      <c r="F52" s="1364" t="s">
        <v>428</v>
      </c>
      <c r="G52" s="1364" t="s">
        <v>428</v>
      </c>
      <c r="H52" s="207">
        <v>100</v>
      </c>
      <c r="I52" s="4"/>
      <c r="J52" s="4"/>
      <c r="K52" s="4"/>
      <c r="M52" s="4"/>
      <c r="N52" s="4"/>
      <c r="O52" s="4"/>
    </row>
    <row r="53" spans="1:15" ht="12.6" thickBot="1" x14ac:dyDescent="0.2">
      <c r="A53" s="14"/>
      <c r="B53" s="24" t="s">
        <v>402</v>
      </c>
      <c r="C53" s="1779"/>
      <c r="D53" s="1347" t="s">
        <v>428</v>
      </c>
      <c r="E53" s="208"/>
      <c r="F53" s="208"/>
      <c r="G53" s="208"/>
      <c r="H53" s="206"/>
      <c r="I53" s="4"/>
      <c r="J53" s="4"/>
      <c r="K53" s="4"/>
    </row>
    <row r="54" spans="1:15" ht="12" customHeight="1" thickTop="1" thickBot="1" x14ac:dyDescent="0.2">
      <c r="A54" s="14"/>
      <c r="B54" s="1780" t="s">
        <v>312</v>
      </c>
      <c r="C54" s="1781"/>
      <c r="D54" s="25">
        <f>SUM(D50:D53)</f>
        <v>3061</v>
      </c>
      <c r="E54" s="26"/>
      <c r="F54" s="26"/>
      <c r="G54" s="26"/>
      <c r="H54" s="27"/>
      <c r="I54" s="4"/>
      <c r="J54" s="4"/>
      <c r="K54" s="147"/>
    </row>
    <row r="55" spans="1:15" x14ac:dyDescent="0.15">
      <c r="A55" s="14"/>
      <c r="B55" s="4"/>
      <c r="C55" s="4"/>
      <c r="D55" s="4"/>
      <c r="E55" s="4"/>
      <c r="F55" s="4"/>
      <c r="G55" s="4"/>
      <c r="H55" s="4"/>
      <c r="I55" s="4"/>
      <c r="J55" s="4"/>
      <c r="K55" s="147"/>
    </row>
    <row r="56" spans="1:15" ht="15" customHeight="1" thickBot="1" x14ac:dyDescent="0.2">
      <c r="A56" s="1783" t="s">
        <v>311</v>
      </c>
      <c r="B56" s="1783"/>
      <c r="C56" s="1783"/>
      <c r="D56" s="4"/>
      <c r="E56" s="4"/>
      <c r="F56" s="4"/>
      <c r="G56" s="4"/>
      <c r="H56" s="4"/>
      <c r="I56" s="4"/>
      <c r="J56" s="4"/>
      <c r="K56" s="147"/>
    </row>
    <row r="57" spans="1:15" ht="15" customHeight="1" x14ac:dyDescent="0.15">
      <c r="A57" s="14"/>
      <c r="B57" s="1784" t="s">
        <v>342</v>
      </c>
      <c r="C57" s="1782" t="s">
        <v>343</v>
      </c>
      <c r="D57" s="1772" t="s">
        <v>361</v>
      </c>
      <c r="E57" s="1774" t="s">
        <v>304</v>
      </c>
      <c r="F57" s="1775"/>
      <c r="G57" s="1775"/>
      <c r="H57" s="1775"/>
      <c r="I57" s="1775"/>
      <c r="J57" s="1776"/>
      <c r="K57" s="150"/>
    </row>
    <row r="58" spans="1:15" ht="15" customHeight="1" x14ac:dyDescent="0.15">
      <c r="A58" s="14"/>
      <c r="B58" s="1785"/>
      <c r="C58" s="1773"/>
      <c r="D58" s="1773"/>
      <c r="E58" s="21" t="s">
        <v>183</v>
      </c>
      <c r="F58" s="21" t="s">
        <v>184</v>
      </c>
      <c r="G58" s="21" t="s">
        <v>173</v>
      </c>
      <c r="H58" s="21" t="s">
        <v>174</v>
      </c>
      <c r="I58" s="21" t="s">
        <v>175</v>
      </c>
      <c r="J58" s="22" t="s">
        <v>176</v>
      </c>
      <c r="K58" s="150"/>
    </row>
    <row r="59" spans="1:15" ht="15" customHeight="1" x14ac:dyDescent="0.15">
      <c r="A59" s="14"/>
      <c r="B59" s="17" t="s">
        <v>401</v>
      </c>
      <c r="C59" s="1777" t="s">
        <v>177</v>
      </c>
      <c r="D59" s="18">
        <v>8</v>
      </c>
      <c r="E59" s="1364" t="s">
        <v>428</v>
      </c>
      <c r="F59" s="1364" t="s">
        <v>428</v>
      </c>
      <c r="G59" s="1364" t="s">
        <v>428</v>
      </c>
      <c r="H59" s="204">
        <v>95.6</v>
      </c>
      <c r="I59" s="204">
        <v>4.4000000000000004</v>
      </c>
      <c r="J59" s="22" t="s">
        <v>428</v>
      </c>
      <c r="K59" s="150"/>
    </row>
    <row r="60" spans="1:15" ht="15" customHeight="1" x14ac:dyDescent="0.15">
      <c r="A60" s="14"/>
      <c r="B60" s="19" t="s">
        <v>182</v>
      </c>
      <c r="C60" s="1778"/>
      <c r="D60" s="20">
        <v>986</v>
      </c>
      <c r="E60" s="1364" t="s">
        <v>428</v>
      </c>
      <c r="F60" s="1364" t="s">
        <v>428</v>
      </c>
      <c r="G60" s="204">
        <v>74.599999999999994</v>
      </c>
      <c r="H60" s="204">
        <v>22.9</v>
      </c>
      <c r="I60" s="204">
        <v>2.5</v>
      </c>
      <c r="J60" s="22" t="s">
        <v>428</v>
      </c>
      <c r="K60" s="150"/>
    </row>
    <row r="61" spans="1:15" x14ac:dyDescent="0.15">
      <c r="A61" s="14"/>
      <c r="B61" s="19" t="s">
        <v>185</v>
      </c>
      <c r="C61" s="1778"/>
      <c r="D61" s="20">
        <v>155</v>
      </c>
      <c r="E61" s="1364" t="s">
        <v>428</v>
      </c>
      <c r="F61" s="1364" t="s">
        <v>428</v>
      </c>
      <c r="G61" s="204">
        <v>49.7</v>
      </c>
      <c r="H61" s="204">
        <v>50.3</v>
      </c>
      <c r="I61" s="1364" t="s">
        <v>428</v>
      </c>
      <c r="J61" s="22" t="s">
        <v>428</v>
      </c>
      <c r="K61" s="151"/>
    </row>
    <row r="62" spans="1:15" x14ac:dyDescent="0.15">
      <c r="A62" s="14"/>
      <c r="B62" s="19" t="s">
        <v>432</v>
      </c>
      <c r="C62" s="1778"/>
      <c r="D62" s="20">
        <v>54</v>
      </c>
      <c r="E62" s="1364" t="s">
        <v>428</v>
      </c>
      <c r="F62" s="1364" t="s">
        <v>428</v>
      </c>
      <c r="G62" s="204">
        <v>95.4</v>
      </c>
      <c r="H62" s="204">
        <v>3.7</v>
      </c>
      <c r="I62" s="1365">
        <v>0.9</v>
      </c>
      <c r="J62" s="22" t="s">
        <v>428</v>
      </c>
    </row>
    <row r="63" spans="1:15" ht="30" customHeight="1" x14ac:dyDescent="0.2">
      <c r="A63" s="14"/>
      <c r="B63" s="19" t="s">
        <v>186</v>
      </c>
      <c r="C63" s="1778"/>
      <c r="D63" s="20">
        <v>219</v>
      </c>
      <c r="E63" s="1364" t="s">
        <v>428</v>
      </c>
      <c r="F63" s="1364" t="s">
        <v>428</v>
      </c>
      <c r="G63" s="204">
        <v>67.099999999999994</v>
      </c>
      <c r="H63" s="204">
        <v>30.2</v>
      </c>
      <c r="I63" s="204">
        <v>2.8</v>
      </c>
      <c r="J63" s="22" t="s">
        <v>428</v>
      </c>
      <c r="K63" s="139"/>
    </row>
    <row r="64" spans="1:15" x14ac:dyDescent="0.15">
      <c r="A64" s="14"/>
      <c r="B64" s="24" t="s">
        <v>433</v>
      </c>
      <c r="C64" s="1778"/>
      <c r="D64" s="1348">
        <v>44</v>
      </c>
      <c r="E64" s="1364" t="s">
        <v>428</v>
      </c>
      <c r="F64" s="1364" t="s">
        <v>428</v>
      </c>
      <c r="G64" s="205">
        <v>29.7</v>
      </c>
      <c r="H64" s="205">
        <v>65.5</v>
      </c>
      <c r="I64" s="205">
        <v>4.5</v>
      </c>
      <c r="J64" s="1366">
        <v>0.4</v>
      </c>
    </row>
    <row r="65" spans="1:10" ht="12.6" thickBot="1" x14ac:dyDescent="0.2">
      <c r="A65" s="14"/>
      <c r="B65" s="24" t="s">
        <v>187</v>
      </c>
      <c r="C65" s="1779"/>
      <c r="D65" s="1348">
        <v>1004</v>
      </c>
      <c r="E65" s="957" t="s">
        <v>428</v>
      </c>
      <c r="F65" s="204">
        <v>0.3</v>
      </c>
      <c r="G65" s="205">
        <v>87.1</v>
      </c>
      <c r="H65" s="205">
        <v>12.5</v>
      </c>
      <c r="I65" s="205">
        <v>0.1</v>
      </c>
      <c r="J65" s="22" t="s">
        <v>428</v>
      </c>
    </row>
    <row r="66" spans="1:10" ht="13.2" thickTop="1" thickBot="1" x14ac:dyDescent="0.2">
      <c r="B66" s="1780" t="s">
        <v>312</v>
      </c>
      <c r="C66" s="1781"/>
      <c r="D66" s="25">
        <f>SUM(D59:D65)</f>
        <v>2470</v>
      </c>
      <c r="E66" s="1345"/>
      <c r="F66" s="1345"/>
      <c r="G66" s="1345"/>
      <c r="H66" s="1345"/>
      <c r="I66" s="1345"/>
      <c r="J66" s="960"/>
    </row>
  </sheetData>
  <mergeCells count="42">
    <mergeCell ref="B45:C45"/>
    <mergeCell ref="A11:C11"/>
    <mergeCell ref="B12:B13"/>
    <mergeCell ref="C12:C13"/>
    <mergeCell ref="D12:D13"/>
    <mergeCell ref="C14:C43"/>
    <mergeCell ref="E12:H12"/>
    <mergeCell ref="G5:H5"/>
    <mergeCell ref="G4:H4"/>
    <mergeCell ref="C8:J8"/>
    <mergeCell ref="A10:C10"/>
    <mergeCell ref="E7:F7"/>
    <mergeCell ref="G7:H7"/>
    <mergeCell ref="A1:J1"/>
    <mergeCell ref="I7:J7"/>
    <mergeCell ref="C4:D4"/>
    <mergeCell ref="C5:D5"/>
    <mergeCell ref="C6:D6"/>
    <mergeCell ref="E4:F4"/>
    <mergeCell ref="G6:H6"/>
    <mergeCell ref="E6:F6"/>
    <mergeCell ref="A3:C3"/>
    <mergeCell ref="C7:D7"/>
    <mergeCell ref="I5:J5"/>
    <mergeCell ref="E5:F5"/>
    <mergeCell ref="I6:J6"/>
    <mergeCell ref="I4:J4"/>
    <mergeCell ref="I3:J3"/>
    <mergeCell ref="A47:C47"/>
    <mergeCell ref="B48:B49"/>
    <mergeCell ref="C48:C49"/>
    <mergeCell ref="D48:D49"/>
    <mergeCell ref="E48:H48"/>
    <mergeCell ref="D57:D58"/>
    <mergeCell ref="E57:J57"/>
    <mergeCell ref="C59:C65"/>
    <mergeCell ref="B66:C66"/>
    <mergeCell ref="C50:C53"/>
    <mergeCell ref="B54:C54"/>
    <mergeCell ref="A56:C56"/>
    <mergeCell ref="B57:B58"/>
    <mergeCell ref="C57:C58"/>
  </mergeCells>
  <phoneticPr fontId="8"/>
  <printOptions horizontalCentered="1"/>
  <pageMargins left="0.59055118110236227" right="0.27559055118110237" top="0.78740157480314965" bottom="0.78740157480314965" header="0.51181102362204722" footer="0.51181102362204722"/>
  <pageSetup paperSize="9" scale="82" firstPageNumber="11" orientation="portrait" useFirstPageNumber="1" r:id="rId1"/>
  <headerFooter scaleWithDoc="0">
    <oddFooter>&amp;C&amp;14&amp;P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tabColor theme="5" tint="0.39997558519241921"/>
  </sheetPr>
  <dimension ref="A1:O92"/>
  <sheetViews>
    <sheetView view="pageBreakPreview" zoomScale="85" zoomScaleNormal="75" zoomScaleSheetLayoutView="85" workbookViewId="0">
      <pane xSplit="2" ySplit="3" topLeftCell="C79" activePane="bottomRight" state="frozen"/>
      <selection activeCell="F34" sqref="F34"/>
      <selection pane="topRight" activeCell="F34" sqref="F34"/>
      <selection pane="bottomLeft" activeCell="F34" sqref="F34"/>
      <selection pane="bottomRight" activeCell="F34" sqref="F34"/>
    </sheetView>
  </sheetViews>
  <sheetFormatPr defaultColWidth="12.109375" defaultRowHeight="16.2" x14ac:dyDescent="0.2"/>
  <cols>
    <col min="1" max="1" width="4.44140625" style="552" bestFit="1" customWidth="1"/>
    <col min="2" max="2" width="12.77734375" style="552" bestFit="1" customWidth="1"/>
    <col min="3" max="4" width="10.21875" style="169" bestFit="1" customWidth="1"/>
    <col min="5" max="5" width="11.109375" style="169" customWidth="1"/>
    <col min="6" max="9" width="9.6640625" style="169" customWidth="1"/>
    <col min="10" max="10" width="12.21875" style="169" customWidth="1"/>
    <col min="11" max="15" width="9.6640625" style="169" customWidth="1"/>
    <col min="16" max="16384" width="12.109375" style="169"/>
  </cols>
  <sheetData>
    <row r="1" spans="1:15" ht="27" customHeight="1" x14ac:dyDescent="0.2">
      <c r="A1" s="1699" t="s">
        <v>504</v>
      </c>
      <c r="B1" s="1699"/>
      <c r="C1" s="1699"/>
      <c r="D1" s="1699"/>
      <c r="E1" s="1699"/>
      <c r="F1" s="1699"/>
      <c r="G1" s="1699"/>
      <c r="H1" s="1699"/>
      <c r="I1" s="1820" t="s">
        <v>427</v>
      </c>
      <c r="J1" s="1820"/>
      <c r="K1" s="1820"/>
      <c r="L1" s="1820"/>
      <c r="M1" s="1820"/>
      <c r="N1" s="1820"/>
      <c r="O1" s="1820"/>
    </row>
    <row r="2" spans="1:15" ht="16.8" thickBot="1" x14ac:dyDescent="0.25">
      <c r="A2" s="514"/>
      <c r="B2" s="514"/>
      <c r="C2" s="163"/>
      <c r="D2" s="163"/>
      <c r="E2" s="163"/>
      <c r="F2" s="163"/>
      <c r="G2" s="163"/>
      <c r="H2" s="163"/>
      <c r="I2" s="515"/>
      <c r="J2" s="515"/>
      <c r="K2" s="515"/>
      <c r="L2" s="515"/>
      <c r="M2" s="515"/>
      <c r="N2" s="1821" t="s">
        <v>313</v>
      </c>
      <c r="O2" s="1821"/>
    </row>
    <row r="3" spans="1:15" ht="24.6" thickBot="1" x14ac:dyDescent="0.25">
      <c r="A3" s="1822" t="s">
        <v>76</v>
      </c>
      <c r="B3" s="1823"/>
      <c r="C3" s="429" t="s">
        <v>302</v>
      </c>
      <c r="D3" s="516" t="s">
        <v>324</v>
      </c>
      <c r="E3" s="517" t="s">
        <v>325</v>
      </c>
      <c r="F3" s="517" t="s">
        <v>333</v>
      </c>
      <c r="G3" s="517" t="s">
        <v>326</v>
      </c>
      <c r="H3" s="518" t="s">
        <v>327</v>
      </c>
      <c r="I3" s="518" t="s">
        <v>328</v>
      </c>
      <c r="J3" s="517" t="s">
        <v>420</v>
      </c>
      <c r="K3" s="519" t="s">
        <v>297</v>
      </c>
      <c r="L3" s="519" t="s">
        <v>298</v>
      </c>
      <c r="M3" s="519" t="s">
        <v>299</v>
      </c>
      <c r="N3" s="519" t="s">
        <v>329</v>
      </c>
      <c r="O3" s="1195" t="s">
        <v>330</v>
      </c>
    </row>
    <row r="4" spans="1:15" s="170" customFormat="1" ht="19.5" customHeight="1" thickBot="1" x14ac:dyDescent="0.25">
      <c r="A4" s="1824" t="s">
        <v>248</v>
      </c>
      <c r="B4" s="1825"/>
      <c r="C4" s="520">
        <f>SUM(C5:C7)</f>
        <v>1953320</v>
      </c>
      <c r="D4" s="520">
        <f t="shared" ref="D4:N4" si="0">SUM(D5:D7)</f>
        <v>1089180</v>
      </c>
      <c r="E4" s="520">
        <f t="shared" si="0"/>
        <v>398280</v>
      </c>
      <c r="F4" s="520">
        <f>SUM(F5:F7)</f>
        <v>288300</v>
      </c>
      <c r="G4" s="520">
        <f t="shared" si="0"/>
        <v>27620</v>
      </c>
      <c r="H4" s="520">
        <f t="shared" si="0"/>
        <v>43940</v>
      </c>
      <c r="I4" s="520">
        <f t="shared" si="0"/>
        <v>2040</v>
      </c>
      <c r="J4" s="520">
        <f t="shared" si="0"/>
        <v>47340</v>
      </c>
      <c r="K4" s="520">
        <f t="shared" si="0"/>
        <v>5880</v>
      </c>
      <c r="L4" s="520">
        <f t="shared" si="0"/>
        <v>6540</v>
      </c>
      <c r="M4" s="520">
        <f t="shared" si="0"/>
        <v>200</v>
      </c>
      <c r="N4" s="520">
        <f t="shared" si="0"/>
        <v>31720</v>
      </c>
      <c r="O4" s="1196">
        <f>SUM(O5:O7)</f>
        <v>12060</v>
      </c>
    </row>
    <row r="5" spans="1:15" s="170" customFormat="1" ht="20.100000000000001" customHeight="1" x14ac:dyDescent="0.2">
      <c r="A5" s="1826" t="s">
        <v>77</v>
      </c>
      <c r="B5" s="1827"/>
      <c r="C5" s="1367">
        <f>SUM(C8:C10)</f>
        <v>1067960</v>
      </c>
      <c r="D5" s="1367">
        <f t="shared" ref="D5:N5" si="1">SUM(D8:D10)</f>
        <v>616100</v>
      </c>
      <c r="E5" s="1367">
        <f t="shared" si="1"/>
        <v>217240</v>
      </c>
      <c r="F5" s="1367">
        <f>SUM(F8:F10)</f>
        <v>140960</v>
      </c>
      <c r="G5" s="1367">
        <f t="shared" si="1"/>
        <v>11680</v>
      </c>
      <c r="H5" s="1367">
        <f t="shared" si="1"/>
        <v>39460</v>
      </c>
      <c r="I5" s="1367">
        <f t="shared" si="1"/>
        <v>340</v>
      </c>
      <c r="J5" s="1367">
        <f t="shared" si="1"/>
        <v>18180</v>
      </c>
      <c r="K5" s="1367">
        <f t="shared" si="1"/>
        <v>1260</v>
      </c>
      <c r="L5" s="1367">
        <f t="shared" si="1"/>
        <v>440</v>
      </c>
      <c r="M5" s="1367">
        <f t="shared" si="1"/>
        <v>0</v>
      </c>
      <c r="N5" s="1367">
        <f t="shared" si="1"/>
        <v>19380</v>
      </c>
      <c r="O5" s="1368">
        <f>SUM(O8:O10)</f>
        <v>2700</v>
      </c>
    </row>
    <row r="6" spans="1:15" s="170" customFormat="1" ht="20.100000000000001" customHeight="1" x14ac:dyDescent="0.2">
      <c r="A6" s="1817" t="s">
        <v>249</v>
      </c>
      <c r="B6" s="1696"/>
      <c r="C6" s="1369">
        <f>SUM(C11:C12)</f>
        <v>631380</v>
      </c>
      <c r="D6" s="1369">
        <f t="shared" ref="D6:N6" si="2">SUM(D11:D12)</f>
        <v>360500</v>
      </c>
      <c r="E6" s="1369">
        <f t="shared" si="2"/>
        <v>160060</v>
      </c>
      <c r="F6" s="1369">
        <f>SUM(F11:F12)</f>
        <v>37820</v>
      </c>
      <c r="G6" s="1369">
        <f t="shared" si="2"/>
        <v>15560</v>
      </c>
      <c r="H6" s="1369">
        <f t="shared" si="2"/>
        <v>2940</v>
      </c>
      <c r="I6" s="1369">
        <f t="shared" si="2"/>
        <v>1700</v>
      </c>
      <c r="J6" s="1369">
        <f t="shared" si="2"/>
        <v>25440</v>
      </c>
      <c r="K6" s="1369">
        <f t="shared" si="2"/>
        <v>4440</v>
      </c>
      <c r="L6" s="1369">
        <f t="shared" si="2"/>
        <v>6100</v>
      </c>
      <c r="M6" s="1369">
        <f t="shared" si="2"/>
        <v>200</v>
      </c>
      <c r="N6" s="1369">
        <f t="shared" si="2"/>
        <v>7640</v>
      </c>
      <c r="O6" s="1370">
        <f>SUM(O11:O12)</f>
        <v>8980</v>
      </c>
    </row>
    <row r="7" spans="1:15" s="170" customFormat="1" ht="20.100000000000001" customHeight="1" thickBot="1" x14ac:dyDescent="0.25">
      <c r="A7" s="1818" t="s">
        <v>78</v>
      </c>
      <c r="B7" s="1819"/>
      <c r="C7" s="1371">
        <f>SUM(C13:C14)</f>
        <v>253980</v>
      </c>
      <c r="D7" s="1371">
        <f t="shared" ref="D7:N7" si="3">SUM(D13:D14)</f>
        <v>112580</v>
      </c>
      <c r="E7" s="1371">
        <f t="shared" si="3"/>
        <v>20980</v>
      </c>
      <c r="F7" s="1371">
        <f>SUM(F13:F14)</f>
        <v>109520</v>
      </c>
      <c r="G7" s="1371">
        <f t="shared" si="3"/>
        <v>380</v>
      </c>
      <c r="H7" s="1371">
        <f t="shared" si="3"/>
        <v>1540</v>
      </c>
      <c r="I7" s="1371">
        <f t="shared" si="3"/>
        <v>0</v>
      </c>
      <c r="J7" s="1371">
        <f t="shared" si="3"/>
        <v>3720</v>
      </c>
      <c r="K7" s="1371">
        <f t="shared" si="3"/>
        <v>180</v>
      </c>
      <c r="L7" s="1371">
        <f t="shared" si="3"/>
        <v>0</v>
      </c>
      <c r="M7" s="1371">
        <f t="shared" si="3"/>
        <v>0</v>
      </c>
      <c r="N7" s="1371">
        <f t="shared" si="3"/>
        <v>4700</v>
      </c>
      <c r="O7" s="1372">
        <f>SUM(O13:O14)</f>
        <v>380</v>
      </c>
    </row>
    <row r="8" spans="1:15" s="170" customFormat="1" ht="20.100000000000001" customHeight="1" x14ac:dyDescent="0.2">
      <c r="A8" s="1809" t="s">
        <v>147</v>
      </c>
      <c r="B8" s="521" t="s">
        <v>250</v>
      </c>
      <c r="C8" s="522">
        <f>SUM(C17,C21,C25)</f>
        <v>249900</v>
      </c>
      <c r="D8" s="522">
        <f t="shared" ref="D8:N8" si="4">SUM(D17,D21,D25)</f>
        <v>183620</v>
      </c>
      <c r="E8" s="522">
        <f t="shared" si="4"/>
        <v>21860</v>
      </c>
      <c r="F8" s="522">
        <f>SUM(F17,F21,F25)</f>
        <v>34660</v>
      </c>
      <c r="G8" s="522">
        <f t="shared" si="4"/>
        <v>400</v>
      </c>
      <c r="H8" s="522">
        <f t="shared" si="4"/>
        <v>2040</v>
      </c>
      <c r="I8" s="522">
        <f t="shared" si="4"/>
        <v>0</v>
      </c>
      <c r="J8" s="522">
        <f t="shared" si="4"/>
        <v>1120</v>
      </c>
      <c r="K8" s="522">
        <f t="shared" si="4"/>
        <v>360</v>
      </c>
      <c r="L8" s="522">
        <f t="shared" si="4"/>
        <v>0</v>
      </c>
      <c r="M8" s="522">
        <f t="shared" si="4"/>
        <v>0</v>
      </c>
      <c r="N8" s="522">
        <f t="shared" si="4"/>
        <v>5560</v>
      </c>
      <c r="O8" s="1197">
        <f>SUM(O17,O21,O25)</f>
        <v>60</v>
      </c>
    </row>
    <row r="9" spans="1:15" s="170" customFormat="1" ht="20.100000000000001" customHeight="1" x14ac:dyDescent="0.2">
      <c r="A9" s="1810"/>
      <c r="B9" s="1339" t="s">
        <v>251</v>
      </c>
      <c r="C9" s="523">
        <f>SUM(C26,C30,C39)</f>
        <v>559620</v>
      </c>
      <c r="D9" s="523">
        <f t="shared" ref="D9:N9" si="5">SUM(D26,D30,D39)</f>
        <v>276480</v>
      </c>
      <c r="E9" s="523">
        <f t="shared" si="5"/>
        <v>148480</v>
      </c>
      <c r="F9" s="523">
        <f>SUM(F26,F30,F39)</f>
        <v>63460</v>
      </c>
      <c r="G9" s="523">
        <f t="shared" si="5"/>
        <v>10860</v>
      </c>
      <c r="H9" s="523">
        <f t="shared" si="5"/>
        <v>32540</v>
      </c>
      <c r="I9" s="523">
        <f t="shared" si="5"/>
        <v>340</v>
      </c>
      <c r="J9" s="523">
        <f t="shared" si="5"/>
        <v>13320</v>
      </c>
      <c r="K9" s="523">
        <f t="shared" si="5"/>
        <v>740</v>
      </c>
      <c r="L9" s="523">
        <f t="shared" si="5"/>
        <v>260</v>
      </c>
      <c r="M9" s="523">
        <f t="shared" si="5"/>
        <v>0</v>
      </c>
      <c r="N9" s="524">
        <f t="shared" si="5"/>
        <v>10700</v>
      </c>
      <c r="O9" s="1198">
        <f>SUM(O26,O30,O39)</f>
        <v>2440</v>
      </c>
    </row>
    <row r="10" spans="1:15" s="170" customFormat="1" ht="20.100000000000001" customHeight="1" x14ac:dyDescent="0.2">
      <c r="A10" s="1810"/>
      <c r="B10" s="1339" t="s">
        <v>252</v>
      </c>
      <c r="C10" s="523">
        <f>SUM(C49)</f>
        <v>258440</v>
      </c>
      <c r="D10" s="523">
        <f t="shared" ref="D10:N10" si="6">SUM(D49)</f>
        <v>156000</v>
      </c>
      <c r="E10" s="523">
        <f t="shared" si="6"/>
        <v>46900</v>
      </c>
      <c r="F10" s="523">
        <f>SUM(F49)</f>
        <v>42840</v>
      </c>
      <c r="G10" s="523">
        <f t="shared" si="6"/>
        <v>420</v>
      </c>
      <c r="H10" s="523">
        <f t="shared" si="6"/>
        <v>4880</v>
      </c>
      <c r="I10" s="523">
        <f t="shared" si="6"/>
        <v>0</v>
      </c>
      <c r="J10" s="523">
        <f t="shared" si="6"/>
        <v>3740</v>
      </c>
      <c r="K10" s="523">
        <f t="shared" si="6"/>
        <v>160</v>
      </c>
      <c r="L10" s="523">
        <f t="shared" si="6"/>
        <v>180</v>
      </c>
      <c r="M10" s="523">
        <f t="shared" si="6"/>
        <v>0</v>
      </c>
      <c r="N10" s="524">
        <f t="shared" si="6"/>
        <v>3120</v>
      </c>
      <c r="O10" s="1198">
        <f>SUM(O49)</f>
        <v>200</v>
      </c>
    </row>
    <row r="11" spans="1:15" s="170" customFormat="1" ht="20.100000000000001" customHeight="1" x14ac:dyDescent="0.2">
      <c r="A11" s="1810"/>
      <c r="B11" s="1339" t="s">
        <v>249</v>
      </c>
      <c r="C11" s="523">
        <f>SUM(C53,C57,C65)</f>
        <v>585320</v>
      </c>
      <c r="D11" s="523">
        <f t="shared" ref="D11:N11" si="7">SUM(D53,D57,D65)</f>
        <v>348600</v>
      </c>
      <c r="E11" s="523">
        <f t="shared" si="7"/>
        <v>138200</v>
      </c>
      <c r="F11" s="523">
        <f>SUM(F53,F57,F65)</f>
        <v>37620</v>
      </c>
      <c r="G11" s="523">
        <f t="shared" si="7"/>
        <v>14580</v>
      </c>
      <c r="H11" s="523">
        <f t="shared" si="7"/>
        <v>2700</v>
      </c>
      <c r="I11" s="523">
        <f t="shared" si="7"/>
        <v>1700</v>
      </c>
      <c r="J11" s="523">
        <f t="shared" si="7"/>
        <v>19660</v>
      </c>
      <c r="K11" s="523">
        <f t="shared" si="7"/>
        <v>2520</v>
      </c>
      <c r="L11" s="523">
        <f t="shared" si="7"/>
        <v>5840</v>
      </c>
      <c r="M11" s="523">
        <f t="shared" si="7"/>
        <v>200</v>
      </c>
      <c r="N11" s="524">
        <f t="shared" si="7"/>
        <v>6000</v>
      </c>
      <c r="O11" s="1198">
        <f>SUM(O53,O57,O65)</f>
        <v>7700</v>
      </c>
    </row>
    <row r="12" spans="1:15" s="170" customFormat="1" ht="20.100000000000001" customHeight="1" x14ac:dyDescent="0.2">
      <c r="A12" s="1810"/>
      <c r="B12" s="1339" t="s">
        <v>80</v>
      </c>
      <c r="C12" s="523">
        <f>SUM(C69)</f>
        <v>46060</v>
      </c>
      <c r="D12" s="523">
        <f t="shared" ref="D12:N12" si="8">SUM(D69)</f>
        <v>11900</v>
      </c>
      <c r="E12" s="523">
        <f t="shared" si="8"/>
        <v>21860</v>
      </c>
      <c r="F12" s="523">
        <f>SUM(F69)</f>
        <v>200</v>
      </c>
      <c r="G12" s="523">
        <f t="shared" si="8"/>
        <v>980</v>
      </c>
      <c r="H12" s="523">
        <f t="shared" si="8"/>
        <v>240</v>
      </c>
      <c r="I12" s="523">
        <f t="shared" si="8"/>
        <v>0</v>
      </c>
      <c r="J12" s="523">
        <f t="shared" si="8"/>
        <v>5780</v>
      </c>
      <c r="K12" s="523">
        <f t="shared" si="8"/>
        <v>1920</v>
      </c>
      <c r="L12" s="523">
        <f t="shared" si="8"/>
        <v>260</v>
      </c>
      <c r="M12" s="523">
        <f t="shared" si="8"/>
        <v>0</v>
      </c>
      <c r="N12" s="524">
        <f t="shared" si="8"/>
        <v>1640</v>
      </c>
      <c r="O12" s="1198">
        <f>SUM(O69)</f>
        <v>1280</v>
      </c>
    </row>
    <row r="13" spans="1:15" s="170" customFormat="1" ht="20.100000000000001" customHeight="1" x14ac:dyDescent="0.2">
      <c r="A13" s="1810"/>
      <c r="B13" s="1339" t="s">
        <v>253</v>
      </c>
      <c r="C13" s="523">
        <f>SUM(C74,C83)</f>
        <v>144140</v>
      </c>
      <c r="D13" s="523">
        <f t="shared" ref="D13:N13" si="9">SUM(D74,D83)</f>
        <v>35420</v>
      </c>
      <c r="E13" s="523">
        <f t="shared" si="9"/>
        <v>11120</v>
      </c>
      <c r="F13" s="523">
        <f>SUM(F74,F83)</f>
        <v>92680</v>
      </c>
      <c r="G13" s="523">
        <f t="shared" si="9"/>
        <v>140</v>
      </c>
      <c r="H13" s="523">
        <f t="shared" si="9"/>
        <v>60</v>
      </c>
      <c r="I13" s="523">
        <f t="shared" si="9"/>
        <v>0</v>
      </c>
      <c r="J13" s="523">
        <f t="shared" si="9"/>
        <v>2540</v>
      </c>
      <c r="K13" s="523">
        <f t="shared" si="9"/>
        <v>160</v>
      </c>
      <c r="L13" s="523">
        <f t="shared" si="9"/>
        <v>0</v>
      </c>
      <c r="M13" s="523">
        <f t="shared" si="9"/>
        <v>0</v>
      </c>
      <c r="N13" s="524">
        <f t="shared" si="9"/>
        <v>1720</v>
      </c>
      <c r="O13" s="1198">
        <f>SUM(O74,O83)</f>
        <v>300</v>
      </c>
    </row>
    <row r="14" spans="1:15" s="170" customFormat="1" ht="20.100000000000001" customHeight="1" thickBot="1" x14ac:dyDescent="0.25">
      <c r="A14" s="1811"/>
      <c r="B14" s="525" t="s">
        <v>247</v>
      </c>
      <c r="C14" s="526">
        <f>SUM(C84)</f>
        <v>109840</v>
      </c>
      <c r="D14" s="526">
        <f>SUM(D84)</f>
        <v>77160</v>
      </c>
      <c r="E14" s="526">
        <f t="shared" ref="E14:N14" si="10">SUM(E84)</f>
        <v>9860</v>
      </c>
      <c r="F14" s="526">
        <f>SUM(F84)</f>
        <v>16840</v>
      </c>
      <c r="G14" s="526">
        <f t="shared" si="10"/>
        <v>240</v>
      </c>
      <c r="H14" s="526">
        <f t="shared" si="10"/>
        <v>1480</v>
      </c>
      <c r="I14" s="526">
        <f t="shared" si="10"/>
        <v>0</v>
      </c>
      <c r="J14" s="526">
        <f t="shared" si="10"/>
        <v>1180</v>
      </c>
      <c r="K14" s="526">
        <f t="shared" si="10"/>
        <v>20</v>
      </c>
      <c r="L14" s="526">
        <f t="shared" si="10"/>
        <v>0</v>
      </c>
      <c r="M14" s="526">
        <f t="shared" si="10"/>
        <v>0</v>
      </c>
      <c r="N14" s="526">
        <f t="shared" si="10"/>
        <v>2980</v>
      </c>
      <c r="O14" s="1199">
        <f>SUM(O84)</f>
        <v>80</v>
      </c>
    </row>
    <row r="15" spans="1:15" s="170" customFormat="1" ht="20.100000000000001" customHeight="1" x14ac:dyDescent="0.2">
      <c r="A15" s="1812" t="s">
        <v>289</v>
      </c>
      <c r="B15" s="527" t="s">
        <v>218</v>
      </c>
      <c r="C15" s="1367">
        <f>SUM(D15:O15)</f>
        <v>85180</v>
      </c>
      <c r="D15" s="528">
        <v>55800</v>
      </c>
      <c r="E15" s="1367">
        <v>9820</v>
      </c>
      <c r="F15" s="1367">
        <v>14840</v>
      </c>
      <c r="G15" s="528">
        <v>260</v>
      </c>
      <c r="H15" s="528">
        <v>1200</v>
      </c>
      <c r="I15" s="528"/>
      <c r="J15" s="528">
        <v>340</v>
      </c>
      <c r="K15" s="529">
        <v>200</v>
      </c>
      <c r="L15" s="529">
        <v>220</v>
      </c>
      <c r="M15" s="529"/>
      <c r="N15" s="529">
        <v>2500</v>
      </c>
      <c r="O15" s="1200"/>
    </row>
    <row r="16" spans="1:15" s="170" customFormat="1" ht="20.100000000000001" customHeight="1" thickBot="1" x14ac:dyDescent="0.25">
      <c r="A16" s="1810"/>
      <c r="B16" s="1334" t="s">
        <v>219</v>
      </c>
      <c r="C16" s="1371">
        <f>SUM(D16:O16)</f>
        <v>6180</v>
      </c>
      <c r="D16" s="536">
        <v>4180</v>
      </c>
      <c r="E16" s="1371">
        <v>1020</v>
      </c>
      <c r="F16" s="1371">
        <v>220</v>
      </c>
      <c r="G16" s="536">
        <v>40</v>
      </c>
      <c r="H16" s="536"/>
      <c r="I16" s="536"/>
      <c r="J16" s="536">
        <v>440</v>
      </c>
      <c r="K16" s="537"/>
      <c r="L16" s="537"/>
      <c r="M16" s="537"/>
      <c r="N16" s="537">
        <v>220</v>
      </c>
      <c r="O16" s="554">
        <v>60</v>
      </c>
    </row>
    <row r="17" spans="1:15" s="170" customFormat="1" ht="20.100000000000001" customHeight="1" thickTop="1" thickBot="1" x14ac:dyDescent="0.25">
      <c r="A17" s="1813"/>
      <c r="B17" s="531" t="s">
        <v>362</v>
      </c>
      <c r="C17" s="1373">
        <f t="shared" ref="C17:O17" si="11">SUM(C15:C16)</f>
        <v>91360</v>
      </c>
      <c r="D17" s="1373">
        <f t="shared" si="11"/>
        <v>59980</v>
      </c>
      <c r="E17" s="1373">
        <f t="shared" si="11"/>
        <v>10840</v>
      </c>
      <c r="F17" s="1373">
        <f t="shared" si="11"/>
        <v>15060</v>
      </c>
      <c r="G17" s="1373">
        <f t="shared" si="11"/>
        <v>300</v>
      </c>
      <c r="H17" s="1373">
        <f t="shared" si="11"/>
        <v>1200</v>
      </c>
      <c r="I17" s="1373">
        <f t="shared" si="11"/>
        <v>0</v>
      </c>
      <c r="J17" s="1373">
        <f t="shared" si="11"/>
        <v>780</v>
      </c>
      <c r="K17" s="1373">
        <f t="shared" si="11"/>
        <v>200</v>
      </c>
      <c r="L17" s="1373">
        <v>0</v>
      </c>
      <c r="M17" s="1373">
        <f t="shared" si="11"/>
        <v>0</v>
      </c>
      <c r="N17" s="1373">
        <f t="shared" si="11"/>
        <v>2720</v>
      </c>
      <c r="O17" s="1374">
        <f t="shared" si="11"/>
        <v>60</v>
      </c>
    </row>
    <row r="18" spans="1:15" ht="20.100000000000001" customHeight="1" thickBot="1" x14ac:dyDescent="0.25">
      <c r="A18" s="1809" t="s">
        <v>267</v>
      </c>
      <c r="B18" s="1337" t="s">
        <v>156</v>
      </c>
      <c r="C18" s="1375">
        <f>SUM(D18:O18)</f>
        <v>32640</v>
      </c>
      <c r="D18" s="1375">
        <v>26560</v>
      </c>
      <c r="E18" s="1375">
        <v>620</v>
      </c>
      <c r="F18" s="1376">
        <v>4780</v>
      </c>
      <c r="G18" s="522"/>
      <c r="H18" s="522"/>
      <c r="I18" s="522"/>
      <c r="J18" s="522">
        <v>20</v>
      </c>
      <c r="K18" s="1350">
        <v>80</v>
      </c>
      <c r="L18" s="1350"/>
      <c r="M18" s="1350"/>
      <c r="N18" s="1350">
        <v>580</v>
      </c>
      <c r="O18" s="1352"/>
    </row>
    <row r="19" spans="1:15" ht="20.100000000000001" customHeight="1" x14ac:dyDescent="0.2">
      <c r="A19" s="1810"/>
      <c r="B19" s="1377" t="s">
        <v>196</v>
      </c>
      <c r="C19" s="1378">
        <f>SUM(D19:O19)</f>
        <v>9260</v>
      </c>
      <c r="D19" s="522">
        <v>7600</v>
      </c>
      <c r="E19" s="1379"/>
      <c r="F19" s="1369">
        <v>1460</v>
      </c>
      <c r="G19" s="1379"/>
      <c r="H19" s="1379"/>
      <c r="I19" s="1379"/>
      <c r="J19" s="1379">
        <v>20</v>
      </c>
      <c r="K19" s="1379"/>
      <c r="L19" s="1379"/>
      <c r="M19" s="1379"/>
      <c r="N19" s="1379">
        <v>180</v>
      </c>
      <c r="O19" s="1380"/>
    </row>
    <row r="20" spans="1:15" ht="20.100000000000001" customHeight="1" thickBot="1" x14ac:dyDescent="0.25">
      <c r="A20" s="1810"/>
      <c r="B20" s="532" t="s">
        <v>220</v>
      </c>
      <c r="C20" s="1371">
        <f>SUM(D20:O20)</f>
        <v>7880</v>
      </c>
      <c r="D20" s="533">
        <v>6200</v>
      </c>
      <c r="E20" s="1381">
        <v>60</v>
      </c>
      <c r="F20" s="1381">
        <v>1440</v>
      </c>
      <c r="G20" s="533"/>
      <c r="H20" s="533"/>
      <c r="I20" s="533"/>
      <c r="J20" s="533">
        <v>20</v>
      </c>
      <c r="K20" s="534">
        <v>60</v>
      </c>
      <c r="L20" s="534"/>
      <c r="M20" s="534"/>
      <c r="N20" s="534">
        <v>100</v>
      </c>
      <c r="O20" s="1201"/>
    </row>
    <row r="21" spans="1:15" s="170" customFormat="1" ht="20.100000000000001" customHeight="1" thickTop="1" thickBot="1" x14ac:dyDescent="0.25">
      <c r="A21" s="1811"/>
      <c r="B21" s="535" t="s">
        <v>362</v>
      </c>
      <c r="C21" s="1382">
        <f>SUM(C18:C20)</f>
        <v>49780</v>
      </c>
      <c r="D21" s="1382">
        <f>SUM(D18:D20)</f>
        <v>40360</v>
      </c>
      <c r="E21" s="1382">
        <f>SUM(E18:E20)</f>
        <v>680</v>
      </c>
      <c r="F21" s="1382">
        <f t="shared" ref="F21:O21" si="12">SUM(F18:F20)</f>
        <v>7680</v>
      </c>
      <c r="G21" s="1382">
        <f t="shared" si="12"/>
        <v>0</v>
      </c>
      <c r="H21" s="1382">
        <f t="shared" si="12"/>
        <v>0</v>
      </c>
      <c r="I21" s="1382">
        <f t="shared" si="12"/>
        <v>0</v>
      </c>
      <c r="J21" s="1382">
        <f t="shared" si="12"/>
        <v>60</v>
      </c>
      <c r="K21" s="1382">
        <f t="shared" si="12"/>
        <v>140</v>
      </c>
      <c r="L21" s="1382">
        <f t="shared" si="12"/>
        <v>0</v>
      </c>
      <c r="M21" s="1382">
        <f t="shared" si="12"/>
        <v>0</v>
      </c>
      <c r="N21" s="1382">
        <f t="shared" si="12"/>
        <v>860</v>
      </c>
      <c r="O21" s="1383">
        <f t="shared" si="12"/>
        <v>0</v>
      </c>
    </row>
    <row r="22" spans="1:15" s="170" customFormat="1" ht="20.100000000000001" customHeight="1" x14ac:dyDescent="0.2">
      <c r="A22" s="1812" t="s">
        <v>268</v>
      </c>
      <c r="B22" s="527" t="s">
        <v>221</v>
      </c>
      <c r="C22" s="1375">
        <f>SUM(D22:O22)</f>
        <v>52280</v>
      </c>
      <c r="D22" s="528">
        <v>38300</v>
      </c>
      <c r="E22" s="1367">
        <v>7240</v>
      </c>
      <c r="F22" s="1367">
        <v>4360</v>
      </c>
      <c r="G22" s="528">
        <v>100</v>
      </c>
      <c r="H22" s="528">
        <v>840</v>
      </c>
      <c r="I22" s="528"/>
      <c r="J22" s="528">
        <v>140</v>
      </c>
      <c r="K22" s="529"/>
      <c r="L22" s="529"/>
      <c r="M22" s="529"/>
      <c r="N22" s="529">
        <v>1300</v>
      </c>
      <c r="O22" s="1200"/>
    </row>
    <row r="23" spans="1:15" ht="20.100000000000001" customHeight="1" x14ac:dyDescent="0.2">
      <c r="A23" s="1810"/>
      <c r="B23" s="1334" t="s">
        <v>169</v>
      </c>
      <c r="C23" s="1369">
        <f>SUM(D23:O23)</f>
        <v>32680</v>
      </c>
      <c r="D23" s="523">
        <v>25300</v>
      </c>
      <c r="E23" s="1369">
        <v>1540</v>
      </c>
      <c r="F23" s="1369">
        <v>5480</v>
      </c>
      <c r="G23" s="523"/>
      <c r="H23" s="523"/>
      <c r="I23" s="523"/>
      <c r="J23" s="523">
        <v>40</v>
      </c>
      <c r="K23" s="1351"/>
      <c r="L23" s="1351"/>
      <c r="M23" s="1351"/>
      <c r="N23" s="1351">
        <v>320</v>
      </c>
      <c r="O23" s="1353"/>
    </row>
    <row r="24" spans="1:15" s="170" customFormat="1" ht="20.100000000000001" customHeight="1" thickBot="1" x14ac:dyDescent="0.25">
      <c r="A24" s="1810"/>
      <c r="B24" s="530" t="s">
        <v>222</v>
      </c>
      <c r="C24" s="1371">
        <f>SUM(D24:O24)</f>
        <v>23800</v>
      </c>
      <c r="D24" s="536">
        <v>19680</v>
      </c>
      <c r="E24" s="1371">
        <v>1560</v>
      </c>
      <c r="F24" s="1371">
        <v>2080</v>
      </c>
      <c r="G24" s="536"/>
      <c r="H24" s="536"/>
      <c r="I24" s="536"/>
      <c r="J24" s="536">
        <v>100</v>
      </c>
      <c r="K24" s="537">
        <v>20</v>
      </c>
      <c r="L24" s="537"/>
      <c r="M24" s="537"/>
      <c r="N24" s="537">
        <v>360</v>
      </c>
      <c r="O24" s="554"/>
    </row>
    <row r="25" spans="1:15" s="170" customFormat="1" ht="20.100000000000001" customHeight="1" thickTop="1" thickBot="1" x14ac:dyDescent="0.25">
      <c r="A25" s="1813"/>
      <c r="B25" s="538" t="s">
        <v>362</v>
      </c>
      <c r="C25" s="1382">
        <f>SUM(C22:C24)</f>
        <v>108760</v>
      </c>
      <c r="D25" s="1382">
        <f t="shared" ref="D25:O25" si="13">SUM(D22:D24)</f>
        <v>83280</v>
      </c>
      <c r="E25" s="1382">
        <f t="shared" si="13"/>
        <v>10340</v>
      </c>
      <c r="F25" s="1382">
        <f t="shared" si="13"/>
        <v>11920</v>
      </c>
      <c r="G25" s="1382">
        <f t="shared" si="13"/>
        <v>100</v>
      </c>
      <c r="H25" s="1382">
        <f t="shared" si="13"/>
        <v>840</v>
      </c>
      <c r="I25" s="1382">
        <f t="shared" si="13"/>
        <v>0</v>
      </c>
      <c r="J25" s="1382">
        <f t="shared" si="13"/>
        <v>280</v>
      </c>
      <c r="K25" s="1382">
        <f t="shared" si="13"/>
        <v>20</v>
      </c>
      <c r="L25" s="1382">
        <f t="shared" si="13"/>
        <v>0</v>
      </c>
      <c r="M25" s="1382">
        <f t="shared" si="13"/>
        <v>0</v>
      </c>
      <c r="N25" s="1382">
        <f t="shared" si="13"/>
        <v>1980</v>
      </c>
      <c r="O25" s="1383">
        <f t="shared" si="13"/>
        <v>0</v>
      </c>
    </row>
    <row r="26" spans="1:15" ht="20.100000000000001" customHeight="1" thickBot="1" x14ac:dyDescent="0.25">
      <c r="A26" s="539" t="s">
        <v>300</v>
      </c>
      <c r="B26" s="540" t="s">
        <v>301</v>
      </c>
      <c r="C26" s="1384">
        <f>SUM(D26:O26)</f>
        <v>210980</v>
      </c>
      <c r="D26" s="520">
        <v>99840</v>
      </c>
      <c r="E26" s="1384">
        <v>53780</v>
      </c>
      <c r="F26" s="1384">
        <v>26320</v>
      </c>
      <c r="G26" s="1384">
        <v>10500</v>
      </c>
      <c r="H26" s="1384">
        <v>2420</v>
      </c>
      <c r="I26" s="1384">
        <v>320</v>
      </c>
      <c r="J26" s="1384">
        <v>11640</v>
      </c>
      <c r="K26" s="541">
        <v>300</v>
      </c>
      <c r="L26" s="541"/>
      <c r="M26" s="541"/>
      <c r="N26" s="541">
        <v>4180</v>
      </c>
      <c r="O26" s="1202">
        <v>1680</v>
      </c>
    </row>
    <row r="27" spans="1:15" ht="20.100000000000001" customHeight="1" x14ac:dyDescent="0.2">
      <c r="A27" s="1809" t="s">
        <v>290</v>
      </c>
      <c r="B27" s="1337" t="s">
        <v>131</v>
      </c>
      <c r="C27" s="1375">
        <f>SUM(D27:O27)</f>
        <v>43540</v>
      </c>
      <c r="D27" s="542">
        <v>4300</v>
      </c>
      <c r="E27" s="542">
        <v>26560</v>
      </c>
      <c r="F27" s="542">
        <v>1800</v>
      </c>
      <c r="G27" s="542">
        <v>80</v>
      </c>
      <c r="H27" s="542">
        <v>8800</v>
      </c>
      <c r="I27" s="542">
        <v>20</v>
      </c>
      <c r="J27" s="542">
        <v>580</v>
      </c>
      <c r="K27" s="542">
        <v>20</v>
      </c>
      <c r="L27" s="542"/>
      <c r="M27" s="542"/>
      <c r="N27" s="542">
        <v>1220</v>
      </c>
      <c r="O27" s="543">
        <v>160</v>
      </c>
    </row>
    <row r="28" spans="1:15" ht="20.100000000000001" customHeight="1" x14ac:dyDescent="0.2">
      <c r="A28" s="1810"/>
      <c r="B28" s="1334" t="s">
        <v>132</v>
      </c>
      <c r="C28" s="1369">
        <f>SUM(D28:O28)</f>
        <v>12100</v>
      </c>
      <c r="D28" s="544">
        <v>8600</v>
      </c>
      <c r="E28" s="544">
        <v>2200</v>
      </c>
      <c r="F28" s="544">
        <v>420</v>
      </c>
      <c r="G28" s="544"/>
      <c r="H28" s="544">
        <v>220</v>
      </c>
      <c r="I28" s="544"/>
      <c r="J28" s="544">
        <v>40</v>
      </c>
      <c r="K28" s="544"/>
      <c r="L28" s="544">
        <v>100</v>
      </c>
      <c r="M28" s="544"/>
      <c r="N28" s="544">
        <v>520</v>
      </c>
      <c r="O28" s="545"/>
    </row>
    <row r="29" spans="1:15" ht="20.100000000000001" customHeight="1" thickBot="1" x14ac:dyDescent="0.25">
      <c r="A29" s="1810"/>
      <c r="B29" s="530" t="s">
        <v>337</v>
      </c>
      <c r="C29" s="1371">
        <f>SUM(D29:O29)</f>
        <v>26900</v>
      </c>
      <c r="D29" s="546">
        <v>1500</v>
      </c>
      <c r="E29" s="546">
        <v>22000</v>
      </c>
      <c r="F29" s="546">
        <v>1260</v>
      </c>
      <c r="G29" s="546">
        <v>160</v>
      </c>
      <c r="H29" s="546">
        <v>800</v>
      </c>
      <c r="I29" s="546"/>
      <c r="J29" s="546">
        <v>480</v>
      </c>
      <c r="K29" s="546"/>
      <c r="L29" s="546"/>
      <c r="M29" s="546"/>
      <c r="N29" s="546">
        <v>560</v>
      </c>
      <c r="O29" s="547">
        <v>140</v>
      </c>
    </row>
    <row r="30" spans="1:15" ht="20.100000000000001" customHeight="1" thickTop="1" thickBot="1" x14ac:dyDescent="0.25">
      <c r="A30" s="1811"/>
      <c r="B30" s="538" t="s">
        <v>362</v>
      </c>
      <c r="C30" s="1382">
        <f>SUM(C27:C29)</f>
        <v>82540</v>
      </c>
      <c r="D30" s="1382">
        <f t="shared" ref="D30:O30" si="14">SUM(D27:D29)</f>
        <v>14400</v>
      </c>
      <c r="E30" s="1382">
        <f t="shared" si="14"/>
        <v>50760</v>
      </c>
      <c r="F30" s="1382">
        <f t="shared" si="14"/>
        <v>3480</v>
      </c>
      <c r="G30" s="1382">
        <f t="shared" si="14"/>
        <v>240</v>
      </c>
      <c r="H30" s="1382">
        <f t="shared" si="14"/>
        <v>9820</v>
      </c>
      <c r="I30" s="1382">
        <f t="shared" si="14"/>
        <v>20</v>
      </c>
      <c r="J30" s="1382">
        <f t="shared" si="14"/>
        <v>1100</v>
      </c>
      <c r="K30" s="1382">
        <f t="shared" si="14"/>
        <v>20</v>
      </c>
      <c r="L30" s="1382">
        <f t="shared" si="14"/>
        <v>100</v>
      </c>
      <c r="M30" s="1382">
        <f t="shared" si="14"/>
        <v>0</v>
      </c>
      <c r="N30" s="1382">
        <f t="shared" si="14"/>
        <v>2300</v>
      </c>
      <c r="O30" s="1383">
        <f t="shared" si="14"/>
        <v>300</v>
      </c>
    </row>
    <row r="31" spans="1:15" ht="20.100000000000001" customHeight="1" x14ac:dyDescent="0.2">
      <c r="A31" s="1814" t="s">
        <v>291</v>
      </c>
      <c r="B31" s="1385" t="s">
        <v>223</v>
      </c>
      <c r="C31" s="1386">
        <f t="shared" ref="C31:C38" si="15">SUM(D31:O31)</f>
        <v>170060</v>
      </c>
      <c r="D31" s="1387">
        <v>112400</v>
      </c>
      <c r="E31" s="1388">
        <v>24700</v>
      </c>
      <c r="F31" s="1388">
        <v>24600</v>
      </c>
      <c r="G31" s="1387">
        <v>100</v>
      </c>
      <c r="H31" s="1387">
        <v>5220</v>
      </c>
      <c r="I31" s="1387"/>
      <c r="J31" s="1387">
        <v>180</v>
      </c>
      <c r="K31" s="1389">
        <v>320</v>
      </c>
      <c r="L31" s="1389">
        <v>160</v>
      </c>
      <c r="M31" s="1389"/>
      <c r="N31" s="1389">
        <v>2280</v>
      </c>
      <c r="O31" s="1390">
        <v>100</v>
      </c>
    </row>
    <row r="32" spans="1:15" ht="20.100000000000001" customHeight="1" x14ac:dyDescent="0.2">
      <c r="A32" s="1815"/>
      <c r="B32" s="1377" t="s">
        <v>134</v>
      </c>
      <c r="C32" s="1378">
        <f t="shared" si="15"/>
        <v>480</v>
      </c>
      <c r="D32" s="1391">
        <v>480</v>
      </c>
      <c r="E32" s="1392"/>
      <c r="F32" s="1392"/>
      <c r="G32" s="1391"/>
      <c r="H32" s="1391"/>
      <c r="I32" s="1391"/>
      <c r="J32" s="1391"/>
      <c r="K32" s="1393"/>
      <c r="L32" s="1393"/>
      <c r="M32" s="1393"/>
      <c r="N32" s="1393"/>
      <c r="O32" s="1394"/>
    </row>
    <row r="33" spans="1:15" ht="20.100000000000001" customHeight="1" x14ac:dyDescent="0.2">
      <c r="A33" s="1815"/>
      <c r="B33" s="1377" t="s">
        <v>135</v>
      </c>
      <c r="C33" s="1378"/>
      <c r="D33" s="1391"/>
      <c r="E33" s="1392"/>
      <c r="F33" s="1392"/>
      <c r="G33" s="1391"/>
      <c r="H33" s="1391"/>
      <c r="I33" s="1391"/>
      <c r="J33" s="1391"/>
      <c r="K33" s="1393"/>
      <c r="L33" s="1393"/>
      <c r="M33" s="1393"/>
      <c r="N33" s="1393"/>
      <c r="O33" s="1394"/>
    </row>
    <row r="34" spans="1:15" ht="20.100000000000001" customHeight="1" x14ac:dyDescent="0.2">
      <c r="A34" s="1815"/>
      <c r="B34" s="1377" t="s">
        <v>136</v>
      </c>
      <c r="C34" s="1378">
        <f t="shared" si="15"/>
        <v>33060</v>
      </c>
      <c r="D34" s="1391">
        <v>21000</v>
      </c>
      <c r="E34" s="1392">
        <v>4520</v>
      </c>
      <c r="F34" s="1392">
        <v>2860</v>
      </c>
      <c r="G34" s="1391"/>
      <c r="H34" s="1391">
        <v>3880</v>
      </c>
      <c r="I34" s="1391"/>
      <c r="J34" s="1391"/>
      <c r="K34" s="1393">
        <v>80</v>
      </c>
      <c r="L34" s="1393"/>
      <c r="M34" s="1393"/>
      <c r="N34" s="1393">
        <v>640</v>
      </c>
      <c r="O34" s="1394">
        <v>80</v>
      </c>
    </row>
    <row r="35" spans="1:15" ht="20.100000000000001" customHeight="1" x14ac:dyDescent="0.2">
      <c r="A35" s="1815"/>
      <c r="B35" s="1334" t="s">
        <v>137</v>
      </c>
      <c r="C35" s="1369">
        <f t="shared" si="15"/>
        <v>13460</v>
      </c>
      <c r="D35" s="1349">
        <v>10500</v>
      </c>
      <c r="E35" s="1379">
        <v>1160</v>
      </c>
      <c r="F35" s="1379">
        <v>1340</v>
      </c>
      <c r="G35" s="1349"/>
      <c r="H35" s="1349">
        <v>100</v>
      </c>
      <c r="I35" s="1349"/>
      <c r="J35" s="1349"/>
      <c r="K35" s="1351"/>
      <c r="L35" s="1351"/>
      <c r="M35" s="1351"/>
      <c r="N35" s="1351">
        <v>360</v>
      </c>
      <c r="O35" s="1353"/>
    </row>
    <row r="36" spans="1:15" ht="20.100000000000001" customHeight="1" x14ac:dyDescent="0.2">
      <c r="A36" s="1815"/>
      <c r="B36" s="1334" t="s">
        <v>138</v>
      </c>
      <c r="C36" s="1369">
        <f t="shared" si="15"/>
        <v>19600</v>
      </c>
      <c r="D36" s="1349">
        <v>360</v>
      </c>
      <c r="E36" s="1379">
        <v>9980</v>
      </c>
      <c r="F36" s="1379">
        <v>800</v>
      </c>
      <c r="G36" s="1349"/>
      <c r="H36" s="1349">
        <v>7840</v>
      </c>
      <c r="I36" s="1349"/>
      <c r="J36" s="1349">
        <v>220</v>
      </c>
      <c r="K36" s="1351"/>
      <c r="L36" s="1351"/>
      <c r="M36" s="1351"/>
      <c r="N36" s="1351">
        <v>220</v>
      </c>
      <c r="O36" s="1353">
        <v>180</v>
      </c>
    </row>
    <row r="37" spans="1:15" ht="20.100000000000001" customHeight="1" x14ac:dyDescent="0.2">
      <c r="A37" s="1815"/>
      <c r="B37" s="1334" t="s">
        <v>139</v>
      </c>
      <c r="C37" s="1369">
        <f t="shared" si="15"/>
        <v>24680</v>
      </c>
      <c r="D37" s="1349">
        <v>15880</v>
      </c>
      <c r="E37" s="1379">
        <v>2960</v>
      </c>
      <c r="F37" s="1379">
        <v>4020</v>
      </c>
      <c r="G37" s="1349">
        <v>20</v>
      </c>
      <c r="H37" s="1349">
        <v>1080</v>
      </c>
      <c r="I37" s="1349"/>
      <c r="J37" s="1349">
        <v>140</v>
      </c>
      <c r="K37" s="1351"/>
      <c r="L37" s="1351"/>
      <c r="M37" s="1351"/>
      <c r="N37" s="1351">
        <v>580</v>
      </c>
      <c r="O37" s="1353"/>
    </row>
    <row r="38" spans="1:15" ht="20.100000000000001" customHeight="1" thickBot="1" x14ac:dyDescent="0.25">
      <c r="A38" s="1815"/>
      <c r="B38" s="532" t="s">
        <v>140</v>
      </c>
      <c r="C38" s="1381">
        <f t="shared" si="15"/>
        <v>4760</v>
      </c>
      <c r="D38" s="548">
        <v>1620</v>
      </c>
      <c r="E38" s="1395">
        <v>620</v>
      </c>
      <c r="F38" s="1395">
        <v>40</v>
      </c>
      <c r="G38" s="548"/>
      <c r="H38" s="548">
        <v>2180</v>
      </c>
      <c r="I38" s="548"/>
      <c r="J38" s="548">
        <v>40</v>
      </c>
      <c r="K38" s="534">
        <v>20</v>
      </c>
      <c r="L38" s="534"/>
      <c r="M38" s="534"/>
      <c r="N38" s="534">
        <v>140</v>
      </c>
      <c r="O38" s="1201">
        <v>100</v>
      </c>
    </row>
    <row r="39" spans="1:15" ht="20.100000000000001" customHeight="1" thickTop="1" thickBot="1" x14ac:dyDescent="0.25">
      <c r="A39" s="1816"/>
      <c r="B39" s="535" t="s">
        <v>362</v>
      </c>
      <c r="C39" s="1396">
        <f>SUM(C31:C38)</f>
        <v>266100</v>
      </c>
      <c r="D39" s="1396">
        <f t="shared" ref="D39:O39" si="16">SUM(D31:D38)</f>
        <v>162240</v>
      </c>
      <c r="E39" s="1396">
        <f t="shared" si="16"/>
        <v>43940</v>
      </c>
      <c r="F39" s="1396">
        <f t="shared" si="16"/>
        <v>33660</v>
      </c>
      <c r="G39" s="1396">
        <f t="shared" si="16"/>
        <v>120</v>
      </c>
      <c r="H39" s="1396">
        <f t="shared" si="16"/>
        <v>20300</v>
      </c>
      <c r="I39" s="1396">
        <v>0</v>
      </c>
      <c r="J39" s="1396">
        <f t="shared" si="16"/>
        <v>580</v>
      </c>
      <c r="K39" s="1396">
        <f t="shared" si="16"/>
        <v>420</v>
      </c>
      <c r="L39" s="1396">
        <f t="shared" si="16"/>
        <v>160</v>
      </c>
      <c r="M39" s="1396">
        <f t="shared" si="16"/>
        <v>0</v>
      </c>
      <c r="N39" s="1396">
        <f t="shared" si="16"/>
        <v>4220</v>
      </c>
      <c r="O39" s="1397">
        <f t="shared" si="16"/>
        <v>460</v>
      </c>
    </row>
    <row r="40" spans="1:15" ht="18.75" customHeight="1" x14ac:dyDescent="0.2">
      <c r="A40" s="1809" t="s">
        <v>269</v>
      </c>
      <c r="B40" s="1337" t="s">
        <v>224</v>
      </c>
      <c r="C40" s="1375">
        <f t="shared" ref="C40:C48" si="17">SUM(D40:O40)</f>
        <v>120980</v>
      </c>
      <c r="D40" s="522">
        <v>71940</v>
      </c>
      <c r="E40" s="1375">
        <v>21940</v>
      </c>
      <c r="F40" s="1375">
        <v>21640</v>
      </c>
      <c r="G40" s="522">
        <v>220</v>
      </c>
      <c r="H40" s="522">
        <v>1100</v>
      </c>
      <c r="I40" s="522"/>
      <c r="J40" s="522">
        <v>2580</v>
      </c>
      <c r="K40" s="1350">
        <v>140</v>
      </c>
      <c r="L40" s="1350">
        <v>120</v>
      </c>
      <c r="M40" s="1350"/>
      <c r="N40" s="1350">
        <v>1240</v>
      </c>
      <c r="O40" s="1352">
        <v>60</v>
      </c>
    </row>
    <row r="41" spans="1:15" ht="20.25" customHeight="1" x14ac:dyDescent="0.2">
      <c r="A41" s="1810"/>
      <c r="B41" s="1336" t="s">
        <v>225</v>
      </c>
      <c r="C41" s="1369">
        <f t="shared" si="17"/>
        <v>20800</v>
      </c>
      <c r="D41" s="523">
        <v>4740</v>
      </c>
      <c r="E41" s="1369">
        <v>12520</v>
      </c>
      <c r="F41" s="1369">
        <v>3200</v>
      </c>
      <c r="G41" s="523">
        <v>80</v>
      </c>
      <c r="H41" s="523">
        <v>140</v>
      </c>
      <c r="I41" s="523"/>
      <c r="J41" s="523">
        <v>100</v>
      </c>
      <c r="K41" s="1351"/>
      <c r="L41" s="1351"/>
      <c r="M41" s="1351"/>
      <c r="N41" s="1351"/>
      <c r="O41" s="1353">
        <v>20</v>
      </c>
    </row>
    <row r="42" spans="1:15" ht="20.100000000000001" customHeight="1" x14ac:dyDescent="0.2">
      <c r="A42" s="1810"/>
      <c r="B42" s="1334" t="s">
        <v>157</v>
      </c>
      <c r="C42" s="1369">
        <f t="shared" si="17"/>
        <v>18300</v>
      </c>
      <c r="D42" s="523">
        <v>10340</v>
      </c>
      <c r="E42" s="1369">
        <v>2460</v>
      </c>
      <c r="F42" s="1369">
        <v>5300</v>
      </c>
      <c r="G42" s="523"/>
      <c r="H42" s="523">
        <v>180</v>
      </c>
      <c r="I42" s="523"/>
      <c r="J42" s="523"/>
      <c r="K42" s="1351">
        <v>20</v>
      </c>
      <c r="L42" s="1351"/>
      <c r="M42" s="1351"/>
      <c r="N42" s="1351"/>
      <c r="O42" s="1353"/>
    </row>
    <row r="43" spans="1:15" ht="20.100000000000001" customHeight="1" x14ac:dyDescent="0.2">
      <c r="A43" s="1810"/>
      <c r="B43" s="1334" t="s">
        <v>158</v>
      </c>
      <c r="C43" s="1369">
        <f t="shared" si="17"/>
        <v>13060</v>
      </c>
      <c r="D43" s="523">
        <v>8380</v>
      </c>
      <c r="E43" s="1369">
        <v>660</v>
      </c>
      <c r="F43" s="1369">
        <v>4000</v>
      </c>
      <c r="G43" s="523"/>
      <c r="H43" s="523"/>
      <c r="I43" s="523"/>
      <c r="J43" s="523"/>
      <c r="K43" s="1351"/>
      <c r="L43" s="1351">
        <v>20</v>
      </c>
      <c r="M43" s="1351"/>
      <c r="N43" s="1351"/>
      <c r="O43" s="1353"/>
    </row>
    <row r="44" spans="1:15" ht="20.100000000000001" customHeight="1" x14ac:dyDescent="0.2">
      <c r="A44" s="1810"/>
      <c r="B44" s="1334" t="s">
        <v>159</v>
      </c>
      <c r="C44" s="1369">
        <f t="shared" si="17"/>
        <v>33480</v>
      </c>
      <c r="D44" s="523">
        <v>25080</v>
      </c>
      <c r="E44" s="1369">
        <v>4120</v>
      </c>
      <c r="F44" s="1369">
        <v>3800</v>
      </c>
      <c r="G44" s="523"/>
      <c r="H44" s="523"/>
      <c r="I44" s="523"/>
      <c r="J44" s="523"/>
      <c r="K44" s="1351"/>
      <c r="L44" s="1351">
        <v>20</v>
      </c>
      <c r="M44" s="1351"/>
      <c r="N44" s="1351">
        <v>460</v>
      </c>
      <c r="O44" s="1353"/>
    </row>
    <row r="45" spans="1:15" ht="20.100000000000001" customHeight="1" x14ac:dyDescent="0.2">
      <c r="A45" s="1810"/>
      <c r="B45" s="1334" t="s">
        <v>197</v>
      </c>
      <c r="C45" s="1369">
        <f t="shared" si="17"/>
        <v>21920</v>
      </c>
      <c r="D45" s="523">
        <v>17280</v>
      </c>
      <c r="E45" s="1369">
        <v>640</v>
      </c>
      <c r="F45" s="1369">
        <v>3500</v>
      </c>
      <c r="G45" s="523"/>
      <c r="H45" s="523">
        <v>60</v>
      </c>
      <c r="I45" s="523"/>
      <c r="J45" s="523">
        <v>40</v>
      </c>
      <c r="K45" s="1351"/>
      <c r="L45" s="1351"/>
      <c r="M45" s="1351"/>
      <c r="N45" s="1351">
        <v>400</v>
      </c>
      <c r="O45" s="1353"/>
    </row>
    <row r="46" spans="1:15" ht="20.100000000000001" customHeight="1" x14ac:dyDescent="0.2">
      <c r="A46" s="1810"/>
      <c r="B46" s="1334" t="s">
        <v>226</v>
      </c>
      <c r="C46" s="1369">
        <f t="shared" si="17"/>
        <v>5040</v>
      </c>
      <c r="D46" s="523">
        <v>4420</v>
      </c>
      <c r="E46" s="1369">
        <v>200</v>
      </c>
      <c r="F46" s="1369">
        <v>120</v>
      </c>
      <c r="G46" s="523"/>
      <c r="H46" s="523">
        <v>180</v>
      </c>
      <c r="I46" s="523"/>
      <c r="J46" s="523"/>
      <c r="K46" s="1351"/>
      <c r="L46" s="1351"/>
      <c r="M46" s="1351"/>
      <c r="N46" s="1351">
        <v>120</v>
      </c>
      <c r="O46" s="1353"/>
    </row>
    <row r="47" spans="1:15" ht="20.100000000000001" customHeight="1" x14ac:dyDescent="0.2">
      <c r="A47" s="1810"/>
      <c r="B47" s="1334" t="s">
        <v>227</v>
      </c>
      <c r="C47" s="1369">
        <f t="shared" si="17"/>
        <v>15560</v>
      </c>
      <c r="D47" s="523">
        <v>11580</v>
      </c>
      <c r="E47" s="1369">
        <v>1640</v>
      </c>
      <c r="F47" s="1369">
        <v>900</v>
      </c>
      <c r="G47" s="523">
        <v>100</v>
      </c>
      <c r="H47" s="523">
        <v>320</v>
      </c>
      <c r="I47" s="523"/>
      <c r="J47" s="523">
        <v>340</v>
      </c>
      <c r="K47" s="1351"/>
      <c r="L47" s="1351">
        <v>20</v>
      </c>
      <c r="M47" s="1351"/>
      <c r="N47" s="1351">
        <v>560</v>
      </c>
      <c r="O47" s="1353">
        <v>100</v>
      </c>
    </row>
    <row r="48" spans="1:15" ht="20.100000000000001" customHeight="1" thickBot="1" x14ac:dyDescent="0.25">
      <c r="A48" s="1810"/>
      <c r="B48" s="530" t="s">
        <v>228</v>
      </c>
      <c r="C48" s="1381">
        <f t="shared" si="17"/>
        <v>9300</v>
      </c>
      <c r="D48" s="536">
        <v>2240</v>
      </c>
      <c r="E48" s="1371">
        <v>2720</v>
      </c>
      <c r="F48" s="1371">
        <v>380</v>
      </c>
      <c r="G48" s="536">
        <v>20</v>
      </c>
      <c r="H48" s="536">
        <v>2900</v>
      </c>
      <c r="I48" s="536"/>
      <c r="J48" s="536">
        <v>680</v>
      </c>
      <c r="K48" s="537"/>
      <c r="L48" s="537"/>
      <c r="M48" s="537"/>
      <c r="N48" s="537">
        <v>340</v>
      </c>
      <c r="O48" s="554">
        <v>20</v>
      </c>
    </row>
    <row r="49" spans="1:15" ht="20.100000000000001" customHeight="1" thickTop="1" thickBot="1" x14ac:dyDescent="0.25">
      <c r="A49" s="1811"/>
      <c r="B49" s="538" t="s">
        <v>362</v>
      </c>
      <c r="C49" s="1382">
        <f>SUM(C40:C48)</f>
        <v>258440</v>
      </c>
      <c r="D49" s="1382">
        <f t="shared" ref="D49:O49" si="18">SUM(D40:D48)</f>
        <v>156000</v>
      </c>
      <c r="E49" s="1382">
        <f t="shared" si="18"/>
        <v>46900</v>
      </c>
      <c r="F49" s="1382">
        <f t="shared" si="18"/>
        <v>42840</v>
      </c>
      <c r="G49" s="1382">
        <f t="shared" si="18"/>
        <v>420</v>
      </c>
      <c r="H49" s="1382">
        <f t="shared" si="18"/>
        <v>4880</v>
      </c>
      <c r="I49" s="1382">
        <f t="shared" si="18"/>
        <v>0</v>
      </c>
      <c r="J49" s="1382">
        <f t="shared" si="18"/>
        <v>3740</v>
      </c>
      <c r="K49" s="1382">
        <f t="shared" si="18"/>
        <v>160</v>
      </c>
      <c r="L49" s="1382">
        <f t="shared" si="18"/>
        <v>180</v>
      </c>
      <c r="M49" s="1382">
        <f t="shared" si="18"/>
        <v>0</v>
      </c>
      <c r="N49" s="1382">
        <f t="shared" si="18"/>
        <v>3120</v>
      </c>
      <c r="O49" s="1383">
        <f t="shared" si="18"/>
        <v>200</v>
      </c>
    </row>
    <row r="50" spans="1:15" ht="20.100000000000001" customHeight="1" x14ac:dyDescent="0.2">
      <c r="A50" s="1809" t="s">
        <v>270</v>
      </c>
      <c r="B50" s="1385" t="s">
        <v>229</v>
      </c>
      <c r="C50" s="1386">
        <f>SUM(D50:O50)</f>
        <v>128540</v>
      </c>
      <c r="D50" s="1398">
        <v>75280</v>
      </c>
      <c r="E50" s="1386">
        <v>28320</v>
      </c>
      <c r="F50" s="1386">
        <v>7980</v>
      </c>
      <c r="G50" s="1398">
        <v>8140</v>
      </c>
      <c r="H50" s="1398">
        <v>840</v>
      </c>
      <c r="I50" s="1398">
        <v>580</v>
      </c>
      <c r="J50" s="1398">
        <v>3980</v>
      </c>
      <c r="K50" s="1389">
        <v>800</v>
      </c>
      <c r="L50" s="1389">
        <v>1160</v>
      </c>
      <c r="M50" s="1389"/>
      <c r="N50" s="1389">
        <v>1000</v>
      </c>
      <c r="O50" s="1390">
        <v>460</v>
      </c>
    </row>
    <row r="51" spans="1:15" ht="20.100000000000001" customHeight="1" x14ac:dyDescent="0.2">
      <c r="A51" s="1810"/>
      <c r="B51" s="1377" t="s">
        <v>198</v>
      </c>
      <c r="C51" s="1378"/>
      <c r="D51" s="1399"/>
      <c r="E51" s="1378"/>
      <c r="F51" s="1378"/>
      <c r="G51" s="1399"/>
      <c r="H51" s="1399"/>
      <c r="I51" s="1399"/>
      <c r="J51" s="1399"/>
      <c r="K51" s="1393"/>
      <c r="L51" s="1393"/>
      <c r="M51" s="1393"/>
      <c r="N51" s="1393"/>
      <c r="O51" s="1394"/>
    </row>
    <row r="52" spans="1:15" ht="20.100000000000001" customHeight="1" thickBot="1" x14ac:dyDescent="0.25">
      <c r="A52" s="1810"/>
      <c r="B52" s="1400" t="s">
        <v>148</v>
      </c>
      <c r="C52" s="1401">
        <f>SUM(D52:O52)</f>
        <v>78420</v>
      </c>
      <c r="D52" s="1402">
        <v>3980</v>
      </c>
      <c r="E52" s="1401">
        <v>49180</v>
      </c>
      <c r="F52" s="1401">
        <v>1880</v>
      </c>
      <c r="G52" s="1402">
        <v>3780</v>
      </c>
      <c r="H52" s="1402">
        <v>540</v>
      </c>
      <c r="I52" s="1402">
        <v>1060</v>
      </c>
      <c r="J52" s="1402">
        <v>10580</v>
      </c>
      <c r="K52" s="1403">
        <v>60</v>
      </c>
      <c r="L52" s="1403"/>
      <c r="M52" s="1403"/>
      <c r="N52" s="1403">
        <v>360</v>
      </c>
      <c r="O52" s="1404">
        <v>7000</v>
      </c>
    </row>
    <row r="53" spans="1:15" ht="20.100000000000001" customHeight="1" thickTop="1" thickBot="1" x14ac:dyDescent="0.25">
      <c r="A53" s="1811"/>
      <c r="B53" s="1405" t="s">
        <v>362</v>
      </c>
      <c r="C53" s="1406">
        <f>SUM(C50:C52)</f>
        <v>206960</v>
      </c>
      <c r="D53" s="1406">
        <f t="shared" ref="D53:O53" si="19">SUM(D50:D52)</f>
        <v>79260</v>
      </c>
      <c r="E53" s="1406">
        <f t="shared" si="19"/>
        <v>77500</v>
      </c>
      <c r="F53" s="1406">
        <f t="shared" si="19"/>
        <v>9860</v>
      </c>
      <c r="G53" s="1406">
        <f t="shared" si="19"/>
        <v>11920</v>
      </c>
      <c r="H53" s="1406">
        <f t="shared" si="19"/>
        <v>1380</v>
      </c>
      <c r="I53" s="1406">
        <f t="shared" si="19"/>
        <v>1640</v>
      </c>
      <c r="J53" s="1406">
        <f t="shared" si="19"/>
        <v>14560</v>
      </c>
      <c r="K53" s="1406">
        <f t="shared" si="19"/>
        <v>860</v>
      </c>
      <c r="L53" s="1406">
        <f t="shared" si="19"/>
        <v>1160</v>
      </c>
      <c r="M53" s="1406">
        <f t="shared" si="19"/>
        <v>0</v>
      </c>
      <c r="N53" s="1406">
        <f t="shared" si="19"/>
        <v>1360</v>
      </c>
      <c r="O53" s="1407">
        <f t="shared" si="19"/>
        <v>7460</v>
      </c>
    </row>
    <row r="54" spans="1:15" ht="19.5" customHeight="1" x14ac:dyDescent="0.2">
      <c r="A54" s="1806" t="s">
        <v>294</v>
      </c>
      <c r="B54" s="1385" t="s">
        <v>149</v>
      </c>
      <c r="C54" s="1386">
        <f>SUM(D54:O54)</f>
        <v>158980</v>
      </c>
      <c r="D54" s="1398">
        <v>116580</v>
      </c>
      <c r="E54" s="1386">
        <v>23480</v>
      </c>
      <c r="F54" s="1386">
        <v>10260</v>
      </c>
      <c r="G54" s="1398">
        <v>660</v>
      </c>
      <c r="H54" s="1398">
        <v>920</v>
      </c>
      <c r="I54" s="1398"/>
      <c r="J54" s="1398">
        <v>2220</v>
      </c>
      <c r="K54" s="1389">
        <v>680</v>
      </c>
      <c r="L54" s="1389">
        <v>1920</v>
      </c>
      <c r="M54" s="1389">
        <v>200</v>
      </c>
      <c r="N54" s="1389">
        <v>1960</v>
      </c>
      <c r="O54" s="1390">
        <v>100</v>
      </c>
    </row>
    <row r="55" spans="1:15" ht="20.100000000000001" customHeight="1" x14ac:dyDescent="0.2">
      <c r="A55" s="1807"/>
      <c r="B55" s="1408" t="s">
        <v>231</v>
      </c>
      <c r="C55" s="1378"/>
      <c r="D55" s="1399"/>
      <c r="E55" s="1378"/>
      <c r="F55" s="1378"/>
      <c r="G55" s="1399"/>
      <c r="H55" s="1399"/>
      <c r="I55" s="1399"/>
      <c r="J55" s="1399"/>
      <c r="K55" s="1393"/>
      <c r="L55" s="1393"/>
      <c r="M55" s="1393"/>
      <c r="N55" s="1393"/>
      <c r="O55" s="1394"/>
    </row>
    <row r="56" spans="1:15" ht="20.100000000000001" customHeight="1" thickBot="1" x14ac:dyDescent="0.25">
      <c r="A56" s="1807"/>
      <c r="B56" s="1409" t="s">
        <v>232</v>
      </c>
      <c r="C56" s="1410">
        <f>SUM(D56:O56)</f>
        <v>14320</v>
      </c>
      <c r="D56" s="1411">
        <v>11600</v>
      </c>
      <c r="E56" s="1410">
        <v>1500</v>
      </c>
      <c r="F56" s="1410">
        <v>500</v>
      </c>
      <c r="G56" s="1411"/>
      <c r="H56" s="1411"/>
      <c r="I56" s="1411"/>
      <c r="J56" s="1411"/>
      <c r="K56" s="1412">
        <v>160</v>
      </c>
      <c r="L56" s="1412">
        <v>220</v>
      </c>
      <c r="M56" s="1412"/>
      <c r="N56" s="1412">
        <v>340</v>
      </c>
      <c r="O56" s="1413"/>
    </row>
    <row r="57" spans="1:15" ht="20.100000000000001" customHeight="1" thickTop="1" thickBot="1" x14ac:dyDescent="0.25">
      <c r="A57" s="1808"/>
      <c r="B57" s="538" t="s">
        <v>362</v>
      </c>
      <c r="C57" s="1382">
        <f>SUM(C54:C56)</f>
        <v>173300</v>
      </c>
      <c r="D57" s="1382">
        <f t="shared" ref="D57:O57" si="20">SUM(D54:D56)</f>
        <v>128180</v>
      </c>
      <c r="E57" s="1382">
        <f t="shared" si="20"/>
        <v>24980</v>
      </c>
      <c r="F57" s="1382">
        <f t="shared" si="20"/>
        <v>10760</v>
      </c>
      <c r="G57" s="1382">
        <f t="shared" si="20"/>
        <v>660</v>
      </c>
      <c r="H57" s="1382">
        <f t="shared" si="20"/>
        <v>920</v>
      </c>
      <c r="I57" s="1382">
        <f t="shared" si="20"/>
        <v>0</v>
      </c>
      <c r="J57" s="1382">
        <f t="shared" si="20"/>
        <v>2220</v>
      </c>
      <c r="K57" s="1382">
        <f t="shared" si="20"/>
        <v>840</v>
      </c>
      <c r="L57" s="1382">
        <f t="shared" si="20"/>
        <v>2140</v>
      </c>
      <c r="M57" s="1382">
        <f t="shared" si="20"/>
        <v>200</v>
      </c>
      <c r="N57" s="1382">
        <f t="shared" si="20"/>
        <v>2300</v>
      </c>
      <c r="O57" s="1383">
        <f t="shared" si="20"/>
        <v>100</v>
      </c>
    </row>
    <row r="58" spans="1:15" ht="20.100000000000001" customHeight="1" x14ac:dyDescent="0.2">
      <c r="A58" s="1809" t="s">
        <v>292</v>
      </c>
      <c r="B58" s="1337" t="s">
        <v>160</v>
      </c>
      <c r="C58" s="1375">
        <f t="shared" ref="C58:C64" si="21">SUM(D58:O58)</f>
        <v>178820</v>
      </c>
      <c r="D58" s="522">
        <v>129500</v>
      </c>
      <c r="E58" s="1375">
        <v>26600</v>
      </c>
      <c r="F58" s="1375">
        <v>15780</v>
      </c>
      <c r="G58" s="522">
        <v>900</v>
      </c>
      <c r="H58" s="522">
        <v>400</v>
      </c>
      <c r="I58" s="522">
        <v>60</v>
      </c>
      <c r="J58" s="522">
        <v>2240</v>
      </c>
      <c r="K58" s="1350">
        <v>820</v>
      </c>
      <c r="L58" s="1350">
        <v>2120</v>
      </c>
      <c r="M58" s="1350"/>
      <c r="N58" s="1350">
        <v>400</v>
      </c>
      <c r="O58" s="1352"/>
    </row>
    <row r="59" spans="1:15" ht="20.100000000000001" customHeight="1" x14ac:dyDescent="0.2">
      <c r="A59" s="1810"/>
      <c r="B59" s="1334" t="s">
        <v>161</v>
      </c>
      <c r="C59" s="1369">
        <f t="shared" si="21"/>
        <v>460</v>
      </c>
      <c r="D59" s="523"/>
      <c r="E59" s="1369"/>
      <c r="F59" s="1369"/>
      <c r="G59" s="523"/>
      <c r="H59" s="523"/>
      <c r="I59" s="523"/>
      <c r="J59" s="523"/>
      <c r="K59" s="1351"/>
      <c r="L59" s="1351"/>
      <c r="M59" s="1351"/>
      <c r="N59" s="1351">
        <v>460</v>
      </c>
      <c r="O59" s="1353"/>
    </row>
    <row r="60" spans="1:15" ht="20.100000000000001" customHeight="1" x14ac:dyDescent="0.2">
      <c r="A60" s="1810"/>
      <c r="B60" s="1334" t="s">
        <v>233</v>
      </c>
      <c r="C60" s="1369">
        <f t="shared" si="21"/>
        <v>320</v>
      </c>
      <c r="D60" s="523">
        <v>40</v>
      </c>
      <c r="E60" s="1369"/>
      <c r="F60" s="1369"/>
      <c r="G60" s="523"/>
      <c r="H60" s="523"/>
      <c r="I60" s="523"/>
      <c r="J60" s="523"/>
      <c r="K60" s="1351"/>
      <c r="L60" s="1351"/>
      <c r="M60" s="1351"/>
      <c r="N60" s="1351">
        <v>260</v>
      </c>
      <c r="O60" s="1353">
        <v>20</v>
      </c>
    </row>
    <row r="61" spans="1:15" ht="20.100000000000001" customHeight="1" x14ac:dyDescent="0.2">
      <c r="A61" s="1810"/>
      <c r="B61" s="1336" t="s">
        <v>234</v>
      </c>
      <c r="C61" s="1369">
        <f t="shared" si="21"/>
        <v>20</v>
      </c>
      <c r="D61" s="523"/>
      <c r="E61" s="1369"/>
      <c r="F61" s="1369"/>
      <c r="G61" s="523"/>
      <c r="H61" s="523"/>
      <c r="I61" s="523"/>
      <c r="J61" s="523"/>
      <c r="K61" s="1351"/>
      <c r="L61" s="1351"/>
      <c r="M61" s="1351"/>
      <c r="N61" s="1351">
        <v>20</v>
      </c>
      <c r="O61" s="1353"/>
    </row>
    <row r="62" spans="1:15" ht="20.100000000000001" customHeight="1" x14ac:dyDescent="0.2">
      <c r="A62" s="1810"/>
      <c r="B62" s="1336" t="s">
        <v>235</v>
      </c>
      <c r="C62" s="1369">
        <f t="shared" si="21"/>
        <v>140</v>
      </c>
      <c r="D62" s="523"/>
      <c r="E62" s="1369"/>
      <c r="F62" s="1369"/>
      <c r="G62" s="523"/>
      <c r="H62" s="523"/>
      <c r="I62" s="523"/>
      <c r="J62" s="523"/>
      <c r="K62" s="1351"/>
      <c r="L62" s="1351"/>
      <c r="M62" s="1351"/>
      <c r="N62" s="1351">
        <v>140</v>
      </c>
      <c r="O62" s="1353"/>
    </row>
    <row r="63" spans="1:15" ht="20.100000000000001" customHeight="1" x14ac:dyDescent="0.2">
      <c r="A63" s="1810"/>
      <c r="B63" s="1336" t="s">
        <v>236</v>
      </c>
      <c r="C63" s="1369">
        <f t="shared" si="21"/>
        <v>4760</v>
      </c>
      <c r="D63" s="523">
        <v>380</v>
      </c>
      <c r="E63" s="1369">
        <v>4120</v>
      </c>
      <c r="F63" s="1369"/>
      <c r="G63" s="523"/>
      <c r="H63" s="523"/>
      <c r="I63" s="523"/>
      <c r="J63" s="523">
        <v>100</v>
      </c>
      <c r="K63" s="1351"/>
      <c r="L63" s="1351"/>
      <c r="M63" s="1351"/>
      <c r="N63" s="1351">
        <v>160</v>
      </c>
      <c r="O63" s="1353"/>
    </row>
    <row r="64" spans="1:15" ht="20.100000000000001" customHeight="1" thickBot="1" x14ac:dyDescent="0.25">
      <c r="A64" s="1810"/>
      <c r="B64" s="549" t="s">
        <v>141</v>
      </c>
      <c r="C64" s="1381">
        <f t="shared" si="21"/>
        <v>20540</v>
      </c>
      <c r="D64" s="533">
        <v>11240</v>
      </c>
      <c r="E64" s="1381">
        <v>5000</v>
      </c>
      <c r="F64" s="1381">
        <v>1220</v>
      </c>
      <c r="G64" s="533">
        <v>1100</v>
      </c>
      <c r="H64" s="533"/>
      <c r="I64" s="533"/>
      <c r="J64" s="533">
        <v>540</v>
      </c>
      <c r="K64" s="534"/>
      <c r="L64" s="534">
        <v>420</v>
      </c>
      <c r="M64" s="534"/>
      <c r="N64" s="534">
        <v>900</v>
      </c>
      <c r="O64" s="1201">
        <v>120</v>
      </c>
    </row>
    <row r="65" spans="1:15" ht="20.100000000000001" customHeight="1" thickTop="1" thickBot="1" x14ac:dyDescent="0.25">
      <c r="A65" s="1811"/>
      <c r="B65" s="535" t="s">
        <v>362</v>
      </c>
      <c r="C65" s="1396">
        <f>SUM(C58:C64)</f>
        <v>205060</v>
      </c>
      <c r="D65" s="1396">
        <f t="shared" ref="D65:O65" si="22">SUM(D58:D64)</f>
        <v>141160</v>
      </c>
      <c r="E65" s="1396">
        <f t="shared" si="22"/>
        <v>35720</v>
      </c>
      <c r="F65" s="1396">
        <f t="shared" si="22"/>
        <v>17000</v>
      </c>
      <c r="G65" s="1396">
        <f t="shared" si="22"/>
        <v>2000</v>
      </c>
      <c r="H65" s="1396">
        <f t="shared" si="22"/>
        <v>400</v>
      </c>
      <c r="I65" s="1396">
        <f t="shared" si="22"/>
        <v>60</v>
      </c>
      <c r="J65" s="1396">
        <f t="shared" si="22"/>
        <v>2880</v>
      </c>
      <c r="K65" s="1396">
        <f t="shared" si="22"/>
        <v>820</v>
      </c>
      <c r="L65" s="1396">
        <f t="shared" si="22"/>
        <v>2540</v>
      </c>
      <c r="M65" s="1396">
        <f t="shared" si="22"/>
        <v>0</v>
      </c>
      <c r="N65" s="1396">
        <f t="shared" si="22"/>
        <v>2340</v>
      </c>
      <c r="O65" s="1397">
        <f t="shared" si="22"/>
        <v>140</v>
      </c>
    </row>
    <row r="66" spans="1:15" ht="20.100000000000001" customHeight="1" x14ac:dyDescent="0.2">
      <c r="A66" s="1809" t="s">
        <v>295</v>
      </c>
      <c r="B66" s="1337" t="s">
        <v>199</v>
      </c>
      <c r="C66" s="1375">
        <f>SUM(D66:O66)</f>
        <v>10660</v>
      </c>
      <c r="D66" s="522">
        <v>1660</v>
      </c>
      <c r="E66" s="1375">
        <v>6260</v>
      </c>
      <c r="F66" s="1375"/>
      <c r="G66" s="522"/>
      <c r="H66" s="522"/>
      <c r="I66" s="522"/>
      <c r="J66" s="522">
        <v>1240</v>
      </c>
      <c r="K66" s="1350">
        <v>200</v>
      </c>
      <c r="L66" s="1350"/>
      <c r="M66" s="1350"/>
      <c r="N66" s="1350">
        <v>460</v>
      </c>
      <c r="O66" s="1352">
        <v>840</v>
      </c>
    </row>
    <row r="67" spans="1:15" ht="20.100000000000001" customHeight="1" x14ac:dyDescent="0.2">
      <c r="A67" s="1810"/>
      <c r="B67" s="1334" t="s">
        <v>237</v>
      </c>
      <c r="C67" s="1369">
        <f>SUM(D67:O67)</f>
        <v>10480</v>
      </c>
      <c r="D67" s="523">
        <v>5920</v>
      </c>
      <c r="E67" s="1369">
        <v>2540</v>
      </c>
      <c r="F67" s="1369">
        <v>100</v>
      </c>
      <c r="G67" s="523"/>
      <c r="H67" s="523"/>
      <c r="I67" s="523"/>
      <c r="J67" s="523">
        <v>600</v>
      </c>
      <c r="K67" s="1351">
        <v>360</v>
      </c>
      <c r="L67" s="1351">
        <v>180</v>
      </c>
      <c r="M67" s="1351"/>
      <c r="N67" s="1351">
        <v>580</v>
      </c>
      <c r="O67" s="1353">
        <v>200</v>
      </c>
    </row>
    <row r="68" spans="1:15" ht="20.100000000000001" customHeight="1" thickBot="1" x14ac:dyDescent="0.25">
      <c r="A68" s="1810"/>
      <c r="B68" s="550" t="s">
        <v>142</v>
      </c>
      <c r="C68" s="1371">
        <f>SUM(D68:O68)</f>
        <v>24920</v>
      </c>
      <c r="D68" s="536">
        <v>4320</v>
      </c>
      <c r="E68" s="1371">
        <v>13060</v>
      </c>
      <c r="F68" s="1371">
        <v>100</v>
      </c>
      <c r="G68" s="536">
        <v>980</v>
      </c>
      <c r="H68" s="536">
        <v>240</v>
      </c>
      <c r="I68" s="536"/>
      <c r="J68" s="536">
        <v>3940</v>
      </c>
      <c r="K68" s="537">
        <v>1360</v>
      </c>
      <c r="L68" s="537">
        <v>80</v>
      </c>
      <c r="M68" s="537"/>
      <c r="N68" s="537">
        <v>600</v>
      </c>
      <c r="O68" s="554">
        <v>240</v>
      </c>
    </row>
    <row r="69" spans="1:15" ht="20.100000000000001" customHeight="1" thickTop="1" thickBot="1" x14ac:dyDescent="0.25">
      <c r="A69" s="1811"/>
      <c r="B69" s="538" t="s">
        <v>5</v>
      </c>
      <c r="C69" s="1382">
        <f>SUM(C66:C68)</f>
        <v>46060</v>
      </c>
      <c r="D69" s="1382">
        <f t="shared" ref="D69:O69" si="23">SUM(D66:D68)</f>
        <v>11900</v>
      </c>
      <c r="E69" s="1382">
        <f t="shared" si="23"/>
        <v>21860</v>
      </c>
      <c r="F69" s="1382">
        <f t="shared" si="23"/>
        <v>200</v>
      </c>
      <c r="G69" s="1382">
        <f t="shared" si="23"/>
        <v>980</v>
      </c>
      <c r="H69" s="1382">
        <f t="shared" si="23"/>
        <v>240</v>
      </c>
      <c r="I69" s="1382">
        <f>SUM(I66:I68)</f>
        <v>0</v>
      </c>
      <c r="J69" s="1382">
        <f t="shared" si="23"/>
        <v>5780</v>
      </c>
      <c r="K69" s="1382">
        <f t="shared" si="23"/>
        <v>1920</v>
      </c>
      <c r="L69" s="1382">
        <f t="shared" si="23"/>
        <v>260</v>
      </c>
      <c r="M69" s="1382">
        <f t="shared" si="23"/>
        <v>0</v>
      </c>
      <c r="N69" s="1382">
        <f t="shared" si="23"/>
        <v>1640</v>
      </c>
      <c r="O69" s="1383">
        <f t="shared" si="23"/>
        <v>1280</v>
      </c>
    </row>
    <row r="70" spans="1:15" ht="20.100000000000001" customHeight="1" x14ac:dyDescent="0.2">
      <c r="A70" s="1809" t="s">
        <v>271</v>
      </c>
      <c r="B70" s="1335" t="s">
        <v>238</v>
      </c>
      <c r="C70" s="1375">
        <f>SUM(D70:O70)</f>
        <v>47140</v>
      </c>
      <c r="D70" s="522">
        <v>19140</v>
      </c>
      <c r="E70" s="1375">
        <v>5300</v>
      </c>
      <c r="F70" s="1375">
        <v>21840</v>
      </c>
      <c r="G70" s="522"/>
      <c r="H70" s="522"/>
      <c r="I70" s="522"/>
      <c r="J70" s="522">
        <v>40</v>
      </c>
      <c r="K70" s="1350"/>
      <c r="L70" s="1350"/>
      <c r="M70" s="1350"/>
      <c r="N70" s="1350">
        <v>780</v>
      </c>
      <c r="O70" s="1352">
        <v>40</v>
      </c>
    </row>
    <row r="71" spans="1:15" ht="20.100000000000001" customHeight="1" x14ac:dyDescent="0.2">
      <c r="A71" s="1810"/>
      <c r="B71" s="1336" t="s">
        <v>143</v>
      </c>
      <c r="C71" s="1369">
        <f>SUM(D71:O71)</f>
        <v>58540</v>
      </c>
      <c r="D71" s="523">
        <v>5300</v>
      </c>
      <c r="E71" s="1369">
        <v>660</v>
      </c>
      <c r="F71" s="1369">
        <v>52080</v>
      </c>
      <c r="G71" s="523"/>
      <c r="H71" s="523"/>
      <c r="I71" s="523"/>
      <c r="J71" s="523"/>
      <c r="K71" s="1351">
        <v>40</v>
      </c>
      <c r="L71" s="1351"/>
      <c r="M71" s="1351"/>
      <c r="N71" s="1351">
        <v>460</v>
      </c>
      <c r="O71" s="1353"/>
    </row>
    <row r="72" spans="1:15" ht="20.100000000000001" customHeight="1" x14ac:dyDescent="0.2">
      <c r="A72" s="1810"/>
      <c r="B72" s="1334" t="s">
        <v>200</v>
      </c>
      <c r="C72" s="1369">
        <f>SUM(D72:O72)</f>
        <v>22980</v>
      </c>
      <c r="D72" s="523">
        <v>8000</v>
      </c>
      <c r="E72" s="1369">
        <v>2540</v>
      </c>
      <c r="F72" s="1369">
        <v>12300</v>
      </c>
      <c r="G72" s="523"/>
      <c r="H72" s="523"/>
      <c r="I72" s="523"/>
      <c r="J72" s="523"/>
      <c r="K72" s="1351"/>
      <c r="L72" s="1351"/>
      <c r="M72" s="1351"/>
      <c r="N72" s="1351">
        <v>140</v>
      </c>
      <c r="O72" s="1353"/>
    </row>
    <row r="73" spans="1:15" ht="20.100000000000001" customHeight="1" thickBot="1" x14ac:dyDescent="0.25">
      <c r="A73" s="1810"/>
      <c r="B73" s="532" t="s">
        <v>239</v>
      </c>
      <c r="C73" s="1381">
        <f>SUM(D73:O73)</f>
        <v>1140</v>
      </c>
      <c r="D73" s="533">
        <v>40</v>
      </c>
      <c r="E73" s="1381"/>
      <c r="F73" s="1381">
        <v>80</v>
      </c>
      <c r="G73" s="533">
        <v>20</v>
      </c>
      <c r="H73" s="533">
        <v>60</v>
      </c>
      <c r="I73" s="533"/>
      <c r="J73" s="533">
        <v>840</v>
      </c>
      <c r="K73" s="534"/>
      <c r="L73" s="534"/>
      <c r="M73" s="534"/>
      <c r="N73" s="534">
        <v>40</v>
      </c>
      <c r="O73" s="1201">
        <v>60</v>
      </c>
    </row>
    <row r="74" spans="1:15" ht="20.100000000000001" customHeight="1" thickTop="1" thickBot="1" x14ac:dyDescent="0.25">
      <c r="A74" s="1811"/>
      <c r="B74" s="535" t="s">
        <v>362</v>
      </c>
      <c r="C74" s="1396">
        <f>SUM(C70:C73)</f>
        <v>129800</v>
      </c>
      <c r="D74" s="1396">
        <f t="shared" ref="D74:O74" si="24">SUM(D70:D73)</f>
        <v>32480</v>
      </c>
      <c r="E74" s="1396">
        <f t="shared" si="24"/>
        <v>8500</v>
      </c>
      <c r="F74" s="1396">
        <f t="shared" si="24"/>
        <v>86300</v>
      </c>
      <c r="G74" s="1396">
        <f t="shared" si="24"/>
        <v>20</v>
      </c>
      <c r="H74" s="1396">
        <f t="shared" si="24"/>
        <v>60</v>
      </c>
      <c r="I74" s="1396">
        <f t="shared" si="24"/>
        <v>0</v>
      </c>
      <c r="J74" s="1396">
        <f t="shared" si="24"/>
        <v>880</v>
      </c>
      <c r="K74" s="1396">
        <f t="shared" si="24"/>
        <v>40</v>
      </c>
      <c r="L74" s="1396">
        <f t="shared" si="24"/>
        <v>0</v>
      </c>
      <c r="M74" s="1396">
        <f>SUM(M70:M73)</f>
        <v>0</v>
      </c>
      <c r="N74" s="1396">
        <f t="shared" si="24"/>
        <v>1420</v>
      </c>
      <c r="O74" s="1397">
        <f t="shared" si="24"/>
        <v>100</v>
      </c>
    </row>
    <row r="75" spans="1:15" ht="20.100000000000001" customHeight="1" x14ac:dyDescent="0.2">
      <c r="A75" s="1809" t="s">
        <v>293</v>
      </c>
      <c r="B75" s="1335" t="s">
        <v>162</v>
      </c>
      <c r="C75" s="1375">
        <f t="shared" ref="C75:C82" si="25">SUM(D75:O75)</f>
        <v>3980</v>
      </c>
      <c r="D75" s="522">
        <v>2140</v>
      </c>
      <c r="E75" s="1375">
        <v>20</v>
      </c>
      <c r="F75" s="1375">
        <v>1560</v>
      </c>
      <c r="G75" s="522"/>
      <c r="H75" s="522"/>
      <c r="I75" s="522"/>
      <c r="J75" s="522">
        <v>160</v>
      </c>
      <c r="K75" s="1350">
        <v>20</v>
      </c>
      <c r="L75" s="1350"/>
      <c r="M75" s="1350"/>
      <c r="N75" s="1350">
        <v>80</v>
      </c>
      <c r="O75" s="1352"/>
    </row>
    <row r="76" spans="1:15" ht="20.100000000000001" customHeight="1" x14ac:dyDescent="0.2">
      <c r="A76" s="1810"/>
      <c r="B76" s="1334" t="s">
        <v>163</v>
      </c>
      <c r="C76" s="1369">
        <f t="shared" si="25"/>
        <v>4360</v>
      </c>
      <c r="D76" s="523">
        <v>320</v>
      </c>
      <c r="E76" s="1369"/>
      <c r="F76" s="1369">
        <v>3900</v>
      </c>
      <c r="G76" s="523"/>
      <c r="H76" s="523"/>
      <c r="I76" s="523"/>
      <c r="J76" s="523"/>
      <c r="K76" s="1351">
        <v>80</v>
      </c>
      <c r="L76" s="1351"/>
      <c r="M76" s="1351"/>
      <c r="N76" s="1351">
        <v>60</v>
      </c>
      <c r="O76" s="1353"/>
    </row>
    <row r="77" spans="1:15" ht="20.100000000000001" customHeight="1" x14ac:dyDescent="0.2">
      <c r="A77" s="1810"/>
      <c r="B77" s="1334" t="s">
        <v>164</v>
      </c>
      <c r="C77" s="1369">
        <f t="shared" si="25"/>
        <v>580</v>
      </c>
      <c r="D77" s="523">
        <v>200</v>
      </c>
      <c r="E77" s="1369">
        <v>40</v>
      </c>
      <c r="F77" s="1369">
        <v>300</v>
      </c>
      <c r="G77" s="523"/>
      <c r="H77" s="523"/>
      <c r="I77" s="523"/>
      <c r="J77" s="523"/>
      <c r="K77" s="1351"/>
      <c r="L77" s="1351"/>
      <c r="M77" s="1351"/>
      <c r="N77" s="1351">
        <v>40</v>
      </c>
      <c r="O77" s="1353"/>
    </row>
    <row r="78" spans="1:15" ht="20.100000000000001" customHeight="1" x14ac:dyDescent="0.2">
      <c r="A78" s="1810"/>
      <c r="B78" s="1334" t="s">
        <v>165</v>
      </c>
      <c r="C78" s="1369">
        <f t="shared" si="25"/>
        <v>4340</v>
      </c>
      <c r="D78" s="523">
        <v>280</v>
      </c>
      <c r="E78" s="1369">
        <v>2200</v>
      </c>
      <c r="F78" s="1369">
        <v>260</v>
      </c>
      <c r="G78" s="523">
        <v>40</v>
      </c>
      <c r="H78" s="523"/>
      <c r="I78" s="523"/>
      <c r="J78" s="523">
        <v>1380</v>
      </c>
      <c r="K78" s="1351">
        <v>20</v>
      </c>
      <c r="L78" s="1351"/>
      <c r="M78" s="1351"/>
      <c r="N78" s="1351">
        <v>120</v>
      </c>
      <c r="O78" s="1353">
        <v>40</v>
      </c>
    </row>
    <row r="79" spans="1:15" ht="20.100000000000001" customHeight="1" x14ac:dyDescent="0.2">
      <c r="A79" s="1810"/>
      <c r="B79" s="1334" t="s">
        <v>166</v>
      </c>
      <c r="C79" s="1369"/>
      <c r="D79" s="523"/>
      <c r="E79" s="1369"/>
      <c r="F79" s="1369"/>
      <c r="G79" s="523"/>
      <c r="H79" s="523"/>
      <c r="I79" s="523"/>
      <c r="J79" s="523"/>
      <c r="K79" s="1351"/>
      <c r="L79" s="1351"/>
      <c r="M79" s="1351"/>
      <c r="N79" s="1351"/>
      <c r="O79" s="1353"/>
    </row>
    <row r="80" spans="1:15" ht="20.100000000000001" customHeight="1" x14ac:dyDescent="0.2">
      <c r="A80" s="1810"/>
      <c r="B80" s="1334" t="s">
        <v>167</v>
      </c>
      <c r="C80" s="1369"/>
      <c r="D80" s="523"/>
      <c r="E80" s="1369"/>
      <c r="F80" s="1369"/>
      <c r="G80" s="523"/>
      <c r="H80" s="523"/>
      <c r="I80" s="523"/>
      <c r="J80" s="523"/>
      <c r="K80" s="1351"/>
      <c r="L80" s="1351"/>
      <c r="M80" s="1351"/>
      <c r="N80" s="1351"/>
      <c r="O80" s="1353"/>
    </row>
    <row r="81" spans="1:15" ht="20.100000000000001" customHeight="1" x14ac:dyDescent="0.2">
      <c r="A81" s="1810"/>
      <c r="B81" s="1334" t="s">
        <v>150</v>
      </c>
      <c r="C81" s="1369">
        <f t="shared" si="25"/>
        <v>580</v>
      </c>
      <c r="D81" s="523"/>
      <c r="E81" s="1369">
        <v>80</v>
      </c>
      <c r="F81" s="1369">
        <v>360</v>
      </c>
      <c r="G81" s="523"/>
      <c r="H81" s="523"/>
      <c r="I81" s="523"/>
      <c r="J81" s="523"/>
      <c r="K81" s="1351"/>
      <c r="L81" s="1351"/>
      <c r="M81" s="1351"/>
      <c r="N81" s="1351"/>
      <c r="O81" s="1353">
        <v>140</v>
      </c>
    </row>
    <row r="82" spans="1:15" ht="20.100000000000001" customHeight="1" thickBot="1" x14ac:dyDescent="0.25">
      <c r="A82" s="1810"/>
      <c r="B82" s="530" t="s">
        <v>151</v>
      </c>
      <c r="C82" s="1371">
        <f t="shared" si="25"/>
        <v>500</v>
      </c>
      <c r="D82" s="536"/>
      <c r="E82" s="1371">
        <v>280</v>
      </c>
      <c r="F82" s="1371"/>
      <c r="G82" s="536">
        <v>80</v>
      </c>
      <c r="H82" s="536"/>
      <c r="I82" s="536"/>
      <c r="J82" s="536">
        <v>120</v>
      </c>
      <c r="K82" s="537"/>
      <c r="L82" s="537"/>
      <c r="M82" s="537"/>
      <c r="N82" s="537"/>
      <c r="O82" s="554">
        <v>20</v>
      </c>
    </row>
    <row r="83" spans="1:15" ht="20.100000000000001" customHeight="1" thickTop="1" thickBot="1" x14ac:dyDescent="0.25">
      <c r="A83" s="1811"/>
      <c r="B83" s="538" t="s">
        <v>362</v>
      </c>
      <c r="C83" s="1382">
        <f>SUM(C75:C82)</f>
        <v>14340</v>
      </c>
      <c r="D83" s="1382">
        <f t="shared" ref="D83:O83" si="26">SUM(D75:D82)</f>
        <v>2940</v>
      </c>
      <c r="E83" s="1382">
        <f t="shared" si="26"/>
        <v>2620</v>
      </c>
      <c r="F83" s="1382">
        <f t="shared" si="26"/>
        <v>6380</v>
      </c>
      <c r="G83" s="1382">
        <f t="shared" si="26"/>
        <v>120</v>
      </c>
      <c r="H83" s="1382">
        <f t="shared" si="26"/>
        <v>0</v>
      </c>
      <c r="I83" s="1382">
        <f t="shared" si="26"/>
        <v>0</v>
      </c>
      <c r="J83" s="1382">
        <f t="shared" si="26"/>
        <v>1660</v>
      </c>
      <c r="K83" s="1382">
        <f t="shared" si="26"/>
        <v>120</v>
      </c>
      <c r="L83" s="1382">
        <f t="shared" si="26"/>
        <v>0</v>
      </c>
      <c r="M83" s="1382">
        <f t="shared" si="26"/>
        <v>0</v>
      </c>
      <c r="N83" s="1382">
        <f t="shared" si="26"/>
        <v>300</v>
      </c>
      <c r="O83" s="1383">
        <f t="shared" si="26"/>
        <v>200</v>
      </c>
    </row>
    <row r="84" spans="1:15" ht="20.100000000000001" customHeight="1" thickBot="1" x14ac:dyDescent="0.25">
      <c r="A84" s="1073" t="s">
        <v>117</v>
      </c>
      <c r="B84" s="540" t="s">
        <v>296</v>
      </c>
      <c r="C84" s="1384">
        <f>SUM(D84:O84)</f>
        <v>109840</v>
      </c>
      <c r="D84" s="520">
        <v>77160</v>
      </c>
      <c r="E84" s="1384">
        <v>9860</v>
      </c>
      <c r="F84" s="1384">
        <v>16840</v>
      </c>
      <c r="G84" s="520">
        <v>240</v>
      </c>
      <c r="H84" s="520">
        <v>1480</v>
      </c>
      <c r="I84" s="520"/>
      <c r="J84" s="520">
        <v>1180</v>
      </c>
      <c r="K84" s="541">
        <v>20</v>
      </c>
      <c r="L84" s="541"/>
      <c r="M84" s="541"/>
      <c r="N84" s="541">
        <v>2980</v>
      </c>
      <c r="O84" s="1202">
        <v>80</v>
      </c>
    </row>
    <row r="85" spans="1:15" x14ac:dyDescent="0.2">
      <c r="A85" s="551"/>
      <c r="B85" s="551"/>
      <c r="C85" s="410"/>
      <c r="D85" s="410"/>
      <c r="E85" s="410"/>
      <c r="F85" s="410"/>
      <c r="G85" s="410"/>
      <c r="H85" s="410"/>
      <c r="I85" s="410"/>
      <c r="J85" s="410"/>
      <c r="K85" s="170"/>
      <c r="L85" s="170"/>
      <c r="M85" s="170"/>
      <c r="N85" s="170"/>
      <c r="O85" s="170"/>
    </row>
    <row r="86" spans="1:15" x14ac:dyDescent="0.2">
      <c r="A86" s="551"/>
      <c r="B86" s="551"/>
      <c r="C86" s="410"/>
      <c r="D86" s="410"/>
      <c r="E86" s="410"/>
      <c r="F86" s="410"/>
      <c r="G86" s="410"/>
      <c r="H86" s="410"/>
      <c r="I86" s="410"/>
      <c r="J86" s="410"/>
      <c r="K86" s="170"/>
      <c r="L86" s="170"/>
      <c r="M86" s="170"/>
      <c r="N86" s="170"/>
      <c r="O86" s="170"/>
    </row>
    <row r="87" spans="1:15" ht="19.5" customHeight="1" x14ac:dyDescent="0.2"/>
    <row r="88" spans="1:15" ht="19.5" customHeight="1" x14ac:dyDescent="0.2"/>
    <row r="89" spans="1:15" ht="19.5" customHeight="1" x14ac:dyDescent="0.2"/>
    <row r="90" spans="1:15" ht="19.5" customHeight="1" x14ac:dyDescent="0.2"/>
    <row r="91" spans="1:15" ht="19.5" customHeight="1" x14ac:dyDescent="0.2">
      <c r="A91" s="514"/>
      <c r="B91" s="514"/>
      <c r="C91" s="170"/>
      <c r="D91" s="170"/>
      <c r="E91" s="170"/>
      <c r="F91" s="170"/>
      <c r="G91" s="170"/>
      <c r="H91" s="170"/>
    </row>
    <row r="92" spans="1:15" x14ac:dyDescent="0.2">
      <c r="A92" s="514"/>
      <c r="B92" s="514"/>
      <c r="C92" s="170"/>
      <c r="D92" s="170"/>
      <c r="E92" s="170"/>
      <c r="F92" s="170"/>
      <c r="G92" s="170"/>
      <c r="H92" s="170"/>
    </row>
  </sheetData>
  <mergeCells count="21">
    <mergeCell ref="A6:B6"/>
    <mergeCell ref="A7:B7"/>
    <mergeCell ref="A1:H1"/>
    <mergeCell ref="I1:O1"/>
    <mergeCell ref="N2:O2"/>
    <mergeCell ref="A3:B3"/>
    <mergeCell ref="A4:B4"/>
    <mergeCell ref="A5:B5"/>
    <mergeCell ref="A50:A53"/>
    <mergeCell ref="A40:A49"/>
    <mergeCell ref="A8:A14"/>
    <mergeCell ref="A15:A17"/>
    <mergeCell ref="A18:A21"/>
    <mergeCell ref="A22:A25"/>
    <mergeCell ref="A27:A30"/>
    <mergeCell ref="A31:A39"/>
    <mergeCell ref="A54:A57"/>
    <mergeCell ref="A58:A65"/>
    <mergeCell ref="A66:A69"/>
    <mergeCell ref="A70:A74"/>
    <mergeCell ref="A75:A83"/>
  </mergeCells>
  <phoneticPr fontId="8"/>
  <printOptions horizontalCentered="1"/>
  <pageMargins left="0.59055118110236227" right="0.59055118110236227" top="0.59055118110236227" bottom="0.39370078740157483" header="0.51181102362204722" footer="0.31496062992125984"/>
  <pageSetup paperSize="9" firstPageNumber="12" pageOrder="overThenDown" orientation="portrait" useFirstPageNumber="1" r:id="rId1"/>
  <headerFooter scaleWithDoc="0">
    <oddFooter>&amp;C&amp;14&amp;P</oddFooter>
  </headerFooter>
  <rowBreaks count="2" manualBreakCount="2">
    <brk id="39" max="14" man="1"/>
    <brk id="69" max="14" man="1"/>
  </rowBreaks>
  <colBreaks count="1" manualBreakCount="1">
    <brk id="8" max="83"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codeName="Sheet4"/>
  <dimension ref="A1:Y39"/>
  <sheetViews>
    <sheetView view="pageBreakPreview" zoomScale="70" zoomScaleNormal="75" zoomScaleSheetLayoutView="70" workbookViewId="0">
      <pane xSplit="2" ySplit="7" topLeftCell="C8" activePane="bottomRight" state="frozen"/>
      <selection activeCell="F34" sqref="F34"/>
      <selection pane="topRight" activeCell="F34" sqref="F34"/>
      <selection pane="bottomLeft" activeCell="F34" sqref="F34"/>
      <selection pane="bottomRight" activeCell="F34" sqref="F34"/>
    </sheetView>
  </sheetViews>
  <sheetFormatPr defaultColWidth="13.33203125" defaultRowHeight="16.2" x14ac:dyDescent="0.2"/>
  <cols>
    <col min="1" max="1" width="2.88671875" style="169" bestFit="1" customWidth="1"/>
    <col min="2" max="2" width="10.44140625" style="169" bestFit="1" customWidth="1"/>
    <col min="3" max="4" width="9.6640625" style="169" bestFit="1" customWidth="1"/>
    <col min="5" max="5" width="8.44140625" style="169" bestFit="1" customWidth="1"/>
    <col min="6" max="6" width="10.77734375" style="169" bestFit="1" customWidth="1"/>
    <col min="7" max="9" width="8.44140625" style="169" bestFit="1" customWidth="1"/>
    <col min="10" max="10" width="9.44140625" style="169" bestFit="1" customWidth="1"/>
    <col min="11" max="11" width="8.44140625" style="169" customWidth="1"/>
    <col min="12" max="13" width="7.44140625" style="169" bestFit="1" customWidth="1"/>
    <col min="14" max="14" width="6.44140625" style="169" customWidth="1"/>
    <col min="15" max="16" width="7.44140625" style="169" bestFit="1" customWidth="1"/>
    <col min="17" max="17" width="6.44140625" style="169" customWidth="1"/>
    <col min="18" max="18" width="7.88671875" style="169" customWidth="1"/>
    <col min="19" max="19" width="8.5546875" style="169" bestFit="1" customWidth="1"/>
    <col min="20" max="20" width="5.77734375" style="169" customWidth="1"/>
    <col min="21" max="21" width="7.44140625" style="169" bestFit="1" customWidth="1"/>
    <col min="22" max="22" width="5.6640625" style="169" customWidth="1"/>
    <col min="23" max="23" width="5.109375" style="169" customWidth="1"/>
    <col min="24" max="24" width="9.6640625" style="169" bestFit="1" customWidth="1"/>
    <col min="25" max="25" width="6.6640625" style="169" customWidth="1"/>
    <col min="26" max="16384" width="13.33203125" style="169"/>
  </cols>
  <sheetData>
    <row r="1" spans="1:25" x14ac:dyDescent="0.2">
      <c r="A1" s="1836" t="s">
        <v>503</v>
      </c>
      <c r="B1" s="1836"/>
      <c r="C1" s="1836"/>
      <c r="D1" s="1836"/>
      <c r="E1" s="1836"/>
      <c r="F1" s="1836"/>
      <c r="G1" s="1836"/>
      <c r="H1" s="1836"/>
      <c r="I1" s="1836"/>
      <c r="J1" s="1836"/>
      <c r="K1" s="1836"/>
      <c r="L1" s="323"/>
      <c r="M1" s="323"/>
      <c r="N1" s="323"/>
      <c r="O1" s="323"/>
      <c r="P1" s="323"/>
      <c r="Q1" s="323"/>
      <c r="R1" s="323"/>
      <c r="S1" s="323"/>
      <c r="T1" s="323"/>
      <c r="U1" s="323"/>
      <c r="V1" s="323"/>
      <c r="W1" s="323"/>
      <c r="X1" s="323"/>
      <c r="Y1" s="555"/>
    </row>
    <row r="2" spans="1:25" ht="14.25" customHeight="1" thickBot="1" x14ac:dyDescent="0.25">
      <c r="A2" s="360"/>
      <c r="B2" s="360"/>
      <c r="C2" s="360"/>
      <c r="D2" s="360"/>
      <c r="E2" s="360"/>
      <c r="F2" s="360"/>
      <c r="G2" s="360"/>
      <c r="H2" s="360"/>
      <c r="I2" s="360"/>
      <c r="J2" s="360"/>
      <c r="K2" s="360"/>
      <c r="L2" s="360"/>
      <c r="M2" s="360"/>
      <c r="N2" s="360"/>
      <c r="O2" s="360"/>
      <c r="P2" s="360"/>
      <c r="Q2" s="360"/>
      <c r="R2" s="360"/>
      <c r="S2" s="360"/>
      <c r="T2" s="360"/>
      <c r="U2" s="360"/>
      <c r="V2" s="360"/>
      <c r="W2" s="360"/>
      <c r="X2" s="360"/>
      <c r="Y2" s="555"/>
    </row>
    <row r="3" spans="1:25" s="556" customFormat="1" ht="20.100000000000001" customHeight="1" x14ac:dyDescent="0.2">
      <c r="A3" s="1842" t="s">
        <v>76</v>
      </c>
      <c r="B3" s="1843"/>
      <c r="C3" s="1074" t="s">
        <v>0</v>
      </c>
      <c r="D3" s="1828" t="s">
        <v>8</v>
      </c>
      <c r="E3" s="1840"/>
      <c r="F3" s="1840"/>
      <c r="G3" s="1840"/>
      <c r="H3" s="1840"/>
      <c r="I3" s="1840"/>
      <c r="J3" s="1840"/>
      <c r="K3" s="1841"/>
      <c r="L3" s="1828" t="s">
        <v>434</v>
      </c>
      <c r="M3" s="1840"/>
      <c r="N3" s="1840"/>
      <c r="O3" s="1840"/>
      <c r="P3" s="1840"/>
      <c r="Q3" s="1840"/>
      <c r="R3" s="1840"/>
      <c r="S3" s="1840"/>
      <c r="T3" s="1840"/>
      <c r="U3" s="1840"/>
      <c r="V3" s="1840"/>
      <c r="W3" s="1841"/>
      <c r="X3" s="1828" t="s">
        <v>435</v>
      </c>
      <c r="Y3" s="1829"/>
    </row>
    <row r="4" spans="1:25" s="556" customFormat="1" ht="20.100000000000001" customHeight="1" x14ac:dyDescent="0.2">
      <c r="A4" s="1844"/>
      <c r="B4" s="1845"/>
      <c r="C4" s="557" t="s">
        <v>1</v>
      </c>
      <c r="D4" s="1837" t="s">
        <v>436</v>
      </c>
      <c r="E4" s="1838"/>
      <c r="F4" s="1838"/>
      <c r="G4" s="1839"/>
      <c r="H4" s="1837" t="s">
        <v>437</v>
      </c>
      <c r="I4" s="1838"/>
      <c r="J4" s="1838"/>
      <c r="K4" s="1839"/>
      <c r="L4" s="1837" t="s">
        <v>438</v>
      </c>
      <c r="M4" s="1838"/>
      <c r="N4" s="1839"/>
      <c r="O4" s="1837" t="s">
        <v>439</v>
      </c>
      <c r="P4" s="1838"/>
      <c r="Q4" s="1839"/>
      <c r="R4" s="1837" t="s">
        <v>9</v>
      </c>
      <c r="S4" s="1838"/>
      <c r="T4" s="1839"/>
      <c r="U4" s="1837" t="s">
        <v>440</v>
      </c>
      <c r="V4" s="1838"/>
      <c r="W4" s="1839"/>
      <c r="X4" s="1191"/>
      <c r="Y4" s="1192"/>
    </row>
    <row r="5" spans="1:25" s="556" customFormat="1" ht="20.100000000000001" customHeight="1" x14ac:dyDescent="0.2">
      <c r="A5" s="1844"/>
      <c r="B5" s="1845"/>
      <c r="C5" s="557" t="s">
        <v>3</v>
      </c>
      <c r="D5" s="560" t="s">
        <v>10</v>
      </c>
      <c r="E5" s="560" t="s">
        <v>7</v>
      </c>
      <c r="F5" s="560" t="s">
        <v>11</v>
      </c>
      <c r="G5" s="561" t="s">
        <v>12</v>
      </c>
      <c r="H5" s="560" t="s">
        <v>10</v>
      </c>
      <c r="I5" s="560" t="s">
        <v>7</v>
      </c>
      <c r="J5" s="560" t="s">
        <v>441</v>
      </c>
      <c r="K5" s="562" t="s">
        <v>12</v>
      </c>
      <c r="L5" s="563" t="s">
        <v>10</v>
      </c>
      <c r="M5" s="560" t="s">
        <v>441</v>
      </c>
      <c r="N5" s="562" t="s">
        <v>12</v>
      </c>
      <c r="O5" s="560" t="s">
        <v>10</v>
      </c>
      <c r="P5" s="560" t="s">
        <v>441</v>
      </c>
      <c r="Q5" s="1848" t="s">
        <v>442</v>
      </c>
      <c r="R5" s="560" t="s">
        <v>10</v>
      </c>
      <c r="S5" s="560" t="s">
        <v>441</v>
      </c>
      <c r="T5" s="1848" t="s">
        <v>442</v>
      </c>
      <c r="U5" s="560" t="s">
        <v>10</v>
      </c>
      <c r="V5" s="560" t="s">
        <v>441</v>
      </c>
      <c r="W5" s="1848" t="s">
        <v>442</v>
      </c>
      <c r="X5" s="560" t="s">
        <v>3</v>
      </c>
      <c r="Y5" s="1189" t="s">
        <v>7</v>
      </c>
    </row>
    <row r="6" spans="1:25" s="556" customFormat="1" ht="20.100000000000001" customHeight="1" x14ac:dyDescent="0.2">
      <c r="A6" s="1844"/>
      <c r="B6" s="1845"/>
      <c r="C6" s="564"/>
      <c r="D6" s="560" t="s">
        <v>3</v>
      </c>
      <c r="E6" s="560" t="s">
        <v>13</v>
      </c>
      <c r="F6" s="560" t="s">
        <v>14</v>
      </c>
      <c r="G6" s="561" t="s">
        <v>443</v>
      </c>
      <c r="H6" s="560" t="s">
        <v>3</v>
      </c>
      <c r="I6" s="560" t="s">
        <v>13</v>
      </c>
      <c r="J6" s="560" t="s">
        <v>444</v>
      </c>
      <c r="K6" s="565" t="s">
        <v>443</v>
      </c>
      <c r="L6" s="566" t="s">
        <v>3</v>
      </c>
      <c r="M6" s="560" t="s">
        <v>444</v>
      </c>
      <c r="N6" s="565" t="s">
        <v>443</v>
      </c>
      <c r="O6" s="560" t="s">
        <v>3</v>
      </c>
      <c r="P6" s="560" t="s">
        <v>444</v>
      </c>
      <c r="Q6" s="1849"/>
      <c r="R6" s="560" t="s">
        <v>3</v>
      </c>
      <c r="S6" s="560" t="s">
        <v>444</v>
      </c>
      <c r="T6" s="1849"/>
      <c r="U6" s="560" t="s">
        <v>3</v>
      </c>
      <c r="V6" s="560" t="s">
        <v>444</v>
      </c>
      <c r="W6" s="1849"/>
      <c r="X6" s="567"/>
      <c r="Y6" s="1189" t="s">
        <v>15</v>
      </c>
    </row>
    <row r="7" spans="1:25" s="556" customFormat="1" ht="20.100000000000001" customHeight="1" thickBot="1" x14ac:dyDescent="0.25">
      <c r="A7" s="1846"/>
      <c r="B7" s="1847"/>
      <c r="C7" s="568" t="s">
        <v>130</v>
      </c>
      <c r="D7" s="569" t="s">
        <v>130</v>
      </c>
      <c r="E7" s="560" t="s">
        <v>88</v>
      </c>
      <c r="F7" s="560" t="s">
        <v>89</v>
      </c>
      <c r="G7" s="560" t="s">
        <v>445</v>
      </c>
      <c r="H7" s="569" t="s">
        <v>130</v>
      </c>
      <c r="I7" s="560" t="s">
        <v>88</v>
      </c>
      <c r="J7" s="560" t="s">
        <v>89</v>
      </c>
      <c r="K7" s="570" t="s">
        <v>445</v>
      </c>
      <c r="L7" s="571" t="s">
        <v>130</v>
      </c>
      <c r="M7" s="560" t="s">
        <v>89</v>
      </c>
      <c r="N7" s="570" t="s">
        <v>445</v>
      </c>
      <c r="O7" s="569" t="s">
        <v>130</v>
      </c>
      <c r="P7" s="560" t="s">
        <v>89</v>
      </c>
      <c r="Q7" s="1850"/>
      <c r="R7" s="569" t="s">
        <v>130</v>
      </c>
      <c r="S7" s="560" t="s">
        <v>89</v>
      </c>
      <c r="T7" s="1850"/>
      <c r="U7" s="569" t="s">
        <v>130</v>
      </c>
      <c r="V7" s="560" t="s">
        <v>89</v>
      </c>
      <c r="W7" s="1850"/>
      <c r="X7" s="560" t="s">
        <v>130</v>
      </c>
      <c r="Y7" s="1193" t="s">
        <v>88</v>
      </c>
    </row>
    <row r="8" spans="1:25" ht="24.9" customHeight="1" thickBot="1" x14ac:dyDescent="0.25">
      <c r="A8" s="1832" t="s">
        <v>248</v>
      </c>
      <c r="B8" s="1731"/>
      <c r="C8" s="669">
        <f>SUM(C9:C11)</f>
        <v>65805</v>
      </c>
      <c r="D8" s="572">
        <f t="shared" ref="D8:V8" si="0">SUM(D9:D11)</f>
        <v>51720</v>
      </c>
      <c r="E8" s="572">
        <f>ROUND(D8/C8*100,0)</f>
        <v>79</v>
      </c>
      <c r="F8" s="572">
        <f t="shared" si="0"/>
        <v>314229</v>
      </c>
      <c r="G8" s="572">
        <f t="shared" ref="G8:G27" si="1">ROUND(F8/D8*100,0)</f>
        <v>608</v>
      </c>
      <c r="H8" s="572">
        <f t="shared" si="0"/>
        <v>5639</v>
      </c>
      <c r="I8" s="572">
        <f>ROUND(H8/C8*100,0)</f>
        <v>9</v>
      </c>
      <c r="J8" s="572">
        <f t="shared" si="0"/>
        <v>55053</v>
      </c>
      <c r="K8" s="573">
        <f t="shared" ref="K8:K16" si="2">ROUND(J8/H8*100,0)</f>
        <v>976</v>
      </c>
      <c r="L8" s="573">
        <f t="shared" si="0"/>
        <v>1558.1065999999998</v>
      </c>
      <c r="M8" s="572">
        <f t="shared" si="0"/>
        <v>898.02</v>
      </c>
      <c r="N8" s="573">
        <f t="shared" ref="N8:N32" si="3">ROUND(M8/L8*100,0)</f>
        <v>58</v>
      </c>
      <c r="O8" s="572">
        <f t="shared" si="0"/>
        <v>1849.25</v>
      </c>
      <c r="P8" s="572">
        <f t="shared" si="0"/>
        <v>783.06</v>
      </c>
      <c r="Q8" s="572">
        <f t="shared" ref="Q8:Q32" si="4">ROUND(P8/O8*100,0)</f>
        <v>42</v>
      </c>
      <c r="R8" s="572">
        <f t="shared" si="0"/>
        <v>9027.58</v>
      </c>
      <c r="S8" s="572">
        <f t="shared" si="0"/>
        <v>4103.7199999999993</v>
      </c>
      <c r="T8" s="572">
        <f t="shared" ref="T8:T32" si="5">ROUND(S8/R8*100,0)</f>
        <v>45</v>
      </c>
      <c r="U8" s="572">
        <f t="shared" si="0"/>
        <v>1835.5065999999999</v>
      </c>
      <c r="V8" s="572">
        <f t="shared" si="0"/>
        <v>964.36</v>
      </c>
      <c r="W8" s="572">
        <f t="shared" ref="W8:W19" si="6">ROUND(V8/U8*100,0)</f>
        <v>53</v>
      </c>
      <c r="X8" s="572">
        <f>SUM(X9:X11)</f>
        <v>32859</v>
      </c>
      <c r="Y8" s="1190">
        <f>ROUND(X8/C8*100,0)</f>
        <v>50</v>
      </c>
    </row>
    <row r="9" spans="1:25" ht="24.9" customHeight="1" x14ac:dyDescent="0.2">
      <c r="A9" s="1705" t="s">
        <v>77</v>
      </c>
      <c r="B9" s="1707"/>
      <c r="C9" s="574">
        <f>SUM(C12:C14)</f>
        <v>35897</v>
      </c>
      <c r="D9" s="574">
        <f>SUM(D12:D14)</f>
        <v>24708</v>
      </c>
      <c r="E9" s="574">
        <f>ROUND(D9/C9*100,0)</f>
        <v>69</v>
      </c>
      <c r="F9" s="574">
        <f t="shared" ref="F9:X9" si="7">SUM(F12:F14)</f>
        <v>112544</v>
      </c>
      <c r="G9" s="574">
        <f t="shared" si="1"/>
        <v>455</v>
      </c>
      <c r="H9" s="574">
        <f t="shared" si="7"/>
        <v>3354</v>
      </c>
      <c r="I9" s="574">
        <f t="shared" ref="I9:I19" si="8">ROUND(H9/C9*100,0)</f>
        <v>9</v>
      </c>
      <c r="J9" s="575">
        <f t="shared" si="7"/>
        <v>33854</v>
      </c>
      <c r="K9" s="576">
        <f t="shared" si="2"/>
        <v>1009</v>
      </c>
      <c r="L9" s="576">
        <f t="shared" si="7"/>
        <v>891.26659999999993</v>
      </c>
      <c r="M9" s="575">
        <f t="shared" si="7"/>
        <v>574.07999999999993</v>
      </c>
      <c r="N9" s="194">
        <f t="shared" si="3"/>
        <v>64</v>
      </c>
      <c r="O9" s="574">
        <f t="shared" si="7"/>
        <v>1052.05</v>
      </c>
      <c r="P9" s="574">
        <f t="shared" si="7"/>
        <v>448.86</v>
      </c>
      <c r="Q9" s="574">
        <f t="shared" si="4"/>
        <v>43</v>
      </c>
      <c r="R9" s="574">
        <f t="shared" si="7"/>
        <v>1476.78</v>
      </c>
      <c r="S9" s="574">
        <f t="shared" si="7"/>
        <v>688.74</v>
      </c>
      <c r="T9" s="574">
        <f t="shared" si="5"/>
        <v>47</v>
      </c>
      <c r="U9" s="574">
        <f t="shared" si="7"/>
        <v>862.50659999999993</v>
      </c>
      <c r="V9" s="574">
        <f t="shared" si="7"/>
        <v>507.36</v>
      </c>
      <c r="W9" s="574">
        <f t="shared" si="6"/>
        <v>59</v>
      </c>
      <c r="X9" s="574">
        <f t="shared" si="7"/>
        <v>18357</v>
      </c>
      <c r="Y9" s="195">
        <f t="shared" ref="Y9:Y16" si="9">ROUND(X9/C9*100,0)</f>
        <v>51</v>
      </c>
    </row>
    <row r="10" spans="1:25" ht="24.9" customHeight="1" x14ac:dyDescent="0.2">
      <c r="A10" s="1711" t="s">
        <v>249</v>
      </c>
      <c r="B10" s="1701"/>
      <c r="C10" s="245">
        <f>SUM(C15:C16)</f>
        <v>22432</v>
      </c>
      <c r="D10" s="245">
        <f>SUM(D15:D16)</f>
        <v>19996</v>
      </c>
      <c r="E10" s="245">
        <f>ROUND(D10/C10*100,0)</f>
        <v>89</v>
      </c>
      <c r="F10" s="245">
        <f t="shared" ref="F10:X10" si="10">SUM(F15:F16)</f>
        <v>153835</v>
      </c>
      <c r="G10" s="245">
        <f t="shared" si="1"/>
        <v>769</v>
      </c>
      <c r="H10" s="245">
        <f t="shared" si="10"/>
        <v>1249</v>
      </c>
      <c r="I10" s="245">
        <f t="shared" si="8"/>
        <v>6</v>
      </c>
      <c r="J10" s="577">
        <f t="shared" si="10"/>
        <v>12439</v>
      </c>
      <c r="K10" s="578">
        <f t="shared" si="2"/>
        <v>996</v>
      </c>
      <c r="L10" s="578">
        <f t="shared" si="10"/>
        <v>455</v>
      </c>
      <c r="M10" s="579">
        <f t="shared" si="10"/>
        <v>180</v>
      </c>
      <c r="N10" s="327">
        <f t="shared" si="3"/>
        <v>40</v>
      </c>
      <c r="O10" s="245">
        <f t="shared" si="10"/>
        <v>656</v>
      </c>
      <c r="P10" s="245">
        <f t="shared" si="10"/>
        <v>255</v>
      </c>
      <c r="Q10" s="245">
        <f t="shared" si="4"/>
        <v>39</v>
      </c>
      <c r="R10" s="245">
        <f t="shared" si="10"/>
        <v>7310</v>
      </c>
      <c r="S10" s="245">
        <f t="shared" si="10"/>
        <v>3262</v>
      </c>
      <c r="T10" s="245">
        <f t="shared" si="5"/>
        <v>45</v>
      </c>
      <c r="U10" s="245">
        <f t="shared" si="10"/>
        <v>779</v>
      </c>
      <c r="V10" s="245">
        <f t="shared" si="10"/>
        <v>302</v>
      </c>
      <c r="W10" s="245">
        <f t="shared" si="6"/>
        <v>39</v>
      </c>
      <c r="X10" s="245">
        <f t="shared" si="10"/>
        <v>8132</v>
      </c>
      <c r="Y10" s="399">
        <f t="shared" si="9"/>
        <v>36</v>
      </c>
    </row>
    <row r="11" spans="1:25" ht="24.9" customHeight="1" thickBot="1" x14ac:dyDescent="0.25">
      <c r="A11" s="1713" t="s">
        <v>78</v>
      </c>
      <c r="B11" s="1715"/>
      <c r="C11" s="222">
        <f>SUM(C17:C18)</f>
        <v>7476</v>
      </c>
      <c r="D11" s="222">
        <f t="shared" ref="D11:X11" si="11">SUM(D17:D18)</f>
        <v>7016</v>
      </c>
      <c r="E11" s="222">
        <f>ROUND(D11/C11*100,0)</f>
        <v>94</v>
      </c>
      <c r="F11" s="222">
        <f t="shared" si="11"/>
        <v>47850</v>
      </c>
      <c r="G11" s="222">
        <f t="shared" si="1"/>
        <v>682</v>
      </c>
      <c r="H11" s="222">
        <f t="shared" si="11"/>
        <v>1036</v>
      </c>
      <c r="I11" s="222">
        <f t="shared" si="8"/>
        <v>14</v>
      </c>
      <c r="J11" s="580">
        <f t="shared" si="11"/>
        <v>8760</v>
      </c>
      <c r="K11" s="581">
        <f t="shared" si="2"/>
        <v>846</v>
      </c>
      <c r="L11" s="581">
        <f t="shared" si="11"/>
        <v>211.84</v>
      </c>
      <c r="M11" s="582">
        <f t="shared" si="11"/>
        <v>143.94</v>
      </c>
      <c r="N11" s="583">
        <f t="shared" si="3"/>
        <v>68</v>
      </c>
      <c r="O11" s="222">
        <f t="shared" si="11"/>
        <v>141.19999999999999</v>
      </c>
      <c r="P11" s="222">
        <f t="shared" si="11"/>
        <v>79.199999999999989</v>
      </c>
      <c r="Q11" s="222">
        <f t="shared" si="4"/>
        <v>56</v>
      </c>
      <c r="R11" s="222">
        <f t="shared" si="11"/>
        <v>240.8</v>
      </c>
      <c r="S11" s="222">
        <f t="shared" si="11"/>
        <v>152.97999999999999</v>
      </c>
      <c r="T11" s="222">
        <f t="shared" si="5"/>
        <v>64</v>
      </c>
      <c r="U11" s="222">
        <f t="shared" si="11"/>
        <v>194</v>
      </c>
      <c r="V11" s="222">
        <f t="shared" si="11"/>
        <v>155</v>
      </c>
      <c r="W11" s="222">
        <f t="shared" si="6"/>
        <v>80</v>
      </c>
      <c r="X11" s="222">
        <f t="shared" si="11"/>
        <v>6370</v>
      </c>
      <c r="Y11" s="405">
        <f>ROUND(X11/C11*100,0)</f>
        <v>85</v>
      </c>
    </row>
    <row r="12" spans="1:25" ht="24.9" customHeight="1" x14ac:dyDescent="0.2">
      <c r="A12" s="1833" t="s">
        <v>79</v>
      </c>
      <c r="B12" s="1342" t="s">
        <v>250</v>
      </c>
      <c r="C12" s="904">
        <f>SUM(C19:C21)</f>
        <v>7682</v>
      </c>
      <c r="D12" s="905">
        <f>SUM(D19:D21)</f>
        <v>4221</v>
      </c>
      <c r="E12" s="905">
        <f t="shared" ref="E12:E19" si="12">ROUND(D12/C12*100,0)</f>
        <v>55</v>
      </c>
      <c r="F12" s="905">
        <f>SUM(F19:F21)</f>
        <v>28055</v>
      </c>
      <c r="G12" s="906">
        <f t="shared" si="1"/>
        <v>665</v>
      </c>
      <c r="H12" s="905">
        <f>SUM(H19:H21)</f>
        <v>619</v>
      </c>
      <c r="I12" s="905">
        <f t="shared" si="8"/>
        <v>8</v>
      </c>
      <c r="J12" s="905">
        <f>SUM(J19:J21)</f>
        <v>4396</v>
      </c>
      <c r="K12" s="907">
        <f t="shared" si="2"/>
        <v>710</v>
      </c>
      <c r="L12" s="908">
        <f>SUM(L19:L21)</f>
        <v>128</v>
      </c>
      <c r="M12" s="946">
        <f>SUM(M19:M21)</f>
        <v>76.92</v>
      </c>
      <c r="N12" s="909">
        <f t="shared" si="3"/>
        <v>60</v>
      </c>
      <c r="O12" s="905">
        <f>SUM(O19:O21)</f>
        <v>207.05</v>
      </c>
      <c r="P12" s="905">
        <f>SUM(P19:P21)</f>
        <v>83.16</v>
      </c>
      <c r="Q12" s="910">
        <f t="shared" si="4"/>
        <v>40</v>
      </c>
      <c r="R12" s="905">
        <f>SUM(R19:R21)</f>
        <v>589</v>
      </c>
      <c r="S12" s="905">
        <f>SUM(S19:S21)</f>
        <v>241.8</v>
      </c>
      <c r="T12" s="910">
        <f t="shared" si="5"/>
        <v>41</v>
      </c>
      <c r="U12" s="911">
        <f>SUM(U19:U21)</f>
        <v>281.89999999999998</v>
      </c>
      <c r="V12" s="911">
        <f>SUM(V19:V21)</f>
        <v>158.96</v>
      </c>
      <c r="W12" s="910">
        <f t="shared" si="6"/>
        <v>56</v>
      </c>
      <c r="X12" s="905">
        <f>SUM(X19:X21)</f>
        <v>2193</v>
      </c>
      <c r="Y12" s="974">
        <f t="shared" si="9"/>
        <v>29</v>
      </c>
    </row>
    <row r="13" spans="1:25" ht="24.9" customHeight="1" x14ac:dyDescent="0.2">
      <c r="A13" s="1834"/>
      <c r="B13" s="1341" t="s">
        <v>251</v>
      </c>
      <c r="C13" s="245">
        <f>SUM(C22:C24)</f>
        <v>19233</v>
      </c>
      <c r="D13" s="245">
        <f>SUM(D22:D24)</f>
        <v>14200</v>
      </c>
      <c r="E13" s="245">
        <f t="shared" si="12"/>
        <v>74</v>
      </c>
      <c r="F13" s="245">
        <f>SUM(F22:F24)</f>
        <v>50162</v>
      </c>
      <c r="G13" s="245">
        <f t="shared" si="1"/>
        <v>353</v>
      </c>
      <c r="H13" s="245">
        <f>SUM(H22:H24)</f>
        <v>1657</v>
      </c>
      <c r="I13" s="245">
        <f t="shared" si="8"/>
        <v>9</v>
      </c>
      <c r="J13" s="577">
        <f>SUM(J22:J24)</f>
        <v>18458</v>
      </c>
      <c r="K13" s="357">
        <f t="shared" si="2"/>
        <v>1114</v>
      </c>
      <c r="L13" s="584">
        <f>SUM(L22:L24)</f>
        <v>613.26659999999993</v>
      </c>
      <c r="M13" s="585">
        <f>SUM(M22:M24)</f>
        <v>392.15999999999997</v>
      </c>
      <c r="N13" s="244">
        <f t="shared" si="3"/>
        <v>64</v>
      </c>
      <c r="O13" s="245">
        <f>SUM(O22:O24)</f>
        <v>595</v>
      </c>
      <c r="P13" s="245">
        <f>SUM(P22:P24)</f>
        <v>215.7</v>
      </c>
      <c r="Q13" s="245">
        <f t="shared" si="4"/>
        <v>36</v>
      </c>
      <c r="R13" s="245">
        <f>SUM(R22:R24)</f>
        <v>647.78</v>
      </c>
      <c r="S13" s="245">
        <f>SUM(S22:S24)</f>
        <v>350.94</v>
      </c>
      <c r="T13" s="245">
        <f t="shared" si="5"/>
        <v>54</v>
      </c>
      <c r="U13" s="245">
        <f>SUM(U22:U24)</f>
        <v>440.60660000000001</v>
      </c>
      <c r="V13" s="245">
        <f>SUM(V22:V24)</f>
        <v>264.39999999999998</v>
      </c>
      <c r="W13" s="245">
        <f t="shared" si="6"/>
        <v>60</v>
      </c>
      <c r="X13" s="245">
        <f>SUM(X22:X24)</f>
        <v>10774</v>
      </c>
      <c r="Y13" s="399">
        <f t="shared" si="9"/>
        <v>56</v>
      </c>
    </row>
    <row r="14" spans="1:25" ht="24.9" customHeight="1" x14ac:dyDescent="0.2">
      <c r="A14" s="1834"/>
      <c r="B14" s="1341" t="s">
        <v>252</v>
      </c>
      <c r="C14" s="245">
        <f>SUM(C25)</f>
        <v>8982</v>
      </c>
      <c r="D14" s="245">
        <f t="shared" ref="D14:S14" si="13">SUM(D25)</f>
        <v>6287</v>
      </c>
      <c r="E14" s="245">
        <f t="shared" si="12"/>
        <v>70</v>
      </c>
      <c r="F14" s="245">
        <f t="shared" si="13"/>
        <v>34327</v>
      </c>
      <c r="G14" s="245">
        <f t="shared" si="1"/>
        <v>546</v>
      </c>
      <c r="H14" s="245">
        <f t="shared" si="13"/>
        <v>1078</v>
      </c>
      <c r="I14" s="245">
        <f t="shared" si="8"/>
        <v>12</v>
      </c>
      <c r="J14" s="350">
        <f t="shared" si="13"/>
        <v>11000</v>
      </c>
      <c r="K14" s="351">
        <f t="shared" si="2"/>
        <v>1020</v>
      </c>
      <c r="L14" s="586">
        <f t="shared" si="13"/>
        <v>150</v>
      </c>
      <c r="M14" s="353">
        <f t="shared" si="13"/>
        <v>105</v>
      </c>
      <c r="N14" s="244">
        <f t="shared" si="3"/>
        <v>70</v>
      </c>
      <c r="O14" s="245">
        <f t="shared" si="13"/>
        <v>250</v>
      </c>
      <c r="P14" s="245">
        <f t="shared" si="13"/>
        <v>150</v>
      </c>
      <c r="Q14" s="245">
        <f t="shared" si="4"/>
        <v>60</v>
      </c>
      <c r="R14" s="245">
        <f t="shared" si="13"/>
        <v>240</v>
      </c>
      <c r="S14" s="245">
        <f t="shared" si="13"/>
        <v>96</v>
      </c>
      <c r="T14" s="245">
        <f t="shared" si="5"/>
        <v>40</v>
      </c>
      <c r="U14" s="245">
        <f>SUM(U25)</f>
        <v>140</v>
      </c>
      <c r="V14" s="245">
        <f>SUM(V25)</f>
        <v>84</v>
      </c>
      <c r="W14" s="245">
        <f t="shared" si="6"/>
        <v>60</v>
      </c>
      <c r="X14" s="245">
        <f>SUM(X25)</f>
        <v>5390</v>
      </c>
      <c r="Y14" s="399">
        <f t="shared" si="9"/>
        <v>60</v>
      </c>
    </row>
    <row r="15" spans="1:25" ht="24.9" customHeight="1" x14ac:dyDescent="0.2">
      <c r="A15" s="1834"/>
      <c r="B15" s="1341" t="s">
        <v>249</v>
      </c>
      <c r="C15" s="245">
        <f>SUM(C26:C28)</f>
        <v>20621</v>
      </c>
      <c r="D15" s="245">
        <f>SUM(D26:D28)</f>
        <v>18275</v>
      </c>
      <c r="E15" s="245">
        <f t="shared" si="12"/>
        <v>89</v>
      </c>
      <c r="F15" s="245">
        <f t="shared" ref="F15:X15" si="14">SUM(F26:F28)</f>
        <v>142648</v>
      </c>
      <c r="G15" s="245">
        <f t="shared" si="1"/>
        <v>781</v>
      </c>
      <c r="H15" s="245">
        <f t="shared" si="14"/>
        <v>1195</v>
      </c>
      <c r="I15" s="245">
        <f t="shared" si="8"/>
        <v>6</v>
      </c>
      <c r="J15" s="350">
        <f t="shared" si="14"/>
        <v>11899</v>
      </c>
      <c r="K15" s="351">
        <f t="shared" si="2"/>
        <v>996</v>
      </c>
      <c r="L15" s="578">
        <f t="shared" si="14"/>
        <v>425</v>
      </c>
      <c r="M15" s="353">
        <f t="shared" si="14"/>
        <v>174</v>
      </c>
      <c r="N15" s="244">
        <f t="shared" si="3"/>
        <v>41</v>
      </c>
      <c r="O15" s="245">
        <f t="shared" si="14"/>
        <v>616</v>
      </c>
      <c r="P15" s="245">
        <f t="shared" si="14"/>
        <v>247</v>
      </c>
      <c r="Q15" s="245">
        <f t="shared" si="4"/>
        <v>40</v>
      </c>
      <c r="R15" s="245">
        <f t="shared" si="14"/>
        <v>7210</v>
      </c>
      <c r="S15" s="245">
        <f t="shared" si="14"/>
        <v>3237</v>
      </c>
      <c r="T15" s="245">
        <f t="shared" si="5"/>
        <v>45</v>
      </c>
      <c r="U15" s="245">
        <f t="shared" si="14"/>
        <v>719</v>
      </c>
      <c r="V15" s="245">
        <f t="shared" si="14"/>
        <v>287</v>
      </c>
      <c r="W15" s="245">
        <f t="shared" si="6"/>
        <v>40</v>
      </c>
      <c r="X15" s="245">
        <f t="shared" si="14"/>
        <v>6962</v>
      </c>
      <c r="Y15" s="399">
        <f t="shared" si="9"/>
        <v>34</v>
      </c>
    </row>
    <row r="16" spans="1:25" ht="24.9" customHeight="1" x14ac:dyDescent="0.2">
      <c r="A16" s="1834"/>
      <c r="B16" s="1341" t="s">
        <v>80</v>
      </c>
      <c r="C16" s="245">
        <f>SUM(C29)</f>
        <v>1811</v>
      </c>
      <c r="D16" s="245">
        <f>SUM(D29)</f>
        <v>1721</v>
      </c>
      <c r="E16" s="245">
        <f t="shared" si="12"/>
        <v>95</v>
      </c>
      <c r="F16" s="245">
        <f>SUM(F29)</f>
        <v>11187</v>
      </c>
      <c r="G16" s="245">
        <f t="shared" si="1"/>
        <v>650</v>
      </c>
      <c r="H16" s="245">
        <f>SUM(H29)</f>
        <v>54</v>
      </c>
      <c r="I16" s="245">
        <f t="shared" si="8"/>
        <v>3</v>
      </c>
      <c r="J16" s="350">
        <f>SUM(J29)</f>
        <v>540</v>
      </c>
      <c r="K16" s="351">
        <f t="shared" si="2"/>
        <v>1000</v>
      </c>
      <c r="L16" s="352">
        <f>SUM(L29)</f>
        <v>30</v>
      </c>
      <c r="M16" s="352">
        <f>SUM(M29)</f>
        <v>6</v>
      </c>
      <c r="N16" s="244">
        <f t="shared" si="3"/>
        <v>20</v>
      </c>
      <c r="O16" s="245">
        <f>SUM(O29)</f>
        <v>40</v>
      </c>
      <c r="P16" s="245">
        <f>SUM(P29)</f>
        <v>8</v>
      </c>
      <c r="Q16" s="245">
        <f t="shared" si="4"/>
        <v>20</v>
      </c>
      <c r="R16" s="245">
        <f>SUM(R29)</f>
        <v>100</v>
      </c>
      <c r="S16" s="245">
        <f>SUM(S29)</f>
        <v>25</v>
      </c>
      <c r="T16" s="245">
        <f t="shared" si="5"/>
        <v>25</v>
      </c>
      <c r="U16" s="245">
        <f>SUM(U29)</f>
        <v>60</v>
      </c>
      <c r="V16" s="245">
        <f>SUM(V29)</f>
        <v>15</v>
      </c>
      <c r="W16" s="245">
        <f t="shared" si="6"/>
        <v>25</v>
      </c>
      <c r="X16" s="245">
        <f>SUM(X29)</f>
        <v>1170</v>
      </c>
      <c r="Y16" s="399">
        <f t="shared" si="9"/>
        <v>65</v>
      </c>
    </row>
    <row r="17" spans="1:25" ht="24.9" customHeight="1" x14ac:dyDescent="0.2">
      <c r="A17" s="1834"/>
      <c r="B17" s="1341" t="s">
        <v>253</v>
      </c>
      <c r="C17" s="245">
        <f>SUM(C30:C31)</f>
        <v>3676</v>
      </c>
      <c r="D17" s="245">
        <f t="shared" ref="D17:X17" si="15">SUM(D30:D31)</f>
        <v>3596</v>
      </c>
      <c r="E17" s="245">
        <f t="shared" si="12"/>
        <v>98</v>
      </c>
      <c r="F17" s="245">
        <f t="shared" si="15"/>
        <v>27330</v>
      </c>
      <c r="G17" s="245">
        <f t="shared" si="1"/>
        <v>760</v>
      </c>
      <c r="H17" s="245">
        <f t="shared" si="15"/>
        <v>694</v>
      </c>
      <c r="I17" s="245">
        <f t="shared" si="8"/>
        <v>19</v>
      </c>
      <c r="J17" s="325">
        <f t="shared" si="15"/>
        <v>5340</v>
      </c>
      <c r="K17" s="587">
        <f>ROUND(J17/H17*100,0)</f>
        <v>769</v>
      </c>
      <c r="L17" s="326">
        <f t="shared" si="15"/>
        <v>168</v>
      </c>
      <c r="M17" s="353">
        <f t="shared" si="15"/>
        <v>100.1</v>
      </c>
      <c r="N17" s="244">
        <f t="shared" si="3"/>
        <v>60</v>
      </c>
      <c r="O17" s="245">
        <f t="shared" si="15"/>
        <v>140</v>
      </c>
      <c r="P17" s="245">
        <f t="shared" si="15"/>
        <v>78.959999999999994</v>
      </c>
      <c r="Q17" s="245">
        <f t="shared" si="4"/>
        <v>56</v>
      </c>
      <c r="R17" s="245">
        <f t="shared" si="15"/>
        <v>170</v>
      </c>
      <c r="S17" s="245">
        <f t="shared" si="15"/>
        <v>110.5</v>
      </c>
      <c r="T17" s="245">
        <f t="shared" si="5"/>
        <v>65</v>
      </c>
      <c r="U17" s="245">
        <f t="shared" si="15"/>
        <v>194</v>
      </c>
      <c r="V17" s="245">
        <f t="shared" si="15"/>
        <v>155</v>
      </c>
      <c r="W17" s="245">
        <f t="shared" si="6"/>
        <v>80</v>
      </c>
      <c r="X17" s="245">
        <f t="shared" si="15"/>
        <v>2950</v>
      </c>
      <c r="Y17" s="399">
        <f>ROUND(X17/C17*100,0)</f>
        <v>80</v>
      </c>
    </row>
    <row r="18" spans="1:25" ht="24.9" customHeight="1" thickBot="1" x14ac:dyDescent="0.25">
      <c r="A18" s="1835"/>
      <c r="B18" s="1354" t="s">
        <v>247</v>
      </c>
      <c r="C18" s="222">
        <f>SUM(C32)</f>
        <v>3800</v>
      </c>
      <c r="D18" s="222">
        <f t="shared" ref="D18:X18" si="16">SUM(D32)</f>
        <v>3420</v>
      </c>
      <c r="E18" s="222">
        <f t="shared" si="12"/>
        <v>90</v>
      </c>
      <c r="F18" s="222">
        <f t="shared" si="16"/>
        <v>20520</v>
      </c>
      <c r="G18" s="222">
        <f t="shared" si="1"/>
        <v>600</v>
      </c>
      <c r="H18" s="222">
        <f t="shared" si="16"/>
        <v>342</v>
      </c>
      <c r="I18" s="222">
        <f t="shared" si="8"/>
        <v>9</v>
      </c>
      <c r="J18" s="588">
        <f t="shared" si="16"/>
        <v>3420</v>
      </c>
      <c r="K18" s="589">
        <f>ROUND(J18/H18*100,0)</f>
        <v>1000</v>
      </c>
      <c r="L18" s="595">
        <f t="shared" si="16"/>
        <v>43.84</v>
      </c>
      <c r="M18" s="590">
        <f t="shared" si="16"/>
        <v>43.84</v>
      </c>
      <c r="N18" s="216">
        <f t="shared" si="3"/>
        <v>100</v>
      </c>
      <c r="O18" s="222">
        <f t="shared" si="16"/>
        <v>1.2</v>
      </c>
      <c r="P18" s="222">
        <f t="shared" si="16"/>
        <v>0.24</v>
      </c>
      <c r="Q18" s="222">
        <f t="shared" si="4"/>
        <v>20</v>
      </c>
      <c r="R18" s="222">
        <f t="shared" si="16"/>
        <v>70.8</v>
      </c>
      <c r="S18" s="222">
        <f t="shared" si="16"/>
        <v>42.48</v>
      </c>
      <c r="T18" s="222">
        <f t="shared" si="5"/>
        <v>60</v>
      </c>
      <c r="U18" s="222">
        <f t="shared" si="16"/>
        <v>0</v>
      </c>
      <c r="V18" s="222">
        <f t="shared" si="16"/>
        <v>0</v>
      </c>
      <c r="W18" s="222">
        <v>0</v>
      </c>
      <c r="X18" s="222">
        <f t="shared" si="16"/>
        <v>3420</v>
      </c>
      <c r="Y18" s="405">
        <f>ROUND(X18/C18*100,0)</f>
        <v>90</v>
      </c>
    </row>
    <row r="19" spans="1:25" ht="24.9" customHeight="1" thickBot="1" x14ac:dyDescent="0.25">
      <c r="A19" s="1830" t="s">
        <v>259</v>
      </c>
      <c r="B19" s="591" t="s">
        <v>254</v>
      </c>
      <c r="C19" s="1224">
        <f>'[3]1標高別銘柄品種'!D20</f>
        <v>1989</v>
      </c>
      <c r="D19" s="1225">
        <v>1293</v>
      </c>
      <c r="E19" s="1215">
        <f t="shared" si="12"/>
        <v>65</v>
      </c>
      <c r="F19" s="1225">
        <v>8358</v>
      </c>
      <c r="G19" s="1226">
        <f t="shared" si="1"/>
        <v>646</v>
      </c>
      <c r="H19" s="1225">
        <v>119</v>
      </c>
      <c r="I19" s="1225">
        <f t="shared" si="8"/>
        <v>6</v>
      </c>
      <c r="J19" s="1225">
        <v>1190</v>
      </c>
      <c r="K19" s="589">
        <f>ROUND(J19/H19*100,0)</f>
        <v>1000</v>
      </c>
      <c r="L19" s="1227">
        <v>72.8</v>
      </c>
      <c r="M19" s="1228">
        <v>44</v>
      </c>
      <c r="N19" s="1218">
        <f t="shared" si="3"/>
        <v>60</v>
      </c>
      <c r="O19" s="1225">
        <v>64.650000000000006</v>
      </c>
      <c r="P19" s="1225">
        <v>25.8</v>
      </c>
      <c r="Q19" s="1219">
        <f t="shared" si="4"/>
        <v>40</v>
      </c>
      <c r="R19" s="1225">
        <v>165</v>
      </c>
      <c r="S19" s="1225">
        <v>99</v>
      </c>
      <c r="T19" s="1219">
        <f t="shared" si="5"/>
        <v>60</v>
      </c>
      <c r="U19" s="1229">
        <v>53.9</v>
      </c>
      <c r="V19" s="1229">
        <v>21.56</v>
      </c>
      <c r="W19" s="1219">
        <f t="shared" si="6"/>
        <v>40</v>
      </c>
      <c r="X19" s="1225">
        <v>1293</v>
      </c>
      <c r="Y19" s="1221">
        <f t="shared" ref="Y19" si="17">ROUND(X19/C19*100,0)</f>
        <v>65</v>
      </c>
    </row>
    <row r="20" spans="1:25" ht="24.9" customHeight="1" thickBot="1" x14ac:dyDescent="0.25">
      <c r="A20" s="1830"/>
      <c r="B20" s="307" t="s">
        <v>255</v>
      </c>
      <c r="C20" s="1222">
        <f>'[4]1標高別銘柄品種'!D24</f>
        <v>1722</v>
      </c>
      <c r="D20" s="1219">
        <v>585</v>
      </c>
      <c r="E20" s="1219">
        <v>34</v>
      </c>
      <c r="F20" s="1219">
        <v>3510</v>
      </c>
      <c r="G20" s="1215">
        <f t="shared" si="1"/>
        <v>600</v>
      </c>
      <c r="H20" s="1217">
        <v>103</v>
      </c>
      <c r="I20" s="1219">
        <v>6</v>
      </c>
      <c r="J20" s="1214">
        <v>824</v>
      </c>
      <c r="K20" s="1215">
        <f t="shared" ref="K20:K32" si="18">ROUND(J20/H20*100,0)</f>
        <v>800</v>
      </c>
      <c r="L20" s="1216">
        <v>52</v>
      </c>
      <c r="M20" s="1217">
        <v>31</v>
      </c>
      <c r="N20" s="1218">
        <f t="shared" si="3"/>
        <v>60</v>
      </c>
      <c r="O20" s="1219">
        <v>69</v>
      </c>
      <c r="P20" s="1219">
        <v>28</v>
      </c>
      <c r="Q20" s="1219">
        <f t="shared" si="4"/>
        <v>41</v>
      </c>
      <c r="R20" s="1219">
        <v>52</v>
      </c>
      <c r="S20" s="1219">
        <v>31</v>
      </c>
      <c r="T20" s="1219">
        <f t="shared" si="5"/>
        <v>60</v>
      </c>
      <c r="U20" s="1220">
        <v>0</v>
      </c>
      <c r="V20" s="1220">
        <v>0</v>
      </c>
      <c r="W20" s="1219">
        <v>0</v>
      </c>
      <c r="X20" s="1219">
        <v>900</v>
      </c>
      <c r="Y20" s="1221">
        <f>ROUND(X20/C20*100,0)</f>
        <v>52</v>
      </c>
    </row>
    <row r="21" spans="1:25" ht="24.9" customHeight="1" thickBot="1" x14ac:dyDescent="0.25">
      <c r="A21" s="1830"/>
      <c r="B21" s="594" t="s">
        <v>256</v>
      </c>
      <c r="C21" s="1247">
        <f>'[5]1標高別銘柄品種'!D28</f>
        <v>3971</v>
      </c>
      <c r="D21" s="1248">
        <v>2343</v>
      </c>
      <c r="E21" s="1219">
        <v>59</v>
      </c>
      <c r="F21" s="1215">
        <v>16187</v>
      </c>
      <c r="G21" s="1215">
        <f t="shared" si="1"/>
        <v>691</v>
      </c>
      <c r="H21" s="1215">
        <v>397</v>
      </c>
      <c r="I21" s="245">
        <f t="shared" ref="I21" si="19">ROUND(H21/C21*100,0)</f>
        <v>10</v>
      </c>
      <c r="J21" s="1215">
        <v>2382</v>
      </c>
      <c r="K21" s="1249">
        <f t="shared" si="18"/>
        <v>600</v>
      </c>
      <c r="L21" s="1250">
        <v>3.2</v>
      </c>
      <c r="M21" s="1251">
        <v>1.92</v>
      </c>
      <c r="N21" s="1252">
        <f t="shared" si="3"/>
        <v>60</v>
      </c>
      <c r="O21" s="1248">
        <v>73.400000000000006</v>
      </c>
      <c r="P21" s="1248">
        <v>29.36</v>
      </c>
      <c r="Q21" s="1248">
        <f t="shared" si="4"/>
        <v>40</v>
      </c>
      <c r="R21" s="1253">
        <v>372</v>
      </c>
      <c r="S21" s="1414">
        <v>111.8</v>
      </c>
      <c r="T21" s="1248">
        <f t="shared" si="5"/>
        <v>30</v>
      </c>
      <c r="U21" s="1248">
        <v>228</v>
      </c>
      <c r="V21" s="1254">
        <v>137.4</v>
      </c>
      <c r="W21" s="1254">
        <f t="shared" ref="W21" si="20">ROUND(V21/U21*100,0)</f>
        <v>60</v>
      </c>
      <c r="X21" s="1248"/>
      <c r="Y21" s="1255">
        <f t="shared" ref="Y21:Y24" si="21">ROUND(X21/C21*100,0)</f>
        <v>0</v>
      </c>
    </row>
    <row r="22" spans="1:25" ht="24.9" customHeight="1" thickBot="1" x14ac:dyDescent="0.25">
      <c r="A22" s="1830"/>
      <c r="B22" s="1415" t="s">
        <v>251</v>
      </c>
      <c r="C22" s="1222">
        <f>'[6]1標高別銘柄品種'!D30</f>
        <v>7990</v>
      </c>
      <c r="D22" s="472">
        <v>6951</v>
      </c>
      <c r="E22" s="472">
        <v>87</v>
      </c>
      <c r="F22" s="165">
        <v>4577</v>
      </c>
      <c r="G22" s="1215">
        <v>658.4</v>
      </c>
      <c r="H22" s="165">
        <v>400</v>
      </c>
      <c r="I22" s="472">
        <v>5</v>
      </c>
      <c r="J22" s="165">
        <v>4000</v>
      </c>
      <c r="K22" s="1215">
        <f t="shared" si="18"/>
        <v>1000</v>
      </c>
      <c r="L22" s="593">
        <v>123</v>
      </c>
      <c r="M22" s="592">
        <v>98</v>
      </c>
      <c r="N22" s="1252">
        <v>80</v>
      </c>
      <c r="O22" s="472">
        <v>217</v>
      </c>
      <c r="P22" s="472">
        <v>64.5</v>
      </c>
      <c r="Q22" s="1248">
        <v>30</v>
      </c>
      <c r="R22" s="472">
        <v>50</v>
      </c>
      <c r="S22" s="472">
        <v>20</v>
      </c>
      <c r="T22" s="1248">
        <v>40</v>
      </c>
      <c r="U22" s="1220">
        <v>0</v>
      </c>
      <c r="V22" s="1220">
        <v>0</v>
      </c>
      <c r="W22" s="1248">
        <v>0</v>
      </c>
      <c r="X22" s="472">
        <v>5194</v>
      </c>
      <c r="Y22" s="1221">
        <f t="shared" si="21"/>
        <v>65</v>
      </c>
    </row>
    <row r="23" spans="1:25" ht="24.9" customHeight="1" thickBot="1" x14ac:dyDescent="0.25">
      <c r="A23" s="1830"/>
      <c r="B23" s="307" t="s">
        <v>257</v>
      </c>
      <c r="C23" s="1222">
        <f>'[7]1標高別銘柄品種'!D34</f>
        <v>2237</v>
      </c>
      <c r="D23" s="1219">
        <v>939</v>
      </c>
      <c r="E23" s="1219">
        <v>42</v>
      </c>
      <c r="F23" s="1248">
        <v>5745</v>
      </c>
      <c r="G23" s="1249">
        <f t="shared" si="1"/>
        <v>612</v>
      </c>
      <c r="H23" s="1251">
        <v>537</v>
      </c>
      <c r="I23" s="1219">
        <v>24</v>
      </c>
      <c r="J23" s="1276">
        <v>5368</v>
      </c>
      <c r="K23" s="1215">
        <f t="shared" si="18"/>
        <v>1000</v>
      </c>
      <c r="L23" s="1216">
        <v>290.26659999999998</v>
      </c>
      <c r="M23" s="1217">
        <v>174.16</v>
      </c>
      <c r="N23" s="1218">
        <f t="shared" si="3"/>
        <v>60</v>
      </c>
      <c r="O23" s="1219">
        <v>118</v>
      </c>
      <c r="P23" s="1219">
        <v>47.2</v>
      </c>
      <c r="Q23" s="1219">
        <f t="shared" si="4"/>
        <v>40</v>
      </c>
      <c r="R23" s="1219">
        <v>277.77999999999997</v>
      </c>
      <c r="S23" s="1219">
        <v>138.94</v>
      </c>
      <c r="T23" s="1219">
        <f t="shared" si="5"/>
        <v>50</v>
      </c>
      <c r="U23" s="1220">
        <v>60.6066</v>
      </c>
      <c r="V23" s="1220">
        <v>36.4</v>
      </c>
      <c r="W23" s="1219">
        <f t="shared" ref="W23:W25" si="22">ROUND(V23/U23*100,0)</f>
        <v>60</v>
      </c>
      <c r="X23" s="1219">
        <v>447</v>
      </c>
      <c r="Y23" s="1221">
        <f t="shared" si="21"/>
        <v>20</v>
      </c>
    </row>
    <row r="24" spans="1:25" ht="24.9" customHeight="1" thickBot="1" x14ac:dyDescent="0.25">
      <c r="A24" s="1830"/>
      <c r="B24" s="307" t="s">
        <v>81</v>
      </c>
      <c r="C24" s="1280">
        <f>'[8]1標高別銘柄品種'!D43</f>
        <v>9006</v>
      </c>
      <c r="D24" s="1277">
        <v>6310</v>
      </c>
      <c r="E24" s="1219">
        <v>70</v>
      </c>
      <c r="F24" s="1281">
        <v>39840</v>
      </c>
      <c r="G24" s="1282">
        <f t="shared" si="1"/>
        <v>631</v>
      </c>
      <c r="H24" s="1283">
        <v>720</v>
      </c>
      <c r="I24" s="1219">
        <v>8</v>
      </c>
      <c r="J24" s="1284">
        <v>9090</v>
      </c>
      <c r="K24" s="1282">
        <f t="shared" si="18"/>
        <v>1263</v>
      </c>
      <c r="L24" s="1285">
        <v>200</v>
      </c>
      <c r="M24" s="1283">
        <v>120</v>
      </c>
      <c r="N24" s="1286">
        <f t="shared" si="3"/>
        <v>60</v>
      </c>
      <c r="O24" s="1277">
        <v>260</v>
      </c>
      <c r="P24" s="1277">
        <v>104</v>
      </c>
      <c r="Q24" s="1278">
        <f t="shared" si="4"/>
        <v>40</v>
      </c>
      <c r="R24" s="1277">
        <v>320</v>
      </c>
      <c r="S24" s="1277">
        <v>192</v>
      </c>
      <c r="T24" s="1278">
        <f t="shared" si="5"/>
        <v>60</v>
      </c>
      <c r="U24" s="1277">
        <v>380</v>
      </c>
      <c r="V24" s="1277">
        <v>228</v>
      </c>
      <c r="W24" s="1278">
        <f t="shared" si="22"/>
        <v>60</v>
      </c>
      <c r="X24" s="1277">
        <v>5133</v>
      </c>
      <c r="Y24" s="1279">
        <f t="shared" si="21"/>
        <v>57</v>
      </c>
    </row>
    <row r="25" spans="1:25" ht="24.9" customHeight="1" thickBot="1" x14ac:dyDescent="0.25">
      <c r="A25" s="1830"/>
      <c r="B25" s="308" t="s">
        <v>252</v>
      </c>
      <c r="C25" s="1222">
        <f>'[9]1標高別銘柄品種すみ'!D53</f>
        <v>8982</v>
      </c>
      <c r="D25" s="1219">
        <v>6287</v>
      </c>
      <c r="E25" s="1219">
        <v>70</v>
      </c>
      <c r="F25" s="1219">
        <v>34327</v>
      </c>
      <c r="G25" s="1215">
        <f t="shared" si="1"/>
        <v>546</v>
      </c>
      <c r="H25" s="1217">
        <v>1078</v>
      </c>
      <c r="I25" s="1219">
        <v>12</v>
      </c>
      <c r="J25" s="1290">
        <v>11000</v>
      </c>
      <c r="K25" s="1215">
        <f t="shared" si="18"/>
        <v>1020</v>
      </c>
      <c r="L25" s="1291">
        <v>150</v>
      </c>
      <c r="M25" s="1217">
        <v>105</v>
      </c>
      <c r="N25" s="1218">
        <f t="shared" si="3"/>
        <v>70</v>
      </c>
      <c r="O25" s="1219">
        <v>250</v>
      </c>
      <c r="P25" s="1219">
        <v>150</v>
      </c>
      <c r="Q25" s="1219">
        <f t="shared" si="4"/>
        <v>60</v>
      </c>
      <c r="R25" s="1219">
        <v>240</v>
      </c>
      <c r="S25" s="1219">
        <v>96</v>
      </c>
      <c r="T25" s="1219">
        <f t="shared" si="5"/>
        <v>40</v>
      </c>
      <c r="U25" s="1220">
        <v>140</v>
      </c>
      <c r="V25" s="1220">
        <v>84</v>
      </c>
      <c r="W25" s="1219">
        <f t="shared" si="22"/>
        <v>60</v>
      </c>
      <c r="X25" s="1219">
        <v>5390</v>
      </c>
      <c r="Y25" s="1221">
        <f>ROUND(X25/C25*100,0)</f>
        <v>60</v>
      </c>
    </row>
    <row r="26" spans="1:25" ht="24.9" customHeight="1" thickBot="1" x14ac:dyDescent="0.25">
      <c r="A26" s="1830"/>
      <c r="B26" s="1415" t="s">
        <v>249</v>
      </c>
      <c r="C26" s="1304">
        <v>7298</v>
      </c>
      <c r="D26" s="1416">
        <v>6787</v>
      </c>
      <c r="E26" s="1219">
        <v>93</v>
      </c>
      <c r="F26" s="1416">
        <v>53182</v>
      </c>
      <c r="G26" s="1215">
        <v>784</v>
      </c>
      <c r="H26" s="1417">
        <v>219</v>
      </c>
      <c r="I26" s="1219">
        <v>3</v>
      </c>
      <c r="J26" s="1276">
        <v>2190</v>
      </c>
      <c r="K26" s="1215">
        <v>1000</v>
      </c>
      <c r="L26" s="1250">
        <v>298</v>
      </c>
      <c r="M26" s="1251">
        <v>119</v>
      </c>
      <c r="N26" s="1218">
        <v>40</v>
      </c>
      <c r="O26" s="1248">
        <v>400</v>
      </c>
      <c r="P26" s="1248">
        <v>160</v>
      </c>
      <c r="Q26" s="1248">
        <v>40</v>
      </c>
      <c r="R26" s="1248">
        <v>3038</v>
      </c>
      <c r="S26" s="1248">
        <v>1215</v>
      </c>
      <c r="T26" s="1219">
        <v>40</v>
      </c>
      <c r="U26" s="1254">
        <v>463</v>
      </c>
      <c r="V26" s="1254">
        <v>185</v>
      </c>
      <c r="W26" s="1219">
        <v>40</v>
      </c>
      <c r="X26" s="1248">
        <v>2554</v>
      </c>
      <c r="Y26" s="1221">
        <v>35</v>
      </c>
    </row>
    <row r="27" spans="1:25" ht="24.9" customHeight="1" thickBot="1" x14ac:dyDescent="0.25">
      <c r="A27" s="1830"/>
      <c r="B27" s="307" t="s">
        <v>82</v>
      </c>
      <c r="C27" s="1418">
        <f>'[10]1標高別銘柄品種'!D61</f>
        <v>6315</v>
      </c>
      <c r="D27" s="1419">
        <v>5368</v>
      </c>
      <c r="E27" s="1219">
        <v>85</v>
      </c>
      <c r="F27" s="1317">
        <v>41730</v>
      </c>
      <c r="G27" s="1215">
        <f t="shared" si="1"/>
        <v>777</v>
      </c>
      <c r="H27" s="1420">
        <v>568</v>
      </c>
      <c r="I27" s="1219">
        <v>9</v>
      </c>
      <c r="J27" s="1421">
        <v>5680</v>
      </c>
      <c r="K27" s="1215">
        <f t="shared" si="18"/>
        <v>1000</v>
      </c>
      <c r="L27" s="1422">
        <v>10</v>
      </c>
      <c r="M27" s="1423">
        <v>6</v>
      </c>
      <c r="N27" s="1218">
        <f t="shared" si="3"/>
        <v>60</v>
      </c>
      <c r="O27" s="1226">
        <v>180</v>
      </c>
      <c r="P27" s="1226">
        <v>72</v>
      </c>
      <c r="Q27" s="1219">
        <f t="shared" si="4"/>
        <v>40</v>
      </c>
      <c r="R27" s="1226">
        <v>2010</v>
      </c>
      <c r="S27" s="1226">
        <v>1206</v>
      </c>
      <c r="T27" s="1219">
        <f t="shared" si="5"/>
        <v>60</v>
      </c>
      <c r="U27" s="1424">
        <v>220</v>
      </c>
      <c r="V27" s="1424">
        <v>88</v>
      </c>
      <c r="W27" s="1219">
        <f t="shared" ref="W27:W30" si="23">ROUND(V27/U27*100,0)</f>
        <v>40</v>
      </c>
      <c r="X27" s="1226">
        <v>1450</v>
      </c>
      <c r="Y27" s="1221">
        <f t="shared" ref="Y27:Y32" si="24">ROUND(X27/C27*100,0)</f>
        <v>23</v>
      </c>
    </row>
    <row r="28" spans="1:25" ht="24.9" customHeight="1" thickBot="1" x14ac:dyDescent="0.25">
      <c r="A28" s="1830"/>
      <c r="B28" s="307" t="s">
        <v>364</v>
      </c>
      <c r="C28" s="1425">
        <f>'[11]1標高別銘柄品種'!D69</f>
        <v>7008</v>
      </c>
      <c r="D28" s="1426">
        <v>6120</v>
      </c>
      <c r="E28" s="1219">
        <v>87</v>
      </c>
      <c r="F28" s="1427">
        <v>47736</v>
      </c>
      <c r="G28" s="1215">
        <f>ROUND(F28/D28*100,0)</f>
        <v>780</v>
      </c>
      <c r="H28" s="1428">
        <v>408</v>
      </c>
      <c r="I28" s="1219">
        <v>6</v>
      </c>
      <c r="J28" s="1419">
        <v>4029</v>
      </c>
      <c r="K28" s="1215">
        <f t="shared" si="18"/>
        <v>988</v>
      </c>
      <c r="L28" s="1215">
        <v>117</v>
      </c>
      <c r="M28" s="1429">
        <v>49</v>
      </c>
      <c r="N28" s="1218">
        <f t="shared" si="3"/>
        <v>42</v>
      </c>
      <c r="O28" s="1317">
        <v>36</v>
      </c>
      <c r="P28" s="1317">
        <v>15</v>
      </c>
      <c r="Q28" s="1219">
        <f t="shared" si="4"/>
        <v>42</v>
      </c>
      <c r="R28" s="1317">
        <v>2162</v>
      </c>
      <c r="S28" s="1430">
        <v>816</v>
      </c>
      <c r="T28" s="1219">
        <f t="shared" si="5"/>
        <v>38</v>
      </c>
      <c r="U28" s="1431">
        <v>36</v>
      </c>
      <c r="V28" s="1316">
        <v>14</v>
      </c>
      <c r="W28" s="1219">
        <f t="shared" si="23"/>
        <v>39</v>
      </c>
      <c r="X28" s="1320">
        <v>2958</v>
      </c>
      <c r="Y28" s="1221">
        <f t="shared" si="24"/>
        <v>42</v>
      </c>
    </row>
    <row r="29" spans="1:25" ht="24.9" customHeight="1" thickBot="1" x14ac:dyDescent="0.25">
      <c r="A29" s="1830"/>
      <c r="B29" s="307" t="s">
        <v>80</v>
      </c>
      <c r="C29" s="1304">
        <f>'[12]1標高別銘柄品種'!D73</f>
        <v>1811</v>
      </c>
      <c r="D29" s="1248">
        <v>1721</v>
      </c>
      <c r="E29" s="1219">
        <v>95</v>
      </c>
      <c r="F29" s="1248">
        <v>11187</v>
      </c>
      <c r="G29" s="1215">
        <f t="shared" ref="G29:G31" si="25">ROUND(F29/D29*100,0)</f>
        <v>650</v>
      </c>
      <c r="H29" s="1251">
        <v>54</v>
      </c>
      <c r="I29" s="1219">
        <v>3</v>
      </c>
      <c r="J29" s="1276">
        <v>540</v>
      </c>
      <c r="K29" s="1215">
        <f t="shared" si="18"/>
        <v>1000</v>
      </c>
      <c r="L29" s="1250">
        <v>30</v>
      </c>
      <c r="M29" s="1251">
        <v>6</v>
      </c>
      <c r="N29" s="1218">
        <f t="shared" si="3"/>
        <v>20</v>
      </c>
      <c r="O29" s="1248">
        <v>40</v>
      </c>
      <c r="P29" s="1248">
        <v>8</v>
      </c>
      <c r="Q29" s="1219">
        <f t="shared" si="4"/>
        <v>20</v>
      </c>
      <c r="R29" s="1248">
        <v>100</v>
      </c>
      <c r="S29" s="1248">
        <v>25</v>
      </c>
      <c r="T29" s="1219">
        <f t="shared" si="5"/>
        <v>25</v>
      </c>
      <c r="U29" s="1254">
        <v>60</v>
      </c>
      <c r="V29" s="1254">
        <v>15</v>
      </c>
      <c r="W29" s="1219">
        <f t="shared" si="23"/>
        <v>25</v>
      </c>
      <c r="X29" s="1248">
        <v>1170</v>
      </c>
      <c r="Y29" s="1221">
        <f t="shared" si="24"/>
        <v>65</v>
      </c>
    </row>
    <row r="30" spans="1:25" ht="24.9" customHeight="1" thickBot="1" x14ac:dyDescent="0.25">
      <c r="A30" s="1830"/>
      <c r="B30" s="307" t="s">
        <v>253</v>
      </c>
      <c r="C30" s="1308">
        <v>3251</v>
      </c>
      <c r="D30" s="1309">
        <v>3186</v>
      </c>
      <c r="E30" s="1219">
        <v>98</v>
      </c>
      <c r="F30" s="1309">
        <v>24400</v>
      </c>
      <c r="G30" s="1215">
        <f t="shared" si="25"/>
        <v>766</v>
      </c>
      <c r="H30" s="1310">
        <v>655</v>
      </c>
      <c r="I30" s="1219">
        <v>20</v>
      </c>
      <c r="J30" s="1311">
        <v>4950</v>
      </c>
      <c r="K30" s="1215">
        <f t="shared" si="18"/>
        <v>756</v>
      </c>
      <c r="L30" s="1291">
        <v>167</v>
      </c>
      <c r="M30" s="1310">
        <v>100</v>
      </c>
      <c r="N30" s="1218">
        <f t="shared" si="3"/>
        <v>60</v>
      </c>
      <c r="O30" s="1309">
        <v>127</v>
      </c>
      <c r="P30" s="1309">
        <v>75.959999999999994</v>
      </c>
      <c r="Q30" s="1219">
        <f t="shared" si="4"/>
        <v>60</v>
      </c>
      <c r="R30" s="1309">
        <v>120</v>
      </c>
      <c r="S30" s="1309">
        <v>95.5</v>
      </c>
      <c r="T30" s="1219">
        <f t="shared" si="5"/>
        <v>80</v>
      </c>
      <c r="U30" s="1312">
        <v>194</v>
      </c>
      <c r="V30" s="1312">
        <v>155</v>
      </c>
      <c r="W30" s="1219">
        <f t="shared" si="23"/>
        <v>80</v>
      </c>
      <c r="X30" s="1226">
        <v>2600</v>
      </c>
      <c r="Y30" s="1221">
        <f t="shared" si="24"/>
        <v>80</v>
      </c>
    </row>
    <row r="31" spans="1:25" ht="24.9" customHeight="1" thickBot="1" x14ac:dyDescent="0.25">
      <c r="A31" s="1830"/>
      <c r="B31" s="228" t="s">
        <v>258</v>
      </c>
      <c r="C31" s="1316">
        <f>'[13]1標高別銘柄品種'!D87</f>
        <v>425</v>
      </c>
      <c r="D31" s="1317">
        <v>410</v>
      </c>
      <c r="E31" s="1219">
        <v>96</v>
      </c>
      <c r="F31" s="1317">
        <v>2930</v>
      </c>
      <c r="G31" s="1215">
        <f t="shared" si="25"/>
        <v>715</v>
      </c>
      <c r="H31" s="1318">
        <v>39</v>
      </c>
      <c r="I31" s="1219">
        <v>9</v>
      </c>
      <c r="J31" s="1215">
        <v>390</v>
      </c>
      <c r="K31" s="1215">
        <f t="shared" si="18"/>
        <v>1000</v>
      </c>
      <c r="L31" s="1215">
        <v>1</v>
      </c>
      <c r="M31" s="1318">
        <v>0.1</v>
      </c>
      <c r="N31" s="1218">
        <f t="shared" si="3"/>
        <v>10</v>
      </c>
      <c r="O31" s="1317">
        <v>13</v>
      </c>
      <c r="P31" s="1317">
        <v>3</v>
      </c>
      <c r="Q31" s="1219">
        <f t="shared" si="4"/>
        <v>23</v>
      </c>
      <c r="R31" s="1317">
        <v>50</v>
      </c>
      <c r="S31" s="1317">
        <v>15</v>
      </c>
      <c r="T31" s="1219">
        <f t="shared" si="5"/>
        <v>30</v>
      </c>
      <c r="U31" s="1319">
        <v>0</v>
      </c>
      <c r="V31" s="1319">
        <v>0</v>
      </c>
      <c r="W31" s="1219">
        <v>0</v>
      </c>
      <c r="X31" s="1320">
        <v>350</v>
      </c>
      <c r="Y31" s="1221">
        <f t="shared" si="24"/>
        <v>82</v>
      </c>
    </row>
    <row r="32" spans="1:25" ht="24.9" customHeight="1" thickBot="1" x14ac:dyDescent="0.25">
      <c r="A32" s="1831"/>
      <c r="B32" s="679" t="s">
        <v>247</v>
      </c>
      <c r="C32" s="1322">
        <f>'[14]1標高別銘柄品種'!D88</f>
        <v>3800</v>
      </c>
      <c r="D32" s="1323">
        <f>C32*E32/100</f>
        <v>3420</v>
      </c>
      <c r="E32" s="1323">
        <v>90</v>
      </c>
      <c r="F32" s="1323">
        <f>D32*6</f>
        <v>20520</v>
      </c>
      <c r="G32" s="1324">
        <f>ROUND(F32/D32*100,0)</f>
        <v>600</v>
      </c>
      <c r="H32" s="1323">
        <f>C32*I32/100</f>
        <v>342</v>
      </c>
      <c r="I32" s="1323">
        <v>9</v>
      </c>
      <c r="J32" s="1323">
        <v>3420</v>
      </c>
      <c r="K32" s="1324">
        <f t="shared" si="18"/>
        <v>1000</v>
      </c>
      <c r="L32" s="1324">
        <v>43.84</v>
      </c>
      <c r="M32" s="1325">
        <v>43.84</v>
      </c>
      <c r="N32" s="1326">
        <f t="shared" si="3"/>
        <v>100</v>
      </c>
      <c r="O32" s="1322">
        <v>1.2</v>
      </c>
      <c r="P32" s="1323">
        <v>0.24</v>
      </c>
      <c r="Q32" s="1327">
        <f t="shared" si="4"/>
        <v>20</v>
      </c>
      <c r="R32" s="1323">
        <v>70.8</v>
      </c>
      <c r="S32" s="1323">
        <v>42.48</v>
      </c>
      <c r="T32" s="1327">
        <f t="shared" si="5"/>
        <v>60</v>
      </c>
      <c r="U32" s="1328">
        <v>0</v>
      </c>
      <c r="V32" s="1328">
        <v>0</v>
      </c>
      <c r="W32" s="1327">
        <v>0</v>
      </c>
      <c r="X32" s="1323">
        <f>C32*0.9</f>
        <v>3420</v>
      </c>
      <c r="Y32" s="1329">
        <f t="shared" si="24"/>
        <v>90</v>
      </c>
    </row>
    <row r="33" spans="1:25" x14ac:dyDescent="0.2">
      <c r="A33" s="164"/>
      <c r="B33" s="360"/>
      <c r="C33" s="164"/>
      <c r="D33" s="164"/>
      <c r="E33" s="164"/>
      <c r="F33" s="164"/>
      <c r="G33" s="164"/>
      <c r="H33" s="164"/>
      <c r="I33" s="164"/>
      <c r="J33" s="164"/>
      <c r="K33" s="164"/>
      <c r="L33" s="164"/>
      <c r="M33" s="164"/>
      <c r="N33" s="164"/>
      <c r="O33" s="164"/>
      <c r="P33" s="164"/>
      <c r="Q33" s="164"/>
      <c r="R33" s="164"/>
      <c r="S33" s="164"/>
      <c r="T33" s="164"/>
      <c r="U33" s="164"/>
      <c r="V33" s="164"/>
      <c r="W33" s="164"/>
      <c r="X33" s="164"/>
      <c r="Y33" s="164"/>
    </row>
    <row r="34" spans="1:25" x14ac:dyDescent="0.2">
      <c r="A34" s="430"/>
      <c r="B34" s="323"/>
    </row>
    <row r="35" spans="1:25" x14ac:dyDescent="0.2">
      <c r="A35" s="430"/>
      <c r="B35" s="323"/>
      <c r="C35" s="430"/>
      <c r="D35" s="430"/>
      <c r="E35" s="430"/>
      <c r="F35" s="430"/>
      <c r="G35" s="430"/>
      <c r="H35" s="430"/>
      <c r="I35" s="430"/>
      <c r="J35" s="430"/>
      <c r="K35" s="430"/>
      <c r="L35" s="430"/>
      <c r="M35" s="430"/>
      <c r="N35" s="430"/>
      <c r="O35" s="430"/>
      <c r="P35" s="430"/>
      <c r="Q35" s="430"/>
      <c r="R35" s="430"/>
      <c r="S35" s="430"/>
      <c r="T35" s="430"/>
      <c r="U35" s="430"/>
      <c r="V35" s="430"/>
      <c r="W35" s="430"/>
      <c r="X35" s="430"/>
      <c r="Y35" s="430"/>
    </row>
    <row r="36" spans="1:25" x14ac:dyDescent="0.2">
      <c r="A36" s="430"/>
      <c r="B36" s="323"/>
      <c r="C36" s="430"/>
      <c r="D36" s="430"/>
      <c r="E36" s="430"/>
      <c r="F36" s="430"/>
      <c r="G36" s="430"/>
      <c r="H36" s="430"/>
      <c r="I36" s="430"/>
      <c r="J36" s="430"/>
      <c r="K36" s="430"/>
      <c r="L36" s="430"/>
      <c r="M36" s="430"/>
      <c r="N36" s="430"/>
      <c r="O36" s="430"/>
      <c r="P36" s="430"/>
      <c r="Q36" s="430"/>
      <c r="R36" s="430"/>
      <c r="S36" s="430"/>
      <c r="T36" s="430"/>
      <c r="U36" s="430"/>
      <c r="V36" s="430"/>
      <c r="W36" s="430"/>
      <c r="X36" s="430"/>
      <c r="Y36" s="430"/>
    </row>
    <row r="37" spans="1:25" x14ac:dyDescent="0.2">
      <c r="A37" s="430"/>
      <c r="B37" s="323"/>
      <c r="C37" s="430"/>
      <c r="D37" s="430"/>
      <c r="E37" s="430"/>
      <c r="F37" s="430"/>
      <c r="G37" s="430"/>
      <c r="H37" s="430"/>
      <c r="I37" s="430"/>
      <c r="J37" s="430"/>
      <c r="K37" s="430"/>
      <c r="L37" s="430"/>
      <c r="M37" s="430"/>
      <c r="N37" s="430"/>
      <c r="O37" s="430"/>
      <c r="P37" s="430"/>
      <c r="Q37" s="430"/>
      <c r="R37" s="430"/>
      <c r="S37" s="430"/>
      <c r="T37" s="430"/>
      <c r="U37" s="430"/>
      <c r="V37" s="430"/>
      <c r="W37" s="430"/>
      <c r="X37" s="430"/>
      <c r="Y37" s="430"/>
    </row>
    <row r="38" spans="1:25" x14ac:dyDescent="0.2">
      <c r="A38" s="430"/>
      <c r="B38" s="323"/>
      <c r="C38" s="430"/>
      <c r="D38" s="430"/>
      <c r="E38" s="430"/>
      <c r="F38" s="430"/>
      <c r="G38" s="430"/>
      <c r="H38" s="430"/>
      <c r="I38" s="430"/>
      <c r="J38" s="430"/>
      <c r="K38" s="430"/>
      <c r="L38" s="430"/>
      <c r="M38" s="430"/>
      <c r="N38" s="430"/>
      <c r="O38" s="430"/>
      <c r="P38" s="430"/>
      <c r="Q38" s="430"/>
      <c r="R38" s="430"/>
      <c r="S38" s="430"/>
      <c r="T38" s="430"/>
      <c r="U38" s="430"/>
      <c r="V38" s="430"/>
      <c r="W38" s="430"/>
      <c r="X38" s="430"/>
      <c r="Y38" s="430"/>
    </row>
    <row r="39" spans="1:25" x14ac:dyDescent="0.2">
      <c r="C39" s="430"/>
      <c r="D39" s="430"/>
      <c r="E39" s="430"/>
      <c r="F39" s="430"/>
      <c r="G39" s="430"/>
      <c r="H39" s="430"/>
      <c r="I39" s="430"/>
      <c r="J39" s="430"/>
      <c r="K39" s="430"/>
      <c r="L39" s="430"/>
      <c r="M39" s="430"/>
      <c r="N39" s="430"/>
      <c r="O39" s="430"/>
      <c r="P39" s="430"/>
      <c r="Q39" s="430"/>
      <c r="R39" s="430"/>
      <c r="S39" s="430"/>
      <c r="T39" s="430"/>
      <c r="U39" s="430"/>
      <c r="V39" s="430"/>
      <c r="W39" s="430"/>
      <c r="X39" s="430"/>
      <c r="Y39" s="430"/>
    </row>
  </sheetData>
  <mergeCells count="20">
    <mergeCell ref="A1:K1"/>
    <mergeCell ref="D4:G4"/>
    <mergeCell ref="D3:K3"/>
    <mergeCell ref="L3:W3"/>
    <mergeCell ref="L4:N4"/>
    <mergeCell ref="O4:Q4"/>
    <mergeCell ref="R4:T4"/>
    <mergeCell ref="U4:W4"/>
    <mergeCell ref="A3:B7"/>
    <mergeCell ref="H4:K4"/>
    <mergeCell ref="Q5:Q7"/>
    <mergeCell ref="T5:T7"/>
    <mergeCell ref="W5:W7"/>
    <mergeCell ref="X3:Y3"/>
    <mergeCell ref="A19:A32"/>
    <mergeCell ref="A8:B8"/>
    <mergeCell ref="A9:B9"/>
    <mergeCell ref="A10:B10"/>
    <mergeCell ref="A11:B11"/>
    <mergeCell ref="A12:A18"/>
  </mergeCells>
  <phoneticPr fontId="5"/>
  <printOptions horizontalCentered="1"/>
  <pageMargins left="0.59055118110236227" right="0.59055118110236227" top="0.59055118110236227" bottom="0.39370078740157483" header="0.51181102362204722" footer="0.31496062992125984"/>
  <pageSetup paperSize="9" scale="85" firstPageNumber="18" pageOrder="overThenDown" orientation="portrait" useFirstPageNumber="1" r:id="rId1"/>
  <headerFooter scaleWithDoc="0">
    <oddFooter>&amp;C&amp;14&amp;P</oddFooter>
  </headerFooter>
  <rowBreaks count="1" manualBreakCount="1">
    <brk id="66" max="16383" man="1"/>
  </rowBreaks>
  <colBreaks count="1" manualBreakCount="1">
    <brk id="11" max="31"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codeName="Sheet5"/>
  <dimension ref="A1:BF34"/>
  <sheetViews>
    <sheetView view="pageBreakPreview" zoomScaleNormal="75" workbookViewId="0">
      <pane xSplit="2" ySplit="8" topLeftCell="C31" activePane="bottomRight" state="frozen"/>
      <selection activeCell="F34" sqref="F34"/>
      <selection pane="topRight" activeCell="F34" sqref="F34"/>
      <selection pane="bottomLeft" activeCell="F34" sqref="F34"/>
      <selection pane="bottomRight" activeCell="A36" sqref="A36:XFD81"/>
    </sheetView>
  </sheetViews>
  <sheetFormatPr defaultColWidth="13.33203125" defaultRowHeight="16.2" x14ac:dyDescent="0.2"/>
  <cols>
    <col min="1" max="1" width="2.88671875" style="169" bestFit="1" customWidth="1"/>
    <col min="2" max="2" width="8.6640625" style="169" customWidth="1"/>
    <col min="3" max="5" width="9.33203125" style="169" customWidth="1"/>
    <col min="6" max="14" width="5" style="169" customWidth="1"/>
    <col min="15" max="15" width="7.44140625" style="169" bestFit="1" customWidth="1"/>
    <col min="16" max="16" width="10.44140625" style="169" bestFit="1" customWidth="1"/>
    <col min="17" max="17" width="3.21875" style="169" customWidth="1"/>
    <col min="18" max="18" width="8.21875" style="367" customWidth="1"/>
    <col min="19" max="19" width="8.33203125" style="169" customWidth="1"/>
    <col min="20" max="20" width="7.88671875" style="169" customWidth="1"/>
    <col min="21" max="21" width="8.33203125" style="169" customWidth="1"/>
    <col min="22" max="22" width="8.44140625" style="169" customWidth="1"/>
    <col min="23" max="23" width="9.88671875" style="169" customWidth="1"/>
    <col min="24" max="24" width="8" style="169" customWidth="1"/>
    <col min="25" max="25" width="10.77734375" style="169" customWidth="1"/>
    <col min="26" max="26" width="11.77734375" style="169" customWidth="1"/>
    <col min="27" max="27" width="10.21875" style="169" customWidth="1"/>
    <col min="28" max="28" width="11.109375" style="169" customWidth="1"/>
    <col min="29" max="29" width="9.77734375" style="169" customWidth="1"/>
    <col min="30" max="30" width="7.6640625" style="169" customWidth="1"/>
    <col min="31" max="31" width="10.77734375" style="169" customWidth="1"/>
    <col min="32" max="32" width="7.6640625" style="169" customWidth="1"/>
    <col min="33" max="33" width="9.77734375" style="169" customWidth="1"/>
    <col min="34" max="34" width="7.6640625" style="169" customWidth="1"/>
    <col min="35" max="35" width="9.77734375" style="169" customWidth="1"/>
    <col min="36" max="36" width="7.6640625" style="169" customWidth="1"/>
    <col min="37" max="37" width="10" style="169" customWidth="1"/>
    <col min="38" max="38" width="7.6640625" style="169" customWidth="1"/>
    <col min="39" max="39" width="10.109375" style="169" customWidth="1"/>
    <col min="40" max="40" width="7.6640625" style="169" customWidth="1"/>
    <col min="41" max="41" width="12" style="169" customWidth="1"/>
    <col min="42" max="42" width="7.6640625" style="169" customWidth="1"/>
    <col min="43" max="43" width="12.109375" style="169" customWidth="1"/>
    <col min="44" max="44" width="11.44140625" style="169" customWidth="1"/>
    <col min="45" max="46" width="7.6640625" style="169" customWidth="1"/>
    <col min="47" max="47" width="11.6640625" style="169" customWidth="1"/>
    <col min="48" max="48" width="7.6640625" style="169" customWidth="1"/>
    <col min="49" max="49" width="10" style="169" customWidth="1"/>
    <col min="50" max="50" width="7.6640625" style="169" customWidth="1"/>
    <col min="51" max="51" width="7.77734375" style="169" customWidth="1"/>
    <col min="52" max="52" width="7" style="169" customWidth="1"/>
    <col min="53" max="53" width="9.88671875" style="169" customWidth="1"/>
    <col min="54" max="54" width="6.77734375" style="169" customWidth="1"/>
    <col min="55" max="55" width="11.21875" style="169" customWidth="1"/>
    <col min="56" max="56" width="7" style="169" customWidth="1"/>
    <col min="57" max="57" width="9.21875" style="169" customWidth="1"/>
    <col min="58" max="58" width="7.77734375" style="169" customWidth="1"/>
    <col min="59" max="59" width="3.44140625" style="169" customWidth="1"/>
    <col min="60" max="16384" width="13.33203125" style="169"/>
  </cols>
  <sheetData>
    <row r="1" spans="1:58" x14ac:dyDescent="0.2">
      <c r="A1" s="1851" t="s">
        <v>502</v>
      </c>
      <c r="B1" s="1851"/>
      <c r="C1" s="1851"/>
      <c r="D1" s="1851"/>
      <c r="E1" s="1851"/>
      <c r="F1" s="1851"/>
      <c r="G1" s="1851"/>
      <c r="H1" s="1851"/>
      <c r="I1" s="1851"/>
      <c r="J1" s="1851"/>
      <c r="K1" s="1851"/>
      <c r="L1" s="1851"/>
      <c r="M1" s="1851"/>
      <c r="N1" s="1851"/>
      <c r="O1" s="1851"/>
      <c r="P1" s="1851"/>
      <c r="Q1" s="408"/>
      <c r="R1" s="596"/>
      <c r="S1" s="408"/>
      <c r="T1" s="408"/>
      <c r="U1" s="408"/>
      <c r="V1" s="408"/>
      <c r="W1" s="408"/>
      <c r="X1" s="408"/>
      <c r="Y1" s="408"/>
      <c r="Z1" s="408"/>
      <c r="AA1" s="408"/>
      <c r="AB1" s="408"/>
      <c r="AC1" s="408"/>
      <c r="AD1" s="408"/>
      <c r="AE1" s="408"/>
      <c r="AF1" s="408"/>
      <c r="AG1" s="408"/>
      <c r="AH1" s="408"/>
      <c r="AI1" s="408"/>
      <c r="AJ1" s="408"/>
      <c r="AK1" s="408"/>
      <c r="AL1" s="408"/>
      <c r="AM1" s="408"/>
      <c r="AN1" s="408"/>
      <c r="AO1" s="408"/>
      <c r="AP1" s="408"/>
      <c r="AQ1" s="408"/>
      <c r="AR1" s="408"/>
      <c r="AS1" s="408"/>
      <c r="AT1" s="408"/>
      <c r="AU1" s="408"/>
      <c r="AV1" s="408"/>
      <c r="AW1" s="408"/>
      <c r="AX1" s="408"/>
      <c r="AY1" s="408"/>
      <c r="AZ1" s="408"/>
      <c r="BA1" s="170"/>
      <c r="BB1" s="170"/>
      <c r="BC1" s="170"/>
      <c r="BD1" s="170"/>
      <c r="BE1" s="170"/>
      <c r="BF1" s="170"/>
    </row>
    <row r="2" spans="1:58" x14ac:dyDescent="0.2">
      <c r="B2" s="597"/>
      <c r="C2" s="597"/>
      <c r="D2" s="597"/>
      <c r="E2" s="163"/>
      <c r="F2" s="163"/>
      <c r="G2" s="1853"/>
      <c r="H2" s="1853"/>
      <c r="I2" s="163"/>
      <c r="J2" s="163"/>
      <c r="K2" s="163"/>
      <c r="L2" s="163"/>
      <c r="M2" s="163"/>
      <c r="N2" s="163"/>
      <c r="O2" s="163"/>
      <c r="P2" s="163"/>
      <c r="Q2" s="163"/>
      <c r="R2" s="426"/>
      <c r="S2" s="163"/>
      <c r="T2" s="163"/>
      <c r="U2" s="163"/>
      <c r="V2" s="163"/>
      <c r="W2" s="163"/>
      <c r="X2" s="163"/>
      <c r="Y2" s="163"/>
      <c r="Z2" s="163"/>
      <c r="AA2" s="163"/>
      <c r="AB2" s="163"/>
      <c r="AC2" s="163"/>
      <c r="AD2" s="163"/>
      <c r="AE2" s="163"/>
      <c r="AF2" s="163"/>
      <c r="AG2" s="163"/>
      <c r="AH2" s="163"/>
      <c r="AI2" s="163"/>
      <c r="AJ2" s="163"/>
      <c r="AK2" s="163"/>
      <c r="AL2" s="163"/>
      <c r="AM2" s="163"/>
      <c r="AN2" s="163"/>
      <c r="AO2" s="163"/>
      <c r="AP2" s="163"/>
      <c r="AQ2" s="163"/>
      <c r="AR2" s="163"/>
      <c r="AS2" s="163"/>
      <c r="AT2" s="163"/>
      <c r="AU2" s="163"/>
      <c r="AV2" s="163"/>
      <c r="AW2" s="163"/>
      <c r="AX2" s="163"/>
      <c r="AY2" s="408"/>
      <c r="AZ2" s="408"/>
      <c r="BA2" s="170"/>
      <c r="BB2" s="170"/>
      <c r="BC2" s="170"/>
      <c r="BD2" s="170"/>
      <c r="BE2" s="170"/>
      <c r="BF2" s="170"/>
    </row>
    <row r="3" spans="1:58" ht="16.8" thickBot="1" x14ac:dyDescent="0.25">
      <c r="B3" s="1852" t="s">
        <v>423</v>
      </c>
      <c r="C3" s="1852"/>
      <c r="D3" s="1852"/>
      <c r="E3" s="163"/>
      <c r="F3" s="163"/>
      <c r="G3" s="598"/>
      <c r="H3" s="598"/>
      <c r="I3" s="163"/>
      <c r="J3" s="163"/>
      <c r="K3" s="163"/>
      <c r="L3" s="163"/>
      <c r="M3" s="163"/>
      <c r="N3" s="163"/>
      <c r="O3" s="163"/>
      <c r="P3" s="163"/>
      <c r="Q3" s="163"/>
      <c r="R3" s="426"/>
      <c r="S3" s="163"/>
      <c r="T3" s="163"/>
      <c r="U3" s="163"/>
      <c r="V3" s="163"/>
      <c r="W3" s="163"/>
      <c r="X3" s="163"/>
      <c r="Y3" s="163"/>
      <c r="Z3" s="163"/>
      <c r="AA3" s="163"/>
      <c r="AB3" s="163"/>
      <c r="AC3" s="163"/>
      <c r="AD3" s="163"/>
      <c r="AE3" s="163"/>
      <c r="AF3" s="163"/>
      <c r="AG3" s="163"/>
      <c r="AH3" s="163"/>
      <c r="AI3" s="163"/>
      <c r="AJ3" s="163"/>
      <c r="AK3" s="163"/>
      <c r="AL3" s="163"/>
      <c r="AM3" s="163"/>
      <c r="AN3" s="163"/>
      <c r="AO3" s="163"/>
      <c r="AP3" s="163"/>
      <c r="AQ3" s="163"/>
      <c r="AR3" s="163"/>
      <c r="AS3" s="163"/>
      <c r="AT3" s="163"/>
      <c r="AU3" s="163"/>
      <c r="AV3" s="163"/>
      <c r="AW3" s="163"/>
      <c r="AX3" s="163"/>
      <c r="AY3" s="408"/>
      <c r="AZ3" s="408"/>
      <c r="BA3" s="170"/>
      <c r="BB3" s="170"/>
      <c r="BC3" s="170"/>
      <c r="BD3" s="170"/>
      <c r="BE3" s="170"/>
      <c r="BF3" s="170"/>
    </row>
    <row r="4" spans="1:58" ht="18" customHeight="1" x14ac:dyDescent="0.2">
      <c r="A4" s="1842" t="s">
        <v>76</v>
      </c>
      <c r="B4" s="1843"/>
      <c r="C4" s="599"/>
      <c r="D4" s="599"/>
      <c r="E4" s="1860" t="s">
        <v>446</v>
      </c>
      <c r="F4" s="1861"/>
      <c r="G4" s="1861"/>
      <c r="H4" s="1861"/>
      <c r="I4" s="1861"/>
      <c r="J4" s="1861"/>
      <c r="K4" s="1861"/>
      <c r="L4" s="1861"/>
      <c r="M4" s="1861"/>
      <c r="N4" s="1861"/>
      <c r="O4" s="600"/>
      <c r="P4" s="601"/>
    </row>
    <row r="5" spans="1:58" ht="18" customHeight="1" x14ac:dyDescent="0.2">
      <c r="A5" s="1844"/>
      <c r="B5" s="1845"/>
      <c r="C5" s="602" t="s">
        <v>59</v>
      </c>
      <c r="D5" s="602" t="s">
        <v>447</v>
      </c>
      <c r="E5" s="603" t="s">
        <v>60</v>
      </c>
      <c r="F5" s="604"/>
      <c r="G5" s="1872" t="s">
        <v>113</v>
      </c>
      <c r="H5" s="1873"/>
      <c r="I5" s="1873"/>
      <c r="J5" s="1873"/>
      <c r="K5" s="1873"/>
      <c r="L5" s="1873"/>
      <c r="M5" s="1873"/>
      <c r="N5" s="1873"/>
      <c r="O5" s="605" t="s">
        <v>317</v>
      </c>
      <c r="P5" s="606" t="s">
        <v>61</v>
      </c>
    </row>
    <row r="6" spans="1:58" ht="18" customHeight="1" x14ac:dyDescent="0.2">
      <c r="A6" s="1844"/>
      <c r="B6" s="1845"/>
      <c r="C6" s="602" t="s">
        <v>62</v>
      </c>
      <c r="D6" s="602" t="s">
        <v>63</v>
      </c>
      <c r="E6" s="607" t="s">
        <v>64</v>
      </c>
      <c r="F6" s="608" t="s">
        <v>65</v>
      </c>
      <c r="G6" s="609" t="s">
        <v>448</v>
      </c>
      <c r="H6" s="1872" t="s">
        <v>449</v>
      </c>
      <c r="I6" s="1873"/>
      <c r="J6" s="1874"/>
      <c r="K6" s="1872" t="s">
        <v>450</v>
      </c>
      <c r="L6" s="1873"/>
      <c r="M6" s="1874"/>
      <c r="N6" s="603" t="s">
        <v>451</v>
      </c>
      <c r="O6" s="605"/>
      <c r="P6" s="610" t="s">
        <v>66</v>
      </c>
    </row>
    <row r="7" spans="1:58" ht="18" customHeight="1" x14ac:dyDescent="0.2">
      <c r="A7" s="1844"/>
      <c r="B7" s="1845"/>
      <c r="C7" s="602"/>
      <c r="D7" s="611"/>
      <c r="E7" s="612"/>
      <c r="F7" s="608" t="s">
        <v>64</v>
      </c>
      <c r="G7" s="607" t="s">
        <v>452</v>
      </c>
      <c r="H7" s="607" t="s">
        <v>67</v>
      </c>
      <c r="I7" s="608" t="s">
        <v>72</v>
      </c>
      <c r="J7" s="609" t="s">
        <v>44</v>
      </c>
      <c r="K7" s="609" t="s">
        <v>453</v>
      </c>
      <c r="L7" s="609" t="s">
        <v>454</v>
      </c>
      <c r="M7" s="609" t="s">
        <v>44</v>
      </c>
      <c r="N7" s="613"/>
      <c r="O7" s="614"/>
      <c r="P7" s="615"/>
    </row>
    <row r="8" spans="1:58" ht="18" customHeight="1" thickBot="1" x14ac:dyDescent="0.25">
      <c r="A8" s="1875"/>
      <c r="B8" s="1876"/>
      <c r="C8" s="616" t="s">
        <v>89</v>
      </c>
      <c r="D8" s="616" t="s">
        <v>89</v>
      </c>
      <c r="E8" s="616" t="s">
        <v>89</v>
      </c>
      <c r="F8" s="616" t="s">
        <v>88</v>
      </c>
      <c r="G8" s="616"/>
      <c r="H8" s="616"/>
      <c r="I8" s="616"/>
      <c r="J8" s="616"/>
      <c r="K8" s="616"/>
      <c r="L8" s="616"/>
      <c r="M8" s="616"/>
      <c r="N8" s="617"/>
      <c r="O8" s="618" t="s">
        <v>89</v>
      </c>
      <c r="P8" s="619" t="s">
        <v>89</v>
      </c>
    </row>
    <row r="9" spans="1:58" ht="24.9" customHeight="1" thickBot="1" x14ac:dyDescent="0.25">
      <c r="A9" s="1738" t="s">
        <v>248</v>
      </c>
      <c r="B9" s="1739"/>
      <c r="C9" s="620">
        <f>SUM(C10:C12)</f>
        <v>368472</v>
      </c>
      <c r="D9" s="620" t="e">
        <f>SUM(D10:D12)</f>
        <v>#REF!</v>
      </c>
      <c r="E9" s="620" t="e">
        <f>SUM(E10:E12)</f>
        <v>#REF!</v>
      </c>
      <c r="F9" s="620" t="e">
        <f>ROUND(E9/D9*100,0)</f>
        <v>#REF!</v>
      </c>
      <c r="G9" s="621" t="e">
        <f>ROUND(#REF!/#REF!*100,0)</f>
        <v>#REF!</v>
      </c>
      <c r="H9" s="620" t="e">
        <f>ROUND(#REF!/#REF!*100,0)</f>
        <v>#REF!</v>
      </c>
      <c r="I9" s="620" t="e">
        <f>ROUND(#REF!/#REF!*100,0)</f>
        <v>#REF!</v>
      </c>
      <c r="J9" s="620" t="e">
        <f>SUM(H9:I9)</f>
        <v>#REF!</v>
      </c>
      <c r="K9" s="620" t="e">
        <f>ROUND(#REF!/#REF!*100,0)</f>
        <v>#REF!</v>
      </c>
      <c r="L9" s="620" t="e">
        <f>ROUND(#REF!/#REF!*100,0)</f>
        <v>#REF!</v>
      </c>
      <c r="M9" s="621" t="e">
        <f>SUM(K9:L9)</f>
        <v>#REF!</v>
      </c>
      <c r="N9" s="622" t="e">
        <f>ROUND(#REF!/#REF!*100,0)</f>
        <v>#REF!</v>
      </c>
      <c r="O9" s="623">
        <f>SUM(O10:O12)</f>
        <v>2247</v>
      </c>
      <c r="P9" s="624">
        <f>SUM(P10:P12)</f>
        <v>5011</v>
      </c>
      <c r="R9" s="247"/>
    </row>
    <row r="10" spans="1:58" ht="24.9" customHeight="1" x14ac:dyDescent="0.2">
      <c r="A10" s="1733" t="s">
        <v>77</v>
      </c>
      <c r="B10" s="1707"/>
      <c r="C10" s="310">
        <f>SUM(C13:C15)</f>
        <v>193825</v>
      </c>
      <c r="D10" s="310" t="e">
        <f>SUM(D13:D15)</f>
        <v>#REF!</v>
      </c>
      <c r="E10" s="310">
        <f>SUM(E13:E15)</f>
        <v>227383</v>
      </c>
      <c r="F10" s="310" t="e">
        <f t="shared" ref="F10:F19" si="0">ROUND(E10/D10*100,0)</f>
        <v>#REF!</v>
      </c>
      <c r="G10" s="311" t="e">
        <f>ROUND(#REF!/#REF!*100,0)</f>
        <v>#REF!</v>
      </c>
      <c r="H10" s="625" t="e">
        <f>ROUND(#REF!/#REF!*100,0)</f>
        <v>#REF!</v>
      </c>
      <c r="I10" s="625" t="e">
        <f>ROUND(#REF!/#REF!*100,0)</f>
        <v>#REF!</v>
      </c>
      <c r="J10" s="625" t="e">
        <f t="shared" ref="J10:J20" si="1">SUM(H10:I10)</f>
        <v>#REF!</v>
      </c>
      <c r="K10" s="626" t="e">
        <f>ROUND(#REF!/#REF!*100,0)</f>
        <v>#REF!</v>
      </c>
      <c r="L10" s="310" t="e">
        <f>ROUND(#REF!/#REF!*100,0)</f>
        <v>#REF!</v>
      </c>
      <c r="M10" s="311" t="e">
        <f t="shared" ref="M10:M18" si="2">SUM(K10:L10)</f>
        <v>#REF!</v>
      </c>
      <c r="N10" s="313" t="e">
        <f>ROUND(#REF!/#REF!*100,0)</f>
        <v>#REF!</v>
      </c>
      <c r="O10" s="314">
        <f>SUM(O13:O15)</f>
        <v>952</v>
      </c>
      <c r="P10" s="315">
        <f>SUM(P13:P15)</f>
        <v>5006</v>
      </c>
      <c r="R10" s="247"/>
    </row>
    <row r="11" spans="1:58" ht="24.9" customHeight="1" x14ac:dyDescent="0.2">
      <c r="A11" s="1734" t="s">
        <v>249</v>
      </c>
      <c r="B11" s="1701"/>
      <c r="C11" s="312">
        <f>SUM(C16:C17)</f>
        <v>136066</v>
      </c>
      <c r="D11" s="312" t="e">
        <f>SUM(D16:D17)</f>
        <v>#REF!</v>
      </c>
      <c r="E11" s="312">
        <f>SUM(E16:E17)</f>
        <v>170903</v>
      </c>
      <c r="F11" s="312" t="e">
        <f t="shared" si="0"/>
        <v>#REF!</v>
      </c>
      <c r="G11" s="627" t="e">
        <f>ROUND(#REF!/#REF!*100,0)</f>
        <v>#REF!</v>
      </c>
      <c r="H11" s="553" t="e">
        <f>ROUND(#REF!/#REF!*100,0)</f>
        <v>#REF!</v>
      </c>
      <c r="I11" s="553" t="e">
        <f>ROUND(#REF!/#REF!*100,0)</f>
        <v>#REF!</v>
      </c>
      <c r="J11" s="553" t="e">
        <f t="shared" si="1"/>
        <v>#REF!</v>
      </c>
      <c r="K11" s="553" t="e">
        <f>ROUND(#REF!/#REF!*100,0)</f>
        <v>#REF!</v>
      </c>
      <c r="L11" s="328" t="e">
        <f>ROUND(#REF!/#REF!*100,0)</f>
        <v>#REF!</v>
      </c>
      <c r="M11" s="328" t="e">
        <f t="shared" si="2"/>
        <v>#REF!</v>
      </c>
      <c r="N11" s="354" t="e">
        <f>ROUND(#REF!/#REF!*100,0)</f>
        <v>#REF!</v>
      </c>
      <c r="O11" s="355">
        <f>SUM(O16:O17)</f>
        <v>1294</v>
      </c>
      <c r="P11" s="356">
        <f>SUM(P16:P17)</f>
        <v>5</v>
      </c>
      <c r="R11" s="247"/>
    </row>
    <row r="12" spans="1:58" ht="24.9" customHeight="1" thickBot="1" x14ac:dyDescent="0.25">
      <c r="A12" s="1742" t="s">
        <v>78</v>
      </c>
      <c r="B12" s="1715"/>
      <c r="C12" s="389">
        <f>SUM(C18:C19)</f>
        <v>38581</v>
      </c>
      <c r="D12" s="389" t="e">
        <f>SUM(D18:D19)</f>
        <v>#REF!</v>
      </c>
      <c r="E12" s="389" t="e">
        <f>SUM(E18:E19)</f>
        <v>#REF!</v>
      </c>
      <c r="F12" s="312" t="e">
        <f t="shared" si="0"/>
        <v>#REF!</v>
      </c>
      <c r="G12" s="312" t="e">
        <f>ROUND(#REF!/#REF!*100,0)</f>
        <v>#REF!</v>
      </c>
      <c r="H12" s="620" t="e">
        <f>ROUND(#REF!/#REF!*100,0)</f>
        <v>#REF!</v>
      </c>
      <c r="I12" s="620" t="e">
        <f>ROUND(#REF!/#REF!*100,0)</f>
        <v>#REF!</v>
      </c>
      <c r="J12" s="620" t="e">
        <f t="shared" si="1"/>
        <v>#REF!</v>
      </c>
      <c r="K12" s="620" t="e">
        <f>ROUND(#REF!/#REF!*100,0)</f>
        <v>#REF!</v>
      </c>
      <c r="L12" s="389" t="e">
        <f>ROUND(#REF!/#REF!*100,0)</f>
        <v>#REF!</v>
      </c>
      <c r="M12" s="390" t="e">
        <f t="shared" si="2"/>
        <v>#REF!</v>
      </c>
      <c r="N12" s="391" t="e">
        <f>ROUND(#REF!/#REF!*100,0)</f>
        <v>#REF!</v>
      </c>
      <c r="O12" s="628">
        <f>SUM(O18:O19)</f>
        <v>1</v>
      </c>
      <c r="P12" s="629">
        <f>SUM(P18:P19)</f>
        <v>0</v>
      </c>
      <c r="R12" s="247"/>
    </row>
    <row r="13" spans="1:58" ht="24.9" customHeight="1" x14ac:dyDescent="0.2">
      <c r="A13" s="1857" t="s">
        <v>79</v>
      </c>
      <c r="B13" s="1342" t="s">
        <v>250</v>
      </c>
      <c r="C13" s="1432">
        <f>SUM(C20:C22)</f>
        <v>40515</v>
      </c>
      <c r="D13" s="912" t="e">
        <f>SUM(D20:D22)</f>
        <v>#REF!</v>
      </c>
      <c r="E13" s="912">
        <f>SUM(E20:E22)</f>
        <v>49741</v>
      </c>
      <c r="F13" s="912" t="e">
        <f t="shared" si="0"/>
        <v>#REF!</v>
      </c>
      <c r="G13" s="912" t="e">
        <f>ROUND(#REF!/#REF!*100,0)</f>
        <v>#REF!</v>
      </c>
      <c r="H13" s="912" t="e">
        <f>ROUND(#REF!/#REF!*100,0)</f>
        <v>#REF!</v>
      </c>
      <c r="I13" s="912" t="e">
        <f>ROUND(#REF!/#REF!*100,0)</f>
        <v>#REF!</v>
      </c>
      <c r="J13" s="312" t="e">
        <f>SUM(H13:I13)</f>
        <v>#REF!</v>
      </c>
      <c r="K13" s="912" t="e">
        <f>ROUND(#REF!/#REF!*100,0)</f>
        <v>#REF!</v>
      </c>
      <c r="L13" s="912" t="e">
        <f>ROUND(#REF!/#REF!*100,0)</f>
        <v>#REF!</v>
      </c>
      <c r="M13" s="912" t="e">
        <f t="shared" si="2"/>
        <v>#REF!</v>
      </c>
      <c r="N13" s="354" t="e">
        <f>ROUND(#REF!/#REF!*100,0)</f>
        <v>#REF!</v>
      </c>
      <c r="O13" s="913">
        <f>SUM(O20:O22)</f>
        <v>120</v>
      </c>
      <c r="P13" s="914">
        <f>SUM(P20:P22)</f>
        <v>1593</v>
      </c>
      <c r="R13" s="247"/>
    </row>
    <row r="14" spans="1:58" ht="24.9" customHeight="1" x14ac:dyDescent="0.2">
      <c r="A14" s="1858"/>
      <c r="B14" s="1341" t="s">
        <v>251</v>
      </c>
      <c r="C14" s="312">
        <f>SUM(C23:C25)</f>
        <v>104260</v>
      </c>
      <c r="D14" s="312" t="e">
        <f>SUM(D23:D25)</f>
        <v>#REF!</v>
      </c>
      <c r="E14" s="312">
        <f>SUM(E23:E25)</f>
        <v>118782</v>
      </c>
      <c r="F14" s="312" t="e">
        <f>ROUND(E14/D14*100,0)</f>
        <v>#REF!</v>
      </c>
      <c r="G14" s="328" t="e">
        <f>ROUND(#REF!/#REF!*100,0)</f>
        <v>#REF!</v>
      </c>
      <c r="H14" s="312" t="e">
        <f>ROUND(#REF!/#REF!*100,0)</f>
        <v>#REF!</v>
      </c>
      <c r="I14" s="312" t="e">
        <f>ROUND(#REF!/#REF!*100,0)</f>
        <v>#REF!</v>
      </c>
      <c r="J14" s="312" t="e">
        <f t="shared" si="1"/>
        <v>#REF!</v>
      </c>
      <c r="K14" s="312" t="e">
        <f>ROUND(#REF!/#REF!*100,0)</f>
        <v>#REF!</v>
      </c>
      <c r="L14" s="312" t="e">
        <f>ROUND(#REF!/#REF!*100,0)</f>
        <v>#REF!</v>
      </c>
      <c r="M14" s="328" t="e">
        <f t="shared" si="2"/>
        <v>#REF!</v>
      </c>
      <c r="N14" s="354" t="e">
        <f>ROUND(#REF!/#REF!*100,0)</f>
        <v>#REF!</v>
      </c>
      <c r="O14" s="355">
        <f>SUM(O23:O25)</f>
        <v>832</v>
      </c>
      <c r="P14" s="356">
        <f>SUM(P23:P25)</f>
        <v>3413</v>
      </c>
      <c r="R14" s="247"/>
    </row>
    <row r="15" spans="1:58" ht="24.9" customHeight="1" x14ac:dyDescent="0.2">
      <c r="A15" s="1858"/>
      <c r="B15" s="1341" t="s">
        <v>252</v>
      </c>
      <c r="C15" s="312">
        <f>SUM(C26)</f>
        <v>49050</v>
      </c>
      <c r="D15" s="312" t="e">
        <f>SUM(D26)</f>
        <v>#REF!</v>
      </c>
      <c r="E15" s="312">
        <f>SUM(E26)</f>
        <v>58860</v>
      </c>
      <c r="F15" s="312" t="e">
        <f>ROUND(E15/D15*100,0)</f>
        <v>#REF!</v>
      </c>
      <c r="G15" s="328" t="e">
        <f>ROUND(#REF!/#REF!*100,0)</f>
        <v>#REF!</v>
      </c>
      <c r="H15" s="312" t="e">
        <f>ROUND(#REF!/#REF!*100,0)</f>
        <v>#REF!</v>
      </c>
      <c r="I15" s="312" t="e">
        <f>ROUND(#REF!/#REF!*100,0)</f>
        <v>#REF!</v>
      </c>
      <c r="J15" s="312" t="e">
        <f t="shared" si="1"/>
        <v>#REF!</v>
      </c>
      <c r="K15" s="312" t="e">
        <f>ROUND(#REF!/#REF!*100,0)</f>
        <v>#REF!</v>
      </c>
      <c r="L15" s="312" t="e">
        <f>ROUND(#REF!/#REF!*100,0)</f>
        <v>#REF!</v>
      </c>
      <c r="M15" s="328" t="e">
        <f t="shared" si="2"/>
        <v>#REF!</v>
      </c>
      <c r="N15" s="354" t="e">
        <f>ROUND(#REF!/#REF!*100,0)</f>
        <v>#REF!</v>
      </c>
      <c r="O15" s="355">
        <f>SUM(O26)</f>
        <v>0</v>
      </c>
      <c r="P15" s="356">
        <f>SUM(P26)</f>
        <v>0</v>
      </c>
      <c r="R15" s="247"/>
    </row>
    <row r="16" spans="1:58" ht="24.9" customHeight="1" x14ac:dyDescent="0.2">
      <c r="A16" s="1858"/>
      <c r="B16" s="1341" t="s">
        <v>249</v>
      </c>
      <c r="C16" s="312">
        <f>SUM(C27:C29)</f>
        <v>126016</v>
      </c>
      <c r="D16" s="312" t="e">
        <f>SUM(D27:D29)</f>
        <v>#REF!</v>
      </c>
      <c r="E16" s="312">
        <f>SUM(E27:E29)</f>
        <v>158742</v>
      </c>
      <c r="F16" s="312" t="e">
        <f t="shared" si="0"/>
        <v>#REF!</v>
      </c>
      <c r="G16" s="328" t="e">
        <f>ROUND(#REF!/#REF!*100,0)</f>
        <v>#REF!</v>
      </c>
      <c r="H16" s="312" t="e">
        <f>ROUND(#REF!/#REF!*100,0)</f>
        <v>#REF!</v>
      </c>
      <c r="I16" s="312" t="e">
        <f>ROUND(#REF!/#REF!*100,0)</f>
        <v>#REF!</v>
      </c>
      <c r="J16" s="312" t="e">
        <f t="shared" si="1"/>
        <v>#REF!</v>
      </c>
      <c r="K16" s="312" t="e">
        <f>ROUND(#REF!/#REF!*100,0)</f>
        <v>#REF!</v>
      </c>
      <c r="L16" s="312" t="e">
        <f>ROUND(#REF!/#REF!*100,0)</f>
        <v>#REF!</v>
      </c>
      <c r="M16" s="328" t="e">
        <f t="shared" si="2"/>
        <v>#REF!</v>
      </c>
      <c r="N16" s="354" t="e">
        <f>ROUND(#REF!/#REF!*100,0)</f>
        <v>#REF!</v>
      </c>
      <c r="O16" s="355">
        <f>SUM(O27:O29)</f>
        <v>1294</v>
      </c>
      <c r="P16" s="356">
        <f>SUM(P27:P29)</f>
        <v>5</v>
      </c>
      <c r="R16" s="247"/>
    </row>
    <row r="17" spans="1:21" ht="24.9" customHeight="1" x14ac:dyDescent="0.2">
      <c r="A17" s="1858"/>
      <c r="B17" s="1341" t="s">
        <v>80</v>
      </c>
      <c r="C17" s="312">
        <f>SUM(C30)</f>
        <v>10050</v>
      </c>
      <c r="D17" s="312" t="e">
        <f>SUM(D30)</f>
        <v>#REF!</v>
      </c>
      <c r="E17" s="312">
        <f>SUM(E30)</f>
        <v>12161</v>
      </c>
      <c r="F17" s="312" t="e">
        <f t="shared" si="0"/>
        <v>#REF!</v>
      </c>
      <c r="G17" s="328" t="e">
        <f>ROUND(#REF!/#REF!*100,0)</f>
        <v>#REF!</v>
      </c>
      <c r="H17" s="312" t="e">
        <f>ROUND(#REF!/#REF!*100,0)</f>
        <v>#REF!</v>
      </c>
      <c r="I17" s="312" t="e">
        <f>ROUND(#REF!/#REF!*100,0)</f>
        <v>#REF!</v>
      </c>
      <c r="J17" s="312" t="e">
        <f t="shared" si="1"/>
        <v>#REF!</v>
      </c>
      <c r="K17" s="312" t="e">
        <f>ROUND(#REF!/#REF!*100,0)</f>
        <v>#REF!</v>
      </c>
      <c r="L17" s="312" t="e">
        <f>ROUND(#REF!/#REF!*100,0)</f>
        <v>#REF!</v>
      </c>
      <c r="M17" s="328" t="e">
        <f t="shared" si="2"/>
        <v>#REF!</v>
      </c>
      <c r="N17" s="354" t="e">
        <f>ROUND(#REF!/#REF!*100,0)</f>
        <v>#REF!</v>
      </c>
      <c r="O17" s="355">
        <f>SUM(O30)</f>
        <v>0</v>
      </c>
      <c r="P17" s="356">
        <f>SUM(P30)</f>
        <v>0</v>
      </c>
      <c r="R17" s="247"/>
    </row>
    <row r="18" spans="1:21" ht="24.9" customHeight="1" x14ac:dyDescent="0.2">
      <c r="A18" s="1858"/>
      <c r="B18" s="1341" t="s">
        <v>253</v>
      </c>
      <c r="C18" s="312">
        <f>SUM(C31:C32)</f>
        <v>18781</v>
      </c>
      <c r="D18" s="312" t="e">
        <f>SUM(D31:D32)</f>
        <v>#REF!</v>
      </c>
      <c r="E18" s="312">
        <f>SUM(E31:E32)</f>
        <v>26294</v>
      </c>
      <c r="F18" s="312" t="e">
        <f t="shared" si="0"/>
        <v>#REF!</v>
      </c>
      <c r="G18" s="328" t="e">
        <f>ROUND(#REF!/#REF!*100,0)</f>
        <v>#REF!</v>
      </c>
      <c r="H18" s="312" t="e">
        <f>ROUND(#REF!/#REF!*100,0)</f>
        <v>#REF!</v>
      </c>
      <c r="I18" s="312" t="e">
        <f>ROUND(#REF!/#REF!*100,0)</f>
        <v>#REF!</v>
      </c>
      <c r="J18" s="312" t="e">
        <f t="shared" si="1"/>
        <v>#REF!</v>
      </c>
      <c r="K18" s="312" t="e">
        <f>ROUND(#REF!/#REF!*100,0)</f>
        <v>#REF!</v>
      </c>
      <c r="L18" s="312" t="e">
        <f>ROUND(#REF!/#REF!*100,0)</f>
        <v>#REF!</v>
      </c>
      <c r="M18" s="328" t="e">
        <f t="shared" si="2"/>
        <v>#REF!</v>
      </c>
      <c r="N18" s="354" t="e">
        <f>ROUND(#REF!/#REF!*100,0)</f>
        <v>#REF!</v>
      </c>
      <c r="O18" s="355">
        <f>SUM(O31,O32)</f>
        <v>1</v>
      </c>
      <c r="P18" s="356">
        <f>SUM(P31:P32)</f>
        <v>0</v>
      </c>
      <c r="R18" s="247"/>
    </row>
    <row r="19" spans="1:21" ht="24.9" customHeight="1" thickBot="1" x14ac:dyDescent="0.25">
      <c r="A19" s="1859"/>
      <c r="B19" s="1354" t="s">
        <v>247</v>
      </c>
      <c r="C19" s="389">
        <f>SUM(C33)</f>
        <v>19800</v>
      </c>
      <c r="D19" s="389" t="e">
        <f>SUM(D33)</f>
        <v>#REF!</v>
      </c>
      <c r="E19" s="389" t="e">
        <f>SUM(E33)</f>
        <v>#REF!</v>
      </c>
      <c r="F19" s="389" t="e">
        <f t="shared" si="0"/>
        <v>#REF!</v>
      </c>
      <c r="G19" s="390" t="e">
        <f>ROUND(#REF!/#REF!*100,0)</f>
        <v>#REF!</v>
      </c>
      <c r="H19" s="389" t="e">
        <f>ROUND(#REF!/#REF!*100,0)</f>
        <v>#REF!</v>
      </c>
      <c r="I19" s="389" t="e">
        <f>ROUND(#REF!/#REF!*100,0)</f>
        <v>#REF!</v>
      </c>
      <c r="J19" s="389" t="e">
        <f t="shared" si="1"/>
        <v>#REF!</v>
      </c>
      <c r="K19" s="389" t="e">
        <f>ROUND(#REF!/#REF!*100,0)</f>
        <v>#REF!</v>
      </c>
      <c r="L19" s="389" t="e">
        <f>ROUND(#REF!/#REF!*100,0)</f>
        <v>#REF!</v>
      </c>
      <c r="M19" s="390" t="e">
        <f>SUM(K19:L19)</f>
        <v>#REF!</v>
      </c>
      <c r="N19" s="391" t="e">
        <f>ROUND(#REF!/#REF!*100,0)</f>
        <v>#REF!</v>
      </c>
      <c r="O19" s="628">
        <f>SUM(O33)</f>
        <v>0</v>
      </c>
      <c r="P19" s="629">
        <f>SUM(P33)</f>
        <v>0</v>
      </c>
      <c r="R19" s="247"/>
    </row>
    <row r="20" spans="1:21" ht="24.9" customHeight="1" x14ac:dyDescent="0.2">
      <c r="A20" s="1854" t="s">
        <v>259</v>
      </c>
      <c r="B20" s="394" t="s">
        <v>254</v>
      </c>
      <c r="C20" s="1224">
        <f>'[3]1標高別銘柄品種'!$F$20</f>
        <v>10115</v>
      </c>
      <c r="D20" s="912" t="e">
        <f>#REF!*C20</f>
        <v>#REF!</v>
      </c>
      <c r="E20" s="912">
        <v>12846</v>
      </c>
      <c r="F20" s="1230" t="e">
        <f>ROUND(E20/D20*100,0)</f>
        <v>#REF!</v>
      </c>
      <c r="G20" s="1230">
        <v>79</v>
      </c>
      <c r="H20" s="1230">
        <v>7</v>
      </c>
      <c r="I20" s="1230">
        <v>5</v>
      </c>
      <c r="J20" s="1230">
        <f t="shared" si="1"/>
        <v>12</v>
      </c>
      <c r="K20" s="912">
        <v>5</v>
      </c>
      <c r="L20" s="912">
        <v>4</v>
      </c>
      <c r="M20" s="912">
        <f t="shared" ref="M20" si="3">SUM(K20:L20)</f>
        <v>9</v>
      </c>
      <c r="N20" s="912"/>
      <c r="O20" s="913"/>
      <c r="P20" s="914"/>
      <c r="R20" s="247"/>
    </row>
    <row r="21" spans="1:21" ht="24.9" customHeight="1" x14ac:dyDescent="0.2">
      <c r="A21" s="1855"/>
      <c r="B21" s="308" t="s">
        <v>255</v>
      </c>
      <c r="C21" s="1222">
        <f>'[4]1標高別銘柄品種'!$F$24</f>
        <v>8810</v>
      </c>
      <c r="D21" s="396" t="e">
        <f>#REF!*C21</f>
        <v>#REF!</v>
      </c>
      <c r="E21" s="396">
        <v>10406</v>
      </c>
      <c r="F21" s="396">
        <v>93</v>
      </c>
      <c r="G21" s="396">
        <v>47</v>
      </c>
      <c r="H21" s="396">
        <v>9</v>
      </c>
      <c r="I21" s="396">
        <v>39</v>
      </c>
      <c r="J21" s="396">
        <v>48</v>
      </c>
      <c r="K21" s="396">
        <v>2</v>
      </c>
      <c r="L21" s="396">
        <v>3</v>
      </c>
      <c r="M21" s="396">
        <v>5</v>
      </c>
      <c r="N21" s="396"/>
      <c r="O21" s="630"/>
      <c r="P21" s="631">
        <v>783</v>
      </c>
      <c r="R21" s="247"/>
    </row>
    <row r="22" spans="1:21" ht="24.9" customHeight="1" x14ac:dyDescent="0.2">
      <c r="A22" s="1855"/>
      <c r="B22" s="632" t="s">
        <v>256</v>
      </c>
      <c r="C22" s="1247">
        <f>'[5]1標高別銘柄品種'!$F$28</f>
        <v>21590</v>
      </c>
      <c r="D22" s="633" t="e">
        <f>#REF!*C22</f>
        <v>#REF!</v>
      </c>
      <c r="E22" s="633">
        <v>26489</v>
      </c>
      <c r="F22" s="633" t="e">
        <f>E22/D22*100</f>
        <v>#REF!</v>
      </c>
      <c r="G22" s="633">
        <v>55</v>
      </c>
      <c r="H22" s="633">
        <v>5</v>
      </c>
      <c r="I22" s="633">
        <v>20</v>
      </c>
      <c r="J22" s="633">
        <f>I22+H22</f>
        <v>25</v>
      </c>
      <c r="K22" s="633">
        <v>15</v>
      </c>
      <c r="L22" s="633">
        <v>5</v>
      </c>
      <c r="M22" s="633">
        <f>L22+K22</f>
        <v>20</v>
      </c>
      <c r="N22" s="634"/>
      <c r="O22" s="635">
        <v>120</v>
      </c>
      <c r="P22" s="636">
        <v>810</v>
      </c>
      <c r="R22" s="247"/>
    </row>
    <row r="23" spans="1:21" ht="24.9" customHeight="1" x14ac:dyDescent="0.2">
      <c r="A23" s="1855"/>
      <c r="B23" s="308" t="s">
        <v>251</v>
      </c>
      <c r="C23" s="1222">
        <f>'[15]1標高別銘柄品種'!$F$30</f>
        <v>44600</v>
      </c>
      <c r="D23" s="244" t="e">
        <f>#REF!*C23</f>
        <v>#REF!</v>
      </c>
      <c r="E23" s="244">
        <v>52365</v>
      </c>
      <c r="F23" s="245">
        <v>100</v>
      </c>
      <c r="G23" s="243">
        <v>87</v>
      </c>
      <c r="H23" s="243">
        <v>4</v>
      </c>
      <c r="I23" s="243">
        <v>2</v>
      </c>
      <c r="J23" s="243">
        <v>6</v>
      </c>
      <c r="K23" s="243">
        <v>5.4</v>
      </c>
      <c r="L23" s="243">
        <v>2</v>
      </c>
      <c r="M23" s="243">
        <v>7</v>
      </c>
      <c r="N23" s="243"/>
      <c r="O23" s="243">
        <v>263</v>
      </c>
      <c r="P23" s="335"/>
      <c r="R23" s="247"/>
    </row>
    <row r="24" spans="1:21" ht="24.9" customHeight="1" x14ac:dyDescent="0.2">
      <c r="A24" s="1855"/>
      <c r="B24" s="308" t="s">
        <v>257</v>
      </c>
      <c r="C24" s="1222">
        <f>'[7]1標高別銘柄品種'!$F$34</f>
        <v>11450</v>
      </c>
      <c r="D24" s="244" t="e">
        <f>#REF!*C24</f>
        <v>#REF!</v>
      </c>
      <c r="E24" s="244">
        <v>13511</v>
      </c>
      <c r="F24" s="244">
        <v>100</v>
      </c>
      <c r="G24" s="231">
        <v>52</v>
      </c>
      <c r="H24" s="231">
        <v>28</v>
      </c>
      <c r="I24" s="231">
        <v>2</v>
      </c>
      <c r="J24" s="231">
        <v>30</v>
      </c>
      <c r="K24" s="231">
        <v>12</v>
      </c>
      <c r="L24" s="231">
        <v>6</v>
      </c>
      <c r="M24" s="231">
        <v>18</v>
      </c>
      <c r="N24" s="231"/>
      <c r="O24" s="637"/>
      <c r="P24" s="399"/>
      <c r="R24" s="247"/>
    </row>
    <row r="25" spans="1:21" ht="24.9" customHeight="1" x14ac:dyDescent="0.2">
      <c r="A25" s="1855"/>
      <c r="B25" s="308" t="s">
        <v>81</v>
      </c>
      <c r="C25" s="1287">
        <f>'[8]1標高別銘柄品種'!$F$43</f>
        <v>48210</v>
      </c>
      <c r="D25" s="638" t="e">
        <f>#REF!*C25</f>
        <v>#REF!</v>
      </c>
      <c r="E25" s="1288">
        <v>52906</v>
      </c>
      <c r="F25" s="1288">
        <v>93</v>
      </c>
      <c r="G25" s="1288">
        <v>70</v>
      </c>
      <c r="H25" s="909">
        <v>8</v>
      </c>
      <c r="I25" s="909">
        <v>2</v>
      </c>
      <c r="J25" s="909">
        <f>H25+I25</f>
        <v>10</v>
      </c>
      <c r="K25" s="909">
        <v>10</v>
      </c>
      <c r="L25" s="909">
        <v>3</v>
      </c>
      <c r="M25" s="909">
        <f>K25+L25</f>
        <v>13</v>
      </c>
      <c r="N25" s="910"/>
      <c r="O25" s="969">
        <v>569</v>
      </c>
      <c r="P25" s="971">
        <v>3413</v>
      </c>
      <c r="R25" s="247"/>
    </row>
    <row r="26" spans="1:21" ht="24.9" customHeight="1" x14ac:dyDescent="0.2">
      <c r="A26" s="1855"/>
      <c r="B26" s="308" t="s">
        <v>252</v>
      </c>
      <c r="C26" s="1292">
        <f>'[9]1標高別銘柄品種すみ'!$F$53</f>
        <v>49050</v>
      </c>
      <c r="D26" s="243" t="e">
        <f>#REF!*C26</f>
        <v>#REF!</v>
      </c>
      <c r="E26" s="243">
        <v>58860</v>
      </c>
      <c r="F26" s="1293">
        <v>100</v>
      </c>
      <c r="G26" s="243">
        <v>70</v>
      </c>
      <c r="H26" s="1333">
        <v>7</v>
      </c>
      <c r="I26" s="402">
        <v>3</v>
      </c>
      <c r="J26" s="402">
        <v>10</v>
      </c>
      <c r="K26" s="402">
        <v>10</v>
      </c>
      <c r="L26" s="402">
        <v>10</v>
      </c>
      <c r="M26" s="402">
        <v>20</v>
      </c>
      <c r="N26" s="402"/>
      <c r="O26" s="1332"/>
      <c r="P26" s="648"/>
      <c r="R26" s="247"/>
    </row>
    <row r="27" spans="1:21" ht="24.9" customHeight="1" x14ac:dyDescent="0.2">
      <c r="A27" s="1855"/>
      <c r="B27" s="308" t="s">
        <v>249</v>
      </c>
      <c r="C27" s="1292">
        <v>45020</v>
      </c>
      <c r="D27" s="243">
        <v>57175</v>
      </c>
      <c r="E27" s="243">
        <v>56032</v>
      </c>
      <c r="F27" s="243">
        <v>98</v>
      </c>
      <c r="G27" s="1331">
        <v>81</v>
      </c>
      <c r="H27" s="644">
        <v>10</v>
      </c>
      <c r="I27" s="643">
        <v>5</v>
      </c>
      <c r="J27" s="643">
        <v>15</v>
      </c>
      <c r="K27" s="643">
        <v>3</v>
      </c>
      <c r="L27" s="643">
        <v>1</v>
      </c>
      <c r="M27" s="643">
        <v>4</v>
      </c>
      <c r="N27" s="643"/>
      <c r="O27" s="1332">
        <v>1143</v>
      </c>
      <c r="P27" s="1307"/>
      <c r="R27" s="247"/>
    </row>
    <row r="28" spans="1:21" ht="24.9" customHeight="1" x14ac:dyDescent="0.2">
      <c r="A28" s="1855"/>
      <c r="B28" s="639" t="s">
        <v>82</v>
      </c>
      <c r="C28" s="1292">
        <f>'[16]1標高別銘柄品種'!$F$61</f>
        <v>37790</v>
      </c>
      <c r="D28" s="243" t="e">
        <f>#REF!*C28</f>
        <v>#REF!</v>
      </c>
      <c r="E28" s="243">
        <v>47843</v>
      </c>
      <c r="F28" s="243">
        <v>99.68</v>
      </c>
      <c r="G28" s="243">
        <v>83</v>
      </c>
      <c r="H28" s="1330">
        <v>2</v>
      </c>
      <c r="I28" s="640">
        <v>2</v>
      </c>
      <c r="J28" s="640">
        <v>4</v>
      </c>
      <c r="K28" s="640">
        <v>6</v>
      </c>
      <c r="L28" s="640">
        <v>7</v>
      </c>
      <c r="M28" s="640">
        <v>13</v>
      </c>
      <c r="N28" s="640"/>
      <c r="O28" s="641">
        <v>150</v>
      </c>
      <c r="P28" s="642"/>
      <c r="R28" s="247"/>
    </row>
    <row r="29" spans="1:21" ht="24.9" customHeight="1" x14ac:dyDescent="0.2">
      <c r="A29" s="1855"/>
      <c r="B29" s="639" t="s">
        <v>83</v>
      </c>
      <c r="C29" s="1292">
        <v>43206</v>
      </c>
      <c r="D29" s="243" t="e">
        <f>#REF!*C29</f>
        <v>#REF!</v>
      </c>
      <c r="E29" s="243">
        <v>54867</v>
      </c>
      <c r="F29" s="243">
        <f>G29+J29+M29+N29</f>
        <v>100</v>
      </c>
      <c r="G29" s="243">
        <v>86</v>
      </c>
      <c r="H29" s="644">
        <v>5</v>
      </c>
      <c r="I29" s="643">
        <v>1</v>
      </c>
      <c r="J29" s="643">
        <v>6</v>
      </c>
      <c r="K29" s="643">
        <v>7</v>
      </c>
      <c r="L29" s="643">
        <v>1</v>
      </c>
      <c r="M29" s="644">
        <v>8</v>
      </c>
      <c r="N29" s="645"/>
      <c r="O29" s="646">
        <v>1</v>
      </c>
      <c r="P29" s="1307">
        <v>5</v>
      </c>
      <c r="Q29" s="170"/>
      <c r="R29" s="247"/>
      <c r="S29" s="170"/>
      <c r="T29" s="170"/>
      <c r="U29" s="170"/>
    </row>
    <row r="30" spans="1:21" ht="24.9" customHeight="1" x14ac:dyDescent="0.2">
      <c r="A30" s="1855"/>
      <c r="B30" s="308" t="s">
        <v>80</v>
      </c>
      <c r="C30" s="1292">
        <f>'[12]1標高別銘柄品種'!$F$73</f>
        <v>10050</v>
      </c>
      <c r="D30" s="243" t="e">
        <f>#REF!*C30</f>
        <v>#REF!</v>
      </c>
      <c r="E30" s="243">
        <v>12161</v>
      </c>
      <c r="F30" s="553">
        <v>100</v>
      </c>
      <c r="G30" s="553">
        <v>95</v>
      </c>
      <c r="H30" s="328">
        <v>2</v>
      </c>
      <c r="I30" s="312">
        <v>1</v>
      </c>
      <c r="J30" s="312">
        <v>3</v>
      </c>
      <c r="K30" s="312">
        <v>1</v>
      </c>
      <c r="L30" s="312">
        <v>1</v>
      </c>
      <c r="M30" s="328">
        <v>2</v>
      </c>
      <c r="N30" s="354"/>
      <c r="O30" s="355"/>
      <c r="P30" s="356"/>
      <c r="Q30" s="170"/>
      <c r="R30" s="247"/>
      <c r="S30" s="170"/>
      <c r="T30" s="170"/>
      <c r="U30" s="170"/>
    </row>
    <row r="31" spans="1:21" ht="24.9" customHeight="1" x14ac:dyDescent="0.2">
      <c r="A31" s="1855"/>
      <c r="B31" s="308" t="s">
        <v>253</v>
      </c>
      <c r="C31" s="1313">
        <f>[17]●1標高別銘柄品種!$F$11</f>
        <v>16570</v>
      </c>
      <c r="D31" s="643" t="e">
        <f>$J$16*C31</f>
        <v>#REF!</v>
      </c>
      <c r="E31" s="643">
        <v>23364</v>
      </c>
      <c r="F31" s="643">
        <v>100</v>
      </c>
      <c r="G31" s="643">
        <v>70</v>
      </c>
      <c r="H31" s="402">
        <v>15</v>
      </c>
      <c r="I31" s="402">
        <v>5</v>
      </c>
      <c r="J31" s="402">
        <v>20</v>
      </c>
      <c r="K31" s="402">
        <v>5</v>
      </c>
      <c r="L31" s="402">
        <v>5</v>
      </c>
      <c r="M31" s="402">
        <v>10</v>
      </c>
      <c r="N31" s="402"/>
      <c r="O31" s="647">
        <v>1</v>
      </c>
      <c r="P31" s="648"/>
      <c r="Q31" s="170"/>
      <c r="R31" s="247"/>
      <c r="S31" s="170"/>
      <c r="T31" s="170"/>
      <c r="U31" s="170"/>
    </row>
    <row r="32" spans="1:21" ht="24.9" customHeight="1" x14ac:dyDescent="0.2">
      <c r="A32" s="1855"/>
      <c r="B32" s="228" t="s">
        <v>258</v>
      </c>
      <c r="C32" s="1316">
        <f>'[13]1標高別銘柄品種'!$F$87</f>
        <v>2211</v>
      </c>
      <c r="D32" s="643" t="e">
        <f>#REF!*C32</f>
        <v>#REF!</v>
      </c>
      <c r="E32" s="231">
        <v>2930</v>
      </c>
      <c r="F32" s="231">
        <v>94</v>
      </c>
      <c r="G32" s="231">
        <v>91</v>
      </c>
      <c r="H32" s="231">
        <v>5</v>
      </c>
      <c r="I32" s="231"/>
      <c r="J32" s="231"/>
      <c r="K32" s="231">
        <v>2</v>
      </c>
      <c r="L32" s="231">
        <v>2</v>
      </c>
      <c r="M32" s="231">
        <v>9</v>
      </c>
      <c r="N32" s="231"/>
      <c r="O32" s="246"/>
      <c r="P32" s="232"/>
      <c r="Q32" s="170"/>
      <c r="R32" s="247"/>
      <c r="S32" s="170"/>
      <c r="T32" s="170"/>
      <c r="U32" s="170"/>
    </row>
    <row r="33" spans="1:21" ht="24.9" customHeight="1" thickBot="1" x14ac:dyDescent="0.25">
      <c r="A33" s="1856"/>
      <c r="B33" s="403" t="s">
        <v>247</v>
      </c>
      <c r="C33" s="1322">
        <f>'[14]1標高別銘柄品種'!$F$88</f>
        <v>19800</v>
      </c>
      <c r="D33" s="216" t="e">
        <f>#REF!*C33</f>
        <v>#REF!</v>
      </c>
      <c r="E33" s="216" t="e">
        <f>D33</f>
        <v>#REF!</v>
      </c>
      <c r="F33" s="216">
        <f>G33+J33+M33+N33</f>
        <v>100</v>
      </c>
      <c r="G33" s="216">
        <v>80</v>
      </c>
      <c r="H33" s="216">
        <v>10</v>
      </c>
      <c r="I33" s="216"/>
      <c r="J33" s="216">
        <f>H33+I33</f>
        <v>10</v>
      </c>
      <c r="K33" s="216">
        <v>5</v>
      </c>
      <c r="L33" s="216">
        <v>5</v>
      </c>
      <c r="M33" s="216">
        <f>K33+L33</f>
        <v>10</v>
      </c>
      <c r="N33" s="216"/>
      <c r="O33" s="222"/>
      <c r="P33" s="405"/>
      <c r="Q33" s="170"/>
      <c r="R33" s="247"/>
      <c r="S33" s="170"/>
      <c r="T33" s="170"/>
      <c r="U33" s="170"/>
    </row>
    <row r="34" spans="1:21" x14ac:dyDescent="0.2">
      <c r="A34" s="1117" t="s">
        <v>392</v>
      </c>
      <c r="C34" s="170"/>
      <c r="D34" s="170"/>
      <c r="E34" s="170"/>
      <c r="F34" s="170"/>
    </row>
  </sheetData>
  <mergeCells count="14">
    <mergeCell ref="H6:J6"/>
    <mergeCell ref="K6:M6"/>
    <mergeCell ref="G5:N5"/>
    <mergeCell ref="A12:B12"/>
    <mergeCell ref="A4:B8"/>
    <mergeCell ref="A9:B9"/>
    <mergeCell ref="A10:B10"/>
    <mergeCell ref="A11:B11"/>
    <mergeCell ref="A1:P1"/>
    <mergeCell ref="B3:D3"/>
    <mergeCell ref="G2:H2"/>
    <mergeCell ref="A20:A33"/>
    <mergeCell ref="A13:A19"/>
    <mergeCell ref="E4:N4"/>
  </mergeCells>
  <phoneticPr fontId="4"/>
  <printOptions horizontalCentered="1"/>
  <pageMargins left="0.59055118110236227" right="0.59055118110236227" top="0.59055118110236227" bottom="0.39370078740157483" header="0.51181102362204722" footer="0.31496062992125984"/>
  <pageSetup paperSize="9" scale="89" firstPageNumber="20" pageOrder="overThenDown" orientation="portrait" useFirstPageNumber="1" r:id="rId1"/>
  <headerFooter scaleWithDoc="0">
    <oddFooter>&amp;C&amp;14&amp;P</oddFooter>
  </headerFooter>
  <colBreaks count="2" manualBreakCount="2">
    <brk id="22" max="11" man="1"/>
    <brk id="40" max="11"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codeName="Sheet6"/>
  <dimension ref="A1:BF34"/>
  <sheetViews>
    <sheetView view="pageBreakPreview" zoomScaleNormal="75" workbookViewId="0">
      <pane xSplit="2" ySplit="8" topLeftCell="C31" activePane="bottomRight" state="frozen"/>
      <selection activeCell="F34" sqref="F34"/>
      <selection pane="topRight" activeCell="F34" sqref="F34"/>
      <selection pane="bottomLeft" activeCell="F34" sqref="F34"/>
      <selection pane="bottomRight" activeCell="A36" sqref="A36:XFD79"/>
    </sheetView>
  </sheetViews>
  <sheetFormatPr defaultColWidth="13.33203125" defaultRowHeight="16.2" x14ac:dyDescent="0.2"/>
  <cols>
    <col min="1" max="1" width="2.88671875" style="169" bestFit="1" customWidth="1"/>
    <col min="2" max="2" width="6.77734375" style="169" customWidth="1"/>
    <col min="3" max="5" width="9.33203125" style="169" customWidth="1"/>
    <col min="6" max="13" width="5" style="169" customWidth="1"/>
    <col min="14" max="14" width="6.77734375" style="169" customWidth="1"/>
    <col min="15" max="15" width="7.109375" style="169" customWidth="1"/>
    <col min="16" max="16" width="10.44140625" style="169" bestFit="1" customWidth="1"/>
    <col min="17" max="17" width="3.33203125" style="169" customWidth="1"/>
    <col min="18" max="18" width="8.21875" style="367" customWidth="1"/>
    <col min="19" max="19" width="8.33203125" style="169" customWidth="1"/>
    <col min="20" max="20" width="7.88671875" style="169" customWidth="1"/>
    <col min="21" max="21" width="8.33203125" style="169" customWidth="1"/>
    <col min="22" max="22" width="8.44140625" style="169" customWidth="1"/>
    <col min="23" max="23" width="9.88671875" style="169" customWidth="1"/>
    <col min="24" max="24" width="8" style="169" customWidth="1"/>
    <col min="25" max="25" width="10.77734375" style="169" customWidth="1"/>
    <col min="26" max="26" width="11.77734375" style="169" customWidth="1"/>
    <col min="27" max="27" width="10.21875" style="169" customWidth="1"/>
    <col min="28" max="28" width="11.109375" style="169" customWidth="1"/>
    <col min="29" max="29" width="9.77734375" style="169" customWidth="1"/>
    <col min="30" max="30" width="7.6640625" style="169" customWidth="1"/>
    <col min="31" max="31" width="10.77734375" style="169" customWidth="1"/>
    <col min="32" max="32" width="7.6640625" style="169" customWidth="1"/>
    <col min="33" max="33" width="9.77734375" style="169" customWidth="1"/>
    <col min="34" max="34" width="7.6640625" style="169" customWidth="1"/>
    <col min="35" max="35" width="9.77734375" style="169" customWidth="1"/>
    <col min="36" max="36" width="7.6640625" style="169" customWidth="1"/>
    <col min="37" max="37" width="10" style="169" customWidth="1"/>
    <col min="38" max="38" width="7.6640625" style="169" customWidth="1"/>
    <col min="39" max="39" width="10.109375" style="169" customWidth="1"/>
    <col min="40" max="40" width="7.6640625" style="169" customWidth="1"/>
    <col min="41" max="41" width="12" style="169" customWidth="1"/>
    <col min="42" max="42" width="7.6640625" style="169" customWidth="1"/>
    <col min="43" max="43" width="12.109375" style="169" customWidth="1"/>
    <col min="44" max="44" width="11.44140625" style="169" customWidth="1"/>
    <col min="45" max="46" width="7.6640625" style="169" customWidth="1"/>
    <col min="47" max="47" width="11.6640625" style="169" customWidth="1"/>
    <col min="48" max="48" width="7.6640625" style="169" customWidth="1"/>
    <col min="49" max="49" width="10" style="169" customWidth="1"/>
    <col min="50" max="50" width="7.6640625" style="169" customWidth="1"/>
    <col min="51" max="51" width="7.77734375" style="169" customWidth="1"/>
    <col min="52" max="52" width="7" style="169" customWidth="1"/>
    <col min="53" max="53" width="9.88671875" style="169" customWidth="1"/>
    <col min="54" max="54" width="6.77734375" style="169" customWidth="1"/>
    <col min="55" max="55" width="11.21875" style="169" customWidth="1"/>
    <col min="56" max="56" width="7" style="169" customWidth="1"/>
    <col min="57" max="57" width="9.21875" style="169" customWidth="1"/>
    <col min="58" max="58" width="7.77734375" style="169" customWidth="1"/>
    <col min="59" max="59" width="3.44140625" style="169" customWidth="1"/>
    <col min="60" max="16384" width="13.33203125" style="169"/>
  </cols>
  <sheetData>
    <row r="1" spans="1:58" x14ac:dyDescent="0.2">
      <c r="A1" s="1851" t="s">
        <v>501</v>
      </c>
      <c r="B1" s="1851"/>
      <c r="C1" s="1851"/>
      <c r="D1" s="1851"/>
      <c r="E1" s="1851"/>
      <c r="F1" s="1851"/>
      <c r="G1" s="1851"/>
      <c r="H1" s="1851"/>
      <c r="I1" s="1851"/>
      <c r="J1" s="1851"/>
      <c r="K1" s="1851"/>
      <c r="L1" s="1851"/>
      <c r="M1" s="1851"/>
      <c r="N1" s="1851"/>
      <c r="O1" s="1851"/>
      <c r="P1" s="1851"/>
    </row>
    <row r="2" spans="1:58" x14ac:dyDescent="0.2">
      <c r="B2" s="597"/>
      <c r="C2" s="597"/>
      <c r="D2" s="597"/>
      <c r="E2" s="163"/>
      <c r="F2" s="163"/>
      <c r="G2" s="1853"/>
      <c r="H2" s="1853"/>
      <c r="I2" s="163"/>
      <c r="J2" s="163"/>
      <c r="K2" s="163"/>
      <c r="L2" s="163"/>
      <c r="M2" s="163"/>
      <c r="N2" s="163"/>
      <c r="O2" s="163"/>
      <c r="P2" s="163"/>
      <c r="Q2" s="408"/>
      <c r="R2" s="596"/>
      <c r="S2" s="408"/>
      <c r="T2" s="408"/>
      <c r="U2" s="408"/>
      <c r="V2" s="408"/>
      <c r="W2" s="408"/>
      <c r="X2" s="408"/>
      <c r="Y2" s="408"/>
      <c r="Z2" s="408"/>
      <c r="AA2" s="408"/>
      <c r="AB2" s="408"/>
      <c r="AC2" s="408"/>
      <c r="AD2" s="408"/>
      <c r="AE2" s="408"/>
      <c r="AF2" s="408"/>
      <c r="AG2" s="408"/>
      <c r="AH2" s="408"/>
      <c r="AI2" s="408"/>
      <c r="AJ2" s="408"/>
      <c r="AK2" s="408"/>
      <c r="AL2" s="408"/>
      <c r="AM2" s="408"/>
      <c r="AN2" s="408"/>
      <c r="AO2" s="408"/>
      <c r="AP2" s="408"/>
      <c r="AQ2" s="408"/>
      <c r="AR2" s="408"/>
      <c r="AS2" s="408"/>
      <c r="AT2" s="408"/>
      <c r="AU2" s="408"/>
      <c r="AV2" s="408"/>
      <c r="AW2" s="408"/>
      <c r="AX2" s="408"/>
      <c r="AY2" s="408"/>
      <c r="AZ2" s="408"/>
      <c r="BA2" s="170"/>
      <c r="BB2" s="170"/>
      <c r="BC2" s="170"/>
      <c r="BD2" s="170"/>
      <c r="BE2" s="170"/>
      <c r="BF2" s="170"/>
    </row>
    <row r="3" spans="1:58" ht="16.8" thickBot="1" x14ac:dyDescent="0.25">
      <c r="B3" s="1852" t="s">
        <v>424</v>
      </c>
      <c r="C3" s="1852"/>
      <c r="D3" s="1852"/>
      <c r="E3" s="1852"/>
      <c r="F3" s="163"/>
      <c r="G3" s="163"/>
      <c r="H3" s="163"/>
      <c r="I3" s="1882"/>
      <c r="J3" s="1882"/>
      <c r="K3" s="1882"/>
      <c r="L3" s="163"/>
      <c r="M3" s="163"/>
      <c r="N3" s="163"/>
      <c r="O3" s="163"/>
      <c r="P3" s="163"/>
      <c r="Q3" s="163"/>
      <c r="R3" s="426"/>
      <c r="S3" s="163"/>
      <c r="T3" s="163"/>
      <c r="U3" s="163"/>
      <c r="V3" s="163"/>
      <c r="W3" s="163"/>
      <c r="X3" s="163"/>
      <c r="Y3" s="163"/>
      <c r="Z3" s="163"/>
      <c r="AA3" s="163"/>
      <c r="AB3" s="163"/>
      <c r="AC3" s="163"/>
      <c r="AD3" s="163"/>
      <c r="AE3" s="163"/>
      <c r="AF3" s="163"/>
      <c r="AG3" s="163"/>
      <c r="AH3" s="163"/>
      <c r="AI3" s="163"/>
      <c r="AJ3" s="163"/>
      <c r="AK3" s="163"/>
      <c r="AL3" s="163"/>
      <c r="AM3" s="163"/>
      <c r="AN3" s="163"/>
      <c r="AO3" s="163"/>
      <c r="AP3" s="163"/>
      <c r="AQ3" s="163"/>
      <c r="AR3" s="163"/>
      <c r="AS3" s="163"/>
      <c r="AT3" s="163"/>
      <c r="AU3" s="163"/>
      <c r="AV3" s="163"/>
      <c r="AW3" s="163"/>
      <c r="AX3" s="163"/>
      <c r="AY3" s="408"/>
      <c r="AZ3" s="408"/>
      <c r="BA3" s="170"/>
      <c r="BB3" s="170"/>
      <c r="BC3" s="170"/>
      <c r="BD3" s="170"/>
      <c r="BE3" s="170"/>
      <c r="BF3" s="170"/>
    </row>
    <row r="4" spans="1:58" ht="18" customHeight="1" x14ac:dyDescent="0.2">
      <c r="A4" s="1842" t="s">
        <v>76</v>
      </c>
      <c r="B4" s="1843"/>
      <c r="C4" s="649"/>
      <c r="D4" s="649"/>
      <c r="E4" s="1860" t="s">
        <v>305</v>
      </c>
      <c r="F4" s="1861"/>
      <c r="G4" s="1861"/>
      <c r="H4" s="1861"/>
      <c r="I4" s="1861"/>
      <c r="J4" s="1861"/>
      <c r="K4" s="1861"/>
      <c r="L4" s="1861"/>
      <c r="M4" s="1861"/>
      <c r="N4" s="1861"/>
      <c r="O4" s="600"/>
      <c r="P4" s="650"/>
    </row>
    <row r="5" spans="1:58" ht="18" customHeight="1" x14ac:dyDescent="0.2">
      <c r="A5" s="1844"/>
      <c r="B5" s="1845"/>
      <c r="C5" s="409" t="s">
        <v>59</v>
      </c>
      <c r="D5" s="409" t="s">
        <v>105</v>
      </c>
      <c r="E5" s="369" t="s">
        <v>60</v>
      </c>
      <c r="F5" s="370"/>
      <c r="G5" s="1872" t="s">
        <v>113</v>
      </c>
      <c r="H5" s="1873"/>
      <c r="I5" s="1873"/>
      <c r="J5" s="1873"/>
      <c r="K5" s="1873"/>
      <c r="L5" s="1873"/>
      <c r="M5" s="1873"/>
      <c r="N5" s="1873"/>
      <c r="O5" s="605" t="s">
        <v>317</v>
      </c>
      <c r="P5" s="651" t="s">
        <v>61</v>
      </c>
    </row>
    <row r="6" spans="1:58" ht="18" customHeight="1" x14ac:dyDescent="0.2">
      <c r="A6" s="1844"/>
      <c r="B6" s="1845"/>
      <c r="C6" s="409" t="s">
        <v>62</v>
      </c>
      <c r="D6" s="409" t="s">
        <v>63</v>
      </c>
      <c r="E6" s="372" t="s">
        <v>64</v>
      </c>
      <c r="F6" s="373" t="s">
        <v>65</v>
      </c>
      <c r="G6" s="1879" t="s">
        <v>68</v>
      </c>
      <c r="H6" s="1880"/>
      <c r="I6" s="1880"/>
      <c r="J6" s="1880"/>
      <c r="K6" s="1881"/>
      <c r="L6" s="374" t="s">
        <v>69</v>
      </c>
      <c r="M6" s="375" t="s">
        <v>70</v>
      </c>
      <c r="N6" s="376" t="s">
        <v>71</v>
      </c>
      <c r="O6" s="652"/>
      <c r="P6" s="653" t="s">
        <v>66</v>
      </c>
    </row>
    <row r="7" spans="1:58" ht="18" customHeight="1" x14ac:dyDescent="0.2">
      <c r="A7" s="1844"/>
      <c r="B7" s="1845"/>
      <c r="C7" s="409"/>
      <c r="D7" s="654"/>
      <c r="E7" s="378"/>
      <c r="F7" s="373" t="s">
        <v>64</v>
      </c>
      <c r="G7" s="374" t="s">
        <v>67</v>
      </c>
      <c r="H7" s="374" t="s">
        <v>87</v>
      </c>
      <c r="I7" s="375" t="s">
        <v>72</v>
      </c>
      <c r="J7" s="369" t="s">
        <v>73</v>
      </c>
      <c r="K7" s="374" t="s">
        <v>44</v>
      </c>
      <c r="L7" s="378"/>
      <c r="M7" s="378"/>
      <c r="N7" s="379"/>
      <c r="O7" s="655"/>
      <c r="P7" s="656"/>
    </row>
    <row r="8" spans="1:58" ht="18" customHeight="1" thickBot="1" x14ac:dyDescent="0.25">
      <c r="A8" s="1875"/>
      <c r="B8" s="1876"/>
      <c r="C8" s="657" t="s">
        <v>89</v>
      </c>
      <c r="D8" s="657" t="s">
        <v>89</v>
      </c>
      <c r="E8" s="657" t="s">
        <v>89</v>
      </c>
      <c r="F8" s="657" t="s">
        <v>88</v>
      </c>
      <c r="G8" s="657"/>
      <c r="H8" s="657" t="s">
        <v>86</v>
      </c>
      <c r="I8" s="657"/>
      <c r="J8" s="657" t="s">
        <v>84</v>
      </c>
      <c r="K8" s="657"/>
      <c r="L8" s="657"/>
      <c r="M8" s="657"/>
      <c r="N8" s="658"/>
      <c r="O8" s="659" t="s">
        <v>89</v>
      </c>
      <c r="P8" s="660" t="s">
        <v>89</v>
      </c>
    </row>
    <row r="9" spans="1:58" ht="24.9" customHeight="1" thickBot="1" x14ac:dyDescent="0.25">
      <c r="A9" s="1738" t="s">
        <v>248</v>
      </c>
      <c r="B9" s="1739"/>
      <c r="C9" s="620">
        <f>SUM(C10:C12)</f>
        <v>368472</v>
      </c>
      <c r="D9" s="620" t="e">
        <f>SUM(D10:D12)</f>
        <v>#REF!</v>
      </c>
      <c r="E9" s="620" t="e">
        <f>SUM(E10:E12)</f>
        <v>#REF!</v>
      </c>
      <c r="F9" s="620" t="e">
        <f>ROUND(E9/D9*100,0)</f>
        <v>#REF!</v>
      </c>
      <c r="G9" s="621" t="e">
        <f>ROUND(#REF!/#REF!*100,0)</f>
        <v>#REF!</v>
      </c>
      <c r="H9" s="621" t="e">
        <f>ROUND(#REF!/#REF!*100,0)</f>
        <v>#REF!</v>
      </c>
      <c r="I9" s="621" t="e">
        <f>ROUND(#REF!/#REF!*100,0)</f>
        <v>#REF!</v>
      </c>
      <c r="J9" s="621" t="e">
        <f>ROUND(#REF!/#REF!*100,0)</f>
        <v>#REF!</v>
      </c>
      <c r="K9" s="620" t="e">
        <f>SUM(G9:J9)</f>
        <v>#REF!</v>
      </c>
      <c r="L9" s="620" t="e">
        <f>ROUND(#REF!/#REF!*100,0)</f>
        <v>#REF!</v>
      </c>
      <c r="M9" s="621" t="e">
        <f>ROUND(#REF!/#REF!*100,0)</f>
        <v>#REF!</v>
      </c>
      <c r="N9" s="622" t="e">
        <f>ROUND(#REF!/#REF!*100,0)</f>
        <v>#REF!</v>
      </c>
      <c r="O9" s="623">
        <f>SUM(O10:O12)</f>
        <v>599</v>
      </c>
      <c r="P9" s="624">
        <f>SUM(P10:P12)</f>
        <v>1047</v>
      </c>
      <c r="R9" s="247"/>
    </row>
    <row r="10" spans="1:58" ht="24.9" customHeight="1" x14ac:dyDescent="0.2">
      <c r="A10" s="1733" t="s">
        <v>77</v>
      </c>
      <c r="B10" s="1707"/>
      <c r="C10" s="310">
        <f>SUM(C13:C15)</f>
        <v>193825</v>
      </c>
      <c r="D10" s="310" t="e">
        <f>SUM(D13:D15)</f>
        <v>#REF!</v>
      </c>
      <c r="E10" s="310">
        <f>SUM(E13:E15)</f>
        <v>49598</v>
      </c>
      <c r="F10" s="310" t="e">
        <f t="shared" ref="F10:F20" si="0">ROUND(E10/D10*100,0)</f>
        <v>#REF!</v>
      </c>
      <c r="G10" s="311" t="e">
        <f>ROUND(#REF!/#REF!*100,0)</f>
        <v>#REF!</v>
      </c>
      <c r="H10" s="310" t="e">
        <f>ROUND(#REF!/#REF!*100,0)</f>
        <v>#REF!</v>
      </c>
      <c r="I10" s="625" t="e">
        <f>ROUND(#REF!/#REF!*100,0)</f>
        <v>#REF!</v>
      </c>
      <c r="J10" s="310" t="e">
        <f>ROUND(#REF!/#REF!*100,0)</f>
        <v>#REF!</v>
      </c>
      <c r="K10" s="310" t="e">
        <f t="shared" ref="K10:K19" si="1">SUM(G10:J10)</f>
        <v>#REF!</v>
      </c>
      <c r="L10" s="310" t="e">
        <f>ROUND(#REF!/#REF!*100,0)</f>
        <v>#REF!</v>
      </c>
      <c r="M10" s="311" t="e">
        <f>ROUND(#REF!/#REF!*100,0)</f>
        <v>#REF!</v>
      </c>
      <c r="N10" s="313" t="e">
        <f>ROUND(#REF!/#REF!*100,0)</f>
        <v>#REF!</v>
      </c>
      <c r="O10" s="314">
        <f>SUM(O13:O15)</f>
        <v>450</v>
      </c>
      <c r="P10" s="315">
        <f>SUM(P13:P15)</f>
        <v>347</v>
      </c>
      <c r="R10" s="247"/>
    </row>
    <row r="11" spans="1:58" ht="24.9" customHeight="1" x14ac:dyDescent="0.2">
      <c r="A11" s="1734" t="s">
        <v>249</v>
      </c>
      <c r="B11" s="1701"/>
      <c r="C11" s="312">
        <f>SUM(C16:C17)</f>
        <v>136066</v>
      </c>
      <c r="D11" s="312">
        <f>SUM(D16:D17)</f>
        <v>35376.559999999998</v>
      </c>
      <c r="E11" s="312">
        <f>SUM(E16:E17)</f>
        <v>35069</v>
      </c>
      <c r="F11" s="312">
        <f t="shared" si="0"/>
        <v>99</v>
      </c>
      <c r="G11" s="312" t="e">
        <f>ROUND(#REF!/#REF!*100,0)</f>
        <v>#REF!</v>
      </c>
      <c r="H11" s="627" t="e">
        <f>ROUND(#REF!/#REF!*100,0)</f>
        <v>#REF!</v>
      </c>
      <c r="I11" s="553" t="e">
        <f>ROUND(#REF!/#REF!*100,0)</f>
        <v>#REF!</v>
      </c>
      <c r="J11" s="328" t="e">
        <f>ROUND(#REF!/#REF!*100,0)</f>
        <v>#REF!</v>
      </c>
      <c r="K11" s="312" t="e">
        <f t="shared" si="1"/>
        <v>#REF!</v>
      </c>
      <c r="L11" s="312" t="e">
        <f>ROUND(#REF!/#REF!*100,0)</f>
        <v>#REF!</v>
      </c>
      <c r="M11" s="328" t="e">
        <f>ROUND(#REF!/#REF!*100,0)</f>
        <v>#REF!</v>
      </c>
      <c r="N11" s="354" t="e">
        <f>ROUND(#REF!/#REF!*100,0)</f>
        <v>#REF!</v>
      </c>
      <c r="O11" s="355">
        <f>SUM(O16:O17)</f>
        <v>147</v>
      </c>
      <c r="P11" s="356">
        <f>SUM(P16:P17)</f>
        <v>161</v>
      </c>
      <c r="R11" s="247"/>
    </row>
    <row r="12" spans="1:58" ht="24.9" customHeight="1" thickBot="1" x14ac:dyDescent="0.25">
      <c r="A12" s="1877" t="s">
        <v>78</v>
      </c>
      <c r="B12" s="1878"/>
      <c r="C12" s="626">
        <f>SUM(C18:C19)</f>
        <v>38581</v>
      </c>
      <c r="D12" s="626" t="e">
        <f>SUM(D18:D19)</f>
        <v>#REF!</v>
      </c>
      <c r="E12" s="626" t="e">
        <f>SUM(E18:E19)</f>
        <v>#REF!</v>
      </c>
      <c r="F12" s="626" t="e">
        <f t="shared" si="0"/>
        <v>#REF!</v>
      </c>
      <c r="G12" s="626" t="e">
        <f>ROUND(#REF!/#REF!*100,0)</f>
        <v>#REF!</v>
      </c>
      <c r="H12" s="626" t="e">
        <f>ROUND(#REF!/#REF!*100,0)</f>
        <v>#REF!</v>
      </c>
      <c r="I12" s="661" t="e">
        <f>ROUND(#REF!/#REF!*100,0)</f>
        <v>#REF!</v>
      </c>
      <c r="J12" s="626" t="e">
        <f>ROUND(#REF!/#REF!*100,0)</f>
        <v>#REF!</v>
      </c>
      <c r="K12" s="626" t="e">
        <f t="shared" si="1"/>
        <v>#REF!</v>
      </c>
      <c r="L12" s="312" t="e">
        <f>ROUND(#REF!/#REF!*100,0)</f>
        <v>#REF!</v>
      </c>
      <c r="M12" s="662" t="e">
        <f>ROUND(#REF!/#REF!*100,0)</f>
        <v>#REF!</v>
      </c>
      <c r="N12" s="663" t="e">
        <f>ROUND(#REF!/#REF!*100,0)</f>
        <v>#REF!</v>
      </c>
      <c r="O12" s="664">
        <f>SUM(O18:O19)</f>
        <v>2</v>
      </c>
      <c r="P12" s="665">
        <f>SUM(P18:P19)</f>
        <v>539</v>
      </c>
      <c r="R12" s="247"/>
    </row>
    <row r="13" spans="1:58" ht="24.9" customHeight="1" x14ac:dyDescent="0.2">
      <c r="A13" s="1886" t="s">
        <v>79</v>
      </c>
      <c r="B13" s="316" t="s">
        <v>319</v>
      </c>
      <c r="C13" s="1432">
        <f>SUM(C20:C22)</f>
        <v>40515</v>
      </c>
      <c r="D13" s="912" t="e">
        <f>SUM(D20:D22)</f>
        <v>#REF!</v>
      </c>
      <c r="E13" s="912">
        <f>SUM(E20:E22)</f>
        <v>10086</v>
      </c>
      <c r="F13" s="912" t="e">
        <f t="shared" si="0"/>
        <v>#REF!</v>
      </c>
      <c r="G13" s="912" t="e">
        <f>ROUND(#REF!/#REF!*100,0)</f>
        <v>#REF!</v>
      </c>
      <c r="H13" s="912" t="e">
        <f>ROUND(#REF!/#REF!*100,0)</f>
        <v>#REF!</v>
      </c>
      <c r="I13" s="912" t="e">
        <f>ROUND(#REF!/#REF!*100,0)</f>
        <v>#REF!</v>
      </c>
      <c r="J13" s="912" t="e">
        <f>ROUND(#REF!/#REF!*100,0)</f>
        <v>#REF!</v>
      </c>
      <c r="K13" s="912" t="e">
        <f t="shared" si="1"/>
        <v>#REF!</v>
      </c>
      <c r="L13" s="912" t="e">
        <f>ROUND(#REF!/#REF!*100,0)</f>
        <v>#REF!</v>
      </c>
      <c r="M13" s="912" t="e">
        <f>ROUND(#REF!/#REF!*100,0)</f>
        <v>#REF!</v>
      </c>
      <c r="N13" s="913" t="e">
        <f>ROUND(#REF!/#REF!*100,0)</f>
        <v>#REF!</v>
      </c>
      <c r="O13" s="915">
        <f>SUM(O20:O22)</f>
        <v>101</v>
      </c>
      <c r="P13" s="916">
        <f>SUM(P20:P22)</f>
        <v>347</v>
      </c>
      <c r="R13" s="247"/>
    </row>
    <row r="14" spans="1:58" ht="24.9" customHeight="1" x14ac:dyDescent="0.2">
      <c r="A14" s="1834"/>
      <c r="B14" s="1341" t="s">
        <v>320</v>
      </c>
      <c r="C14" s="312">
        <f>SUM(C23:C25)</f>
        <v>104260</v>
      </c>
      <c r="D14" s="312">
        <f>SUM(D23:D25)</f>
        <v>27108</v>
      </c>
      <c r="E14" s="312">
        <f>SUM(E23:E25)</f>
        <v>26760</v>
      </c>
      <c r="F14" s="312">
        <f t="shared" si="0"/>
        <v>99</v>
      </c>
      <c r="G14" s="312" t="e">
        <f>ROUND(#REF!/#REF!*100,0)</f>
        <v>#REF!</v>
      </c>
      <c r="H14" s="312" t="e">
        <f>ROUND(#REF!/#REF!*100,0)</f>
        <v>#REF!</v>
      </c>
      <c r="I14" s="312" t="e">
        <f>ROUND(#REF!/#REF!*100,0)</f>
        <v>#REF!</v>
      </c>
      <c r="J14" s="312" t="e">
        <f>ROUND(#REF!/#REF!*100,0)</f>
        <v>#REF!</v>
      </c>
      <c r="K14" s="312" t="e">
        <f t="shared" si="1"/>
        <v>#REF!</v>
      </c>
      <c r="L14" s="312" t="e">
        <f>ROUND(#REF!/#REF!*100,0)</f>
        <v>#REF!</v>
      </c>
      <c r="M14" s="312" t="e">
        <f>ROUND(#REF!/#REF!*100,0)</f>
        <v>#REF!</v>
      </c>
      <c r="N14" s="354" t="e">
        <f>ROUND(#REF!/#REF!*100,0)</f>
        <v>#REF!</v>
      </c>
      <c r="O14" s="355">
        <f>SUM(O23:O25)</f>
        <v>348</v>
      </c>
      <c r="P14" s="359">
        <f>SUM(P23:P25)</f>
        <v>0</v>
      </c>
      <c r="R14" s="247"/>
    </row>
    <row r="15" spans="1:58" ht="24.9" customHeight="1" x14ac:dyDescent="0.2">
      <c r="A15" s="1834"/>
      <c r="B15" s="1341" t="s">
        <v>269</v>
      </c>
      <c r="C15" s="312">
        <f>SUM(C26)</f>
        <v>49050</v>
      </c>
      <c r="D15" s="312">
        <f>SUM(D26)</f>
        <v>12753</v>
      </c>
      <c r="E15" s="312">
        <f>SUM(E26)</f>
        <v>12752</v>
      </c>
      <c r="F15" s="312">
        <f t="shared" si="0"/>
        <v>100</v>
      </c>
      <c r="G15" s="328" t="e">
        <f>ROUND(#REF!/#REF!*100,0)</f>
        <v>#REF!</v>
      </c>
      <c r="H15" s="312" t="e">
        <f>ROUND(#REF!/#REF!*100,0)</f>
        <v>#REF!</v>
      </c>
      <c r="I15" s="312" t="e">
        <f>ROUND(#REF!/#REF!*100,0)</f>
        <v>#REF!</v>
      </c>
      <c r="J15" s="312" t="e">
        <f>ROUND(#REF!/#REF!*100,0)</f>
        <v>#REF!</v>
      </c>
      <c r="K15" s="312" t="e">
        <f t="shared" si="1"/>
        <v>#REF!</v>
      </c>
      <c r="L15" s="312" t="e">
        <f>ROUND(#REF!/#REF!*100,0)</f>
        <v>#REF!</v>
      </c>
      <c r="M15" s="328" t="e">
        <f>ROUND(#REF!/#REF!*100,0)</f>
        <v>#REF!</v>
      </c>
      <c r="N15" s="354" t="e">
        <f>ROUND(#REF!/#REF!*100,0)</f>
        <v>#REF!</v>
      </c>
      <c r="O15" s="355">
        <f>SUM(O26)</f>
        <v>1</v>
      </c>
      <c r="P15" s="359">
        <f>SUM(P26)</f>
        <v>0</v>
      </c>
      <c r="R15" s="247"/>
    </row>
    <row r="16" spans="1:58" ht="24.9" customHeight="1" x14ac:dyDescent="0.2">
      <c r="A16" s="1834"/>
      <c r="B16" s="1341" t="s">
        <v>270</v>
      </c>
      <c r="C16" s="312">
        <f>SUM(C27:C29)</f>
        <v>126016</v>
      </c>
      <c r="D16" s="312">
        <f>SUM(D27:D29)</f>
        <v>32763.559999999998</v>
      </c>
      <c r="E16" s="312">
        <f>SUM(E27:E29)</f>
        <v>32482</v>
      </c>
      <c r="F16" s="312">
        <f t="shared" si="0"/>
        <v>99</v>
      </c>
      <c r="G16" s="328" t="e">
        <f>ROUND(#REF!/#REF!*100,0)</f>
        <v>#REF!</v>
      </c>
      <c r="H16" s="312" t="e">
        <f>ROUND(#REF!/#REF!*100,0)</f>
        <v>#REF!</v>
      </c>
      <c r="I16" s="312" t="e">
        <f>ROUND(#REF!/#REF!*100,0)</f>
        <v>#REF!</v>
      </c>
      <c r="J16" s="312" t="e">
        <f>ROUND(#REF!/#REF!*100,0)</f>
        <v>#REF!</v>
      </c>
      <c r="K16" s="312" t="e">
        <f t="shared" si="1"/>
        <v>#REF!</v>
      </c>
      <c r="L16" s="312" t="e">
        <f>ROUND(#REF!/#REF!*100,0)</f>
        <v>#REF!</v>
      </c>
      <c r="M16" s="328" t="e">
        <f>ROUND(#REF!/#REF!*100,0)</f>
        <v>#REF!</v>
      </c>
      <c r="N16" s="354" t="e">
        <f>ROUND(#REF!/#REF!*100,0)</f>
        <v>#REF!</v>
      </c>
      <c r="O16" s="355">
        <f>SUM(O27:O29)</f>
        <v>147</v>
      </c>
      <c r="P16" s="359">
        <f>SUM(P27:P29)</f>
        <v>135</v>
      </c>
      <c r="R16" s="247"/>
    </row>
    <row r="17" spans="1:21" ht="24.9" customHeight="1" x14ac:dyDescent="0.2">
      <c r="A17" s="1834"/>
      <c r="B17" s="1341" t="s">
        <v>75</v>
      </c>
      <c r="C17" s="312">
        <f>SUM(C30)</f>
        <v>10050</v>
      </c>
      <c r="D17" s="312">
        <f>SUM(D30)</f>
        <v>2613</v>
      </c>
      <c r="E17" s="312">
        <f>SUM(E30)</f>
        <v>2587</v>
      </c>
      <c r="F17" s="312">
        <f t="shared" si="0"/>
        <v>99</v>
      </c>
      <c r="G17" s="328" t="e">
        <f>ROUND(#REF!/#REF!*100,0)</f>
        <v>#REF!</v>
      </c>
      <c r="H17" s="312" t="e">
        <f>ROUND(#REF!/#REF!*100,0)</f>
        <v>#REF!</v>
      </c>
      <c r="I17" s="312" t="e">
        <f>ROUND(#REF!/#REF!*100,0)</f>
        <v>#REF!</v>
      </c>
      <c r="J17" s="312" t="e">
        <f>ROUND(#REF!/#REF!*100,0)</f>
        <v>#REF!</v>
      </c>
      <c r="K17" s="312" t="e">
        <f t="shared" si="1"/>
        <v>#REF!</v>
      </c>
      <c r="L17" s="312" t="e">
        <f>ROUND(#REF!/#REF!*100,0)</f>
        <v>#REF!</v>
      </c>
      <c r="M17" s="328" t="e">
        <f>ROUND(#REF!/#REF!*100,0)</f>
        <v>#REF!</v>
      </c>
      <c r="N17" s="354" t="e">
        <f>ROUND(#REF!/#REF!*100,0)</f>
        <v>#REF!</v>
      </c>
      <c r="O17" s="355">
        <f>SUM(O30)</f>
        <v>0</v>
      </c>
      <c r="P17" s="359">
        <f>SUM(P30)</f>
        <v>26</v>
      </c>
      <c r="R17" s="247"/>
    </row>
    <row r="18" spans="1:21" ht="24.9" customHeight="1" x14ac:dyDescent="0.2">
      <c r="A18" s="1834"/>
      <c r="B18" s="1341" t="s">
        <v>271</v>
      </c>
      <c r="C18" s="312">
        <f>SUM(C31:C32)</f>
        <v>18781</v>
      </c>
      <c r="D18" s="312">
        <f>SUM(D31:D32)</f>
        <v>4883</v>
      </c>
      <c r="E18" s="312">
        <f>SUM(E31:E32)</f>
        <v>4345</v>
      </c>
      <c r="F18" s="312">
        <f t="shared" si="0"/>
        <v>89</v>
      </c>
      <c r="G18" s="328" t="e">
        <f>ROUND(#REF!/#REF!*100,0)</f>
        <v>#REF!</v>
      </c>
      <c r="H18" s="312" t="e">
        <f>ROUND(#REF!/#REF!*100,0)</f>
        <v>#REF!</v>
      </c>
      <c r="I18" s="312" t="e">
        <f>ROUND(#REF!/#REF!*100,0)</f>
        <v>#REF!</v>
      </c>
      <c r="J18" s="312" t="e">
        <f>ROUND(#REF!/#REF!*100,0)</f>
        <v>#REF!</v>
      </c>
      <c r="K18" s="312" t="e">
        <f t="shared" si="1"/>
        <v>#REF!</v>
      </c>
      <c r="L18" s="312" t="e">
        <f>ROUND(#REF!/#REF!*100,0)</f>
        <v>#REF!</v>
      </c>
      <c r="M18" s="328" t="e">
        <f>ROUND(#REF!/#REF!*100,0)</f>
        <v>#REF!</v>
      </c>
      <c r="N18" s="354" t="e">
        <f>ROUND(#REF!/#REF!*100,0)</f>
        <v>#REF!</v>
      </c>
      <c r="O18" s="355">
        <f>SUM(O31:O32)</f>
        <v>2</v>
      </c>
      <c r="P18" s="359">
        <f>SUM(P31:P32)</f>
        <v>539</v>
      </c>
      <c r="R18" s="247"/>
    </row>
    <row r="19" spans="1:21" ht="24.9" customHeight="1" thickBot="1" x14ac:dyDescent="0.25">
      <c r="A19" s="1835"/>
      <c r="B19" s="1354" t="s">
        <v>117</v>
      </c>
      <c r="C19" s="389">
        <f>SUM(C33)</f>
        <v>19800</v>
      </c>
      <c r="D19" s="389" t="e">
        <f>SUM(D33)</f>
        <v>#REF!</v>
      </c>
      <c r="E19" s="389" t="e">
        <f>SUM(E33)</f>
        <v>#REF!</v>
      </c>
      <c r="F19" s="389" t="e">
        <f t="shared" si="0"/>
        <v>#REF!</v>
      </c>
      <c r="G19" s="390" t="e">
        <f>ROUND(#REF!/#REF!*100,0)</f>
        <v>#REF!</v>
      </c>
      <c r="H19" s="389" t="e">
        <f>ROUND(#REF!/#REF!*100,0)</f>
        <v>#REF!</v>
      </c>
      <c r="I19" s="389" t="e">
        <f>ROUND(#REF!/#REF!*100,0)</f>
        <v>#REF!</v>
      </c>
      <c r="J19" s="389" t="e">
        <f>ROUND(#REF!/#REF!*100,0)</f>
        <v>#REF!</v>
      </c>
      <c r="K19" s="389" t="e">
        <f t="shared" si="1"/>
        <v>#REF!</v>
      </c>
      <c r="L19" s="389" t="e">
        <f>ROUND(#REF!/#REF!*100,0)</f>
        <v>#REF!</v>
      </c>
      <c r="M19" s="390" t="e">
        <f>ROUND(#REF!/#REF!*100,0)</f>
        <v>#REF!</v>
      </c>
      <c r="N19" s="391" t="e">
        <f>ROUND(#REF!/#REF!*100,0)</f>
        <v>#REF!</v>
      </c>
      <c r="O19" s="628">
        <f>SUM(O33)</f>
        <v>0</v>
      </c>
      <c r="P19" s="666">
        <f>P33</f>
        <v>0</v>
      </c>
      <c r="R19" s="247"/>
    </row>
    <row r="20" spans="1:21" ht="24.9" customHeight="1" x14ac:dyDescent="0.2">
      <c r="A20" s="1883" t="s">
        <v>259</v>
      </c>
      <c r="B20" s="394" t="s">
        <v>289</v>
      </c>
      <c r="C20" s="193">
        <f>'[3]1標高別銘柄品種'!$F$20</f>
        <v>10115</v>
      </c>
      <c r="D20" s="1224" t="e">
        <f>#REF!*C20</f>
        <v>#REF!</v>
      </c>
      <c r="E20" s="194">
        <v>2630</v>
      </c>
      <c r="F20" s="912" t="e">
        <f t="shared" si="0"/>
        <v>#REF!</v>
      </c>
      <c r="G20" s="194">
        <v>40</v>
      </c>
      <c r="H20" s="194">
        <v>2</v>
      </c>
      <c r="I20" s="194">
        <v>15</v>
      </c>
      <c r="J20" s="194">
        <v>3</v>
      </c>
      <c r="K20" s="912">
        <f>SUM(G20:J20)</f>
        <v>60</v>
      </c>
      <c r="L20" s="194">
        <v>39</v>
      </c>
      <c r="M20" s="194">
        <v>1</v>
      </c>
      <c r="N20" s="574"/>
      <c r="O20" s="667"/>
      <c r="P20" s="668"/>
      <c r="Q20" s="669"/>
      <c r="R20" s="247"/>
    </row>
    <row r="21" spans="1:21" ht="24.9" customHeight="1" x14ac:dyDescent="0.2">
      <c r="A21" s="1884"/>
      <c r="B21" s="308" t="s">
        <v>267</v>
      </c>
      <c r="C21" s="395">
        <f>'[4]1標高別銘柄品種'!$F$24</f>
        <v>8810</v>
      </c>
      <c r="D21" s="1222">
        <v>2291</v>
      </c>
      <c r="E21" s="396">
        <v>2085</v>
      </c>
      <c r="F21" s="396">
        <v>91</v>
      </c>
      <c r="G21" s="396">
        <v>31</v>
      </c>
      <c r="H21" s="396">
        <v>2</v>
      </c>
      <c r="I21" s="396">
        <v>35</v>
      </c>
      <c r="J21" s="396">
        <v>5</v>
      </c>
      <c r="K21" s="396">
        <v>73</v>
      </c>
      <c r="L21" s="396">
        <v>26</v>
      </c>
      <c r="M21" s="396">
        <v>1</v>
      </c>
      <c r="N21" s="396"/>
      <c r="O21" s="670"/>
      <c r="P21" s="671">
        <v>206</v>
      </c>
      <c r="R21" s="247"/>
    </row>
    <row r="22" spans="1:21" ht="24.75" customHeight="1" x14ac:dyDescent="0.2">
      <c r="A22" s="1884"/>
      <c r="B22" s="308" t="s">
        <v>268</v>
      </c>
      <c r="C22" s="395">
        <f>'[5]1標高別銘柄品種'!$F$28</f>
        <v>21590</v>
      </c>
      <c r="D22" s="1247">
        <v>5613</v>
      </c>
      <c r="E22" s="396">
        <v>5371</v>
      </c>
      <c r="F22" s="396">
        <f>E22/D22*100</f>
        <v>95.688580081952608</v>
      </c>
      <c r="G22" s="396">
        <v>49</v>
      </c>
      <c r="H22" s="396">
        <v>2</v>
      </c>
      <c r="I22" s="396">
        <v>11</v>
      </c>
      <c r="J22" s="396">
        <v>3</v>
      </c>
      <c r="K22" s="396">
        <f>SUM(G22:J22)</f>
        <v>65</v>
      </c>
      <c r="L22" s="396">
        <v>32</v>
      </c>
      <c r="M22" s="396">
        <v>2</v>
      </c>
      <c r="N22" s="630">
        <v>1</v>
      </c>
      <c r="O22" s="672">
        <v>101</v>
      </c>
      <c r="P22" s="673">
        <v>141</v>
      </c>
      <c r="R22" s="247"/>
    </row>
    <row r="23" spans="1:21" ht="24.75" customHeight="1" x14ac:dyDescent="0.2">
      <c r="A23" s="1884"/>
      <c r="B23" s="308" t="s">
        <v>320</v>
      </c>
      <c r="C23" s="327">
        <f>'[15]1標高別銘柄品種'!$F$30</f>
        <v>44600</v>
      </c>
      <c r="D23" s="1222">
        <v>11596</v>
      </c>
      <c r="E23" s="244">
        <v>11248</v>
      </c>
      <c r="F23" s="244">
        <v>97</v>
      </c>
      <c r="G23" s="244">
        <v>57</v>
      </c>
      <c r="H23" s="244"/>
      <c r="I23" s="244">
        <v>8</v>
      </c>
      <c r="J23" s="244"/>
      <c r="K23" s="244">
        <v>65</v>
      </c>
      <c r="L23" s="244">
        <v>35</v>
      </c>
      <c r="M23" s="244"/>
      <c r="N23" s="244"/>
      <c r="O23" s="351">
        <v>348</v>
      </c>
      <c r="P23" s="335"/>
      <c r="R23" s="247"/>
    </row>
    <row r="24" spans="1:21" ht="24.9" customHeight="1" x14ac:dyDescent="0.2">
      <c r="A24" s="1884"/>
      <c r="B24" s="308" t="s">
        <v>290</v>
      </c>
      <c r="C24" s="327">
        <f>'[7]1標高別銘柄品種'!$F$34</f>
        <v>11450</v>
      </c>
      <c r="D24" s="1222">
        <f>0.26*C24</f>
        <v>2977</v>
      </c>
      <c r="E24" s="244">
        <v>2977</v>
      </c>
      <c r="F24" s="244">
        <v>100</v>
      </c>
      <c r="G24" s="244">
        <v>48</v>
      </c>
      <c r="H24" s="244">
        <v>3</v>
      </c>
      <c r="I24" s="244">
        <v>2</v>
      </c>
      <c r="J24" s="244">
        <v>6</v>
      </c>
      <c r="K24" s="244">
        <v>59</v>
      </c>
      <c r="L24" s="244">
        <v>27</v>
      </c>
      <c r="M24" s="244">
        <v>14</v>
      </c>
      <c r="N24" s="244"/>
      <c r="O24" s="351"/>
      <c r="P24" s="335"/>
      <c r="R24" s="247"/>
    </row>
    <row r="25" spans="1:21" ht="24.9" customHeight="1" x14ac:dyDescent="0.2">
      <c r="A25" s="1884"/>
      <c r="B25" s="308" t="s">
        <v>321</v>
      </c>
      <c r="C25" s="970">
        <f>'[8]1標高別銘柄品種'!$F$43</f>
        <v>48210</v>
      </c>
      <c r="D25" s="1287">
        <v>12535</v>
      </c>
      <c r="E25" s="909">
        <v>12535</v>
      </c>
      <c r="F25" s="909">
        <f>K25+L25+M25</f>
        <v>100</v>
      </c>
      <c r="G25" s="909">
        <v>58</v>
      </c>
      <c r="H25" s="909">
        <v>1</v>
      </c>
      <c r="I25" s="909">
        <v>5</v>
      </c>
      <c r="J25" s="909">
        <v>5</v>
      </c>
      <c r="K25" s="909">
        <f>G25+H25+I25+J25</f>
        <v>69</v>
      </c>
      <c r="L25" s="909">
        <v>25</v>
      </c>
      <c r="M25" s="909">
        <v>6</v>
      </c>
      <c r="N25" s="909"/>
      <c r="O25" s="972"/>
      <c r="P25" s="973"/>
      <c r="R25" s="247"/>
    </row>
    <row r="26" spans="1:21" ht="24.9" customHeight="1" x14ac:dyDescent="0.2">
      <c r="A26" s="1884"/>
      <c r="B26" s="308" t="s">
        <v>269</v>
      </c>
      <c r="C26" s="400">
        <f>'[9]1標高別銘柄品種すみ'!$F$53</f>
        <v>49050</v>
      </c>
      <c r="D26" s="1292">
        <v>12753</v>
      </c>
      <c r="E26" s="244">
        <v>12752</v>
      </c>
      <c r="F26" s="1294">
        <v>100</v>
      </c>
      <c r="G26" s="244">
        <v>50</v>
      </c>
      <c r="H26" s="244">
        <v>2</v>
      </c>
      <c r="I26" s="244">
        <v>7</v>
      </c>
      <c r="J26" s="244">
        <v>9</v>
      </c>
      <c r="K26" s="244">
        <v>68</v>
      </c>
      <c r="L26" s="244">
        <v>30</v>
      </c>
      <c r="M26" s="244">
        <v>2</v>
      </c>
      <c r="N26" s="244"/>
      <c r="O26" s="351">
        <v>1</v>
      </c>
      <c r="P26" s="335"/>
      <c r="R26" s="247"/>
    </row>
    <row r="27" spans="1:21" ht="24.9" customHeight="1" x14ac:dyDescent="0.2">
      <c r="A27" s="1884"/>
      <c r="B27" s="308" t="s">
        <v>270</v>
      </c>
      <c r="C27" s="400">
        <v>45020</v>
      </c>
      <c r="D27" s="1292">
        <v>11705</v>
      </c>
      <c r="E27" s="244">
        <v>11588</v>
      </c>
      <c r="F27" s="244">
        <v>99</v>
      </c>
      <c r="G27" s="244">
        <v>66</v>
      </c>
      <c r="H27" s="244">
        <v>7</v>
      </c>
      <c r="I27" s="244">
        <v>11</v>
      </c>
      <c r="J27" s="244">
        <v>1</v>
      </c>
      <c r="K27" s="244">
        <v>85</v>
      </c>
      <c r="L27" s="244">
        <v>3</v>
      </c>
      <c r="M27" s="244">
        <v>12</v>
      </c>
      <c r="N27" s="244"/>
      <c r="O27" s="351">
        <v>117</v>
      </c>
      <c r="P27" s="335"/>
      <c r="R27" s="247"/>
    </row>
    <row r="28" spans="1:21" ht="24.9" customHeight="1" x14ac:dyDescent="0.2">
      <c r="A28" s="1884"/>
      <c r="B28" s="308" t="s">
        <v>322</v>
      </c>
      <c r="C28" s="401">
        <f>'[16]1標高別銘柄品種'!$F$61</f>
        <v>37790</v>
      </c>
      <c r="D28" s="1292">
        <v>9825</v>
      </c>
      <c r="E28" s="402">
        <v>9795</v>
      </c>
      <c r="F28" s="402">
        <f>E28/D28*100</f>
        <v>99.694656488549612</v>
      </c>
      <c r="G28" s="402">
        <v>30</v>
      </c>
      <c r="H28" s="402">
        <v>2</v>
      </c>
      <c r="I28" s="402">
        <v>2</v>
      </c>
      <c r="J28" s="402"/>
      <c r="K28" s="402">
        <v>34</v>
      </c>
      <c r="L28" s="402">
        <v>65</v>
      </c>
      <c r="M28" s="402">
        <v>1</v>
      </c>
      <c r="N28" s="402"/>
      <c r="O28" s="674">
        <v>30</v>
      </c>
      <c r="P28" s="642"/>
      <c r="R28" s="247"/>
    </row>
    <row r="29" spans="1:21" ht="24.9" customHeight="1" x14ac:dyDescent="0.2">
      <c r="A29" s="1884"/>
      <c r="B29" s="675" t="s">
        <v>331</v>
      </c>
      <c r="C29" s="676">
        <v>43206</v>
      </c>
      <c r="D29" s="1292">
        <f>C29*0.26</f>
        <v>11233.56</v>
      </c>
      <c r="E29" s="640">
        <v>11099</v>
      </c>
      <c r="F29" s="640">
        <v>99</v>
      </c>
      <c r="G29" s="640">
        <v>65</v>
      </c>
      <c r="H29" s="640">
        <v>3</v>
      </c>
      <c r="I29" s="640">
        <v>18</v>
      </c>
      <c r="J29" s="640">
        <v>4</v>
      </c>
      <c r="K29" s="640">
        <v>90</v>
      </c>
      <c r="L29" s="640">
        <v>5</v>
      </c>
      <c r="M29" s="640">
        <v>5</v>
      </c>
      <c r="N29" s="640"/>
      <c r="O29" s="677"/>
      <c r="P29" s="678">
        <v>135</v>
      </c>
      <c r="Q29" s="170"/>
      <c r="R29" s="247"/>
      <c r="S29" s="170"/>
      <c r="T29" s="170"/>
      <c r="U29" s="170"/>
    </row>
    <row r="30" spans="1:21" ht="24.9" customHeight="1" x14ac:dyDescent="0.2">
      <c r="A30" s="1884"/>
      <c r="B30" s="308" t="s">
        <v>295</v>
      </c>
      <c r="C30" s="230">
        <f>'[12]1標高別銘柄品種'!$F$73</f>
        <v>10050</v>
      </c>
      <c r="D30" s="1292">
        <v>2613</v>
      </c>
      <c r="E30" s="231">
        <v>2587</v>
      </c>
      <c r="F30" s="231">
        <v>99</v>
      </c>
      <c r="G30" s="1019">
        <v>61</v>
      </c>
      <c r="H30" s="1019">
        <v>1</v>
      </c>
      <c r="I30" s="1019">
        <v>23</v>
      </c>
      <c r="J30" s="1019"/>
      <c r="K30" s="231">
        <v>85</v>
      </c>
      <c r="L30" s="231">
        <v>2</v>
      </c>
      <c r="M30" s="231">
        <v>12</v>
      </c>
      <c r="N30" s="231">
        <v>1</v>
      </c>
      <c r="O30" s="357"/>
      <c r="P30" s="358">
        <v>26</v>
      </c>
      <c r="Q30" s="170"/>
      <c r="R30" s="247"/>
      <c r="S30" s="170"/>
      <c r="T30" s="170"/>
      <c r="U30" s="170"/>
    </row>
    <row r="31" spans="1:21" ht="24.9" customHeight="1" x14ac:dyDescent="0.2">
      <c r="A31" s="1884"/>
      <c r="B31" s="308" t="s">
        <v>271</v>
      </c>
      <c r="C31" s="401">
        <f>[17]●1標高別銘柄品種!$F$11</f>
        <v>16570</v>
      </c>
      <c r="D31" s="1313">
        <v>4308</v>
      </c>
      <c r="E31" s="402">
        <v>4308</v>
      </c>
      <c r="F31" s="402">
        <v>100</v>
      </c>
      <c r="G31" s="402">
        <v>40</v>
      </c>
      <c r="H31" s="402">
        <v>10</v>
      </c>
      <c r="I31" s="402">
        <v>10</v>
      </c>
      <c r="J31" s="402">
        <v>20</v>
      </c>
      <c r="K31" s="402">
        <v>80</v>
      </c>
      <c r="L31" s="402">
        <v>14</v>
      </c>
      <c r="M31" s="402">
        <v>5</v>
      </c>
      <c r="N31" s="402">
        <v>1</v>
      </c>
      <c r="O31" s="587">
        <v>2</v>
      </c>
      <c r="P31" s="642">
        <v>1</v>
      </c>
      <c r="Q31" s="170"/>
      <c r="R31" s="247"/>
      <c r="S31" s="170"/>
      <c r="T31" s="170"/>
      <c r="U31" s="170"/>
    </row>
    <row r="32" spans="1:21" ht="24.9" customHeight="1" x14ac:dyDescent="0.2">
      <c r="A32" s="1884"/>
      <c r="B32" s="228" t="s">
        <v>293</v>
      </c>
      <c r="C32" s="229">
        <f>'[13]1標高別銘柄品種'!$F$87</f>
        <v>2211</v>
      </c>
      <c r="D32" s="1316">
        <v>575</v>
      </c>
      <c r="E32" s="231">
        <v>37</v>
      </c>
      <c r="F32" s="231">
        <v>6</v>
      </c>
      <c r="G32" s="231">
        <v>10</v>
      </c>
      <c r="H32" s="231">
        <v>10</v>
      </c>
      <c r="I32" s="231"/>
      <c r="J32" s="231">
        <v>10</v>
      </c>
      <c r="K32" s="231">
        <v>30</v>
      </c>
      <c r="L32" s="231">
        <v>70</v>
      </c>
      <c r="M32" s="231"/>
      <c r="N32" s="231"/>
      <c r="O32" s="248"/>
      <c r="P32" s="249">
        <v>538</v>
      </c>
      <c r="Q32" s="170"/>
      <c r="R32" s="247"/>
      <c r="S32" s="170"/>
      <c r="T32" s="170"/>
      <c r="U32" s="170"/>
    </row>
    <row r="33" spans="1:21" ht="24.9" customHeight="1" thickBot="1" x14ac:dyDescent="0.25">
      <c r="A33" s="1885"/>
      <c r="B33" s="679" t="s">
        <v>117</v>
      </c>
      <c r="C33" s="404">
        <f>'[14]1標高別銘柄品種'!$F$88</f>
        <v>19800</v>
      </c>
      <c r="D33" s="1322" t="e">
        <f>C33*#REF!</f>
        <v>#REF!</v>
      </c>
      <c r="E33" s="216" t="e">
        <f>D33*F33/100</f>
        <v>#REF!</v>
      </c>
      <c r="F33" s="216">
        <f>SUM(K33:N33)</f>
        <v>100</v>
      </c>
      <c r="G33" s="216">
        <v>35</v>
      </c>
      <c r="H33" s="216"/>
      <c r="I33" s="216">
        <v>1</v>
      </c>
      <c r="J33" s="216"/>
      <c r="K33" s="216">
        <f>SUM(G33:J33)</f>
        <v>36</v>
      </c>
      <c r="L33" s="216">
        <v>60</v>
      </c>
      <c r="M33" s="216">
        <v>4</v>
      </c>
      <c r="N33" s="216"/>
      <c r="O33" s="680"/>
      <c r="P33" s="223"/>
      <c r="Q33" s="170"/>
      <c r="R33" s="247"/>
      <c r="S33" s="170"/>
      <c r="T33" s="170"/>
      <c r="U33" s="170"/>
    </row>
    <row r="34" spans="1:21" x14ac:dyDescent="0.2">
      <c r="A34" s="1117" t="s">
        <v>392</v>
      </c>
      <c r="C34" s="170"/>
      <c r="D34" s="170"/>
      <c r="E34" s="170"/>
      <c r="F34" s="170"/>
    </row>
  </sheetData>
  <mergeCells count="14">
    <mergeCell ref="A1:P1"/>
    <mergeCell ref="G2:H2"/>
    <mergeCell ref="I3:K3"/>
    <mergeCell ref="A20:A33"/>
    <mergeCell ref="A13:A19"/>
    <mergeCell ref="B3:E3"/>
    <mergeCell ref="A4:B8"/>
    <mergeCell ref="A9:B9"/>
    <mergeCell ref="A10:B10"/>
    <mergeCell ref="A11:B11"/>
    <mergeCell ref="A12:B12"/>
    <mergeCell ref="G6:K6"/>
    <mergeCell ref="G5:N5"/>
    <mergeCell ref="E4:N4"/>
  </mergeCells>
  <phoneticPr fontId="3"/>
  <printOptions horizontalCentered="1"/>
  <pageMargins left="0.59055118110236227" right="0.59055118110236227" top="0.59055118110236227" bottom="0.39370078740157483" header="0.51181102362204722" footer="0.31496062992125984"/>
  <pageSetup paperSize="9" scale="89" firstPageNumber="21" pageOrder="overThenDown" orientation="portrait" useFirstPageNumber="1" r:id="rId1"/>
  <headerFooter scaleWithDoc="0">
    <oddFooter>&amp;C&amp;14&amp;P</oddFooter>
  </headerFooter>
  <colBreaks count="2" manualBreakCount="2">
    <brk id="22" min="1" max="12" man="1"/>
    <brk id="40" min="1" max="12"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codeName="Sheet7"/>
  <dimension ref="A1:BE35"/>
  <sheetViews>
    <sheetView view="pageBreakPreview" zoomScaleNormal="100" zoomScaleSheetLayoutView="75" workbookViewId="0">
      <pane xSplit="2" ySplit="8" topLeftCell="C9" activePane="bottomRight" state="frozen"/>
      <selection activeCell="F34" sqref="F34"/>
      <selection pane="topRight" activeCell="F34" sqref="F34"/>
      <selection pane="bottomLeft" activeCell="F34" sqref="F34"/>
      <selection pane="bottomRight" activeCell="R38" sqref="Q9:R38"/>
    </sheetView>
  </sheetViews>
  <sheetFormatPr defaultColWidth="13.33203125" defaultRowHeight="16.2" x14ac:dyDescent="0.2"/>
  <cols>
    <col min="1" max="1" width="2.88671875" style="169" bestFit="1" customWidth="1"/>
    <col min="2" max="2" width="8.6640625" style="169" customWidth="1"/>
    <col min="3" max="5" width="8.77734375" style="169" customWidth="1"/>
    <col min="6" max="14" width="5" style="169" customWidth="1"/>
    <col min="15" max="15" width="7.33203125" style="169" customWidth="1"/>
    <col min="16" max="16" width="3.33203125" style="169" customWidth="1"/>
    <col min="17" max="17" width="8.21875" style="407" customWidth="1"/>
    <col min="18" max="18" width="8.33203125" style="406" customWidth="1"/>
    <col min="19" max="19" width="7.88671875" style="406" customWidth="1"/>
    <col min="20" max="20" width="8.33203125" style="169" customWidth="1"/>
    <col min="21" max="21" width="8.44140625" style="406" customWidth="1"/>
    <col min="22" max="22" width="9.88671875" style="406" customWidth="1"/>
    <col min="23" max="23" width="8" style="169" customWidth="1"/>
    <col min="24" max="24" width="10.77734375" style="169" customWidth="1"/>
    <col min="25" max="25" width="11.77734375" style="169" customWidth="1"/>
    <col min="26" max="26" width="10.21875" style="169" customWidth="1"/>
    <col min="27" max="27" width="11.109375" style="169" customWidth="1"/>
    <col min="28" max="28" width="9.77734375" style="406" customWidth="1"/>
    <col min="29" max="29" width="7.6640625" style="406" customWidth="1"/>
    <col min="30" max="30" width="10.77734375" style="169" customWidth="1"/>
    <col min="31" max="31" width="7.6640625" style="406" customWidth="1"/>
    <col min="32" max="32" width="9.77734375" style="169" customWidth="1"/>
    <col min="33" max="33" width="7.6640625" style="406" customWidth="1"/>
    <col min="34" max="34" width="9.77734375" style="169" customWidth="1"/>
    <col min="35" max="35" width="7.6640625" style="406" customWidth="1"/>
    <col min="36" max="36" width="10" style="169" customWidth="1"/>
    <col min="37" max="37" width="7.6640625" style="406" customWidth="1"/>
    <col min="38" max="38" width="10.109375" style="169" customWidth="1"/>
    <col min="39" max="39" width="7.6640625" style="406" customWidth="1"/>
    <col min="40" max="40" width="12" style="406" customWidth="1"/>
    <col min="41" max="41" width="7.6640625" style="406" customWidth="1"/>
    <col min="42" max="42" width="12.109375" style="169" customWidth="1"/>
    <col min="43" max="43" width="11.44140625" style="169" customWidth="1"/>
    <col min="44" max="45" width="7.6640625" style="169" customWidth="1"/>
    <col min="46" max="46" width="11.6640625" style="406" customWidth="1"/>
    <col min="47" max="47" width="7.6640625" style="406" customWidth="1"/>
    <col min="48" max="48" width="10" style="169" customWidth="1"/>
    <col min="49" max="49" width="7.6640625" style="406" customWidth="1"/>
    <col min="50" max="50" width="7.77734375" style="169" customWidth="1"/>
    <col min="51" max="51" width="7" style="406" customWidth="1"/>
    <col min="52" max="52" width="9.88671875" style="169" customWidth="1"/>
    <col min="53" max="53" width="6.77734375" style="406" customWidth="1"/>
    <col min="54" max="54" width="11.21875" style="169" customWidth="1"/>
    <col min="55" max="55" width="7" style="406" customWidth="1"/>
    <col min="56" max="56" width="9.21875" style="169" customWidth="1"/>
    <col min="57" max="57" width="7.77734375" style="406" customWidth="1"/>
    <col min="58" max="58" width="3.44140625" style="169" customWidth="1"/>
    <col min="59" max="16384" width="13.33203125" style="169"/>
  </cols>
  <sheetData>
    <row r="1" spans="1:57" x14ac:dyDescent="0.2">
      <c r="A1" s="1851" t="s">
        <v>501</v>
      </c>
      <c r="B1" s="1851"/>
      <c r="C1" s="1851"/>
      <c r="D1" s="1851"/>
      <c r="E1" s="1851"/>
      <c r="F1" s="1851"/>
      <c r="G1" s="1851"/>
      <c r="H1" s="1851"/>
      <c r="I1" s="1851"/>
      <c r="J1" s="1851"/>
      <c r="K1" s="1851"/>
      <c r="L1" s="1851"/>
      <c r="M1" s="1851"/>
      <c r="N1" s="1851"/>
      <c r="O1" s="1851"/>
      <c r="P1" s="1851"/>
    </row>
    <row r="2" spans="1:57" x14ac:dyDescent="0.2">
      <c r="B2" s="597"/>
      <c r="C2" s="597"/>
      <c r="D2" s="597"/>
      <c r="E2" s="163"/>
      <c r="F2" s="163"/>
      <c r="G2" s="1853"/>
      <c r="H2" s="1853"/>
      <c r="I2" s="163"/>
      <c r="J2" s="163"/>
      <c r="K2" s="163"/>
      <c r="L2" s="163"/>
      <c r="M2" s="163"/>
      <c r="N2" s="163"/>
      <c r="O2" s="163"/>
      <c r="P2" s="163"/>
    </row>
    <row r="3" spans="1:57" ht="16.8" thickBot="1" x14ac:dyDescent="0.25">
      <c r="B3" s="1890" t="s">
        <v>425</v>
      </c>
      <c r="C3" s="1890"/>
      <c r="D3" s="1890"/>
      <c r="E3" s="1890"/>
      <c r="F3" s="1890"/>
      <c r="G3" s="1890"/>
      <c r="H3" s="1890"/>
      <c r="I3" s="1890"/>
      <c r="J3" s="1890"/>
      <c r="K3" s="1890"/>
      <c r="L3" s="1890"/>
      <c r="M3" s="163"/>
      <c r="N3" s="163"/>
      <c r="O3" s="163"/>
      <c r="P3" s="360"/>
      <c r="Q3" s="361"/>
      <c r="R3" s="362"/>
      <c r="S3" s="362"/>
      <c r="T3" s="360"/>
      <c r="U3" s="362"/>
      <c r="V3" s="362"/>
      <c r="W3" s="360"/>
      <c r="X3" s="360"/>
      <c r="Y3" s="360"/>
      <c r="Z3" s="360"/>
      <c r="AA3" s="360"/>
      <c r="AB3" s="362"/>
      <c r="AC3" s="362"/>
      <c r="AD3" s="360"/>
      <c r="AE3" s="362"/>
      <c r="AF3" s="360"/>
      <c r="AG3" s="362"/>
      <c r="AH3" s="360"/>
      <c r="AI3" s="362"/>
      <c r="AJ3" s="360"/>
      <c r="AK3" s="362"/>
      <c r="AL3" s="360"/>
      <c r="AM3" s="362"/>
      <c r="AN3" s="362"/>
      <c r="AO3" s="362"/>
      <c r="AP3" s="360"/>
      <c r="AQ3" s="360"/>
      <c r="AR3" s="360"/>
      <c r="AS3" s="360"/>
      <c r="AT3" s="362"/>
      <c r="AU3" s="362"/>
      <c r="AV3" s="360"/>
      <c r="AW3" s="362"/>
      <c r="AX3" s="323"/>
      <c r="AY3" s="363"/>
      <c r="AZ3" s="170"/>
      <c r="BA3" s="364"/>
      <c r="BB3" s="170"/>
      <c r="BC3" s="364"/>
      <c r="BD3" s="170"/>
      <c r="BE3" s="364"/>
    </row>
    <row r="4" spans="1:57" ht="18" customHeight="1" x14ac:dyDescent="0.2">
      <c r="A4" s="1865" t="s">
        <v>76</v>
      </c>
      <c r="B4" s="1866"/>
      <c r="C4" s="365" t="s">
        <v>90</v>
      </c>
      <c r="D4" s="365" t="s">
        <v>90</v>
      </c>
      <c r="E4" s="1887" t="s">
        <v>260</v>
      </c>
      <c r="F4" s="1888"/>
      <c r="G4" s="1888"/>
      <c r="H4" s="1888"/>
      <c r="I4" s="1888"/>
      <c r="J4" s="1888"/>
      <c r="K4" s="1888"/>
      <c r="L4" s="1888"/>
      <c r="M4" s="1888"/>
      <c r="N4" s="1889"/>
      <c r="O4" s="366"/>
      <c r="Q4" s="367"/>
      <c r="R4" s="169"/>
      <c r="S4" s="169"/>
      <c r="U4" s="169"/>
      <c r="V4" s="169"/>
      <c r="AB4" s="169"/>
      <c r="AC4" s="169"/>
      <c r="AE4" s="169"/>
      <c r="AG4" s="169"/>
      <c r="AI4" s="169"/>
      <c r="AK4" s="169"/>
      <c r="AM4" s="169"/>
      <c r="AN4" s="169"/>
      <c r="AO4" s="169"/>
      <c r="AT4" s="169"/>
      <c r="AU4" s="169"/>
      <c r="AW4" s="169"/>
      <c r="AY4" s="169"/>
      <c r="BA4" s="169"/>
      <c r="BC4" s="169"/>
      <c r="BE4" s="169"/>
    </row>
    <row r="5" spans="1:57" ht="18" customHeight="1" x14ac:dyDescent="0.2">
      <c r="A5" s="1867"/>
      <c r="B5" s="1868"/>
      <c r="C5" s="368" t="s">
        <v>91</v>
      </c>
      <c r="D5" s="368" t="s">
        <v>91</v>
      </c>
      <c r="E5" s="369" t="s">
        <v>92</v>
      </c>
      <c r="F5" s="370"/>
      <c r="G5" s="1872" t="s">
        <v>261</v>
      </c>
      <c r="H5" s="1873"/>
      <c r="I5" s="1873"/>
      <c r="J5" s="1873"/>
      <c r="K5" s="1873"/>
      <c r="L5" s="1873"/>
      <c r="M5" s="1873"/>
      <c r="N5" s="1874"/>
      <c r="O5" s="371" t="s">
        <v>93</v>
      </c>
      <c r="Q5" s="367"/>
      <c r="R5" s="169"/>
      <c r="S5" s="169"/>
      <c r="U5" s="169"/>
      <c r="V5" s="169"/>
      <c r="AB5" s="169"/>
      <c r="AC5" s="169"/>
      <c r="AE5" s="169"/>
      <c r="AG5" s="169"/>
      <c r="AI5" s="169"/>
      <c r="AK5" s="169"/>
      <c r="AM5" s="169"/>
      <c r="AN5" s="169"/>
      <c r="AO5" s="169"/>
      <c r="AT5" s="169"/>
      <c r="AU5" s="169"/>
      <c r="AW5" s="169"/>
      <c r="AY5" s="169"/>
      <c r="BA5" s="169"/>
      <c r="BC5" s="169"/>
      <c r="BE5" s="169"/>
    </row>
    <row r="6" spans="1:57" ht="18" customHeight="1" x14ac:dyDescent="0.2">
      <c r="A6" s="1867"/>
      <c r="B6" s="1868"/>
      <c r="C6" s="368" t="s">
        <v>168</v>
      </c>
      <c r="D6" s="368" t="s">
        <v>105</v>
      </c>
      <c r="E6" s="372" t="s">
        <v>6</v>
      </c>
      <c r="F6" s="373" t="s">
        <v>94</v>
      </c>
      <c r="G6" s="1879" t="s">
        <v>95</v>
      </c>
      <c r="H6" s="1880"/>
      <c r="I6" s="1880"/>
      <c r="J6" s="1880"/>
      <c r="K6" s="1881"/>
      <c r="L6" s="374" t="s">
        <v>96</v>
      </c>
      <c r="M6" s="375" t="s">
        <v>97</v>
      </c>
      <c r="N6" s="376" t="s">
        <v>98</v>
      </c>
      <c r="O6" s="377" t="s">
        <v>99</v>
      </c>
      <c r="Q6" s="367"/>
      <c r="R6" s="169"/>
      <c r="S6" s="169"/>
      <c r="U6" s="169"/>
      <c r="V6" s="169"/>
      <c r="AB6" s="169"/>
      <c r="AC6" s="169"/>
      <c r="AE6" s="169"/>
      <c r="AG6" s="169"/>
      <c r="AI6" s="169"/>
      <c r="AK6" s="169"/>
      <c r="AM6" s="169"/>
      <c r="AN6" s="169"/>
      <c r="AO6" s="169"/>
      <c r="AT6" s="169"/>
      <c r="AU6" s="169"/>
      <c r="AW6" s="169"/>
      <c r="AY6" s="169"/>
      <c r="BA6" s="169"/>
      <c r="BC6" s="169"/>
      <c r="BE6" s="169"/>
    </row>
    <row r="7" spans="1:57" ht="18" customHeight="1" x14ac:dyDescent="0.2">
      <c r="A7" s="1867"/>
      <c r="B7" s="1868"/>
      <c r="C7" s="368" t="s">
        <v>106</v>
      </c>
      <c r="D7" s="368" t="s">
        <v>100</v>
      </c>
      <c r="E7" s="378"/>
      <c r="F7" s="373" t="s">
        <v>64</v>
      </c>
      <c r="G7" s="374" t="s">
        <v>101</v>
      </c>
      <c r="H7" s="374" t="s">
        <v>118</v>
      </c>
      <c r="I7" s="375" t="s">
        <v>102</v>
      </c>
      <c r="J7" s="374" t="s">
        <v>85</v>
      </c>
      <c r="K7" s="374" t="s">
        <v>5</v>
      </c>
      <c r="L7" s="378"/>
      <c r="M7" s="378"/>
      <c r="N7" s="379"/>
      <c r="O7" s="380"/>
      <c r="Q7" s="367"/>
      <c r="R7" s="169"/>
      <c r="S7" s="169"/>
      <c r="U7" s="169"/>
      <c r="V7" s="169"/>
      <c r="AB7" s="169"/>
      <c r="AC7" s="169"/>
      <c r="AE7" s="169"/>
      <c r="AG7" s="169"/>
      <c r="AI7" s="169"/>
      <c r="AK7" s="169"/>
      <c r="AM7" s="169"/>
      <c r="AN7" s="169"/>
      <c r="AO7" s="169"/>
      <c r="AT7" s="169"/>
      <c r="AU7" s="169"/>
      <c r="AW7" s="169"/>
      <c r="AY7" s="169"/>
      <c r="BA7" s="169"/>
      <c r="BC7" s="169"/>
      <c r="BE7" s="169"/>
    </row>
    <row r="8" spans="1:57" ht="18" customHeight="1" thickBot="1" x14ac:dyDescent="0.25">
      <c r="A8" s="1869"/>
      <c r="B8" s="1870"/>
      <c r="C8" s="372" t="s">
        <v>103</v>
      </c>
      <c r="D8" s="372" t="s">
        <v>103</v>
      </c>
      <c r="E8" s="372" t="s">
        <v>103</v>
      </c>
      <c r="F8" s="372" t="s">
        <v>104</v>
      </c>
      <c r="G8" s="381"/>
      <c r="H8" s="372" t="s">
        <v>86</v>
      </c>
      <c r="I8" s="372"/>
      <c r="J8" s="382" t="s">
        <v>84</v>
      </c>
      <c r="K8" s="382"/>
      <c r="L8" s="372"/>
      <c r="M8" s="372"/>
      <c r="N8" s="383"/>
      <c r="O8" s="371" t="s">
        <v>103</v>
      </c>
      <c r="Q8" s="367"/>
      <c r="R8" s="169"/>
      <c r="S8" s="169"/>
      <c r="U8" s="169"/>
      <c r="V8" s="169"/>
      <c r="AB8" s="169"/>
      <c r="AC8" s="169"/>
      <c r="AE8" s="169"/>
      <c r="AG8" s="169"/>
      <c r="AI8" s="169"/>
      <c r="AK8" s="169"/>
      <c r="AM8" s="169"/>
      <c r="AN8" s="169"/>
      <c r="AO8" s="169"/>
      <c r="AT8" s="169"/>
      <c r="AU8" s="169"/>
      <c r="AW8" s="169"/>
      <c r="AY8" s="169"/>
      <c r="BA8" s="169"/>
      <c r="BC8" s="169"/>
      <c r="BE8" s="169"/>
    </row>
    <row r="9" spans="1:57" ht="24.9" customHeight="1" thickBot="1" x14ac:dyDescent="0.25">
      <c r="A9" s="1871" t="s">
        <v>248</v>
      </c>
      <c r="B9" s="1759"/>
      <c r="C9" s="384">
        <f>SUM(C10:C12)</f>
        <v>69123.679999999993</v>
      </c>
      <c r="D9" s="384" t="e">
        <f>SUM(D10:D12)</f>
        <v>#REF!</v>
      </c>
      <c r="E9" s="384" t="e">
        <f>SUM(E10:E12)</f>
        <v>#REF!</v>
      </c>
      <c r="F9" s="384" t="e">
        <f>ROUND(E9/D9*100,0)</f>
        <v>#REF!</v>
      </c>
      <c r="G9" s="385" t="e">
        <f>ROUND(#REF!/#REF!*100,0)</f>
        <v>#REF!</v>
      </c>
      <c r="H9" s="384" t="e">
        <f>ROUND(#REF!/#REF!*100,0)</f>
        <v>#REF!</v>
      </c>
      <c r="I9" s="384" t="e">
        <f>ROUND(#REF!/#REF!*100,0)</f>
        <v>#REF!</v>
      </c>
      <c r="J9" s="384" t="e">
        <f>ROUND(#REF!/#REF!*100,0)</f>
        <v>#REF!</v>
      </c>
      <c r="K9" s="384" t="e">
        <f>SUM(G9:J9)</f>
        <v>#REF!</v>
      </c>
      <c r="L9" s="384" t="e">
        <f>ROUND(#REF!/#REF!*100,0)</f>
        <v>#REF!</v>
      </c>
      <c r="M9" s="385" t="e">
        <f>ROUND(#REF!/#REF!*100,0)</f>
        <v>#REF!</v>
      </c>
      <c r="N9" s="386" t="e">
        <f>ROUND(#REF!/#REF!*100,0)</f>
        <v>#REF!</v>
      </c>
      <c r="O9" s="387">
        <f>SUM(O10:O12)</f>
        <v>683</v>
      </c>
      <c r="Q9" s="247"/>
      <c r="R9" s="169"/>
      <c r="S9" s="169"/>
      <c r="U9" s="169"/>
      <c r="V9" s="169"/>
      <c r="AB9" s="169"/>
      <c r="AC9" s="169"/>
      <c r="AE9" s="169"/>
      <c r="AG9" s="169"/>
      <c r="AI9" s="169"/>
      <c r="AK9" s="169"/>
      <c r="AM9" s="169"/>
      <c r="AN9" s="169"/>
      <c r="AO9" s="169"/>
      <c r="AT9" s="169"/>
      <c r="AU9" s="169"/>
      <c r="AW9" s="169"/>
      <c r="AY9" s="169"/>
      <c r="BA9" s="169"/>
      <c r="BC9" s="169"/>
      <c r="BE9" s="169"/>
    </row>
    <row r="10" spans="1:57" ht="24.9" customHeight="1" x14ac:dyDescent="0.2">
      <c r="A10" s="1733" t="s">
        <v>77</v>
      </c>
      <c r="B10" s="1707"/>
      <c r="C10" s="310">
        <f>SUM(C13:C15)</f>
        <v>30972.68</v>
      </c>
      <c r="D10" s="310">
        <f>SUM(D13:D15)</f>
        <v>8052.9567999999999</v>
      </c>
      <c r="E10" s="310">
        <f>SUM(E13:E15)</f>
        <v>8011</v>
      </c>
      <c r="F10" s="310">
        <f t="shared" ref="F10:F20" si="0">ROUND(E10/D10*100,0)</f>
        <v>99</v>
      </c>
      <c r="G10" s="310" t="e">
        <f>ROUND(#REF!/#REF!*100,0)</f>
        <v>#REF!</v>
      </c>
      <c r="H10" s="310" t="e">
        <f>ROUND(#REF!/#REF!*100,0)</f>
        <v>#REF!</v>
      </c>
      <c r="I10" s="310" t="e">
        <f>ROUND(#REF!/#REF!*100,0)</f>
        <v>#REF!</v>
      </c>
      <c r="J10" s="310" t="e">
        <f>ROUND(#REF!/#REF!*100,0)</f>
        <v>#REF!</v>
      </c>
      <c r="K10" s="310" t="e">
        <f t="shared" ref="K10:K20" si="1">SUM(G10:J10)</f>
        <v>#REF!</v>
      </c>
      <c r="L10" s="310" t="e">
        <f>ROUND(#REF!/#REF!*100,0)</f>
        <v>#REF!</v>
      </c>
      <c r="M10" s="311" t="e">
        <f>ROUND(#REF!/#REF!*100,0)</f>
        <v>#REF!</v>
      </c>
      <c r="N10" s="313" t="e">
        <f>ROUND(#REF!/#REF!*100,0)</f>
        <v>#REF!</v>
      </c>
      <c r="O10" s="329">
        <f>SUM(O13:O15)</f>
        <v>303</v>
      </c>
      <c r="Q10" s="247"/>
      <c r="R10" s="169"/>
      <c r="S10" s="169"/>
      <c r="U10" s="169"/>
      <c r="V10" s="169"/>
      <c r="AB10" s="169"/>
      <c r="AC10" s="169"/>
      <c r="AE10" s="169"/>
      <c r="AG10" s="169"/>
      <c r="AI10" s="169"/>
      <c r="AK10" s="169"/>
      <c r="AM10" s="169"/>
      <c r="AN10" s="169"/>
      <c r="AO10" s="169"/>
      <c r="AT10" s="169"/>
      <c r="AU10" s="169"/>
      <c r="AW10" s="169"/>
      <c r="AY10" s="169"/>
      <c r="BA10" s="169"/>
      <c r="BC10" s="169"/>
      <c r="BE10" s="169"/>
    </row>
    <row r="11" spans="1:57" ht="24.9" customHeight="1" x14ac:dyDescent="0.2">
      <c r="A11" s="1734" t="s">
        <v>249</v>
      </c>
      <c r="B11" s="1701"/>
      <c r="C11" s="312">
        <f>SUM(C16:C17)</f>
        <v>21469</v>
      </c>
      <c r="D11" s="312">
        <f>SUM(D16:D17)</f>
        <v>5581.46</v>
      </c>
      <c r="E11" s="312">
        <f>SUM(E16:E17)</f>
        <v>5294</v>
      </c>
      <c r="F11" s="312">
        <f t="shared" si="0"/>
        <v>95</v>
      </c>
      <c r="G11" s="312" t="e">
        <f>ROUND(#REF!/#REF!*100,0)</f>
        <v>#REF!</v>
      </c>
      <c r="H11" s="312" t="e">
        <f>ROUND(#REF!/#REF!*100,0)</f>
        <v>#REF!</v>
      </c>
      <c r="I11" s="312" t="e">
        <f>ROUND(#REF!/#REF!*100,0)</f>
        <v>#REF!</v>
      </c>
      <c r="J11" s="312" t="e">
        <f>ROUND(#REF!/#REF!*100,0)</f>
        <v>#REF!</v>
      </c>
      <c r="K11" s="312" t="e">
        <f t="shared" si="1"/>
        <v>#REF!</v>
      </c>
      <c r="L11" s="312" t="e">
        <f>ROUND(#REF!/#REF!*100,0)</f>
        <v>#REF!</v>
      </c>
      <c r="M11" s="328" t="e">
        <f>ROUND(#REF!/#REF!*100,0)</f>
        <v>#REF!</v>
      </c>
      <c r="N11" s="354" t="e">
        <f>ROUND(#REF!/#REF!*100,0)</f>
        <v>#REF!</v>
      </c>
      <c r="O11" s="388">
        <f>SUM(O16:O17)</f>
        <v>287</v>
      </c>
      <c r="Q11" s="247"/>
      <c r="R11" s="169"/>
      <c r="S11" s="169"/>
      <c r="U11" s="169"/>
      <c r="V11" s="169"/>
      <c r="AB11" s="169"/>
      <c r="AC11" s="169"/>
      <c r="AE11" s="169"/>
      <c r="AG11" s="169"/>
      <c r="AI11" s="169"/>
      <c r="AK11" s="169"/>
      <c r="AM11" s="169"/>
      <c r="AN11" s="169"/>
      <c r="AO11" s="169"/>
      <c r="AT11" s="169"/>
      <c r="AU11" s="169"/>
      <c r="AW11" s="169"/>
      <c r="AY11" s="169"/>
      <c r="BA11" s="169"/>
      <c r="BC11" s="169"/>
      <c r="BE11" s="169"/>
    </row>
    <row r="12" spans="1:57" ht="24.9" customHeight="1" thickBot="1" x14ac:dyDescent="0.25">
      <c r="A12" s="1742" t="s">
        <v>78</v>
      </c>
      <c r="B12" s="1715"/>
      <c r="C12" s="389">
        <f>SUM(C18:C19)</f>
        <v>16682</v>
      </c>
      <c r="D12" s="389" t="e">
        <f>SUM(D18:D19)</f>
        <v>#REF!</v>
      </c>
      <c r="E12" s="389" t="e">
        <f>SUM(E18:E19)</f>
        <v>#REF!</v>
      </c>
      <c r="F12" s="389" t="e">
        <f t="shared" si="0"/>
        <v>#REF!</v>
      </c>
      <c r="G12" s="390" t="e">
        <f>ROUND(#REF!/#REF!*100,0)</f>
        <v>#REF!</v>
      </c>
      <c r="H12" s="389" t="e">
        <f>ROUND(#REF!/#REF!*100,0)</f>
        <v>#REF!</v>
      </c>
      <c r="I12" s="389" t="e">
        <f>ROUND(#REF!/#REF!*100,0)</f>
        <v>#REF!</v>
      </c>
      <c r="J12" s="389" t="e">
        <f>ROUND(#REF!/#REF!*100,0)</f>
        <v>#REF!</v>
      </c>
      <c r="K12" s="389" t="e">
        <f t="shared" si="1"/>
        <v>#REF!</v>
      </c>
      <c r="L12" s="389" t="e">
        <f>ROUND(#REF!/#REF!*100,0)</f>
        <v>#REF!</v>
      </c>
      <c r="M12" s="390" t="e">
        <f>ROUND(#REF!/#REF!*100,0)</f>
        <v>#REF!</v>
      </c>
      <c r="N12" s="391" t="e">
        <f>ROUND(#REF!/#REF!*100,0)</f>
        <v>#REF!</v>
      </c>
      <c r="O12" s="392">
        <f>SUM(O18:O19)</f>
        <v>93</v>
      </c>
      <c r="Q12" s="247"/>
      <c r="R12" s="169"/>
      <c r="S12" s="169"/>
      <c r="U12" s="169"/>
      <c r="V12" s="169"/>
      <c r="AB12" s="169"/>
      <c r="AC12" s="169"/>
      <c r="AE12" s="169"/>
      <c r="AG12" s="169"/>
      <c r="AI12" s="169"/>
      <c r="AK12" s="169"/>
      <c r="AM12" s="169"/>
      <c r="AN12" s="169"/>
      <c r="AO12" s="169"/>
      <c r="AT12" s="169"/>
      <c r="AU12" s="169"/>
      <c r="AW12" s="169"/>
      <c r="AY12" s="169"/>
      <c r="BA12" s="169"/>
      <c r="BC12" s="169"/>
      <c r="BE12" s="169"/>
    </row>
    <row r="13" spans="1:57" ht="24.9" customHeight="1" x14ac:dyDescent="0.2">
      <c r="A13" s="1857" t="s">
        <v>79</v>
      </c>
      <c r="B13" s="309" t="s">
        <v>250</v>
      </c>
      <c r="C13" s="1432">
        <f>SUM(C20:C22)</f>
        <v>7108</v>
      </c>
      <c r="D13" s="912">
        <f>SUM(D20:D22)</f>
        <v>1848.12</v>
      </c>
      <c r="E13" s="912">
        <f>SUM(E20:E22)</f>
        <v>1806</v>
      </c>
      <c r="F13" s="912">
        <f t="shared" si="0"/>
        <v>98</v>
      </c>
      <c r="G13" s="912" t="e">
        <f>ROUND(#REF!/#REF!*100,0)</f>
        <v>#REF!</v>
      </c>
      <c r="H13" s="912" t="e">
        <f>ROUND(#REF!/#REF!*100,0)</f>
        <v>#REF!</v>
      </c>
      <c r="I13" s="912" t="e">
        <f>ROUND(#REF!/#REF!*100,0)</f>
        <v>#REF!</v>
      </c>
      <c r="J13" s="912" t="e">
        <f>ROUND(#REF!/#REF!*100,0)</f>
        <v>#REF!</v>
      </c>
      <c r="K13" s="912" t="e">
        <f t="shared" si="1"/>
        <v>#REF!</v>
      </c>
      <c r="L13" s="912" t="e">
        <f>ROUND(#REF!/#REF!*100,0)</f>
        <v>#REF!</v>
      </c>
      <c r="M13" s="912" t="e">
        <f>ROUND(#REF!/#REF!*100,0)</f>
        <v>#REF!</v>
      </c>
      <c r="N13" s="912" t="e">
        <f>ROUND(#REF!/#REF!*100,0)</f>
        <v>#REF!</v>
      </c>
      <c r="O13" s="917">
        <f>SUM(O20:O22)</f>
        <v>303</v>
      </c>
      <c r="Q13" s="247"/>
      <c r="R13" s="169"/>
      <c r="S13" s="169"/>
      <c r="U13" s="169"/>
      <c r="V13" s="169"/>
      <c r="AB13" s="169"/>
      <c r="AC13" s="169"/>
      <c r="AE13" s="169"/>
      <c r="AG13" s="169"/>
      <c r="AI13" s="169"/>
      <c r="AK13" s="169"/>
      <c r="AM13" s="169"/>
      <c r="AN13" s="169"/>
      <c r="AO13" s="169"/>
      <c r="AT13" s="169"/>
      <c r="AU13" s="169"/>
      <c r="AW13" s="169"/>
      <c r="AY13" s="169"/>
      <c r="BA13" s="169"/>
      <c r="BC13" s="169"/>
      <c r="BE13" s="169"/>
    </row>
    <row r="14" spans="1:57" ht="24.9" customHeight="1" x14ac:dyDescent="0.2">
      <c r="A14" s="1858"/>
      <c r="B14" s="349" t="s">
        <v>251</v>
      </c>
      <c r="C14" s="312">
        <f>SUM(C23:C25)</f>
        <v>13124.68</v>
      </c>
      <c r="D14" s="312">
        <f>SUM(D23:D25)</f>
        <v>3412.8368</v>
      </c>
      <c r="E14" s="312">
        <f>SUM(E23:E25)</f>
        <v>3413</v>
      </c>
      <c r="F14" s="312">
        <f t="shared" si="0"/>
        <v>100</v>
      </c>
      <c r="G14" s="328" t="e">
        <f>ROUND(#REF!/#REF!*100,0)</f>
        <v>#REF!</v>
      </c>
      <c r="H14" s="312" t="e">
        <f>ROUND(#REF!/#REF!*100,0)</f>
        <v>#REF!</v>
      </c>
      <c r="I14" s="312" t="e">
        <f>ROUND(#REF!/#REF!*100,0)</f>
        <v>#REF!</v>
      </c>
      <c r="J14" s="312" t="e">
        <f>ROUND(#REF!/#REF!*100,0)</f>
        <v>#REF!</v>
      </c>
      <c r="K14" s="312" t="e">
        <f t="shared" si="1"/>
        <v>#REF!</v>
      </c>
      <c r="L14" s="312" t="e">
        <f>ROUND(#REF!/#REF!*100,0)</f>
        <v>#REF!</v>
      </c>
      <c r="M14" s="328" t="e">
        <f>ROUND(#REF!/#REF!*100,0)</f>
        <v>#REF!</v>
      </c>
      <c r="N14" s="328" t="e">
        <f>ROUND(#REF!/#REF!*100,0)</f>
        <v>#REF!</v>
      </c>
      <c r="O14" s="388">
        <f>SUM(O23:O25)</f>
        <v>0</v>
      </c>
      <c r="Q14" s="247"/>
      <c r="R14" s="169"/>
      <c r="S14" s="169"/>
      <c r="U14" s="169"/>
      <c r="V14" s="169"/>
      <c r="AB14" s="169"/>
      <c r="AC14" s="169"/>
      <c r="AE14" s="169"/>
      <c r="AG14" s="169"/>
      <c r="AI14" s="169"/>
      <c r="AK14" s="169"/>
      <c r="AM14" s="169"/>
      <c r="AN14" s="169"/>
      <c r="AO14" s="169"/>
      <c r="AT14" s="169"/>
      <c r="AU14" s="169"/>
      <c r="AW14" s="169"/>
      <c r="AY14" s="169"/>
      <c r="BA14" s="169"/>
      <c r="BC14" s="169"/>
      <c r="BE14" s="169"/>
    </row>
    <row r="15" spans="1:57" ht="24.9" customHeight="1" x14ac:dyDescent="0.2">
      <c r="A15" s="1858"/>
      <c r="B15" s="349" t="s">
        <v>252</v>
      </c>
      <c r="C15" s="312">
        <f>SUM(C26)</f>
        <v>10740</v>
      </c>
      <c r="D15" s="312">
        <f>SUM(D26)</f>
        <v>2792</v>
      </c>
      <c r="E15" s="312">
        <f>SUM(E26)</f>
        <v>2792</v>
      </c>
      <c r="F15" s="312">
        <f t="shared" si="0"/>
        <v>100</v>
      </c>
      <c r="G15" s="328" t="e">
        <f>ROUND(#REF!/#REF!*100,0)</f>
        <v>#REF!</v>
      </c>
      <c r="H15" s="312" t="e">
        <f>ROUND(#REF!/#REF!*100,0)</f>
        <v>#REF!</v>
      </c>
      <c r="I15" s="312" t="e">
        <f>ROUND(#REF!/#REF!*100,0)</f>
        <v>#REF!</v>
      </c>
      <c r="J15" s="312" t="e">
        <f>ROUND(#REF!/#REF!*100,0)</f>
        <v>#REF!</v>
      </c>
      <c r="K15" s="312" t="e">
        <f t="shared" si="1"/>
        <v>#REF!</v>
      </c>
      <c r="L15" s="312" t="e">
        <f>ROUND(#REF!/#REF!*100,0)</f>
        <v>#REF!</v>
      </c>
      <c r="M15" s="328" t="e">
        <f>ROUND(#REF!/#REF!*100,0)</f>
        <v>#REF!</v>
      </c>
      <c r="N15" s="354" t="e">
        <f>ROUND(#REF!/#REF!*100,0)</f>
        <v>#REF!</v>
      </c>
      <c r="O15" s="388">
        <f>SUM(O26)</f>
        <v>0</v>
      </c>
      <c r="Q15" s="247"/>
      <c r="R15" s="169"/>
      <c r="S15" s="169"/>
      <c r="U15" s="169"/>
      <c r="V15" s="169"/>
      <c r="AB15" s="169"/>
      <c r="AC15" s="169"/>
      <c r="AE15" s="169"/>
      <c r="AG15" s="169"/>
      <c r="AI15" s="169"/>
      <c r="AK15" s="169"/>
      <c r="AM15" s="169"/>
      <c r="AN15" s="169"/>
      <c r="AO15" s="169"/>
      <c r="AT15" s="169"/>
      <c r="AU15" s="169"/>
      <c r="AW15" s="169"/>
      <c r="AY15" s="169"/>
      <c r="BA15" s="169"/>
      <c r="BC15" s="169"/>
      <c r="BE15" s="169"/>
    </row>
    <row r="16" spans="1:57" ht="24.9" customHeight="1" x14ac:dyDescent="0.2">
      <c r="A16" s="1858"/>
      <c r="B16" s="349" t="s">
        <v>249</v>
      </c>
      <c r="C16" s="312">
        <f>SUM(C27:C29)</f>
        <v>19606</v>
      </c>
      <c r="D16" s="312">
        <f>SUM(D27:D29)</f>
        <v>5097.46</v>
      </c>
      <c r="E16" s="312">
        <f>SUM(E27:E29)</f>
        <v>4836</v>
      </c>
      <c r="F16" s="312">
        <f t="shared" si="0"/>
        <v>95</v>
      </c>
      <c r="G16" s="328" t="e">
        <f>ROUND(#REF!/#REF!*100,0)</f>
        <v>#REF!</v>
      </c>
      <c r="H16" s="312" t="e">
        <f>ROUND(#REF!/#REF!*100,0)</f>
        <v>#REF!</v>
      </c>
      <c r="I16" s="312" t="e">
        <f>ROUND(#REF!/#REF!*100,0)</f>
        <v>#REF!</v>
      </c>
      <c r="J16" s="312" t="e">
        <f>ROUND(#REF!/#REF!*100,0)</f>
        <v>#REF!</v>
      </c>
      <c r="K16" s="312" t="e">
        <f t="shared" si="1"/>
        <v>#REF!</v>
      </c>
      <c r="L16" s="312" t="e">
        <f>ROUND(#REF!/#REF!*100,0)</f>
        <v>#REF!</v>
      </c>
      <c r="M16" s="328" t="e">
        <f>ROUND(#REF!/#REF!*100,0)</f>
        <v>#REF!</v>
      </c>
      <c r="N16" s="354" t="e">
        <f>ROUND(#REF!/#REF!*100,0)</f>
        <v>#REF!</v>
      </c>
      <c r="O16" s="388">
        <f>SUM(O27:O29)</f>
        <v>261</v>
      </c>
      <c r="Q16" s="247"/>
      <c r="R16" s="169"/>
      <c r="S16" s="169"/>
      <c r="U16" s="169"/>
      <c r="V16" s="169"/>
      <c r="AB16" s="169"/>
      <c r="AC16" s="169"/>
      <c r="AE16" s="169"/>
      <c r="AG16" s="169"/>
      <c r="AI16" s="169"/>
      <c r="AK16" s="169"/>
      <c r="AM16" s="169"/>
      <c r="AN16" s="169"/>
      <c r="AO16" s="169"/>
      <c r="AT16" s="169"/>
      <c r="AU16" s="169"/>
      <c r="AW16" s="169"/>
      <c r="AY16" s="169"/>
      <c r="BA16" s="169"/>
      <c r="BC16" s="169"/>
      <c r="BE16" s="169"/>
    </row>
    <row r="17" spans="1:57" ht="24.9" customHeight="1" x14ac:dyDescent="0.2">
      <c r="A17" s="1858"/>
      <c r="B17" s="349" t="s">
        <v>80</v>
      </c>
      <c r="C17" s="312">
        <f>SUM(C30)</f>
        <v>1863</v>
      </c>
      <c r="D17" s="312">
        <f>SUM(D30)</f>
        <v>484</v>
      </c>
      <c r="E17" s="312">
        <f>SUM(E30)</f>
        <v>458</v>
      </c>
      <c r="F17" s="312">
        <f t="shared" si="0"/>
        <v>95</v>
      </c>
      <c r="G17" s="328" t="e">
        <f>ROUND(#REF!/#REF!*100,0)</f>
        <v>#REF!</v>
      </c>
      <c r="H17" s="312" t="e">
        <f>ROUND(#REF!/#REF!*100,0)</f>
        <v>#REF!</v>
      </c>
      <c r="I17" s="312" t="e">
        <f>ROUND(#REF!/#REF!*100,0)</f>
        <v>#REF!</v>
      </c>
      <c r="J17" s="312" t="e">
        <f>ROUND(#REF!/#REF!*100,0)</f>
        <v>#REF!</v>
      </c>
      <c r="K17" s="312" t="e">
        <f t="shared" si="1"/>
        <v>#REF!</v>
      </c>
      <c r="L17" s="312" t="e">
        <f>ROUND(#REF!/#REF!*100,0)</f>
        <v>#REF!</v>
      </c>
      <c r="M17" s="328" t="e">
        <f>ROUND(#REF!/#REF!*100,0)</f>
        <v>#REF!</v>
      </c>
      <c r="N17" s="354" t="e">
        <f>ROUND(#REF!/#REF!*100,0)</f>
        <v>#REF!</v>
      </c>
      <c r="O17" s="388">
        <f>O30</f>
        <v>26</v>
      </c>
      <c r="Q17" s="247"/>
      <c r="R17" s="169"/>
      <c r="S17" s="169"/>
      <c r="U17" s="169"/>
      <c r="V17" s="169"/>
      <c r="AB17" s="169"/>
      <c r="AC17" s="169"/>
      <c r="AE17" s="169"/>
      <c r="AG17" s="169"/>
      <c r="AI17" s="169"/>
      <c r="AK17" s="169"/>
      <c r="AM17" s="169"/>
      <c r="AN17" s="169"/>
      <c r="AO17" s="169"/>
      <c r="AT17" s="169"/>
      <c r="AU17" s="169"/>
      <c r="AW17" s="169"/>
      <c r="AY17" s="169"/>
      <c r="BA17" s="169"/>
      <c r="BC17" s="169"/>
      <c r="BE17" s="169"/>
    </row>
    <row r="18" spans="1:57" ht="24.9" customHeight="1" x14ac:dyDescent="0.2">
      <c r="A18" s="1858"/>
      <c r="B18" s="349" t="s">
        <v>253</v>
      </c>
      <c r="C18" s="312">
        <f>SUM(C31:C32)</f>
        <v>14582</v>
      </c>
      <c r="D18" s="312">
        <f>SUM(D31:D32)</f>
        <v>3791</v>
      </c>
      <c r="E18" s="312">
        <f>SUM(E31:E32)</f>
        <v>3699</v>
      </c>
      <c r="F18" s="312">
        <f t="shared" si="0"/>
        <v>98</v>
      </c>
      <c r="G18" s="328" t="e">
        <f>ROUND(#REF!/#REF!*100,0)</f>
        <v>#REF!</v>
      </c>
      <c r="H18" s="312" t="e">
        <f>ROUND(#REF!/#REF!*100,0)</f>
        <v>#REF!</v>
      </c>
      <c r="I18" s="312" t="e">
        <f>ROUND(#REF!/#REF!*100,0)</f>
        <v>#REF!</v>
      </c>
      <c r="J18" s="312" t="e">
        <f>ROUND(#REF!/#REF!*100,0)</f>
        <v>#REF!</v>
      </c>
      <c r="K18" s="312" t="e">
        <f t="shared" si="1"/>
        <v>#REF!</v>
      </c>
      <c r="L18" s="312" t="e">
        <f>ROUND(#REF!/#REF!*100,0)</f>
        <v>#REF!</v>
      </c>
      <c r="M18" s="328" t="e">
        <f>ROUND(#REF!/#REF!*100,0)</f>
        <v>#REF!</v>
      </c>
      <c r="N18" s="354" t="e">
        <f>ROUND(#REF!/#REF!*100,0)</f>
        <v>#REF!</v>
      </c>
      <c r="O18" s="388">
        <f>SUM(O31:O32)</f>
        <v>93</v>
      </c>
      <c r="Q18" s="247"/>
      <c r="R18" s="169"/>
      <c r="S18" s="169"/>
      <c r="U18" s="169"/>
      <c r="V18" s="169"/>
      <c r="AB18" s="169"/>
      <c r="AC18" s="169"/>
      <c r="AE18" s="169"/>
      <c r="AG18" s="169"/>
      <c r="AI18" s="169"/>
      <c r="AK18" s="169"/>
      <c r="AM18" s="169"/>
      <c r="AN18" s="169"/>
      <c r="AO18" s="169"/>
      <c r="AT18" s="169"/>
      <c r="AU18" s="169"/>
      <c r="AW18" s="169"/>
      <c r="AY18" s="169"/>
      <c r="BA18" s="169"/>
      <c r="BC18" s="169"/>
      <c r="BE18" s="169"/>
    </row>
    <row r="19" spans="1:57" ht="24.9" customHeight="1" thickBot="1" x14ac:dyDescent="0.25">
      <c r="A19" s="1859"/>
      <c r="B19" s="393" t="s">
        <v>247</v>
      </c>
      <c r="C19" s="389">
        <f>SUM(C33)</f>
        <v>2100</v>
      </c>
      <c r="D19" s="389" t="e">
        <f>SUM(D33)</f>
        <v>#REF!</v>
      </c>
      <c r="E19" s="389" t="e">
        <f>SUM(E33)</f>
        <v>#REF!</v>
      </c>
      <c r="F19" s="389" t="e">
        <f t="shared" si="0"/>
        <v>#REF!</v>
      </c>
      <c r="G19" s="390" t="e">
        <f>ROUND(#REF!/#REF!*100,0)</f>
        <v>#REF!</v>
      </c>
      <c r="H19" s="389" t="e">
        <f>ROUND(#REF!/#REF!*100,0)</f>
        <v>#REF!</v>
      </c>
      <c r="I19" s="389" t="e">
        <f>ROUND(#REF!/#REF!*100,0)</f>
        <v>#REF!</v>
      </c>
      <c r="J19" s="389" t="e">
        <f>ROUND(#REF!/#REF!*100,0)</f>
        <v>#REF!</v>
      </c>
      <c r="K19" s="389" t="e">
        <f t="shared" si="1"/>
        <v>#REF!</v>
      </c>
      <c r="L19" s="389" t="e">
        <f>ROUND(#REF!/#REF!*100,0)</f>
        <v>#REF!</v>
      </c>
      <c r="M19" s="390" t="e">
        <f>ROUND(#REF!/#REF!*100,0)</f>
        <v>#REF!</v>
      </c>
      <c r="N19" s="391" t="e">
        <f>ROUND(#REF!/#REF!*100,0)</f>
        <v>#REF!</v>
      </c>
      <c r="O19" s="392">
        <f>SUM(O33)</f>
        <v>0</v>
      </c>
      <c r="Q19" s="247"/>
      <c r="R19" s="169"/>
      <c r="S19" s="169"/>
      <c r="U19" s="169"/>
      <c r="V19" s="169"/>
      <c r="AB19" s="169"/>
      <c r="AC19" s="169"/>
      <c r="AE19" s="169"/>
      <c r="AG19" s="169"/>
      <c r="AI19" s="169"/>
      <c r="AK19" s="169"/>
      <c r="AM19" s="169"/>
      <c r="AN19" s="169"/>
      <c r="AO19" s="169"/>
      <c r="AT19" s="169"/>
      <c r="AU19" s="169"/>
      <c r="AW19" s="169"/>
      <c r="AY19" s="169"/>
      <c r="BA19" s="169"/>
      <c r="BC19" s="169"/>
      <c r="BE19" s="169"/>
    </row>
    <row r="20" spans="1:57" ht="24.9" customHeight="1" x14ac:dyDescent="0.2">
      <c r="A20" s="1862" t="s">
        <v>259</v>
      </c>
      <c r="B20" s="394" t="s">
        <v>254</v>
      </c>
      <c r="C20" s="193">
        <v>1467</v>
      </c>
      <c r="D20" s="194">
        <v>381</v>
      </c>
      <c r="E20" s="194">
        <v>381</v>
      </c>
      <c r="F20" s="194">
        <f t="shared" si="0"/>
        <v>100</v>
      </c>
      <c r="G20" s="194">
        <v>20</v>
      </c>
      <c r="H20" s="194"/>
      <c r="I20" s="194">
        <v>10</v>
      </c>
      <c r="J20" s="194"/>
      <c r="K20" s="194">
        <f t="shared" si="1"/>
        <v>30</v>
      </c>
      <c r="L20" s="194">
        <v>70</v>
      </c>
      <c r="M20" s="194"/>
      <c r="N20" s="194"/>
      <c r="O20" s="195">
        <f>SUM(O27:O29)</f>
        <v>261</v>
      </c>
      <c r="Q20" s="247"/>
      <c r="R20" s="169"/>
      <c r="S20" s="169"/>
      <c r="U20" s="169"/>
      <c r="V20" s="169"/>
      <c r="AB20" s="169"/>
      <c r="AC20" s="169"/>
      <c r="AE20" s="169"/>
      <c r="AG20" s="169"/>
      <c r="AI20" s="169"/>
      <c r="AK20" s="169"/>
      <c r="AM20" s="169"/>
      <c r="AN20" s="169"/>
      <c r="AO20" s="169"/>
      <c r="AT20" s="169"/>
      <c r="AU20" s="169"/>
      <c r="AW20" s="169"/>
      <c r="AY20" s="169"/>
      <c r="BA20" s="169"/>
      <c r="BC20" s="169"/>
      <c r="BE20" s="169"/>
    </row>
    <row r="21" spans="1:57" ht="24.9" customHeight="1" x14ac:dyDescent="0.2">
      <c r="A21" s="1863"/>
      <c r="B21" s="307" t="s">
        <v>255</v>
      </c>
      <c r="C21" s="395">
        <v>3229</v>
      </c>
      <c r="D21" s="396">
        <v>840</v>
      </c>
      <c r="E21" s="396">
        <v>798</v>
      </c>
      <c r="F21" s="396">
        <v>95</v>
      </c>
      <c r="G21" s="396">
        <v>33</v>
      </c>
      <c r="H21" s="396">
        <v>1</v>
      </c>
      <c r="I21" s="396">
        <v>12</v>
      </c>
      <c r="J21" s="396">
        <v>23</v>
      </c>
      <c r="K21" s="396">
        <v>69</v>
      </c>
      <c r="L21" s="396">
        <v>31</v>
      </c>
      <c r="M21" s="396"/>
      <c r="N21" s="396"/>
      <c r="O21" s="397">
        <v>42</v>
      </c>
      <c r="Q21" s="247"/>
      <c r="R21" s="169"/>
      <c r="S21" s="169"/>
      <c r="U21" s="169"/>
      <c r="V21" s="169"/>
      <c r="AB21" s="169"/>
      <c r="AC21" s="169"/>
      <c r="AE21" s="169"/>
      <c r="AG21" s="169"/>
      <c r="AI21" s="169"/>
      <c r="AK21" s="169"/>
      <c r="AM21" s="169"/>
      <c r="AN21" s="169"/>
      <c r="AO21" s="169"/>
      <c r="AT21" s="169"/>
      <c r="AU21" s="169"/>
      <c r="AW21" s="169"/>
      <c r="AY21" s="169"/>
      <c r="BA21" s="169"/>
      <c r="BC21" s="169"/>
      <c r="BE21" s="169"/>
    </row>
    <row r="22" spans="1:57" ht="24.9" customHeight="1" x14ac:dyDescent="0.2">
      <c r="A22" s="1863"/>
      <c r="B22" s="307" t="s">
        <v>256</v>
      </c>
      <c r="C22" s="395">
        <v>2412</v>
      </c>
      <c r="D22" s="396">
        <f>C22*0.26</f>
        <v>627.12</v>
      </c>
      <c r="E22" s="396">
        <v>627</v>
      </c>
      <c r="F22" s="312">
        <f t="shared" ref="F22" si="2">ROUND(E22/D22*100,0)</f>
        <v>100</v>
      </c>
      <c r="G22" s="396">
        <v>35</v>
      </c>
      <c r="H22" s="396">
        <v>5</v>
      </c>
      <c r="I22" s="396">
        <v>10</v>
      </c>
      <c r="J22" s="396"/>
      <c r="K22" s="312">
        <f t="shared" ref="K22" si="3">SUM(G22:J22)</f>
        <v>50</v>
      </c>
      <c r="L22" s="396">
        <v>50</v>
      </c>
      <c r="M22" s="396"/>
      <c r="N22" s="396"/>
      <c r="O22" s="397"/>
      <c r="Q22" s="247"/>
      <c r="R22" s="169"/>
      <c r="S22" s="169"/>
      <c r="U22" s="169"/>
      <c r="V22" s="169"/>
      <c r="AB22" s="169"/>
      <c r="AC22" s="169"/>
      <c r="AE22" s="169"/>
      <c r="AG22" s="169"/>
      <c r="AI22" s="169"/>
      <c r="AK22" s="169"/>
      <c r="AM22" s="169"/>
      <c r="AN22" s="169"/>
      <c r="AO22" s="169"/>
      <c r="AT22" s="169"/>
      <c r="AU22" s="169"/>
      <c r="AW22" s="169"/>
      <c r="AY22" s="169"/>
      <c r="BA22" s="169"/>
      <c r="BC22" s="169"/>
      <c r="BE22" s="169"/>
    </row>
    <row r="23" spans="1:57" ht="24.9" customHeight="1" x14ac:dyDescent="0.2">
      <c r="A23" s="1863"/>
      <c r="B23" s="307" t="s">
        <v>251</v>
      </c>
      <c r="C23" s="398">
        <v>4233</v>
      </c>
      <c r="D23" s="244">
        <v>1101</v>
      </c>
      <c r="E23" s="244">
        <v>1101</v>
      </c>
      <c r="F23" s="244">
        <v>100</v>
      </c>
      <c r="G23" s="244">
        <v>18</v>
      </c>
      <c r="H23" s="244"/>
      <c r="I23" s="244">
        <v>2</v>
      </c>
      <c r="J23" s="244"/>
      <c r="K23" s="244">
        <v>20</v>
      </c>
      <c r="L23" s="244">
        <v>80</v>
      </c>
      <c r="M23" s="244"/>
      <c r="N23" s="244"/>
      <c r="O23" s="399"/>
      <c r="Q23" s="247"/>
      <c r="R23" s="169"/>
      <c r="S23" s="169"/>
      <c r="U23" s="169"/>
      <c r="V23" s="169"/>
      <c r="AB23" s="169"/>
      <c r="AC23" s="169"/>
      <c r="AE23" s="169"/>
      <c r="AG23" s="169"/>
      <c r="AI23" s="169"/>
      <c r="AK23" s="169"/>
      <c r="AM23" s="169"/>
      <c r="AN23" s="169"/>
      <c r="AO23" s="169"/>
      <c r="AT23" s="169"/>
      <c r="AU23" s="169"/>
      <c r="AW23" s="169"/>
      <c r="AY23" s="169"/>
      <c r="BA23" s="169"/>
      <c r="BC23" s="169"/>
      <c r="BE23" s="169"/>
    </row>
    <row r="24" spans="1:57" ht="24.9" customHeight="1" x14ac:dyDescent="0.2">
      <c r="A24" s="1863"/>
      <c r="B24" s="307" t="s">
        <v>257</v>
      </c>
      <c r="C24" s="327">
        <f>545.4+497.28</f>
        <v>1042.6799999999998</v>
      </c>
      <c r="D24" s="244">
        <f>C24*0.26</f>
        <v>271.09679999999997</v>
      </c>
      <c r="E24" s="244">
        <v>271</v>
      </c>
      <c r="F24" s="244">
        <v>100</v>
      </c>
      <c r="G24" s="244">
        <v>45</v>
      </c>
      <c r="H24" s="244">
        <v>3</v>
      </c>
      <c r="I24" s="244">
        <v>1</v>
      </c>
      <c r="J24" s="244">
        <v>4</v>
      </c>
      <c r="K24" s="244">
        <v>53</v>
      </c>
      <c r="L24" s="244">
        <v>47</v>
      </c>
      <c r="M24" s="244"/>
      <c r="N24" s="244"/>
      <c r="O24" s="397"/>
      <c r="Q24" s="247"/>
      <c r="R24" s="169"/>
      <c r="S24" s="169"/>
      <c r="U24" s="169"/>
      <c r="V24" s="169"/>
      <c r="AB24" s="169"/>
      <c r="AC24" s="169"/>
      <c r="AE24" s="169"/>
      <c r="AG24" s="169"/>
      <c r="AI24" s="169"/>
      <c r="AK24" s="169"/>
      <c r="AM24" s="169"/>
      <c r="AN24" s="169"/>
      <c r="AO24" s="169"/>
      <c r="AT24" s="169"/>
      <c r="AU24" s="169"/>
      <c r="AW24" s="169"/>
      <c r="AY24" s="169"/>
      <c r="BA24" s="169"/>
      <c r="BC24" s="169"/>
      <c r="BE24" s="169"/>
    </row>
    <row r="25" spans="1:57" ht="24.9" customHeight="1" x14ac:dyDescent="0.2">
      <c r="A25" s="1863"/>
      <c r="B25" s="307" t="s">
        <v>81</v>
      </c>
      <c r="C25" s="970">
        <v>7849</v>
      </c>
      <c r="D25" s="1289">
        <f>C25*0.26</f>
        <v>2040.74</v>
      </c>
      <c r="E25" s="909">
        <v>2041</v>
      </c>
      <c r="F25" s="909">
        <f>K25+L25+M25+N25</f>
        <v>100</v>
      </c>
      <c r="G25" s="909">
        <v>55</v>
      </c>
      <c r="H25" s="909">
        <v>1</v>
      </c>
      <c r="I25" s="909">
        <v>4</v>
      </c>
      <c r="J25" s="909">
        <v>2</v>
      </c>
      <c r="K25" s="909">
        <f>G25+H25+I25+J25</f>
        <v>62</v>
      </c>
      <c r="L25" s="909">
        <v>36</v>
      </c>
      <c r="M25" s="909">
        <v>2</v>
      </c>
      <c r="N25" s="909"/>
      <c r="O25" s="974"/>
      <c r="Q25" s="247"/>
      <c r="R25" s="169"/>
      <c r="S25" s="169"/>
      <c r="U25" s="169"/>
      <c r="V25" s="169"/>
      <c r="AB25" s="169"/>
      <c r="AC25" s="169"/>
      <c r="AE25" s="169"/>
      <c r="AG25" s="169"/>
      <c r="AI25" s="169"/>
      <c r="AK25" s="169"/>
      <c r="AM25" s="169"/>
      <c r="AN25" s="169"/>
      <c r="AO25" s="169"/>
      <c r="AT25" s="169"/>
      <c r="AU25" s="169"/>
      <c r="AW25" s="169"/>
      <c r="AY25" s="169"/>
      <c r="BA25" s="169"/>
      <c r="BC25" s="169"/>
      <c r="BE25" s="169"/>
    </row>
    <row r="26" spans="1:57" ht="24.9" customHeight="1" x14ac:dyDescent="0.2">
      <c r="A26" s="1863"/>
      <c r="B26" s="307" t="s">
        <v>252</v>
      </c>
      <c r="C26" s="400">
        <v>10740</v>
      </c>
      <c r="D26" s="244">
        <v>2792</v>
      </c>
      <c r="E26" s="244">
        <v>2792</v>
      </c>
      <c r="F26" s="244">
        <v>100</v>
      </c>
      <c r="G26" s="244">
        <v>50</v>
      </c>
      <c r="H26" s="244">
        <v>2</v>
      </c>
      <c r="I26" s="244">
        <v>7</v>
      </c>
      <c r="J26" s="244">
        <v>9</v>
      </c>
      <c r="K26" s="244">
        <v>68</v>
      </c>
      <c r="L26" s="244">
        <v>30</v>
      </c>
      <c r="M26" s="244">
        <v>2</v>
      </c>
      <c r="N26" s="244"/>
      <c r="O26" s="399"/>
      <c r="Q26" s="247"/>
      <c r="R26" s="169"/>
      <c r="S26" s="169"/>
      <c r="U26" s="169"/>
      <c r="V26" s="169"/>
      <c r="AB26" s="169"/>
      <c r="AC26" s="169"/>
      <c r="AE26" s="169"/>
      <c r="AG26" s="169"/>
      <c r="AI26" s="169"/>
      <c r="AK26" s="169"/>
      <c r="AM26" s="169"/>
      <c r="AN26" s="169"/>
      <c r="AO26" s="169"/>
      <c r="AT26" s="169"/>
      <c r="AU26" s="169"/>
      <c r="AW26" s="169"/>
      <c r="AY26" s="169"/>
      <c r="BA26" s="169"/>
      <c r="BC26" s="169"/>
      <c r="BE26" s="169"/>
    </row>
    <row r="27" spans="1:57" ht="24.9" customHeight="1" x14ac:dyDescent="0.2">
      <c r="A27" s="1863"/>
      <c r="B27" s="307" t="s">
        <v>249</v>
      </c>
      <c r="C27" s="230">
        <v>5420</v>
      </c>
      <c r="D27" s="246">
        <v>1409</v>
      </c>
      <c r="E27" s="243">
        <v>1409</v>
      </c>
      <c r="F27" s="1295">
        <v>100</v>
      </c>
      <c r="G27" s="231">
        <v>65</v>
      </c>
      <c r="H27" s="231">
        <v>1</v>
      </c>
      <c r="I27" s="231">
        <v>2</v>
      </c>
      <c r="J27" s="231">
        <v>7</v>
      </c>
      <c r="K27" s="231"/>
      <c r="L27" s="231">
        <v>25</v>
      </c>
      <c r="M27" s="231"/>
      <c r="N27" s="231"/>
      <c r="O27" s="232"/>
      <c r="Q27" s="247"/>
      <c r="R27" s="169"/>
      <c r="S27" s="169"/>
      <c r="U27" s="169"/>
      <c r="V27" s="169"/>
      <c r="AB27" s="169"/>
      <c r="AC27" s="169"/>
      <c r="AE27" s="169"/>
      <c r="AG27" s="169"/>
      <c r="AI27" s="169"/>
      <c r="AK27" s="169"/>
      <c r="AM27" s="169"/>
      <c r="AN27" s="169"/>
      <c r="AO27" s="169"/>
      <c r="AT27" s="169"/>
      <c r="AU27" s="169"/>
      <c r="AW27" s="169"/>
      <c r="AY27" s="169"/>
      <c r="BA27" s="169"/>
      <c r="BC27" s="169"/>
      <c r="BE27" s="169"/>
    </row>
    <row r="28" spans="1:57" ht="24.9" customHeight="1" x14ac:dyDescent="0.2">
      <c r="A28" s="1863"/>
      <c r="B28" s="307" t="s">
        <v>82</v>
      </c>
      <c r="C28" s="400">
        <v>4165</v>
      </c>
      <c r="D28" s="244">
        <v>1083</v>
      </c>
      <c r="E28" s="244">
        <v>1083</v>
      </c>
      <c r="F28" s="244">
        <v>100</v>
      </c>
      <c r="G28" s="244">
        <v>20</v>
      </c>
      <c r="H28" s="244">
        <v>2</v>
      </c>
      <c r="I28" s="244">
        <v>2</v>
      </c>
      <c r="J28" s="244"/>
      <c r="K28" s="244">
        <v>24</v>
      </c>
      <c r="L28" s="244">
        <v>75</v>
      </c>
      <c r="M28" s="244">
        <v>1</v>
      </c>
      <c r="N28" s="244"/>
      <c r="O28" s="399"/>
      <c r="Q28" s="247"/>
      <c r="R28" s="169"/>
      <c r="S28" s="169"/>
      <c r="U28" s="169"/>
      <c r="V28" s="169"/>
      <c r="AB28" s="169"/>
      <c r="AC28" s="169"/>
      <c r="AE28" s="169"/>
      <c r="AG28" s="169"/>
      <c r="AI28" s="169"/>
      <c r="AK28" s="169"/>
      <c r="AM28" s="169"/>
      <c r="AN28" s="169"/>
      <c r="AO28" s="169"/>
      <c r="AT28" s="169"/>
      <c r="AU28" s="169"/>
      <c r="AW28" s="169"/>
      <c r="AY28" s="169"/>
      <c r="BA28" s="169"/>
      <c r="BC28" s="169"/>
      <c r="BE28" s="169"/>
    </row>
    <row r="29" spans="1:57" ht="24.9" customHeight="1" x14ac:dyDescent="0.2">
      <c r="A29" s="1863"/>
      <c r="B29" s="307" t="s">
        <v>83</v>
      </c>
      <c r="C29" s="400">
        <v>10021</v>
      </c>
      <c r="D29" s="244">
        <f>C29*0.26</f>
        <v>2605.46</v>
      </c>
      <c r="E29" s="244">
        <v>2344</v>
      </c>
      <c r="F29" s="244">
        <v>90</v>
      </c>
      <c r="G29" s="244">
        <v>51</v>
      </c>
      <c r="H29" s="244">
        <v>2</v>
      </c>
      <c r="I29" s="244">
        <v>5</v>
      </c>
      <c r="J29" s="244">
        <v>2</v>
      </c>
      <c r="K29" s="244">
        <v>60</v>
      </c>
      <c r="L29" s="244"/>
      <c r="M29" s="244">
        <v>40</v>
      </c>
      <c r="N29" s="244"/>
      <c r="O29" s="399">
        <v>261</v>
      </c>
      <c r="P29" s="364"/>
      <c r="Q29" s="247"/>
      <c r="R29" s="364"/>
      <c r="S29" s="170"/>
      <c r="T29" s="364"/>
      <c r="U29" s="169"/>
      <c r="V29" s="169"/>
      <c r="AB29" s="169"/>
      <c r="AC29" s="169"/>
      <c r="AE29" s="169"/>
      <c r="AG29" s="169"/>
      <c r="AI29" s="169"/>
      <c r="AK29" s="169"/>
      <c r="AM29" s="169"/>
      <c r="AN29" s="169"/>
      <c r="AO29" s="169"/>
      <c r="AT29" s="169"/>
      <c r="AU29" s="169"/>
      <c r="AW29" s="169"/>
      <c r="AY29" s="169"/>
      <c r="BA29" s="169"/>
      <c r="BC29" s="169"/>
      <c r="BE29" s="169"/>
    </row>
    <row r="30" spans="1:57" ht="24.9" customHeight="1" x14ac:dyDescent="0.2">
      <c r="A30" s="1863"/>
      <c r="B30" s="307" t="s">
        <v>80</v>
      </c>
      <c r="C30" s="400">
        <v>1863</v>
      </c>
      <c r="D30" s="244">
        <v>484</v>
      </c>
      <c r="E30" s="244">
        <v>458</v>
      </c>
      <c r="F30" s="244">
        <v>95</v>
      </c>
      <c r="G30" s="1305">
        <v>86</v>
      </c>
      <c r="H30" s="1305"/>
      <c r="I30" s="1305"/>
      <c r="J30" s="1305"/>
      <c r="K30" s="1305">
        <v>86</v>
      </c>
      <c r="L30" s="1305">
        <v>10</v>
      </c>
      <c r="M30" s="1305">
        <v>4</v>
      </c>
      <c r="N30" s="1305"/>
      <c r="O30" s="1306">
        <v>26</v>
      </c>
      <c r="P30" s="364"/>
      <c r="Q30" s="247"/>
      <c r="R30" s="364"/>
      <c r="S30" s="170"/>
      <c r="T30" s="364"/>
      <c r="U30" s="169"/>
      <c r="V30" s="169"/>
      <c r="AB30" s="169"/>
      <c r="AC30" s="169"/>
      <c r="AE30" s="169"/>
      <c r="AG30" s="169"/>
      <c r="AI30" s="169"/>
      <c r="AK30" s="169"/>
      <c r="AM30" s="169"/>
      <c r="AN30" s="169"/>
      <c r="AO30" s="169"/>
      <c r="AT30" s="169"/>
      <c r="AU30" s="169"/>
      <c r="AW30" s="169"/>
      <c r="AY30" s="169"/>
      <c r="BA30" s="169"/>
      <c r="BC30" s="169"/>
      <c r="BE30" s="169"/>
    </row>
    <row r="31" spans="1:57" ht="24.9" customHeight="1" x14ac:dyDescent="0.2">
      <c r="A31" s="1863"/>
      <c r="B31" s="307" t="s">
        <v>253</v>
      </c>
      <c r="C31" s="1036">
        <v>14027</v>
      </c>
      <c r="D31" s="1027">
        <v>3647</v>
      </c>
      <c r="E31" s="1027">
        <v>3647</v>
      </c>
      <c r="F31" s="1027">
        <v>100</v>
      </c>
      <c r="G31" s="1027">
        <v>40</v>
      </c>
      <c r="H31" s="1027">
        <v>5</v>
      </c>
      <c r="I31" s="1027">
        <v>5</v>
      </c>
      <c r="J31" s="1027">
        <v>24</v>
      </c>
      <c r="K31" s="1027">
        <v>74</v>
      </c>
      <c r="L31" s="1027">
        <v>18</v>
      </c>
      <c r="M31" s="1027">
        <v>4</v>
      </c>
      <c r="N31" s="1027">
        <v>4</v>
      </c>
      <c r="O31" s="1028">
        <v>1</v>
      </c>
      <c r="P31" s="364"/>
      <c r="Q31" s="247"/>
      <c r="R31" s="364"/>
      <c r="S31" s="170"/>
      <c r="T31" s="364"/>
      <c r="U31" s="169"/>
      <c r="V31" s="169"/>
      <c r="AB31" s="169"/>
      <c r="AC31" s="169"/>
      <c r="AE31" s="169"/>
      <c r="AG31" s="169"/>
      <c r="AI31" s="169"/>
      <c r="AK31" s="169"/>
      <c r="AM31" s="169"/>
      <c r="AN31" s="169"/>
      <c r="AO31" s="169"/>
      <c r="AT31" s="169"/>
      <c r="AU31" s="169"/>
      <c r="AW31" s="169"/>
      <c r="AY31" s="169"/>
      <c r="BA31" s="169"/>
      <c r="BC31" s="169"/>
      <c r="BE31" s="169"/>
    </row>
    <row r="32" spans="1:57" ht="24.9" customHeight="1" x14ac:dyDescent="0.2">
      <c r="A32" s="1863"/>
      <c r="B32" s="228" t="s">
        <v>258</v>
      </c>
      <c r="C32" s="229">
        <v>555</v>
      </c>
      <c r="D32" s="230">
        <v>144</v>
      </c>
      <c r="E32" s="230">
        <v>52</v>
      </c>
      <c r="F32" s="230">
        <v>36</v>
      </c>
      <c r="G32" s="231"/>
      <c r="H32" s="231"/>
      <c r="I32" s="231"/>
      <c r="J32" s="231"/>
      <c r="K32" s="231"/>
      <c r="L32" s="231">
        <v>52</v>
      </c>
      <c r="M32" s="231"/>
      <c r="N32" s="231"/>
      <c r="O32" s="232">
        <v>92</v>
      </c>
      <c r="P32" s="364"/>
      <c r="Q32" s="247"/>
      <c r="R32" s="364"/>
      <c r="S32" s="170"/>
      <c r="T32" s="364"/>
      <c r="U32" s="169"/>
      <c r="V32" s="169"/>
      <c r="AB32" s="169"/>
      <c r="AC32" s="169"/>
      <c r="AE32" s="169"/>
      <c r="AG32" s="169"/>
      <c r="AI32" s="169"/>
      <c r="AK32" s="169"/>
      <c r="AM32" s="169"/>
      <c r="AN32" s="169"/>
      <c r="AO32" s="169"/>
      <c r="AT32" s="169"/>
      <c r="AU32" s="169"/>
      <c r="AW32" s="169"/>
      <c r="AY32" s="169"/>
      <c r="BA32" s="169"/>
      <c r="BC32" s="169"/>
      <c r="BE32" s="169"/>
    </row>
    <row r="33" spans="1:57" ht="24.9" customHeight="1" thickBot="1" x14ac:dyDescent="0.25">
      <c r="A33" s="1864"/>
      <c r="B33" s="403" t="s">
        <v>247</v>
      </c>
      <c r="C33" s="404">
        <f>'[14]7(3)共乾施設'!O89</f>
        <v>2100</v>
      </c>
      <c r="D33" s="216" t="e">
        <f>C33*#REF!</f>
        <v>#REF!</v>
      </c>
      <c r="E33" s="216" t="e">
        <f>D33*F33/100</f>
        <v>#REF!</v>
      </c>
      <c r="F33" s="216">
        <f>SUM(K33:N33)</f>
        <v>100</v>
      </c>
      <c r="G33" s="216">
        <v>70</v>
      </c>
      <c r="H33" s="216"/>
      <c r="I33" s="216"/>
      <c r="J33" s="216"/>
      <c r="K33" s="216">
        <f>SUM(G33:J33)</f>
        <v>70</v>
      </c>
      <c r="L33" s="216">
        <v>30</v>
      </c>
      <c r="M33" s="216"/>
      <c r="N33" s="216"/>
      <c r="O33" s="405">
        <v>0</v>
      </c>
      <c r="P33" s="364"/>
      <c r="Q33" s="247"/>
      <c r="R33" s="364"/>
      <c r="S33" s="170"/>
      <c r="T33" s="364"/>
      <c r="U33" s="169"/>
      <c r="V33" s="169"/>
      <c r="AB33" s="169"/>
      <c r="AC33" s="169"/>
      <c r="AE33" s="169"/>
      <c r="AG33" s="169"/>
      <c r="AI33" s="169"/>
      <c r="AK33" s="169"/>
      <c r="AM33" s="169"/>
      <c r="AN33" s="169"/>
      <c r="AO33" s="169"/>
      <c r="AT33" s="169"/>
      <c r="AU33" s="169"/>
      <c r="AW33" s="169"/>
      <c r="AY33" s="169"/>
      <c r="BA33" s="169"/>
      <c r="BC33" s="169"/>
      <c r="BE33" s="169"/>
    </row>
    <row r="34" spans="1:57" x14ac:dyDescent="0.2">
      <c r="A34" s="1117" t="s">
        <v>392</v>
      </c>
      <c r="C34" s="170"/>
      <c r="D34" s="170"/>
      <c r="E34" s="170"/>
      <c r="F34" s="170"/>
      <c r="Q34" s="169"/>
      <c r="R34" s="367"/>
      <c r="S34" s="169"/>
      <c r="U34" s="169"/>
      <c r="V34" s="169"/>
      <c r="AB34" s="169"/>
      <c r="AC34" s="169"/>
      <c r="AE34" s="169"/>
      <c r="AG34" s="169"/>
      <c r="AI34" s="169"/>
      <c r="AK34" s="169"/>
      <c r="AM34" s="169"/>
      <c r="AN34" s="169"/>
      <c r="AO34" s="169"/>
      <c r="AT34" s="169"/>
      <c r="AU34" s="169"/>
      <c r="AW34" s="169"/>
      <c r="AY34" s="169"/>
      <c r="BA34" s="169"/>
      <c r="BC34" s="169"/>
      <c r="BE34" s="169"/>
    </row>
    <row r="35" spans="1:57" x14ac:dyDescent="0.2">
      <c r="Q35" s="367"/>
      <c r="R35" s="169"/>
      <c r="S35" s="169"/>
      <c r="U35" s="169"/>
      <c r="V35" s="169"/>
      <c r="AB35" s="169"/>
      <c r="AC35" s="169"/>
      <c r="AE35" s="169"/>
      <c r="AG35" s="169"/>
      <c r="AI35" s="169"/>
      <c r="AK35" s="169"/>
      <c r="AM35" s="169"/>
      <c r="AN35" s="169"/>
      <c r="AO35" s="169"/>
      <c r="AT35" s="169"/>
      <c r="AU35" s="169"/>
      <c r="AW35" s="169"/>
      <c r="AY35" s="169"/>
      <c r="BA35" s="169"/>
      <c r="BC35" s="169"/>
      <c r="BE35" s="169"/>
    </row>
  </sheetData>
  <mergeCells count="13">
    <mergeCell ref="A1:P1"/>
    <mergeCell ref="G2:H2"/>
    <mergeCell ref="A4:B8"/>
    <mergeCell ref="A9:B9"/>
    <mergeCell ref="B3:L3"/>
    <mergeCell ref="A20:A33"/>
    <mergeCell ref="E4:N4"/>
    <mergeCell ref="A11:B11"/>
    <mergeCell ref="A12:B12"/>
    <mergeCell ref="A10:B10"/>
    <mergeCell ref="G5:N5"/>
    <mergeCell ref="G6:K6"/>
    <mergeCell ref="A13:A19"/>
  </mergeCells>
  <phoneticPr fontId="3"/>
  <printOptions horizontalCentered="1"/>
  <pageMargins left="0.59055118110236227" right="0.59055118110236227" top="0.59055118110236227" bottom="0.39370078740157483" header="0.51181102362204722" footer="0.31496062992125984"/>
  <pageSetup paperSize="9" scale="96" firstPageNumber="22" pageOrder="overThenDown" orientation="portrait" useFirstPageNumber="1" r:id="rId1"/>
  <headerFooter scaleWithDoc="0">
    <oddFooter>&amp;C&amp;14&amp;P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codeName="Sheet8"/>
  <dimension ref="A1:T93"/>
  <sheetViews>
    <sheetView view="pageBreakPreview" zoomScale="85" zoomScaleNormal="75" zoomScaleSheetLayoutView="85" workbookViewId="0">
      <pane xSplit="3" ySplit="8" topLeftCell="D9" activePane="bottomRight" state="frozen"/>
      <selection activeCell="F34" sqref="F34"/>
      <selection pane="topRight" activeCell="F34" sqref="F34"/>
      <selection pane="bottomLeft" activeCell="F34" sqref="F34"/>
      <selection pane="bottomRight" activeCell="F34" sqref="F34"/>
    </sheetView>
  </sheetViews>
  <sheetFormatPr defaultColWidth="13.33203125" defaultRowHeight="16.2" x14ac:dyDescent="0.2"/>
  <cols>
    <col min="1" max="1" width="4.44140625" style="93" bestFit="1" customWidth="1"/>
    <col min="2" max="2" width="1.6640625" style="93" customWidth="1"/>
    <col min="3" max="3" width="11.33203125" style="93" customWidth="1"/>
    <col min="4" max="4" width="8.44140625" style="93" bestFit="1" customWidth="1"/>
    <col min="5" max="5" width="8.44140625" style="46" bestFit="1" customWidth="1"/>
    <col min="6" max="6" width="7.44140625" style="46" bestFit="1" customWidth="1"/>
    <col min="7" max="8" width="8.44140625" style="46" bestFit="1" customWidth="1"/>
    <col min="9" max="10" width="7.44140625" style="46" bestFit="1" customWidth="1"/>
    <col min="11" max="11" width="8.44140625" style="46" customWidth="1"/>
    <col min="12" max="13" width="8.44140625" style="46" bestFit="1" customWidth="1"/>
    <col min="14" max="16" width="8.44140625" style="46" customWidth="1"/>
    <col min="17" max="17" width="15" style="46" customWidth="1"/>
    <col min="18" max="18" width="15.109375" style="46" customWidth="1"/>
    <col min="19" max="19" width="2.44140625" style="46" customWidth="1"/>
    <col min="20" max="20" width="9.88671875" style="46" customWidth="1"/>
    <col min="21" max="16384" width="13.33203125" style="46"/>
  </cols>
  <sheetData>
    <row r="1" spans="1:20" x14ac:dyDescent="0.2">
      <c r="A1" s="1933" t="s">
        <v>500</v>
      </c>
      <c r="B1" s="1933"/>
      <c r="C1" s="1933"/>
      <c r="D1" s="1933"/>
      <c r="E1" s="1933"/>
      <c r="F1" s="1933"/>
      <c r="G1" s="1933"/>
      <c r="H1" s="1933"/>
      <c r="I1" s="1933"/>
      <c r="J1" s="1933"/>
      <c r="K1" s="1933"/>
      <c r="L1" s="1933"/>
      <c r="M1" s="44"/>
      <c r="N1" s="44"/>
      <c r="O1" s="44"/>
      <c r="P1" s="44"/>
      <c r="Q1" s="44"/>
      <c r="R1" s="44"/>
      <c r="S1" s="45"/>
      <c r="T1" s="45"/>
    </row>
    <row r="2" spans="1:20" x14ac:dyDescent="0.2">
      <c r="A2" s="47"/>
      <c r="B2" s="47"/>
      <c r="C2" s="1934" t="s">
        <v>263</v>
      </c>
      <c r="D2" s="1934"/>
      <c r="E2" s="1934"/>
      <c r="F2" s="1934"/>
      <c r="G2" s="44"/>
      <c r="H2" s="44"/>
      <c r="I2" s="44"/>
      <c r="J2" s="1939"/>
      <c r="K2" s="1939"/>
      <c r="L2" s="1939"/>
      <c r="M2" s="44"/>
      <c r="N2" s="44"/>
      <c r="O2" s="44"/>
      <c r="P2" s="44"/>
      <c r="Q2" s="44"/>
      <c r="R2" s="44"/>
      <c r="S2" s="45"/>
      <c r="T2" s="45"/>
    </row>
    <row r="3" spans="1:20" ht="9" customHeight="1" thickBot="1" x14ac:dyDescent="0.25">
      <c r="A3" s="47"/>
      <c r="B3" s="47"/>
      <c r="C3" s="48"/>
      <c r="D3" s="47"/>
      <c r="E3" s="48"/>
      <c r="F3" s="48"/>
      <c r="G3" s="48"/>
      <c r="H3" s="48"/>
      <c r="I3" s="48"/>
      <c r="J3" s="48"/>
      <c r="K3" s="48"/>
      <c r="L3" s="48"/>
      <c r="M3" s="48"/>
      <c r="N3" s="48"/>
      <c r="O3" s="48"/>
      <c r="P3" s="48"/>
      <c r="Q3" s="48"/>
      <c r="S3" s="49"/>
      <c r="T3" s="49"/>
    </row>
    <row r="4" spans="1:20" ht="15" customHeight="1" x14ac:dyDescent="0.2">
      <c r="A4" s="1922" t="s">
        <v>76</v>
      </c>
      <c r="B4" s="1923"/>
      <c r="C4" s="1924"/>
      <c r="D4" s="1942" t="s">
        <v>455</v>
      </c>
      <c r="E4" s="1943"/>
      <c r="F4" s="1943"/>
      <c r="G4" s="1944"/>
      <c r="H4" s="1942" t="s">
        <v>456</v>
      </c>
      <c r="I4" s="1943"/>
      <c r="J4" s="1953"/>
      <c r="K4" s="1945" t="s">
        <v>457</v>
      </c>
      <c r="L4" s="1943"/>
      <c r="M4" s="1943"/>
      <c r="N4" s="1943"/>
      <c r="O4" s="1944"/>
      <c r="P4" s="1942" t="s">
        <v>16</v>
      </c>
      <c r="Q4" s="1943"/>
      <c r="R4" s="1954"/>
      <c r="S4" s="50"/>
    </row>
    <row r="5" spans="1:20" ht="15" customHeight="1" x14ac:dyDescent="0.2">
      <c r="A5" s="1925"/>
      <c r="B5" s="1926"/>
      <c r="C5" s="1927"/>
      <c r="D5" s="1210"/>
      <c r="E5" s="1110"/>
      <c r="F5" s="1110"/>
      <c r="G5" s="51"/>
      <c r="H5" s="52"/>
      <c r="I5" s="52"/>
      <c r="J5" s="171"/>
      <c r="K5" s="1118"/>
      <c r="L5" s="160" t="s">
        <v>4</v>
      </c>
      <c r="M5" s="53"/>
      <c r="N5" s="53"/>
      <c r="O5" s="54" t="s">
        <v>2</v>
      </c>
      <c r="P5" s="1211" t="s">
        <v>458</v>
      </c>
      <c r="Q5" s="1210" t="s">
        <v>459</v>
      </c>
      <c r="R5" s="1433" t="s">
        <v>42</v>
      </c>
      <c r="S5" s="50"/>
    </row>
    <row r="6" spans="1:20" ht="15" customHeight="1" x14ac:dyDescent="0.2">
      <c r="A6" s="1925"/>
      <c r="B6" s="1926"/>
      <c r="C6" s="1927"/>
      <c r="D6" s="55" t="s">
        <v>119</v>
      </c>
      <c r="E6" s="55" t="s">
        <v>119</v>
      </c>
      <c r="F6" s="55" t="s">
        <v>120</v>
      </c>
      <c r="G6" s="55" t="s">
        <v>64</v>
      </c>
      <c r="H6" s="55" t="s">
        <v>460</v>
      </c>
      <c r="I6" s="55" t="s">
        <v>461</v>
      </c>
      <c r="J6" s="172" t="s">
        <v>462</v>
      </c>
      <c r="K6" s="681"/>
      <c r="L6" s="691"/>
      <c r="M6" s="52"/>
      <c r="N6" s="52"/>
      <c r="O6" s="55" t="s">
        <v>463</v>
      </c>
      <c r="P6" s="55" t="s">
        <v>464</v>
      </c>
      <c r="Q6" s="55" t="s">
        <v>464</v>
      </c>
      <c r="R6" s="154" t="s">
        <v>464</v>
      </c>
      <c r="S6" s="50"/>
    </row>
    <row r="7" spans="1:20" ht="15" customHeight="1" x14ac:dyDescent="0.2">
      <c r="A7" s="1925"/>
      <c r="B7" s="1926"/>
      <c r="C7" s="1927"/>
      <c r="D7" s="55" t="s">
        <v>17</v>
      </c>
      <c r="E7" s="55" t="s">
        <v>17</v>
      </c>
      <c r="F7" s="55" t="s">
        <v>17</v>
      </c>
      <c r="G7" s="55"/>
      <c r="H7" s="55" t="s">
        <v>465</v>
      </c>
      <c r="I7" s="55" t="s">
        <v>465</v>
      </c>
      <c r="J7" s="172" t="s">
        <v>465</v>
      </c>
      <c r="K7" s="682" t="s">
        <v>466</v>
      </c>
      <c r="L7" s="692" t="s">
        <v>467</v>
      </c>
      <c r="M7" s="56" t="s">
        <v>468</v>
      </c>
      <c r="N7" s="55" t="s">
        <v>461</v>
      </c>
      <c r="O7" s="57"/>
      <c r="P7" s="55" t="s">
        <v>111</v>
      </c>
      <c r="Q7" s="55" t="s">
        <v>111</v>
      </c>
      <c r="R7" s="154" t="s">
        <v>111</v>
      </c>
      <c r="S7" s="50"/>
    </row>
    <row r="8" spans="1:20" ht="15" customHeight="1" thickBot="1" x14ac:dyDescent="0.25">
      <c r="A8" s="1928"/>
      <c r="B8" s="1929"/>
      <c r="C8" s="1930"/>
      <c r="D8" s="155" t="s">
        <v>38</v>
      </c>
      <c r="E8" s="155"/>
      <c r="F8" s="155" t="s">
        <v>20</v>
      </c>
      <c r="G8" s="156"/>
      <c r="H8" s="155"/>
      <c r="I8" s="155"/>
      <c r="J8" s="173"/>
      <c r="K8" s="683"/>
      <c r="L8" s="693"/>
      <c r="M8" s="158"/>
      <c r="N8" s="157"/>
      <c r="O8" s="157"/>
      <c r="P8" s="155" t="s">
        <v>130</v>
      </c>
      <c r="Q8" s="155" t="s">
        <v>130</v>
      </c>
      <c r="R8" s="159" t="s">
        <v>130</v>
      </c>
      <c r="S8" s="50"/>
    </row>
    <row r="9" spans="1:20" ht="16.5" customHeight="1" thickBot="1" x14ac:dyDescent="0.25">
      <c r="A9" s="1925" t="s">
        <v>248</v>
      </c>
      <c r="B9" s="1926"/>
      <c r="C9" s="1927"/>
      <c r="D9" s="1434">
        <f>SUM(D10:D12)</f>
        <v>22649.95890410959</v>
      </c>
      <c r="E9" s="1435">
        <f t="shared" ref="E9:R9" si="0">SUM(E10:E12)</f>
        <v>37275.534246575342</v>
      </c>
      <c r="F9" s="1434">
        <f t="shared" si="0"/>
        <v>6137.1068493150688</v>
      </c>
      <c r="G9" s="1435">
        <f t="shared" si="0"/>
        <v>66062.600000000006</v>
      </c>
      <c r="H9" s="1435">
        <f t="shared" si="0"/>
        <v>25408.65</v>
      </c>
      <c r="I9" s="1434">
        <f t="shared" si="0"/>
        <v>859.81</v>
      </c>
      <c r="J9" s="1436">
        <f t="shared" si="0"/>
        <v>5</v>
      </c>
      <c r="K9" s="1437">
        <f t="shared" si="0"/>
        <v>321.72000000000003</v>
      </c>
      <c r="L9" s="1438">
        <f>SUM(L10:L12)</f>
        <v>40499.07</v>
      </c>
      <c r="M9" s="1434">
        <f t="shared" si="0"/>
        <v>24196</v>
      </c>
      <c r="N9" s="1434">
        <f t="shared" si="0"/>
        <v>999.81</v>
      </c>
      <c r="O9" s="1434">
        <f t="shared" si="0"/>
        <v>66016.600000000006</v>
      </c>
      <c r="P9" s="1434">
        <f t="shared" si="0"/>
        <v>3996.8301369863016</v>
      </c>
      <c r="Q9" s="1434">
        <f t="shared" si="0"/>
        <v>62489.769863013702</v>
      </c>
      <c r="R9" s="1439">
        <f t="shared" si="0"/>
        <v>27</v>
      </c>
      <c r="S9" s="1212"/>
      <c r="T9" s="58"/>
    </row>
    <row r="10" spans="1:20" ht="16.5" customHeight="1" x14ac:dyDescent="0.2">
      <c r="A10" s="1916" t="s">
        <v>77</v>
      </c>
      <c r="B10" s="1917"/>
      <c r="C10" s="1918"/>
      <c r="D10" s="1440">
        <f>SUM(D13:D15)</f>
        <v>14962</v>
      </c>
      <c r="E10" s="1441">
        <f t="shared" ref="E10:R10" si="1">SUM(E13:E15)</f>
        <v>18848</v>
      </c>
      <c r="F10" s="1440">
        <f t="shared" si="1"/>
        <v>1740</v>
      </c>
      <c r="G10" s="1441">
        <f t="shared" si="1"/>
        <v>35550</v>
      </c>
      <c r="H10" s="1441">
        <f t="shared" si="1"/>
        <v>7547</v>
      </c>
      <c r="I10" s="1440">
        <f t="shared" si="1"/>
        <v>467</v>
      </c>
      <c r="J10" s="1442">
        <f t="shared" si="1"/>
        <v>5</v>
      </c>
      <c r="K10" s="1443">
        <f t="shared" si="1"/>
        <v>252</v>
      </c>
      <c r="L10" s="1444">
        <f t="shared" si="1"/>
        <v>28953</v>
      </c>
      <c r="M10" s="1440">
        <f t="shared" si="1"/>
        <v>5843</v>
      </c>
      <c r="N10" s="1440">
        <f t="shared" si="1"/>
        <v>502</v>
      </c>
      <c r="O10" s="1440">
        <f t="shared" si="1"/>
        <v>35550</v>
      </c>
      <c r="P10" s="1440">
        <f t="shared" si="1"/>
        <v>3552</v>
      </c>
      <c r="Q10" s="1440">
        <f t="shared" si="1"/>
        <v>32057</v>
      </c>
      <c r="R10" s="1445">
        <f t="shared" si="1"/>
        <v>27</v>
      </c>
      <c r="S10" s="58"/>
      <c r="T10" s="58"/>
    </row>
    <row r="11" spans="1:20" ht="16.5" customHeight="1" x14ac:dyDescent="0.2">
      <c r="A11" s="1919" t="s">
        <v>249</v>
      </c>
      <c r="B11" s="1920"/>
      <c r="C11" s="1921"/>
      <c r="D11" s="1446">
        <f>SUM(D16:D17)</f>
        <v>5202</v>
      </c>
      <c r="E11" s="1447">
        <f t="shared" ref="E11:R11" si="2">SUM(E16:E17)</f>
        <v>13315</v>
      </c>
      <c r="F11" s="1446">
        <f t="shared" si="2"/>
        <v>3264</v>
      </c>
      <c r="G11" s="1447">
        <f t="shared" si="2"/>
        <v>21781</v>
      </c>
      <c r="H11" s="1447">
        <f t="shared" si="2"/>
        <v>12547</v>
      </c>
      <c r="I11" s="1446">
        <f t="shared" si="2"/>
        <v>366</v>
      </c>
      <c r="J11" s="1448">
        <f>SUM(J16:J17)</f>
        <v>0</v>
      </c>
      <c r="K11" s="1449">
        <f>SUM(K16:K17)</f>
        <v>0</v>
      </c>
      <c r="L11" s="1450">
        <f t="shared" si="2"/>
        <v>3803</v>
      </c>
      <c r="M11" s="1446">
        <f t="shared" si="2"/>
        <v>17623</v>
      </c>
      <c r="N11" s="1446">
        <f t="shared" si="2"/>
        <v>459</v>
      </c>
      <c r="O11" s="1446">
        <f t="shared" si="2"/>
        <v>21885</v>
      </c>
      <c r="P11" s="1446">
        <f t="shared" si="2"/>
        <v>104</v>
      </c>
      <c r="Q11" s="1446">
        <f t="shared" si="2"/>
        <v>22343</v>
      </c>
      <c r="R11" s="1451">
        <f t="shared" si="2"/>
        <v>0</v>
      </c>
      <c r="S11" s="58"/>
      <c r="T11" s="58"/>
    </row>
    <row r="12" spans="1:20" ht="16.5" customHeight="1" thickBot="1" x14ac:dyDescent="0.25">
      <c r="A12" s="1946" t="s">
        <v>78</v>
      </c>
      <c r="B12" s="1947"/>
      <c r="C12" s="1948"/>
      <c r="D12" s="1452">
        <f>SUM(D18:D19)</f>
        <v>2485.9589041095887</v>
      </c>
      <c r="E12" s="1453">
        <f t="shared" ref="E12:R12" si="3">SUM(E18:E19)</f>
        <v>5112.534246575342</v>
      </c>
      <c r="F12" s="1452">
        <f t="shared" si="3"/>
        <v>1133.1068493150685</v>
      </c>
      <c r="G12" s="1453">
        <f t="shared" si="3"/>
        <v>8731.6</v>
      </c>
      <c r="H12" s="1453">
        <f t="shared" si="3"/>
        <v>5314.65</v>
      </c>
      <c r="I12" s="1452">
        <f t="shared" si="3"/>
        <v>26.810000000000002</v>
      </c>
      <c r="J12" s="1454">
        <f t="shared" si="3"/>
        <v>0</v>
      </c>
      <c r="K12" s="1455">
        <f t="shared" si="3"/>
        <v>69.72</v>
      </c>
      <c r="L12" s="1456">
        <f t="shared" si="3"/>
        <v>7743.07</v>
      </c>
      <c r="M12" s="1452">
        <f t="shared" si="3"/>
        <v>730</v>
      </c>
      <c r="N12" s="1452">
        <f t="shared" si="3"/>
        <v>38.81</v>
      </c>
      <c r="O12" s="1452">
        <f t="shared" si="3"/>
        <v>8581.6</v>
      </c>
      <c r="P12" s="1452">
        <f t="shared" si="3"/>
        <v>340.8301369863014</v>
      </c>
      <c r="Q12" s="1452">
        <f t="shared" si="3"/>
        <v>8089.7698630136983</v>
      </c>
      <c r="R12" s="1457">
        <f t="shared" si="3"/>
        <v>0</v>
      </c>
      <c r="S12" s="58"/>
      <c r="T12" s="58"/>
    </row>
    <row r="13" spans="1:20" s="257" customFormat="1" ht="16.5" customHeight="1" x14ac:dyDescent="0.2">
      <c r="A13" s="1935" t="s">
        <v>147</v>
      </c>
      <c r="B13" s="1949" t="s">
        <v>250</v>
      </c>
      <c r="C13" s="1950"/>
      <c r="D13" s="1458">
        <f>SUM(D22,D26,D30)</f>
        <v>4201</v>
      </c>
      <c r="E13" s="1459">
        <f t="shared" ref="E13:I13" si="4">SUM(E22,E26,E30)</f>
        <v>3256</v>
      </c>
      <c r="F13" s="1458">
        <f t="shared" si="4"/>
        <v>185</v>
      </c>
      <c r="G13" s="1459">
        <f t="shared" si="4"/>
        <v>7642</v>
      </c>
      <c r="H13" s="1459">
        <f t="shared" si="4"/>
        <v>739</v>
      </c>
      <c r="I13" s="1458">
        <f t="shared" si="4"/>
        <v>52</v>
      </c>
      <c r="J13" s="1460">
        <f>SUM(J22,J26,J30)</f>
        <v>0</v>
      </c>
      <c r="K13" s="1461">
        <f>SUM(K22,K26,K30)</f>
        <v>91</v>
      </c>
      <c r="L13" s="1462">
        <f t="shared" ref="L13:R13" si="5">SUM(L22,L26,L30)</f>
        <v>7499</v>
      </c>
      <c r="M13" s="1458">
        <f t="shared" si="5"/>
        <v>0</v>
      </c>
      <c r="N13" s="1458">
        <f t="shared" si="5"/>
        <v>52</v>
      </c>
      <c r="O13" s="1458">
        <f t="shared" si="5"/>
        <v>7642</v>
      </c>
      <c r="P13" s="1458">
        <f t="shared" si="5"/>
        <v>800</v>
      </c>
      <c r="Q13" s="1458">
        <f t="shared" si="5"/>
        <v>6842</v>
      </c>
      <c r="R13" s="1463">
        <f t="shared" si="5"/>
        <v>0</v>
      </c>
      <c r="S13" s="256"/>
      <c r="T13" s="256"/>
    </row>
    <row r="14" spans="1:20" ht="16.5" customHeight="1" x14ac:dyDescent="0.2">
      <c r="A14" s="1892"/>
      <c r="B14" s="1951" t="s">
        <v>251</v>
      </c>
      <c r="C14" s="1921"/>
      <c r="D14" s="1446">
        <f>SUM(D31,D35,D44)</f>
        <v>4762</v>
      </c>
      <c r="E14" s="1447">
        <f>SUM(E31,E35,E44)</f>
        <v>13097</v>
      </c>
      <c r="F14" s="1446">
        <f t="shared" ref="F14:R14" si="6">SUM(F31,F35,F44)</f>
        <v>1265</v>
      </c>
      <c r="G14" s="1447">
        <f t="shared" si="6"/>
        <v>19124</v>
      </c>
      <c r="H14" s="1447">
        <f>SUM(H31,H35,H44)</f>
        <v>3713</v>
      </c>
      <c r="I14" s="1446">
        <f t="shared" si="6"/>
        <v>328</v>
      </c>
      <c r="J14" s="1448">
        <f t="shared" si="6"/>
        <v>5</v>
      </c>
      <c r="K14" s="1449">
        <f>SUM(K31,K35,K44)</f>
        <v>161</v>
      </c>
      <c r="L14" s="1450">
        <f t="shared" si="6"/>
        <v>13410</v>
      </c>
      <c r="M14" s="1446">
        <f t="shared" si="6"/>
        <v>5190</v>
      </c>
      <c r="N14" s="1446">
        <f t="shared" si="6"/>
        <v>363</v>
      </c>
      <c r="O14" s="1446">
        <f t="shared" si="6"/>
        <v>19124</v>
      </c>
      <c r="P14" s="1446">
        <f t="shared" si="6"/>
        <v>2432</v>
      </c>
      <c r="Q14" s="1446">
        <f t="shared" si="6"/>
        <v>16553</v>
      </c>
      <c r="R14" s="1451">
        <f t="shared" si="6"/>
        <v>27</v>
      </c>
      <c r="S14" s="58"/>
      <c r="T14" s="58"/>
    </row>
    <row r="15" spans="1:20" ht="16.5" customHeight="1" x14ac:dyDescent="0.2">
      <c r="A15" s="1892"/>
      <c r="B15" s="1951" t="s">
        <v>252</v>
      </c>
      <c r="C15" s="1921"/>
      <c r="D15" s="1446">
        <f>SUM(D54)</f>
        <v>5999</v>
      </c>
      <c r="E15" s="1447">
        <f t="shared" ref="E15:R15" si="7">SUM(E54)</f>
        <v>2495</v>
      </c>
      <c r="F15" s="1446">
        <f t="shared" si="7"/>
        <v>290</v>
      </c>
      <c r="G15" s="1447">
        <f t="shared" si="7"/>
        <v>8784</v>
      </c>
      <c r="H15" s="1447">
        <f t="shared" si="7"/>
        <v>3095</v>
      </c>
      <c r="I15" s="1446">
        <f t="shared" si="7"/>
        <v>87</v>
      </c>
      <c r="J15" s="1448">
        <f>SUM(J54)</f>
        <v>0</v>
      </c>
      <c r="K15" s="1449">
        <f>SUM(K54)</f>
        <v>0</v>
      </c>
      <c r="L15" s="1450">
        <f>SUM(L54)</f>
        <v>8044</v>
      </c>
      <c r="M15" s="1446">
        <f t="shared" si="7"/>
        <v>653</v>
      </c>
      <c r="N15" s="1446">
        <f t="shared" si="7"/>
        <v>87</v>
      </c>
      <c r="O15" s="1446">
        <f t="shared" si="7"/>
        <v>8784</v>
      </c>
      <c r="P15" s="1446">
        <f t="shared" si="7"/>
        <v>320</v>
      </c>
      <c r="Q15" s="1446">
        <f t="shared" si="7"/>
        <v>8662</v>
      </c>
      <c r="R15" s="1451">
        <f t="shared" si="7"/>
        <v>0</v>
      </c>
      <c r="S15" s="58"/>
      <c r="T15" s="58"/>
    </row>
    <row r="16" spans="1:20" ht="16.5" customHeight="1" x14ac:dyDescent="0.2">
      <c r="A16" s="1892"/>
      <c r="B16" s="1951" t="s">
        <v>249</v>
      </c>
      <c r="C16" s="1921"/>
      <c r="D16" s="1446">
        <f>SUM(D58,D62,D70)</f>
        <v>4843</v>
      </c>
      <c r="E16" s="1447">
        <f t="shared" ref="E16:R16" si="8">SUM(E58,E62,E70)</f>
        <v>12731</v>
      </c>
      <c r="F16" s="1446">
        <f t="shared" si="8"/>
        <v>2396</v>
      </c>
      <c r="G16" s="1447">
        <f t="shared" si="8"/>
        <v>19970</v>
      </c>
      <c r="H16" s="1447">
        <f t="shared" si="8"/>
        <v>11459</v>
      </c>
      <c r="I16" s="1446">
        <f t="shared" si="8"/>
        <v>275</v>
      </c>
      <c r="J16" s="1448">
        <f>SUM(J58,J62,J70)</f>
        <v>0</v>
      </c>
      <c r="K16" s="1449">
        <f>SUM(K58,K62,K70)</f>
        <v>0</v>
      </c>
      <c r="L16" s="1450">
        <f t="shared" si="8"/>
        <v>3443</v>
      </c>
      <c r="M16" s="1446">
        <f t="shared" si="8"/>
        <v>16356</v>
      </c>
      <c r="N16" s="1446">
        <f t="shared" si="8"/>
        <v>275</v>
      </c>
      <c r="O16" s="1446">
        <f t="shared" si="8"/>
        <v>20074</v>
      </c>
      <c r="P16" s="1446">
        <f t="shared" si="8"/>
        <v>87</v>
      </c>
      <c r="Q16" s="1446">
        <f t="shared" si="8"/>
        <v>20551</v>
      </c>
      <c r="R16" s="1451">
        <f t="shared" si="8"/>
        <v>0</v>
      </c>
      <c r="S16" s="58"/>
      <c r="T16" s="58"/>
    </row>
    <row r="17" spans="1:20" ht="16.5" customHeight="1" x14ac:dyDescent="0.2">
      <c r="A17" s="1892"/>
      <c r="B17" s="1940" t="s">
        <v>80</v>
      </c>
      <c r="C17" s="1941"/>
      <c r="D17" s="1464">
        <f>SUM(D74)</f>
        <v>359</v>
      </c>
      <c r="E17" s="1465">
        <f t="shared" ref="E17:R17" si="9">SUM(E74)</f>
        <v>584</v>
      </c>
      <c r="F17" s="1464">
        <f t="shared" si="9"/>
        <v>868</v>
      </c>
      <c r="G17" s="1465">
        <f t="shared" si="9"/>
        <v>1811</v>
      </c>
      <c r="H17" s="1465">
        <f t="shared" si="9"/>
        <v>1088</v>
      </c>
      <c r="I17" s="1464">
        <f t="shared" si="9"/>
        <v>91</v>
      </c>
      <c r="J17" s="1466">
        <f>SUM(J74)</f>
        <v>0</v>
      </c>
      <c r="K17" s="1467">
        <f>SUM(K74)</f>
        <v>0</v>
      </c>
      <c r="L17" s="1468">
        <f>SUM(L74)</f>
        <v>360</v>
      </c>
      <c r="M17" s="1464">
        <f t="shared" si="9"/>
        <v>1267</v>
      </c>
      <c r="N17" s="1464">
        <f t="shared" si="9"/>
        <v>184</v>
      </c>
      <c r="O17" s="1464">
        <f t="shared" si="9"/>
        <v>1811</v>
      </c>
      <c r="P17" s="1464">
        <f t="shared" si="9"/>
        <v>17</v>
      </c>
      <c r="Q17" s="1464">
        <f t="shared" si="9"/>
        <v>1792</v>
      </c>
      <c r="R17" s="1469">
        <f t="shared" si="9"/>
        <v>0</v>
      </c>
      <c r="S17" s="58"/>
      <c r="T17" s="58"/>
    </row>
    <row r="18" spans="1:20" ht="16.5" customHeight="1" x14ac:dyDescent="0.2">
      <c r="A18" s="1892"/>
      <c r="B18" s="1951" t="s">
        <v>253</v>
      </c>
      <c r="C18" s="1921"/>
      <c r="D18" s="1446">
        <f>SUM(D79,D88)</f>
        <v>1220</v>
      </c>
      <c r="E18" s="1447">
        <f t="shared" ref="E18:R18" si="10">SUM(E79,E88)</f>
        <v>3087</v>
      </c>
      <c r="F18" s="1446">
        <f t="shared" si="10"/>
        <v>728</v>
      </c>
      <c r="G18" s="1447">
        <f t="shared" si="10"/>
        <v>5035</v>
      </c>
      <c r="H18" s="1447">
        <f t="shared" si="10"/>
        <v>4735</v>
      </c>
      <c r="I18" s="1446">
        <f t="shared" si="10"/>
        <v>12</v>
      </c>
      <c r="J18" s="1448">
        <f t="shared" si="10"/>
        <v>0</v>
      </c>
      <c r="K18" s="1449">
        <f>SUM(K79,K88)</f>
        <v>0</v>
      </c>
      <c r="L18" s="1450">
        <f>SUM(L79,L88)</f>
        <v>4473</v>
      </c>
      <c r="M18" s="1446">
        <f t="shared" si="10"/>
        <v>388</v>
      </c>
      <c r="N18" s="1446">
        <f t="shared" si="10"/>
        <v>24</v>
      </c>
      <c r="O18" s="1446">
        <f t="shared" si="10"/>
        <v>4885</v>
      </c>
      <c r="P18" s="1446">
        <f t="shared" si="10"/>
        <v>37</v>
      </c>
      <c r="Q18" s="1446">
        <f t="shared" si="10"/>
        <v>4697</v>
      </c>
      <c r="R18" s="1451">
        <f t="shared" si="10"/>
        <v>0</v>
      </c>
      <c r="S18" s="58"/>
      <c r="T18" s="58"/>
    </row>
    <row r="19" spans="1:20" ht="16.5" customHeight="1" thickBot="1" x14ac:dyDescent="0.25">
      <c r="A19" s="1936"/>
      <c r="B19" s="1952" t="s">
        <v>247</v>
      </c>
      <c r="C19" s="1948"/>
      <c r="D19" s="1452">
        <f>SUM(D89)</f>
        <v>1265.958904109589</v>
      </c>
      <c r="E19" s="1453">
        <f t="shared" ref="E19:R19" si="11">SUM(E89)</f>
        <v>2025.5342465753424</v>
      </c>
      <c r="F19" s="1452">
        <f t="shared" si="11"/>
        <v>405.10684931506847</v>
      </c>
      <c r="G19" s="1453">
        <f t="shared" si="11"/>
        <v>3696.6</v>
      </c>
      <c r="H19" s="1453">
        <f t="shared" si="11"/>
        <v>579.65</v>
      </c>
      <c r="I19" s="1452">
        <f t="shared" si="11"/>
        <v>14.81</v>
      </c>
      <c r="J19" s="1454">
        <f>SUM(J89)</f>
        <v>0</v>
      </c>
      <c r="K19" s="1455">
        <f>SUM(K89)</f>
        <v>69.72</v>
      </c>
      <c r="L19" s="1456">
        <f>SUM(L89)</f>
        <v>3270.07</v>
      </c>
      <c r="M19" s="1452">
        <f t="shared" si="11"/>
        <v>342</v>
      </c>
      <c r="N19" s="1452">
        <f t="shared" si="11"/>
        <v>14.81</v>
      </c>
      <c r="O19" s="1452">
        <f t="shared" si="11"/>
        <v>3696.6</v>
      </c>
      <c r="P19" s="1452">
        <f t="shared" si="11"/>
        <v>303.8301369863014</v>
      </c>
      <c r="Q19" s="1452">
        <f t="shared" si="11"/>
        <v>3392.7698630136988</v>
      </c>
      <c r="R19" s="1457">
        <f t="shared" si="11"/>
        <v>0</v>
      </c>
      <c r="S19" s="58"/>
      <c r="T19" s="58"/>
    </row>
    <row r="20" spans="1:20" ht="16.5" customHeight="1" x14ac:dyDescent="0.2">
      <c r="A20" s="1935" t="s">
        <v>289</v>
      </c>
      <c r="B20" s="1902" t="s">
        <v>218</v>
      </c>
      <c r="C20" s="1903"/>
      <c r="D20" s="59">
        <v>1270</v>
      </c>
      <c r="E20" s="59">
        <v>480</v>
      </c>
      <c r="F20" s="59">
        <v>30</v>
      </c>
      <c r="G20" s="59">
        <f>SUM(D20:F20)</f>
        <v>1780</v>
      </c>
      <c r="H20" s="59">
        <v>250</v>
      </c>
      <c r="I20" s="59">
        <v>20</v>
      </c>
      <c r="J20" s="174"/>
      <c r="K20" s="1119">
        <v>30</v>
      </c>
      <c r="L20" s="1122">
        <v>1730</v>
      </c>
      <c r="M20" s="60"/>
      <c r="N20" s="59">
        <v>20</v>
      </c>
      <c r="O20" s="60">
        <f>SUM(K20:N20)</f>
        <v>1780</v>
      </c>
      <c r="P20" s="59">
        <v>180</v>
      </c>
      <c r="Q20" s="59">
        <v>1600</v>
      </c>
      <c r="R20" s="183"/>
      <c r="S20" s="58"/>
      <c r="T20" s="58"/>
    </row>
    <row r="21" spans="1:20" ht="16.5" customHeight="1" thickBot="1" x14ac:dyDescent="0.25">
      <c r="A21" s="1892"/>
      <c r="B21" s="1904" t="s">
        <v>219</v>
      </c>
      <c r="C21" s="1905"/>
      <c r="D21" s="59">
        <v>168</v>
      </c>
      <c r="E21" s="59">
        <v>10</v>
      </c>
      <c r="F21" s="59"/>
      <c r="G21" s="59">
        <f>SUM(D21:F21)</f>
        <v>178</v>
      </c>
      <c r="H21" s="59">
        <v>30</v>
      </c>
      <c r="I21" s="59">
        <v>4</v>
      </c>
      <c r="J21" s="174"/>
      <c r="K21" s="1119"/>
      <c r="L21" s="1122">
        <v>174</v>
      </c>
      <c r="M21" s="60"/>
      <c r="N21" s="59">
        <v>4</v>
      </c>
      <c r="O21" s="60">
        <f>SUM(K21:N21)</f>
        <v>178</v>
      </c>
      <c r="P21" s="59">
        <v>68</v>
      </c>
      <c r="Q21" s="59">
        <v>110</v>
      </c>
      <c r="R21" s="183"/>
      <c r="S21" s="58"/>
      <c r="T21" s="58"/>
    </row>
    <row r="22" spans="1:20" ht="16.5" customHeight="1" thickTop="1" thickBot="1" x14ac:dyDescent="0.25">
      <c r="A22" s="1936"/>
      <c r="B22" s="1908" t="s">
        <v>363</v>
      </c>
      <c r="C22" s="1909"/>
      <c r="D22" s="1231">
        <f>SUM(D20:D21)</f>
        <v>1438</v>
      </c>
      <c r="E22" s="1231">
        <f t="shared" ref="E22:Q22" si="12">SUM(E20:E21)</f>
        <v>490</v>
      </c>
      <c r="F22" s="1231">
        <f t="shared" si="12"/>
        <v>30</v>
      </c>
      <c r="G22" s="1231">
        <f t="shared" si="12"/>
        <v>1958</v>
      </c>
      <c r="H22" s="1231">
        <f t="shared" si="12"/>
        <v>280</v>
      </c>
      <c r="I22" s="1231">
        <f t="shared" si="12"/>
        <v>24</v>
      </c>
      <c r="J22" s="1232">
        <f t="shared" si="12"/>
        <v>0</v>
      </c>
      <c r="K22" s="1233">
        <f t="shared" si="12"/>
        <v>30</v>
      </c>
      <c r="L22" s="1234">
        <f t="shared" si="12"/>
        <v>1904</v>
      </c>
      <c r="M22" s="1231">
        <f t="shared" si="12"/>
        <v>0</v>
      </c>
      <c r="N22" s="1231">
        <f t="shared" si="12"/>
        <v>24</v>
      </c>
      <c r="O22" s="1231">
        <f t="shared" si="12"/>
        <v>1958</v>
      </c>
      <c r="P22" s="1231">
        <f t="shared" si="12"/>
        <v>248</v>
      </c>
      <c r="Q22" s="1231">
        <f t="shared" si="12"/>
        <v>1710</v>
      </c>
      <c r="R22" s="1235"/>
      <c r="S22" s="58"/>
      <c r="T22" s="58"/>
    </row>
    <row r="23" spans="1:20" ht="16.5" customHeight="1" x14ac:dyDescent="0.2">
      <c r="A23" s="1937" t="s">
        <v>267</v>
      </c>
      <c r="B23" s="1902" t="s">
        <v>156</v>
      </c>
      <c r="C23" s="1903"/>
      <c r="D23" s="61">
        <v>791</v>
      </c>
      <c r="E23" s="61">
        <v>185</v>
      </c>
      <c r="F23" s="61">
        <v>20</v>
      </c>
      <c r="G23" s="59">
        <f>SUM(D23:F23)</f>
        <v>996</v>
      </c>
      <c r="H23" s="61">
        <v>72</v>
      </c>
      <c r="I23" s="61"/>
      <c r="J23" s="176"/>
      <c r="K23" s="684">
        <v>20</v>
      </c>
      <c r="L23" s="694">
        <v>976</v>
      </c>
      <c r="M23" s="62"/>
      <c r="N23" s="61"/>
      <c r="O23" s="60">
        <f>SUM(K23:N23)</f>
        <v>996</v>
      </c>
      <c r="P23" s="61">
        <v>77</v>
      </c>
      <c r="Q23" s="61">
        <v>919</v>
      </c>
      <c r="R23" s="86"/>
      <c r="S23" s="58"/>
      <c r="T23" s="63"/>
    </row>
    <row r="24" spans="1:20" ht="16.5" customHeight="1" x14ac:dyDescent="0.2">
      <c r="A24" s="1895"/>
      <c r="B24" s="1904" t="s">
        <v>196</v>
      </c>
      <c r="C24" s="1905"/>
      <c r="D24" s="61">
        <v>293</v>
      </c>
      <c r="E24" s="61">
        <v>65</v>
      </c>
      <c r="F24" s="61"/>
      <c r="G24" s="59">
        <f>SUM(D24:F24)</f>
        <v>358</v>
      </c>
      <c r="H24" s="61">
        <v>49</v>
      </c>
      <c r="I24" s="61">
        <v>6</v>
      </c>
      <c r="J24" s="176"/>
      <c r="K24" s="684">
        <v>14</v>
      </c>
      <c r="L24" s="694">
        <v>338</v>
      </c>
      <c r="M24" s="62"/>
      <c r="N24" s="61">
        <v>6</v>
      </c>
      <c r="O24" s="60">
        <f>SUM(K24:N24)</f>
        <v>358</v>
      </c>
      <c r="P24" s="61">
        <v>65</v>
      </c>
      <c r="Q24" s="61">
        <v>293</v>
      </c>
      <c r="R24" s="86"/>
      <c r="S24" s="58"/>
      <c r="T24" s="63"/>
    </row>
    <row r="25" spans="1:20" ht="16.5" customHeight="1" thickBot="1" x14ac:dyDescent="0.25">
      <c r="A25" s="1895"/>
      <c r="B25" s="1906" t="s">
        <v>220</v>
      </c>
      <c r="C25" s="1907"/>
      <c r="D25" s="61">
        <v>271</v>
      </c>
      <c r="E25" s="61">
        <v>53</v>
      </c>
      <c r="F25" s="61">
        <v>35</v>
      </c>
      <c r="G25" s="59">
        <f>SUM(D25:F25)</f>
        <v>359</v>
      </c>
      <c r="H25" s="61">
        <v>40</v>
      </c>
      <c r="I25" s="61">
        <v>1</v>
      </c>
      <c r="J25" s="176"/>
      <c r="K25" s="684">
        <v>27</v>
      </c>
      <c r="L25" s="694">
        <v>331</v>
      </c>
      <c r="M25" s="62"/>
      <c r="N25" s="61">
        <v>1</v>
      </c>
      <c r="O25" s="60">
        <f>SUM(K25:N25)</f>
        <v>359</v>
      </c>
      <c r="P25" s="61">
        <v>50</v>
      </c>
      <c r="Q25" s="61">
        <v>309</v>
      </c>
      <c r="R25" s="86"/>
      <c r="S25" s="58"/>
      <c r="T25" s="63"/>
    </row>
    <row r="26" spans="1:20" ht="16.5" customHeight="1" thickTop="1" thickBot="1" x14ac:dyDescent="0.25">
      <c r="A26" s="1938"/>
      <c r="B26" s="1908" t="s">
        <v>363</v>
      </c>
      <c r="C26" s="1909"/>
      <c r="D26" s="82">
        <f>SUM(D23:D25)</f>
        <v>1355</v>
      </c>
      <c r="E26" s="203">
        <f>SUM(E23:E25)</f>
        <v>303</v>
      </c>
      <c r="F26" s="203">
        <f>SUM(F23:F25)</f>
        <v>55</v>
      </c>
      <c r="G26" s="203">
        <f t="shared" ref="G26:R26" si="13">SUM(G23:G25)</f>
        <v>1713</v>
      </c>
      <c r="H26" s="203">
        <f t="shared" si="13"/>
        <v>161</v>
      </c>
      <c r="I26" s="203">
        <f t="shared" si="13"/>
        <v>7</v>
      </c>
      <c r="J26" s="180">
        <f t="shared" si="13"/>
        <v>0</v>
      </c>
      <c r="K26" s="685">
        <f>SUM(K23:K25)</f>
        <v>61</v>
      </c>
      <c r="L26" s="427">
        <f>SUM(L23:L25)</f>
        <v>1645</v>
      </c>
      <c r="M26" s="203">
        <f t="shared" si="13"/>
        <v>0</v>
      </c>
      <c r="N26" s="203">
        <f>SUM(N23:N25)</f>
        <v>7</v>
      </c>
      <c r="O26" s="203">
        <f>SUM(O23:O25)</f>
        <v>1713</v>
      </c>
      <c r="P26" s="203">
        <f t="shared" si="13"/>
        <v>192</v>
      </c>
      <c r="Q26" s="203">
        <f t="shared" si="13"/>
        <v>1521</v>
      </c>
      <c r="R26" s="186">
        <f t="shared" si="13"/>
        <v>0</v>
      </c>
      <c r="S26" s="182"/>
      <c r="T26" s="63"/>
    </row>
    <row r="27" spans="1:20" ht="16.5" customHeight="1" x14ac:dyDescent="0.2">
      <c r="A27" s="1959" t="s">
        <v>268</v>
      </c>
      <c r="B27" s="1902" t="s">
        <v>221</v>
      </c>
      <c r="C27" s="1903"/>
      <c r="D27" s="61">
        <v>641</v>
      </c>
      <c r="E27" s="61">
        <v>1184</v>
      </c>
      <c r="F27" s="61">
        <v>35</v>
      </c>
      <c r="G27" s="59">
        <v>1860</v>
      </c>
      <c r="H27" s="61">
        <v>72</v>
      </c>
      <c r="I27" s="61">
        <v>12</v>
      </c>
      <c r="J27" s="176"/>
      <c r="K27" s="684"/>
      <c r="L27" s="694">
        <v>1848</v>
      </c>
      <c r="M27" s="62"/>
      <c r="N27" s="61">
        <v>12</v>
      </c>
      <c r="O27" s="60">
        <v>1860</v>
      </c>
      <c r="P27" s="61">
        <v>231</v>
      </c>
      <c r="Q27" s="61">
        <v>1633</v>
      </c>
      <c r="R27" s="86"/>
      <c r="S27" s="182"/>
      <c r="T27" s="63"/>
    </row>
    <row r="28" spans="1:20" ht="16.5" customHeight="1" x14ac:dyDescent="0.2">
      <c r="A28" s="1960"/>
      <c r="B28" s="1962" t="s">
        <v>169</v>
      </c>
      <c r="C28" s="1905"/>
      <c r="D28" s="61">
        <v>457</v>
      </c>
      <c r="E28" s="61">
        <v>718</v>
      </c>
      <c r="F28" s="61">
        <v>35</v>
      </c>
      <c r="G28" s="59">
        <v>1210</v>
      </c>
      <c r="H28" s="61">
        <v>92</v>
      </c>
      <c r="I28" s="61">
        <v>7</v>
      </c>
      <c r="J28" s="176"/>
      <c r="K28" s="684"/>
      <c r="L28" s="694">
        <v>1203</v>
      </c>
      <c r="M28" s="62"/>
      <c r="N28" s="61">
        <v>7</v>
      </c>
      <c r="O28" s="60">
        <v>1210</v>
      </c>
      <c r="P28" s="61">
        <v>79</v>
      </c>
      <c r="Q28" s="61">
        <v>1128</v>
      </c>
      <c r="R28" s="86"/>
      <c r="S28" s="58"/>
      <c r="T28" s="58"/>
    </row>
    <row r="29" spans="1:20" ht="16.5" customHeight="1" thickBot="1" x14ac:dyDescent="0.25">
      <c r="A29" s="1960"/>
      <c r="B29" s="1906" t="s">
        <v>222</v>
      </c>
      <c r="C29" s="1932"/>
      <c r="D29" s="64">
        <v>310</v>
      </c>
      <c r="E29" s="61">
        <v>561</v>
      </c>
      <c r="F29" s="61">
        <v>30</v>
      </c>
      <c r="G29" s="59">
        <v>901</v>
      </c>
      <c r="H29" s="61">
        <v>134</v>
      </c>
      <c r="I29" s="61">
        <v>2</v>
      </c>
      <c r="J29" s="176"/>
      <c r="K29" s="684"/>
      <c r="L29" s="694">
        <v>899</v>
      </c>
      <c r="M29" s="62"/>
      <c r="N29" s="61">
        <v>2</v>
      </c>
      <c r="O29" s="60">
        <v>901</v>
      </c>
      <c r="P29" s="61">
        <v>50</v>
      </c>
      <c r="Q29" s="61">
        <v>850</v>
      </c>
      <c r="R29" s="86"/>
      <c r="S29" s="182"/>
      <c r="T29" s="63"/>
    </row>
    <row r="30" spans="1:20" ht="16.5" customHeight="1" thickTop="1" thickBot="1" x14ac:dyDescent="0.25">
      <c r="A30" s="1961"/>
      <c r="B30" s="1908" t="s">
        <v>363</v>
      </c>
      <c r="C30" s="1909"/>
      <c r="D30" s="82">
        <v>1408</v>
      </c>
      <c r="E30" s="203">
        <v>2463</v>
      </c>
      <c r="F30" s="203">
        <v>100</v>
      </c>
      <c r="G30" s="203">
        <v>3971</v>
      </c>
      <c r="H30" s="203">
        <v>298</v>
      </c>
      <c r="I30" s="203">
        <v>21</v>
      </c>
      <c r="J30" s="180">
        <v>0</v>
      </c>
      <c r="K30" s="685">
        <v>0</v>
      </c>
      <c r="L30" s="427">
        <v>3950</v>
      </c>
      <c r="M30" s="203">
        <v>0</v>
      </c>
      <c r="N30" s="203">
        <v>21</v>
      </c>
      <c r="O30" s="1470">
        <v>3971</v>
      </c>
      <c r="P30" s="203">
        <v>360</v>
      </c>
      <c r="Q30" s="203">
        <v>3611</v>
      </c>
      <c r="R30" s="186">
        <v>0</v>
      </c>
      <c r="S30" s="58"/>
      <c r="T30" s="58"/>
    </row>
    <row r="31" spans="1:20" ht="16.5" customHeight="1" thickBot="1" x14ac:dyDescent="0.25">
      <c r="A31" s="1471" t="s">
        <v>74</v>
      </c>
      <c r="B31" s="1963" t="s">
        <v>144</v>
      </c>
      <c r="C31" s="1964"/>
      <c r="D31" s="65">
        <v>889</v>
      </c>
      <c r="E31" s="66">
        <v>6600</v>
      </c>
      <c r="F31" s="66">
        <v>392</v>
      </c>
      <c r="G31" s="166">
        <f>SUM(D31:F31)</f>
        <v>7881</v>
      </c>
      <c r="H31" s="66">
        <v>1950</v>
      </c>
      <c r="I31" s="66">
        <v>32</v>
      </c>
      <c r="J31" s="178">
        <v>5</v>
      </c>
      <c r="K31" s="686">
        <v>161</v>
      </c>
      <c r="L31" s="695">
        <v>5820</v>
      </c>
      <c r="M31" s="67">
        <v>1833</v>
      </c>
      <c r="N31" s="66">
        <v>67</v>
      </c>
      <c r="O31" s="202">
        <f>SUM(K31:N31)</f>
        <v>7881</v>
      </c>
      <c r="P31" s="66">
        <v>345</v>
      </c>
      <c r="Q31" s="66">
        <v>7509</v>
      </c>
      <c r="R31" s="184">
        <v>27</v>
      </c>
      <c r="S31" s="58"/>
      <c r="T31" s="68"/>
    </row>
    <row r="32" spans="1:20" ht="16.5" customHeight="1" x14ac:dyDescent="0.2">
      <c r="A32" s="1935" t="s">
        <v>290</v>
      </c>
      <c r="B32" s="1902" t="s">
        <v>131</v>
      </c>
      <c r="C32" s="1903"/>
      <c r="D32" s="61">
        <v>475</v>
      </c>
      <c r="E32" s="61">
        <v>711</v>
      </c>
      <c r="F32" s="61">
        <v>234</v>
      </c>
      <c r="G32" s="84">
        <f>SUM(D32:F32)</f>
        <v>1420</v>
      </c>
      <c r="H32" s="61">
        <v>350</v>
      </c>
      <c r="I32" s="61"/>
      <c r="J32" s="176"/>
      <c r="K32" s="684"/>
      <c r="L32" s="694">
        <v>640</v>
      </c>
      <c r="M32" s="62">
        <v>780</v>
      </c>
      <c r="N32" s="61"/>
      <c r="O32" s="62">
        <f>SUM(K32:N32)</f>
        <v>1420</v>
      </c>
      <c r="P32" s="209">
        <v>322</v>
      </c>
      <c r="Q32" s="209">
        <v>1098</v>
      </c>
      <c r="R32" s="86"/>
      <c r="S32" s="58"/>
      <c r="T32" s="68"/>
    </row>
    <row r="33" spans="1:20" ht="16.5" customHeight="1" x14ac:dyDescent="0.2">
      <c r="A33" s="1892"/>
      <c r="B33" s="1904" t="s">
        <v>132</v>
      </c>
      <c r="C33" s="1905"/>
      <c r="D33" s="61">
        <v>129</v>
      </c>
      <c r="E33" s="61">
        <v>169</v>
      </c>
      <c r="F33" s="61">
        <v>36</v>
      </c>
      <c r="G33" s="61">
        <f>SUM(D33:F33)</f>
        <v>334</v>
      </c>
      <c r="H33" s="61">
        <v>57</v>
      </c>
      <c r="I33" s="61"/>
      <c r="J33" s="176"/>
      <c r="K33" s="684"/>
      <c r="L33" s="694">
        <v>188</v>
      </c>
      <c r="M33" s="62">
        <v>146</v>
      </c>
      <c r="N33" s="61"/>
      <c r="O33" s="62">
        <f>SUM(K33:N33)</f>
        <v>334</v>
      </c>
      <c r="P33" s="61">
        <v>90</v>
      </c>
      <c r="Q33" s="61">
        <v>244</v>
      </c>
      <c r="R33" s="86"/>
      <c r="S33" s="58"/>
      <c r="T33" s="68"/>
    </row>
    <row r="34" spans="1:20" ht="16.5" customHeight="1" thickBot="1" x14ac:dyDescent="0.25">
      <c r="A34" s="1892"/>
      <c r="B34" s="1906" t="s">
        <v>133</v>
      </c>
      <c r="C34" s="1907"/>
      <c r="D34" s="61">
        <v>170</v>
      </c>
      <c r="E34" s="61">
        <v>229</v>
      </c>
      <c r="F34" s="61">
        <v>84</v>
      </c>
      <c r="G34" s="61">
        <f>SUM(D34:F34)</f>
        <v>483</v>
      </c>
      <c r="H34" s="61">
        <v>91</v>
      </c>
      <c r="I34" s="61"/>
      <c r="J34" s="176"/>
      <c r="K34" s="684"/>
      <c r="L34" s="694">
        <v>201</v>
      </c>
      <c r="M34" s="62">
        <v>282</v>
      </c>
      <c r="N34" s="61"/>
      <c r="O34" s="62">
        <f>SUM(K34:N34)</f>
        <v>483</v>
      </c>
      <c r="P34" s="61">
        <v>108</v>
      </c>
      <c r="Q34" s="61">
        <v>375</v>
      </c>
      <c r="R34" s="86"/>
      <c r="S34" s="182"/>
      <c r="T34" s="68"/>
    </row>
    <row r="35" spans="1:20" ht="16.5" customHeight="1" thickTop="1" thickBot="1" x14ac:dyDescent="0.25">
      <c r="A35" s="1936"/>
      <c r="B35" s="1908" t="s">
        <v>363</v>
      </c>
      <c r="C35" s="1909"/>
      <c r="D35" s="82">
        <f t="shared" ref="D35:R35" si="14">SUM(D32:D34)</f>
        <v>774</v>
      </c>
      <c r="E35" s="203">
        <f t="shared" si="14"/>
        <v>1109</v>
      </c>
      <c r="F35" s="203">
        <f t="shared" si="14"/>
        <v>354</v>
      </c>
      <c r="G35" s="203">
        <f t="shared" si="14"/>
        <v>2237</v>
      </c>
      <c r="H35" s="203">
        <f t="shared" si="14"/>
        <v>498</v>
      </c>
      <c r="I35" s="203">
        <f t="shared" si="14"/>
        <v>0</v>
      </c>
      <c r="J35" s="180">
        <f t="shared" si="14"/>
        <v>0</v>
      </c>
      <c r="K35" s="685">
        <f t="shared" si="14"/>
        <v>0</v>
      </c>
      <c r="L35" s="427">
        <f t="shared" si="14"/>
        <v>1029</v>
      </c>
      <c r="M35" s="82">
        <f t="shared" si="14"/>
        <v>1208</v>
      </c>
      <c r="N35" s="203">
        <f t="shared" si="14"/>
        <v>0</v>
      </c>
      <c r="O35" s="203">
        <f t="shared" si="14"/>
        <v>2237</v>
      </c>
      <c r="P35" s="203">
        <f t="shared" si="14"/>
        <v>520</v>
      </c>
      <c r="Q35" s="203">
        <f t="shared" si="14"/>
        <v>1717</v>
      </c>
      <c r="R35" s="186">
        <f t="shared" si="14"/>
        <v>0</v>
      </c>
      <c r="S35" s="58"/>
      <c r="T35" s="68"/>
    </row>
    <row r="36" spans="1:20" ht="16.5" customHeight="1" x14ac:dyDescent="0.2">
      <c r="A36" s="1935" t="s">
        <v>291</v>
      </c>
      <c r="B36" s="1902" t="s">
        <v>223</v>
      </c>
      <c r="C36" s="1965"/>
      <c r="D36" s="69">
        <v>1600</v>
      </c>
      <c r="E36" s="38">
        <v>2898</v>
      </c>
      <c r="F36" s="70">
        <v>322</v>
      </c>
      <c r="G36" s="61">
        <f>SUM(D36:F36)</f>
        <v>4820</v>
      </c>
      <c r="H36" s="975">
        <v>700</v>
      </c>
      <c r="I36" s="71">
        <v>210</v>
      </c>
      <c r="J36" s="176"/>
      <c r="K36" s="684"/>
      <c r="L36" s="1123">
        <v>3900</v>
      </c>
      <c r="M36" s="72">
        <v>710</v>
      </c>
      <c r="N36" s="71">
        <v>210</v>
      </c>
      <c r="O36" s="62">
        <f>SUM(K36:N36)</f>
        <v>4820</v>
      </c>
      <c r="P36" s="69">
        <v>628</v>
      </c>
      <c r="Q36" s="69">
        <v>4192</v>
      </c>
      <c r="R36" s="86"/>
      <c r="S36" s="58"/>
      <c r="T36" s="58"/>
    </row>
    <row r="37" spans="1:20" ht="16.5" customHeight="1" x14ac:dyDescent="0.2">
      <c r="A37" s="1892"/>
      <c r="B37" s="1904" t="s">
        <v>134</v>
      </c>
      <c r="C37" s="1931"/>
      <c r="D37" s="73">
        <v>314</v>
      </c>
      <c r="E37" s="39">
        <v>464</v>
      </c>
      <c r="F37" s="74">
        <v>68</v>
      </c>
      <c r="G37" s="61">
        <f t="shared" ref="G37:G43" si="15">SUM(D37:F37)</f>
        <v>846</v>
      </c>
      <c r="H37" s="976">
        <v>120</v>
      </c>
      <c r="I37" s="75">
        <v>19</v>
      </c>
      <c r="J37" s="176"/>
      <c r="K37" s="684"/>
      <c r="L37" s="1124">
        <v>717</v>
      </c>
      <c r="M37" s="75">
        <v>110</v>
      </c>
      <c r="N37" s="75">
        <v>19</v>
      </c>
      <c r="O37" s="62">
        <f t="shared" ref="O37:O43" si="16">SUM(K37:N37)</f>
        <v>846</v>
      </c>
      <c r="P37" s="73">
        <v>51</v>
      </c>
      <c r="Q37" s="73">
        <v>795</v>
      </c>
      <c r="R37" s="86"/>
      <c r="S37" s="58"/>
      <c r="T37" s="58"/>
    </row>
    <row r="38" spans="1:20" ht="16.5" customHeight="1" x14ac:dyDescent="0.2">
      <c r="A38" s="1892"/>
      <c r="B38" s="1904" t="s">
        <v>135</v>
      </c>
      <c r="C38" s="1931"/>
      <c r="D38" s="73">
        <v>319</v>
      </c>
      <c r="E38" s="39">
        <v>476</v>
      </c>
      <c r="F38" s="74">
        <v>47</v>
      </c>
      <c r="G38" s="61">
        <f t="shared" si="15"/>
        <v>842</v>
      </c>
      <c r="H38" s="976">
        <v>100</v>
      </c>
      <c r="I38" s="75">
        <v>37</v>
      </c>
      <c r="J38" s="176"/>
      <c r="K38" s="684"/>
      <c r="L38" s="1124">
        <v>585</v>
      </c>
      <c r="M38" s="75">
        <v>220</v>
      </c>
      <c r="N38" s="75">
        <v>37</v>
      </c>
      <c r="O38" s="62">
        <f t="shared" si="16"/>
        <v>842</v>
      </c>
      <c r="P38" s="73">
        <v>102</v>
      </c>
      <c r="Q38" s="73">
        <v>740</v>
      </c>
      <c r="R38" s="86"/>
      <c r="S38" s="58"/>
      <c r="T38" s="58"/>
    </row>
    <row r="39" spans="1:20" ht="16.5" customHeight="1" x14ac:dyDescent="0.2">
      <c r="A39" s="1892"/>
      <c r="B39" s="1904" t="s">
        <v>136</v>
      </c>
      <c r="C39" s="1931"/>
      <c r="D39" s="73">
        <v>248</v>
      </c>
      <c r="E39" s="39">
        <v>522</v>
      </c>
      <c r="F39" s="74">
        <v>31</v>
      </c>
      <c r="G39" s="61">
        <f t="shared" si="15"/>
        <v>801</v>
      </c>
      <c r="H39" s="976">
        <v>100</v>
      </c>
      <c r="I39" s="75">
        <v>20</v>
      </c>
      <c r="J39" s="175"/>
      <c r="K39" s="684"/>
      <c r="L39" s="1124">
        <v>546</v>
      </c>
      <c r="M39" s="75">
        <v>235</v>
      </c>
      <c r="N39" s="75">
        <v>20</v>
      </c>
      <c r="O39" s="62">
        <f t="shared" si="16"/>
        <v>801</v>
      </c>
      <c r="P39" s="73">
        <v>341</v>
      </c>
      <c r="Q39" s="73">
        <v>460</v>
      </c>
      <c r="R39" s="86"/>
      <c r="S39" s="58"/>
      <c r="T39" s="58"/>
    </row>
    <row r="40" spans="1:20" ht="16.5" customHeight="1" x14ac:dyDescent="0.2">
      <c r="A40" s="1892"/>
      <c r="B40" s="1904" t="s">
        <v>137</v>
      </c>
      <c r="C40" s="1931"/>
      <c r="D40" s="73">
        <v>196</v>
      </c>
      <c r="E40" s="39">
        <v>248</v>
      </c>
      <c r="F40" s="74">
        <v>10</v>
      </c>
      <c r="G40" s="61">
        <f t="shared" si="15"/>
        <v>454</v>
      </c>
      <c r="H40" s="976">
        <v>50</v>
      </c>
      <c r="I40" s="75">
        <v>6</v>
      </c>
      <c r="J40" s="176"/>
      <c r="K40" s="684"/>
      <c r="L40" s="1124">
        <v>353</v>
      </c>
      <c r="M40" s="75">
        <v>95</v>
      </c>
      <c r="N40" s="75">
        <v>6</v>
      </c>
      <c r="O40" s="62">
        <f t="shared" si="16"/>
        <v>454</v>
      </c>
      <c r="P40" s="73">
        <v>139</v>
      </c>
      <c r="Q40" s="73">
        <v>315</v>
      </c>
      <c r="R40" s="86"/>
      <c r="S40" s="58"/>
      <c r="T40" s="58"/>
    </row>
    <row r="41" spans="1:20" ht="16.5" customHeight="1" x14ac:dyDescent="0.2">
      <c r="A41" s="1892"/>
      <c r="B41" s="1904" t="s">
        <v>138</v>
      </c>
      <c r="C41" s="1931"/>
      <c r="D41" s="73">
        <v>158</v>
      </c>
      <c r="E41" s="39">
        <v>322</v>
      </c>
      <c r="F41" s="74"/>
      <c r="G41" s="61">
        <f t="shared" si="15"/>
        <v>480</v>
      </c>
      <c r="H41" s="976">
        <v>50</v>
      </c>
      <c r="I41" s="75">
        <v>4</v>
      </c>
      <c r="J41" s="176"/>
      <c r="K41" s="1213"/>
      <c r="L41" s="1124">
        <v>143</v>
      </c>
      <c r="M41" s="75">
        <v>333</v>
      </c>
      <c r="N41" s="75">
        <v>4</v>
      </c>
      <c r="O41" s="62">
        <f t="shared" si="16"/>
        <v>480</v>
      </c>
      <c r="P41" s="73">
        <v>190</v>
      </c>
      <c r="Q41" s="73">
        <v>290</v>
      </c>
      <c r="R41" s="86"/>
      <c r="S41" s="58"/>
      <c r="T41" s="58"/>
    </row>
    <row r="42" spans="1:20" ht="16.5" customHeight="1" x14ac:dyDescent="0.2">
      <c r="A42" s="1892"/>
      <c r="B42" s="1904" t="s">
        <v>139</v>
      </c>
      <c r="C42" s="1931"/>
      <c r="D42" s="73">
        <v>185</v>
      </c>
      <c r="E42" s="39">
        <v>302</v>
      </c>
      <c r="F42" s="74">
        <v>41</v>
      </c>
      <c r="G42" s="61">
        <f t="shared" si="15"/>
        <v>528</v>
      </c>
      <c r="H42" s="976">
        <v>85</v>
      </c>
      <c r="I42" s="75"/>
      <c r="J42" s="176"/>
      <c r="K42" s="684"/>
      <c r="L42" s="1124">
        <v>247</v>
      </c>
      <c r="M42" s="75">
        <v>281</v>
      </c>
      <c r="N42" s="75"/>
      <c r="O42" s="62">
        <f t="shared" si="16"/>
        <v>528</v>
      </c>
      <c r="P42" s="73"/>
      <c r="Q42" s="73">
        <v>416</v>
      </c>
      <c r="R42" s="86"/>
      <c r="S42" s="58"/>
      <c r="T42" s="58"/>
    </row>
    <row r="43" spans="1:20" ht="16.5" customHeight="1" thickBot="1" x14ac:dyDescent="0.25">
      <c r="A43" s="1892"/>
      <c r="B43" s="1906" t="s">
        <v>140</v>
      </c>
      <c r="C43" s="1932"/>
      <c r="D43" s="73">
        <v>79</v>
      </c>
      <c r="E43" s="39">
        <v>156</v>
      </c>
      <c r="F43" s="74"/>
      <c r="G43" s="61">
        <f t="shared" si="15"/>
        <v>235</v>
      </c>
      <c r="H43" s="976">
        <v>60</v>
      </c>
      <c r="I43" s="75"/>
      <c r="J43" s="176"/>
      <c r="K43" s="684"/>
      <c r="L43" s="1124">
        <v>70</v>
      </c>
      <c r="M43" s="75">
        <v>165</v>
      </c>
      <c r="N43" s="75"/>
      <c r="O43" s="62">
        <f t="shared" si="16"/>
        <v>235</v>
      </c>
      <c r="P43" s="73">
        <v>116</v>
      </c>
      <c r="Q43" s="73">
        <v>119</v>
      </c>
      <c r="R43" s="86"/>
      <c r="S43" s="58"/>
      <c r="T43" s="58"/>
    </row>
    <row r="44" spans="1:20" ht="16.5" customHeight="1" thickTop="1" thickBot="1" x14ac:dyDescent="0.25">
      <c r="A44" s="1936"/>
      <c r="B44" s="1908" t="s">
        <v>363</v>
      </c>
      <c r="C44" s="1909"/>
      <c r="D44" s="82">
        <f>SUM(D36:D43)</f>
        <v>3099</v>
      </c>
      <c r="E44" s="203">
        <f t="shared" ref="E44:R44" si="17">SUM(E36:E43)</f>
        <v>5388</v>
      </c>
      <c r="F44" s="203">
        <f t="shared" si="17"/>
        <v>519</v>
      </c>
      <c r="G44" s="203">
        <f t="shared" si="17"/>
        <v>9006</v>
      </c>
      <c r="H44" s="977">
        <f t="shared" si="17"/>
        <v>1265</v>
      </c>
      <c r="I44" s="203">
        <f t="shared" si="17"/>
        <v>296</v>
      </c>
      <c r="J44" s="180">
        <f t="shared" si="17"/>
        <v>0</v>
      </c>
      <c r="K44" s="685">
        <f t="shared" si="17"/>
        <v>0</v>
      </c>
      <c r="L44" s="427">
        <f t="shared" si="17"/>
        <v>6561</v>
      </c>
      <c r="M44" s="82">
        <f t="shared" si="17"/>
        <v>2149</v>
      </c>
      <c r="N44" s="203">
        <f t="shared" si="17"/>
        <v>296</v>
      </c>
      <c r="O44" s="203">
        <f t="shared" si="17"/>
        <v>9006</v>
      </c>
      <c r="P44" s="203">
        <f t="shared" si="17"/>
        <v>1567</v>
      </c>
      <c r="Q44" s="203">
        <f t="shared" si="17"/>
        <v>7327</v>
      </c>
      <c r="R44" s="186">
        <f t="shared" si="17"/>
        <v>0</v>
      </c>
      <c r="S44" s="58"/>
      <c r="T44" s="58"/>
    </row>
    <row r="45" spans="1:20" ht="16.5" customHeight="1" x14ac:dyDescent="0.2">
      <c r="A45" s="1935" t="s">
        <v>269</v>
      </c>
      <c r="B45" s="1902" t="s">
        <v>224</v>
      </c>
      <c r="C45" s="1903"/>
      <c r="D45" s="78">
        <v>2371</v>
      </c>
      <c r="E45" s="78">
        <v>1020</v>
      </c>
      <c r="F45" s="78">
        <v>130</v>
      </c>
      <c r="G45" s="79">
        <f>SUM(D45:F45)</f>
        <v>3521</v>
      </c>
      <c r="H45" s="78">
        <v>1230</v>
      </c>
      <c r="I45" s="78">
        <v>14</v>
      </c>
      <c r="J45" s="177"/>
      <c r="K45" s="687"/>
      <c r="L45" s="696">
        <v>3330</v>
      </c>
      <c r="M45" s="79">
        <v>177</v>
      </c>
      <c r="N45" s="78">
        <v>14</v>
      </c>
      <c r="O45" s="79">
        <f>SUM(K45:N45)</f>
        <v>3521</v>
      </c>
      <c r="P45" s="225">
        <v>30</v>
      </c>
      <c r="Q45" s="226">
        <v>3540</v>
      </c>
      <c r="R45" s="153"/>
      <c r="S45" s="58"/>
    </row>
    <row r="46" spans="1:20" ht="16.5" customHeight="1" x14ac:dyDescent="0.2">
      <c r="A46" s="1892"/>
      <c r="B46" s="1904" t="s">
        <v>225</v>
      </c>
      <c r="C46" s="1905"/>
      <c r="D46" s="61">
        <v>450</v>
      </c>
      <c r="E46" s="61">
        <v>240</v>
      </c>
      <c r="F46" s="61">
        <v>25</v>
      </c>
      <c r="G46" s="61">
        <f t="shared" ref="G46:G53" si="18">SUM(D46:F46)</f>
        <v>715</v>
      </c>
      <c r="H46" s="61">
        <v>250</v>
      </c>
      <c r="I46" s="61">
        <v>5</v>
      </c>
      <c r="J46" s="176"/>
      <c r="K46" s="684"/>
      <c r="L46" s="694">
        <v>625</v>
      </c>
      <c r="M46" s="62">
        <v>85</v>
      </c>
      <c r="N46" s="61">
        <v>5</v>
      </c>
      <c r="O46" s="62">
        <f t="shared" ref="O46:O53" si="19">SUM(K46:N46)</f>
        <v>715</v>
      </c>
      <c r="P46" s="209">
        <v>20</v>
      </c>
      <c r="Q46" s="209">
        <v>828</v>
      </c>
      <c r="R46" s="86"/>
      <c r="S46" s="58"/>
    </row>
    <row r="47" spans="1:20" ht="16.5" customHeight="1" x14ac:dyDescent="0.2">
      <c r="A47" s="1892"/>
      <c r="B47" s="1904" t="s">
        <v>157</v>
      </c>
      <c r="C47" s="1905"/>
      <c r="D47" s="61">
        <v>510</v>
      </c>
      <c r="E47" s="61">
        <v>180</v>
      </c>
      <c r="F47" s="61"/>
      <c r="G47" s="61">
        <f t="shared" si="18"/>
        <v>690</v>
      </c>
      <c r="H47" s="61">
        <v>240</v>
      </c>
      <c r="I47" s="61">
        <v>2</v>
      </c>
      <c r="J47" s="176"/>
      <c r="K47" s="684"/>
      <c r="L47" s="694">
        <v>618</v>
      </c>
      <c r="M47" s="62">
        <v>70</v>
      </c>
      <c r="N47" s="61">
        <v>2</v>
      </c>
      <c r="O47" s="62">
        <f t="shared" si="19"/>
        <v>690</v>
      </c>
      <c r="P47" s="61">
        <v>15</v>
      </c>
      <c r="Q47" s="61">
        <v>679</v>
      </c>
      <c r="R47" s="86"/>
      <c r="S47" s="58"/>
    </row>
    <row r="48" spans="1:20" ht="16.5" customHeight="1" x14ac:dyDescent="0.2">
      <c r="A48" s="1892"/>
      <c r="B48" s="1904" t="s">
        <v>158</v>
      </c>
      <c r="C48" s="1905"/>
      <c r="D48" s="61">
        <v>362</v>
      </c>
      <c r="E48" s="61">
        <v>155</v>
      </c>
      <c r="F48" s="61"/>
      <c r="G48" s="61">
        <f t="shared" si="18"/>
        <v>517</v>
      </c>
      <c r="H48" s="61">
        <v>180</v>
      </c>
      <c r="I48" s="61">
        <v>2</v>
      </c>
      <c r="J48" s="176"/>
      <c r="K48" s="684"/>
      <c r="L48" s="694">
        <v>475</v>
      </c>
      <c r="M48" s="62">
        <v>40</v>
      </c>
      <c r="N48" s="61">
        <v>2</v>
      </c>
      <c r="O48" s="62">
        <f t="shared" si="19"/>
        <v>517</v>
      </c>
      <c r="P48" s="61">
        <v>10</v>
      </c>
      <c r="Q48" s="61">
        <v>507</v>
      </c>
      <c r="R48" s="86"/>
      <c r="S48" s="58"/>
    </row>
    <row r="49" spans="1:20" ht="16.5" customHeight="1" x14ac:dyDescent="0.2">
      <c r="A49" s="1892"/>
      <c r="B49" s="1904" t="s">
        <v>159</v>
      </c>
      <c r="C49" s="1905"/>
      <c r="D49" s="61">
        <v>910</v>
      </c>
      <c r="E49" s="61">
        <v>400</v>
      </c>
      <c r="F49" s="61"/>
      <c r="G49" s="61">
        <f t="shared" si="18"/>
        <v>1310</v>
      </c>
      <c r="H49" s="61">
        <v>520</v>
      </c>
      <c r="I49" s="61"/>
      <c r="J49" s="176"/>
      <c r="K49" s="684"/>
      <c r="L49" s="694">
        <v>1270</v>
      </c>
      <c r="M49" s="62">
        <v>40</v>
      </c>
      <c r="N49" s="61"/>
      <c r="O49" s="62">
        <f t="shared" si="19"/>
        <v>1310</v>
      </c>
      <c r="P49" s="61">
        <v>25</v>
      </c>
      <c r="Q49" s="61">
        <v>1285</v>
      </c>
      <c r="R49" s="86"/>
      <c r="S49" s="58"/>
    </row>
    <row r="50" spans="1:20" ht="16.5" customHeight="1" x14ac:dyDescent="0.2">
      <c r="A50" s="1892"/>
      <c r="B50" s="1904" t="s">
        <v>197</v>
      </c>
      <c r="C50" s="1905"/>
      <c r="D50" s="61">
        <v>596</v>
      </c>
      <c r="E50" s="61">
        <v>250</v>
      </c>
      <c r="F50" s="61">
        <v>20</v>
      </c>
      <c r="G50" s="61">
        <f t="shared" si="18"/>
        <v>866</v>
      </c>
      <c r="H50" s="61">
        <v>300</v>
      </c>
      <c r="I50" s="61"/>
      <c r="J50" s="176"/>
      <c r="K50" s="684"/>
      <c r="L50" s="694">
        <v>831</v>
      </c>
      <c r="M50" s="62">
        <v>35</v>
      </c>
      <c r="N50" s="61"/>
      <c r="O50" s="62">
        <f t="shared" si="19"/>
        <v>866</v>
      </c>
      <c r="P50" s="61">
        <v>50</v>
      </c>
      <c r="Q50" s="61">
        <v>821</v>
      </c>
      <c r="R50" s="86"/>
      <c r="S50" s="58"/>
    </row>
    <row r="51" spans="1:20" ht="16.5" customHeight="1" x14ac:dyDescent="0.2">
      <c r="A51" s="1892"/>
      <c r="B51" s="1904" t="s">
        <v>226</v>
      </c>
      <c r="C51" s="1905"/>
      <c r="D51" s="61">
        <v>241</v>
      </c>
      <c r="E51" s="61">
        <v>45</v>
      </c>
      <c r="F51" s="61">
        <v>35</v>
      </c>
      <c r="G51" s="61">
        <f t="shared" si="18"/>
        <v>321</v>
      </c>
      <c r="H51" s="61">
        <v>90</v>
      </c>
      <c r="I51" s="61"/>
      <c r="J51" s="176"/>
      <c r="K51" s="684"/>
      <c r="L51" s="694">
        <v>305</v>
      </c>
      <c r="M51" s="62">
        <v>16</v>
      </c>
      <c r="N51" s="61"/>
      <c r="O51" s="62">
        <f t="shared" si="19"/>
        <v>321</v>
      </c>
      <c r="P51" s="61">
        <v>60</v>
      </c>
      <c r="Q51" s="61">
        <v>264</v>
      </c>
      <c r="R51" s="86"/>
      <c r="S51" s="58"/>
    </row>
    <row r="52" spans="1:20" ht="16.5" customHeight="1" x14ac:dyDescent="0.2">
      <c r="A52" s="1892"/>
      <c r="B52" s="1904" t="s">
        <v>227</v>
      </c>
      <c r="C52" s="1905"/>
      <c r="D52" s="61">
        <v>375</v>
      </c>
      <c r="E52" s="61">
        <v>160</v>
      </c>
      <c r="F52" s="61">
        <v>60</v>
      </c>
      <c r="G52" s="61">
        <f t="shared" si="18"/>
        <v>595</v>
      </c>
      <c r="H52" s="61">
        <v>210</v>
      </c>
      <c r="I52" s="61">
        <v>3</v>
      </c>
      <c r="J52" s="176"/>
      <c r="K52" s="684"/>
      <c r="L52" s="694">
        <v>505</v>
      </c>
      <c r="M52" s="62">
        <v>87</v>
      </c>
      <c r="N52" s="61">
        <v>3</v>
      </c>
      <c r="O52" s="62">
        <f t="shared" si="19"/>
        <v>595</v>
      </c>
      <c r="P52" s="61">
        <v>70</v>
      </c>
      <c r="Q52" s="61">
        <v>527</v>
      </c>
      <c r="R52" s="86"/>
      <c r="S52" s="58"/>
    </row>
    <row r="53" spans="1:20" ht="16.5" customHeight="1" thickBot="1" x14ac:dyDescent="0.25">
      <c r="A53" s="1892"/>
      <c r="B53" s="1906" t="s">
        <v>228</v>
      </c>
      <c r="C53" s="1907"/>
      <c r="D53" s="76">
        <v>184</v>
      </c>
      <c r="E53" s="76">
        <v>45</v>
      </c>
      <c r="F53" s="76">
        <v>20</v>
      </c>
      <c r="G53" s="76">
        <f t="shared" si="18"/>
        <v>249</v>
      </c>
      <c r="H53" s="76">
        <v>75</v>
      </c>
      <c r="I53" s="76">
        <v>61</v>
      </c>
      <c r="J53" s="179"/>
      <c r="K53" s="688"/>
      <c r="L53" s="697">
        <v>85</v>
      </c>
      <c r="M53" s="77">
        <v>103</v>
      </c>
      <c r="N53" s="76">
        <v>61</v>
      </c>
      <c r="O53" s="77">
        <f t="shared" si="19"/>
        <v>249</v>
      </c>
      <c r="P53" s="76">
        <v>40</v>
      </c>
      <c r="Q53" s="76">
        <v>211</v>
      </c>
      <c r="R53" s="185"/>
      <c r="S53" s="58"/>
    </row>
    <row r="54" spans="1:20" ht="16.5" customHeight="1" thickTop="1" thickBot="1" x14ac:dyDescent="0.25">
      <c r="A54" s="1936"/>
      <c r="B54" s="1908" t="s">
        <v>363</v>
      </c>
      <c r="C54" s="1909"/>
      <c r="D54" s="82">
        <f>SUM(D45:D53)</f>
        <v>5999</v>
      </c>
      <c r="E54" s="203">
        <f t="shared" ref="E54:R54" si="20">SUM(E45:E53)</f>
        <v>2495</v>
      </c>
      <c r="F54" s="203">
        <f t="shared" si="20"/>
        <v>290</v>
      </c>
      <c r="G54" s="203">
        <f t="shared" si="20"/>
        <v>8784</v>
      </c>
      <c r="H54" s="203">
        <f t="shared" si="20"/>
        <v>3095</v>
      </c>
      <c r="I54" s="203">
        <f t="shared" si="20"/>
        <v>87</v>
      </c>
      <c r="J54" s="180">
        <f t="shared" si="20"/>
        <v>0</v>
      </c>
      <c r="K54" s="685">
        <f t="shared" si="20"/>
        <v>0</v>
      </c>
      <c r="L54" s="427">
        <f t="shared" si="20"/>
        <v>8044</v>
      </c>
      <c r="M54" s="82">
        <f t="shared" si="20"/>
        <v>653</v>
      </c>
      <c r="N54" s="203">
        <f t="shared" si="20"/>
        <v>87</v>
      </c>
      <c r="O54" s="203">
        <f t="shared" si="20"/>
        <v>8784</v>
      </c>
      <c r="P54" s="203">
        <f>SUM(P45:P53)</f>
        <v>320</v>
      </c>
      <c r="Q54" s="203">
        <f>SUM(Q45:Q53)</f>
        <v>8662</v>
      </c>
      <c r="R54" s="186">
        <f t="shared" si="20"/>
        <v>0</v>
      </c>
      <c r="S54" s="58"/>
    </row>
    <row r="55" spans="1:20" ht="16.5" customHeight="1" x14ac:dyDescent="0.2">
      <c r="A55" s="1955" t="s">
        <v>270</v>
      </c>
      <c r="B55" s="1902" t="s">
        <v>229</v>
      </c>
      <c r="C55" s="1903"/>
      <c r="D55" s="78">
        <v>415</v>
      </c>
      <c r="E55" s="78">
        <v>3932</v>
      </c>
      <c r="F55" s="78">
        <v>327</v>
      </c>
      <c r="G55" s="76">
        <f>SUM(D55:F55)</f>
        <v>4674</v>
      </c>
      <c r="H55" s="78">
        <v>4634</v>
      </c>
      <c r="I55" s="78">
        <v>40</v>
      </c>
      <c r="J55" s="177"/>
      <c r="K55" s="687"/>
      <c r="L55" s="696">
        <v>935</v>
      </c>
      <c r="M55" s="79">
        <v>3699</v>
      </c>
      <c r="N55" s="78">
        <v>40</v>
      </c>
      <c r="O55" s="80">
        <f>SUM(K55:N55)</f>
        <v>4674</v>
      </c>
      <c r="P55" s="78">
        <v>5</v>
      </c>
      <c r="Q55" s="78">
        <v>4712</v>
      </c>
      <c r="R55" s="153"/>
      <c r="S55" s="58"/>
      <c r="T55" s="58"/>
    </row>
    <row r="56" spans="1:20" ht="16.5" customHeight="1" x14ac:dyDescent="0.2">
      <c r="A56" s="1956"/>
      <c r="B56" s="1904" t="s">
        <v>198</v>
      </c>
      <c r="C56" s="1905"/>
      <c r="D56" s="61">
        <v>43</v>
      </c>
      <c r="E56" s="61">
        <v>306</v>
      </c>
      <c r="F56" s="61">
        <v>48</v>
      </c>
      <c r="G56" s="36">
        <f>SUM(D56:F56)</f>
        <v>397</v>
      </c>
      <c r="H56" s="64">
        <v>392</v>
      </c>
      <c r="I56" s="61">
        <v>5</v>
      </c>
      <c r="J56" s="176"/>
      <c r="K56" s="684"/>
      <c r="L56" s="694">
        <v>31</v>
      </c>
      <c r="M56" s="62">
        <v>361</v>
      </c>
      <c r="N56" s="61">
        <v>5</v>
      </c>
      <c r="O56" s="81">
        <f>SUM(K56:N56)</f>
        <v>397</v>
      </c>
      <c r="P56" s="61">
        <v>3</v>
      </c>
      <c r="Q56" s="61">
        <v>394</v>
      </c>
      <c r="R56" s="86"/>
      <c r="S56" s="58"/>
      <c r="T56" s="58"/>
    </row>
    <row r="57" spans="1:20" ht="16.5" customHeight="1" thickBot="1" x14ac:dyDescent="0.25">
      <c r="A57" s="1956"/>
      <c r="B57" s="1906" t="s">
        <v>148</v>
      </c>
      <c r="C57" s="1907"/>
      <c r="D57" s="61">
        <v>21</v>
      </c>
      <c r="E57" s="61">
        <v>1947</v>
      </c>
      <c r="F57" s="61">
        <v>197</v>
      </c>
      <c r="G57" s="76">
        <f>SUM(D57:F57)</f>
        <v>2165</v>
      </c>
      <c r="H57" s="61">
        <v>2145</v>
      </c>
      <c r="I57" s="61">
        <v>20</v>
      </c>
      <c r="J57" s="176"/>
      <c r="K57" s="684"/>
      <c r="L57" s="694">
        <v>33</v>
      </c>
      <c r="M57" s="62">
        <v>2112</v>
      </c>
      <c r="N57" s="61">
        <v>20</v>
      </c>
      <c r="O57" s="62">
        <f>SUM(K57:N57)</f>
        <v>2165</v>
      </c>
      <c r="P57" s="61">
        <v>2</v>
      </c>
      <c r="Q57" s="61">
        <v>2176</v>
      </c>
      <c r="R57" s="86"/>
      <c r="S57" s="58"/>
      <c r="T57" s="58"/>
    </row>
    <row r="58" spans="1:20" ht="16.5" customHeight="1" thickTop="1" thickBot="1" x14ac:dyDescent="0.25">
      <c r="A58" s="1957"/>
      <c r="B58" s="1908" t="s">
        <v>363</v>
      </c>
      <c r="C58" s="1909"/>
      <c r="D58" s="82">
        <f>SUM(D55:D57)</f>
        <v>479</v>
      </c>
      <c r="E58" s="82">
        <f t="shared" ref="E58:Q58" si="21">SUM(E55:E57)</f>
        <v>6185</v>
      </c>
      <c r="F58" s="82">
        <f t="shared" si="21"/>
        <v>572</v>
      </c>
      <c r="G58" s="203">
        <f t="shared" si="21"/>
        <v>7236</v>
      </c>
      <c r="H58" s="82">
        <f t="shared" si="21"/>
        <v>7171</v>
      </c>
      <c r="I58" s="82">
        <f t="shared" si="21"/>
        <v>65</v>
      </c>
      <c r="J58" s="180">
        <f t="shared" si="21"/>
        <v>0</v>
      </c>
      <c r="K58" s="685">
        <f t="shared" si="21"/>
        <v>0</v>
      </c>
      <c r="L58" s="427">
        <f t="shared" si="21"/>
        <v>999</v>
      </c>
      <c r="M58" s="82">
        <f t="shared" si="21"/>
        <v>6172</v>
      </c>
      <c r="N58" s="82">
        <f t="shared" si="21"/>
        <v>65</v>
      </c>
      <c r="O58" s="82">
        <f t="shared" si="21"/>
        <v>7236</v>
      </c>
      <c r="P58" s="82">
        <f t="shared" si="21"/>
        <v>10</v>
      </c>
      <c r="Q58" s="82">
        <f t="shared" si="21"/>
        <v>7282</v>
      </c>
      <c r="R58" s="186">
        <f>SUM(R55:R57)</f>
        <v>0</v>
      </c>
      <c r="S58" s="182"/>
      <c r="T58" s="58"/>
    </row>
    <row r="59" spans="1:20" ht="16.5" customHeight="1" x14ac:dyDescent="0.2">
      <c r="A59" s="1958" t="s">
        <v>265</v>
      </c>
      <c r="B59" s="1902" t="s">
        <v>149</v>
      </c>
      <c r="C59" s="1903"/>
      <c r="D59" s="61">
        <v>732</v>
      </c>
      <c r="E59" s="61">
        <v>4210</v>
      </c>
      <c r="F59" s="61">
        <v>485</v>
      </c>
      <c r="G59" s="76">
        <f>SUM(D59:F59)</f>
        <v>5427</v>
      </c>
      <c r="H59" s="61">
        <v>2713</v>
      </c>
      <c r="I59" s="61">
        <v>180</v>
      </c>
      <c r="J59" s="176"/>
      <c r="K59" s="684"/>
      <c r="L59" s="694">
        <v>690</v>
      </c>
      <c r="M59" s="62">
        <v>4557</v>
      </c>
      <c r="N59" s="61">
        <v>180</v>
      </c>
      <c r="O59" s="62">
        <f>SUM(K59:N59)</f>
        <v>5427</v>
      </c>
      <c r="P59" s="209">
        <v>15</v>
      </c>
      <c r="Q59" s="209">
        <v>5475</v>
      </c>
      <c r="R59" s="86"/>
      <c r="S59" s="182"/>
      <c r="T59" s="58"/>
    </row>
    <row r="60" spans="1:20" ht="16.5" customHeight="1" x14ac:dyDescent="0.2">
      <c r="A60" s="1956"/>
      <c r="B60" s="1904" t="s">
        <v>231</v>
      </c>
      <c r="C60" s="1905"/>
      <c r="D60" s="61">
        <v>77</v>
      </c>
      <c r="E60" s="61">
        <v>125</v>
      </c>
      <c r="F60" s="61"/>
      <c r="G60" s="36">
        <f>SUM(D60:F60)</f>
        <v>202</v>
      </c>
      <c r="H60" s="64">
        <v>110</v>
      </c>
      <c r="I60" s="61"/>
      <c r="J60" s="176"/>
      <c r="K60" s="684"/>
      <c r="L60" s="694"/>
      <c r="M60" s="62">
        <v>202</v>
      </c>
      <c r="N60" s="61"/>
      <c r="O60" s="62">
        <f>SUM(K60:N60)</f>
        <v>202</v>
      </c>
      <c r="P60" s="209">
        <v>3</v>
      </c>
      <c r="Q60" s="209">
        <v>199</v>
      </c>
      <c r="R60" s="86"/>
      <c r="S60" s="182"/>
      <c r="T60" s="58"/>
    </row>
    <row r="61" spans="1:20" ht="16.5" customHeight="1" thickBot="1" x14ac:dyDescent="0.25">
      <c r="A61" s="1956"/>
      <c r="B61" s="1906" t="s">
        <v>232</v>
      </c>
      <c r="C61" s="1907"/>
      <c r="D61" s="61">
        <v>218</v>
      </c>
      <c r="E61" s="61">
        <v>307</v>
      </c>
      <c r="F61" s="61">
        <v>92</v>
      </c>
      <c r="G61" s="76">
        <f>SUM(D61:F61)</f>
        <v>617</v>
      </c>
      <c r="H61" s="61">
        <v>310</v>
      </c>
      <c r="I61" s="61"/>
      <c r="J61" s="176"/>
      <c r="K61" s="684"/>
      <c r="L61" s="694">
        <v>160</v>
      </c>
      <c r="M61" s="62">
        <v>457</v>
      </c>
      <c r="N61" s="61"/>
      <c r="O61" s="62">
        <f>SUM(K61:N61)</f>
        <v>617</v>
      </c>
      <c r="P61" s="209">
        <v>10</v>
      </c>
      <c r="Q61" s="209">
        <v>610</v>
      </c>
      <c r="R61" s="86"/>
      <c r="S61" s="182"/>
      <c r="T61" s="58"/>
    </row>
    <row r="62" spans="1:20" ht="16.5" customHeight="1" thickTop="1" thickBot="1" x14ac:dyDescent="0.25">
      <c r="A62" s="1957"/>
      <c r="B62" s="1908" t="s">
        <v>363</v>
      </c>
      <c r="C62" s="1909"/>
      <c r="D62" s="82">
        <f>SUM(D59:D61)</f>
        <v>1027</v>
      </c>
      <c r="E62" s="203">
        <f t="shared" ref="E62:R62" si="22">SUM(E59:E61)</f>
        <v>4642</v>
      </c>
      <c r="F62" s="203">
        <f t="shared" si="22"/>
        <v>577</v>
      </c>
      <c r="G62" s="203">
        <f>SUM(G59:G61)</f>
        <v>6246</v>
      </c>
      <c r="H62" s="203">
        <f t="shared" si="22"/>
        <v>3133</v>
      </c>
      <c r="I62" s="203">
        <f t="shared" si="22"/>
        <v>180</v>
      </c>
      <c r="J62" s="180">
        <f t="shared" si="22"/>
        <v>0</v>
      </c>
      <c r="K62" s="685">
        <f t="shared" si="22"/>
        <v>0</v>
      </c>
      <c r="L62" s="427">
        <f t="shared" si="22"/>
        <v>850</v>
      </c>
      <c r="M62" s="82">
        <f t="shared" si="22"/>
        <v>5216</v>
      </c>
      <c r="N62" s="203">
        <f t="shared" si="22"/>
        <v>180</v>
      </c>
      <c r="O62" s="82">
        <f>SUM(O59:O61)</f>
        <v>6246</v>
      </c>
      <c r="P62" s="203">
        <f t="shared" si="22"/>
        <v>28</v>
      </c>
      <c r="Q62" s="203">
        <f t="shared" si="22"/>
        <v>6284</v>
      </c>
      <c r="R62" s="186">
        <f t="shared" si="22"/>
        <v>0</v>
      </c>
      <c r="S62" s="182"/>
      <c r="T62" s="58"/>
    </row>
    <row r="63" spans="1:20" ht="16.5" customHeight="1" x14ac:dyDescent="0.2">
      <c r="A63" s="1958" t="s">
        <v>292</v>
      </c>
      <c r="B63" s="1902" t="s">
        <v>160</v>
      </c>
      <c r="C63" s="1903"/>
      <c r="D63" s="83">
        <v>1323</v>
      </c>
      <c r="E63" s="83">
        <v>618</v>
      </c>
      <c r="F63" s="83">
        <v>552</v>
      </c>
      <c r="G63" s="76">
        <f>SUM(D63:F63)</f>
        <v>2493</v>
      </c>
      <c r="H63" s="83">
        <v>275</v>
      </c>
      <c r="I63" s="83">
        <v>10</v>
      </c>
      <c r="J63" s="181"/>
      <c r="K63" s="689"/>
      <c r="L63" s="698">
        <v>477</v>
      </c>
      <c r="M63" s="84">
        <v>2045</v>
      </c>
      <c r="N63" s="83">
        <v>10</v>
      </c>
      <c r="O63" s="62">
        <f>SUM(K63:N63)</f>
        <v>2532</v>
      </c>
      <c r="P63" s="83">
        <v>4</v>
      </c>
      <c r="Q63" s="83">
        <v>2545</v>
      </c>
      <c r="R63" s="85"/>
      <c r="S63" s="58"/>
      <c r="T63" s="58"/>
    </row>
    <row r="64" spans="1:20" ht="16.5" customHeight="1" x14ac:dyDescent="0.2">
      <c r="A64" s="1956"/>
      <c r="B64" s="1904" t="s">
        <v>161</v>
      </c>
      <c r="C64" s="1905"/>
      <c r="D64" s="61">
        <v>549</v>
      </c>
      <c r="E64" s="61">
        <v>267</v>
      </c>
      <c r="F64" s="61">
        <v>76</v>
      </c>
      <c r="G64" s="36">
        <f t="shared" ref="G64:G69" si="23">SUM(D64:F64)</f>
        <v>892</v>
      </c>
      <c r="H64" s="64">
        <v>144</v>
      </c>
      <c r="I64" s="61">
        <v>5</v>
      </c>
      <c r="J64" s="176"/>
      <c r="K64" s="684"/>
      <c r="L64" s="694">
        <v>10</v>
      </c>
      <c r="M64" s="62">
        <v>894</v>
      </c>
      <c r="N64" s="61">
        <v>5</v>
      </c>
      <c r="O64" s="62">
        <f t="shared" ref="O64:O69" si="24">SUM(K64:N64)</f>
        <v>909</v>
      </c>
      <c r="P64" s="61">
        <v>1</v>
      </c>
      <c r="Q64" s="61">
        <v>927</v>
      </c>
      <c r="R64" s="86"/>
      <c r="S64" s="58"/>
      <c r="T64" s="58"/>
    </row>
    <row r="65" spans="1:20" ht="16.5" customHeight="1" x14ac:dyDescent="0.2">
      <c r="A65" s="1956"/>
      <c r="B65" s="1904" t="s">
        <v>233</v>
      </c>
      <c r="C65" s="1905"/>
      <c r="D65" s="61">
        <v>151</v>
      </c>
      <c r="E65" s="61">
        <v>143</v>
      </c>
      <c r="F65" s="61"/>
      <c r="G65" s="36">
        <f t="shared" si="23"/>
        <v>294</v>
      </c>
      <c r="H65" s="64">
        <v>52</v>
      </c>
      <c r="I65" s="61">
        <v>5</v>
      </c>
      <c r="J65" s="176"/>
      <c r="K65" s="684"/>
      <c r="L65" s="694">
        <v>23</v>
      </c>
      <c r="M65" s="62">
        <v>274</v>
      </c>
      <c r="N65" s="61">
        <v>5</v>
      </c>
      <c r="O65" s="62">
        <f t="shared" si="24"/>
        <v>302</v>
      </c>
      <c r="P65" s="61">
        <v>13</v>
      </c>
      <c r="Q65" s="61">
        <v>305</v>
      </c>
      <c r="R65" s="86"/>
      <c r="S65" s="58"/>
      <c r="T65" s="58"/>
    </row>
    <row r="66" spans="1:20" ht="16.5" customHeight="1" x14ac:dyDescent="0.2">
      <c r="A66" s="1956"/>
      <c r="B66" s="1904" t="s">
        <v>234</v>
      </c>
      <c r="C66" s="1905"/>
      <c r="D66" s="61">
        <v>35</v>
      </c>
      <c r="E66" s="61">
        <v>6</v>
      </c>
      <c r="F66" s="61"/>
      <c r="G66" s="37">
        <f t="shared" si="23"/>
        <v>41</v>
      </c>
      <c r="H66" s="64"/>
      <c r="I66" s="61"/>
      <c r="J66" s="176"/>
      <c r="K66" s="684"/>
      <c r="L66" s="694">
        <v>2</v>
      </c>
      <c r="M66" s="62">
        <v>40</v>
      </c>
      <c r="N66" s="61"/>
      <c r="O66" s="62">
        <f t="shared" si="24"/>
        <v>42</v>
      </c>
      <c r="P66" s="61">
        <v>5</v>
      </c>
      <c r="Q66" s="61">
        <v>37</v>
      </c>
      <c r="R66" s="86"/>
      <c r="S66" s="58"/>
      <c r="T66" s="58"/>
    </row>
    <row r="67" spans="1:20" ht="16.5" customHeight="1" x14ac:dyDescent="0.2">
      <c r="A67" s="1956"/>
      <c r="B67" s="1904" t="s">
        <v>235</v>
      </c>
      <c r="C67" s="1905"/>
      <c r="D67" s="61">
        <v>96</v>
      </c>
      <c r="E67" s="61">
        <v>20</v>
      </c>
      <c r="F67" s="61"/>
      <c r="G67" s="36">
        <f t="shared" si="23"/>
        <v>116</v>
      </c>
      <c r="H67" s="64">
        <v>20</v>
      </c>
      <c r="I67" s="61"/>
      <c r="J67" s="176"/>
      <c r="K67" s="684"/>
      <c r="L67" s="694">
        <v>110</v>
      </c>
      <c r="M67" s="62">
        <v>9</v>
      </c>
      <c r="N67" s="61"/>
      <c r="O67" s="62">
        <f t="shared" si="24"/>
        <v>119</v>
      </c>
      <c r="P67" s="61">
        <v>13</v>
      </c>
      <c r="Q67" s="61">
        <v>106</v>
      </c>
      <c r="R67" s="86"/>
      <c r="S67" s="58"/>
      <c r="T67" s="58"/>
    </row>
    <row r="68" spans="1:20" ht="16.5" customHeight="1" x14ac:dyDescent="0.2">
      <c r="A68" s="1956"/>
      <c r="B68" s="1904" t="s">
        <v>236</v>
      </c>
      <c r="C68" s="1905"/>
      <c r="D68" s="61">
        <v>84</v>
      </c>
      <c r="E68" s="61">
        <v>19</v>
      </c>
      <c r="F68" s="61">
        <v>76</v>
      </c>
      <c r="G68" s="167">
        <f t="shared" si="23"/>
        <v>179</v>
      </c>
      <c r="H68" s="61">
        <v>44</v>
      </c>
      <c r="I68" s="61"/>
      <c r="J68" s="176"/>
      <c r="K68" s="684"/>
      <c r="L68" s="694">
        <v>114</v>
      </c>
      <c r="M68" s="62">
        <v>66</v>
      </c>
      <c r="N68" s="61"/>
      <c r="O68" s="62">
        <f t="shared" si="24"/>
        <v>180</v>
      </c>
      <c r="P68" s="61">
        <v>8</v>
      </c>
      <c r="Q68" s="61">
        <v>180</v>
      </c>
      <c r="R68" s="86"/>
      <c r="S68" s="58"/>
      <c r="T68" s="58"/>
    </row>
    <row r="69" spans="1:20" ht="16.5" customHeight="1" thickBot="1" x14ac:dyDescent="0.25">
      <c r="A69" s="1956"/>
      <c r="B69" s="1906" t="s">
        <v>141</v>
      </c>
      <c r="C69" s="1907"/>
      <c r="D69" s="61">
        <v>1099</v>
      </c>
      <c r="E69" s="61">
        <v>831</v>
      </c>
      <c r="F69" s="61">
        <v>543</v>
      </c>
      <c r="G69" s="76">
        <f t="shared" si="23"/>
        <v>2473</v>
      </c>
      <c r="H69" s="61">
        <v>620</v>
      </c>
      <c r="I69" s="61">
        <v>10</v>
      </c>
      <c r="J69" s="176"/>
      <c r="K69" s="684"/>
      <c r="L69" s="694">
        <v>858</v>
      </c>
      <c r="M69" s="62">
        <v>1640</v>
      </c>
      <c r="N69" s="61">
        <v>10</v>
      </c>
      <c r="O69" s="62">
        <f t="shared" si="24"/>
        <v>2508</v>
      </c>
      <c r="P69" s="61">
        <v>5</v>
      </c>
      <c r="Q69" s="61">
        <v>2885</v>
      </c>
      <c r="R69" s="86"/>
      <c r="S69" s="58"/>
      <c r="T69" s="58"/>
    </row>
    <row r="70" spans="1:20" ht="16.5" customHeight="1" thickTop="1" thickBot="1" x14ac:dyDescent="0.25">
      <c r="A70" s="1957"/>
      <c r="B70" s="1908" t="s">
        <v>363</v>
      </c>
      <c r="C70" s="1909"/>
      <c r="D70" s="82">
        <f>SUM(D63:D69)</f>
        <v>3337</v>
      </c>
      <c r="E70" s="203">
        <f t="shared" ref="E70:R70" si="25">SUM(E63:E69)</f>
        <v>1904</v>
      </c>
      <c r="F70" s="203">
        <f t="shared" si="25"/>
        <v>1247</v>
      </c>
      <c r="G70" s="203">
        <f t="shared" si="25"/>
        <v>6488</v>
      </c>
      <c r="H70" s="203">
        <f t="shared" si="25"/>
        <v>1155</v>
      </c>
      <c r="I70" s="203">
        <f t="shared" si="25"/>
        <v>30</v>
      </c>
      <c r="J70" s="180">
        <f t="shared" si="25"/>
        <v>0</v>
      </c>
      <c r="K70" s="685">
        <f t="shared" si="25"/>
        <v>0</v>
      </c>
      <c r="L70" s="427">
        <f t="shared" si="25"/>
        <v>1594</v>
      </c>
      <c r="M70" s="82">
        <f t="shared" si="25"/>
        <v>4968</v>
      </c>
      <c r="N70" s="203">
        <f t="shared" si="25"/>
        <v>30</v>
      </c>
      <c r="O70" s="203">
        <f t="shared" si="25"/>
        <v>6592</v>
      </c>
      <c r="P70" s="203">
        <f>SUM(P63:P69)</f>
        <v>49</v>
      </c>
      <c r="Q70" s="203">
        <f t="shared" si="25"/>
        <v>6985</v>
      </c>
      <c r="R70" s="186">
        <f t="shared" si="25"/>
        <v>0</v>
      </c>
      <c r="S70" s="58"/>
      <c r="T70" s="58"/>
    </row>
    <row r="71" spans="1:20" s="257" customFormat="1" ht="16.5" customHeight="1" x14ac:dyDescent="0.2">
      <c r="A71" s="1894" t="s">
        <v>75</v>
      </c>
      <c r="B71" s="1910" t="s">
        <v>199</v>
      </c>
      <c r="C71" s="1911"/>
      <c r="D71" s="209">
        <v>82</v>
      </c>
      <c r="E71" s="209">
        <v>164</v>
      </c>
      <c r="F71" s="209">
        <v>163</v>
      </c>
      <c r="G71" s="209">
        <f>SUM(D71:F71)</f>
        <v>409</v>
      </c>
      <c r="H71" s="209">
        <v>245</v>
      </c>
      <c r="I71" s="209">
        <v>21</v>
      </c>
      <c r="J71" s="411"/>
      <c r="K71" s="1120"/>
      <c r="L71" s="699">
        <v>82</v>
      </c>
      <c r="M71" s="254">
        <v>286</v>
      </c>
      <c r="N71" s="209">
        <v>41</v>
      </c>
      <c r="O71" s="254">
        <f>SUM(K71:N71)</f>
        <v>409</v>
      </c>
      <c r="P71" s="209">
        <v>4</v>
      </c>
      <c r="Q71" s="209">
        <v>405</v>
      </c>
      <c r="R71" s="258"/>
      <c r="S71" s="256"/>
      <c r="T71" s="256"/>
    </row>
    <row r="72" spans="1:20" s="257" customFormat="1" ht="16.5" customHeight="1" x14ac:dyDescent="0.2">
      <c r="A72" s="1895"/>
      <c r="B72" s="1914" t="s">
        <v>237</v>
      </c>
      <c r="C72" s="1915"/>
      <c r="D72" s="209">
        <v>79</v>
      </c>
      <c r="E72" s="209">
        <v>121</v>
      </c>
      <c r="F72" s="209">
        <v>203</v>
      </c>
      <c r="G72" s="209">
        <f>SUM(D72:F72)</f>
        <v>403</v>
      </c>
      <c r="H72" s="209">
        <v>242</v>
      </c>
      <c r="I72" s="209">
        <v>20</v>
      </c>
      <c r="J72" s="411"/>
      <c r="K72" s="1120"/>
      <c r="L72" s="699">
        <v>80</v>
      </c>
      <c r="M72" s="254">
        <v>282</v>
      </c>
      <c r="N72" s="209">
        <v>41</v>
      </c>
      <c r="O72" s="254">
        <f>SUM(K72:N72)</f>
        <v>403</v>
      </c>
      <c r="P72" s="209">
        <v>4</v>
      </c>
      <c r="Q72" s="209">
        <v>399</v>
      </c>
      <c r="R72" s="259"/>
      <c r="S72" s="256"/>
      <c r="T72" s="256"/>
    </row>
    <row r="73" spans="1:20" s="257" customFormat="1" ht="16.5" customHeight="1" thickBot="1" x14ac:dyDescent="0.25">
      <c r="A73" s="1895"/>
      <c r="B73" s="1912" t="s">
        <v>142</v>
      </c>
      <c r="C73" s="1913"/>
      <c r="D73" s="209">
        <v>198</v>
      </c>
      <c r="E73" s="209">
        <v>299</v>
      </c>
      <c r="F73" s="209">
        <v>502</v>
      </c>
      <c r="G73" s="209">
        <f>SUM(D73:F73)</f>
        <v>999</v>
      </c>
      <c r="H73" s="209">
        <v>601</v>
      </c>
      <c r="I73" s="209">
        <v>50</v>
      </c>
      <c r="J73" s="411"/>
      <c r="K73" s="1120"/>
      <c r="L73" s="699">
        <v>198</v>
      </c>
      <c r="M73" s="254">
        <v>699</v>
      </c>
      <c r="N73" s="209">
        <v>102</v>
      </c>
      <c r="O73" s="254">
        <f>SUM(K73:N73)</f>
        <v>999</v>
      </c>
      <c r="P73" s="209">
        <v>9</v>
      </c>
      <c r="Q73" s="209">
        <v>988</v>
      </c>
      <c r="R73" s="259"/>
      <c r="S73" s="256"/>
      <c r="T73" s="256"/>
    </row>
    <row r="74" spans="1:20" s="257" customFormat="1" ht="16.5" customHeight="1" thickTop="1" thickBot="1" x14ac:dyDescent="0.25">
      <c r="A74" s="1896"/>
      <c r="B74" s="1898" t="s">
        <v>363</v>
      </c>
      <c r="C74" s="1899"/>
      <c r="D74" s="1020">
        <f>SUM(D71:D73)</f>
        <v>359</v>
      </c>
      <c r="E74" s="1021">
        <f t="shared" ref="E74:R74" si="26">SUM(E71:E73)</f>
        <v>584</v>
      </c>
      <c r="F74" s="1021">
        <f t="shared" si="26"/>
        <v>868</v>
      </c>
      <c r="G74" s="1021">
        <f t="shared" si="26"/>
        <v>1811</v>
      </c>
      <c r="H74" s="1021">
        <f t="shared" si="26"/>
        <v>1088</v>
      </c>
      <c r="I74" s="1021">
        <f t="shared" si="26"/>
        <v>91</v>
      </c>
      <c r="J74" s="1022">
        <f t="shared" si="26"/>
        <v>0</v>
      </c>
      <c r="K74" s="1121">
        <f t="shared" si="26"/>
        <v>0</v>
      </c>
      <c r="L74" s="1023">
        <f t="shared" si="26"/>
        <v>360</v>
      </c>
      <c r="M74" s="1020">
        <f t="shared" si="26"/>
        <v>1267</v>
      </c>
      <c r="N74" s="1021">
        <f t="shared" si="26"/>
        <v>184</v>
      </c>
      <c r="O74" s="1021">
        <f t="shared" si="26"/>
        <v>1811</v>
      </c>
      <c r="P74" s="1021">
        <f t="shared" si="26"/>
        <v>17</v>
      </c>
      <c r="Q74" s="1021">
        <f t="shared" si="26"/>
        <v>1792</v>
      </c>
      <c r="R74" s="1024">
        <f t="shared" si="26"/>
        <v>0</v>
      </c>
      <c r="S74" s="256"/>
      <c r="T74" s="256"/>
    </row>
    <row r="75" spans="1:20" ht="16.5" customHeight="1" x14ac:dyDescent="0.2">
      <c r="A75" s="1891" t="s">
        <v>271</v>
      </c>
      <c r="B75" s="1902" t="s">
        <v>238</v>
      </c>
      <c r="C75" s="1903"/>
      <c r="D75" s="61">
        <v>550</v>
      </c>
      <c r="E75" s="61">
        <v>1277</v>
      </c>
      <c r="F75" s="61">
        <v>120</v>
      </c>
      <c r="G75" s="79">
        <f>SUM(D75:F75)</f>
        <v>1947</v>
      </c>
      <c r="H75" s="61">
        <v>1935</v>
      </c>
      <c r="I75" s="61">
        <v>12</v>
      </c>
      <c r="J75" s="176"/>
      <c r="K75" s="684"/>
      <c r="L75" s="694">
        <v>1535</v>
      </c>
      <c r="M75" s="62">
        <v>388</v>
      </c>
      <c r="N75" s="61">
        <v>24</v>
      </c>
      <c r="O75" s="79">
        <f>SUM(K75:N75)</f>
        <v>1947</v>
      </c>
      <c r="P75" s="209">
        <v>25</v>
      </c>
      <c r="Q75" s="209">
        <v>1922</v>
      </c>
      <c r="R75" s="153"/>
      <c r="S75" s="58"/>
      <c r="T75" s="58"/>
    </row>
    <row r="76" spans="1:20" ht="16.5" customHeight="1" x14ac:dyDescent="0.2">
      <c r="A76" s="1892"/>
      <c r="B76" s="1904" t="s">
        <v>143</v>
      </c>
      <c r="C76" s="1905"/>
      <c r="D76" s="61">
        <v>400</v>
      </c>
      <c r="E76" s="61">
        <v>1385</v>
      </c>
      <c r="F76" s="61">
        <v>300</v>
      </c>
      <c r="G76" s="87">
        <f>SUM(D76:F76)</f>
        <v>2085</v>
      </c>
      <c r="H76" s="61">
        <v>2085</v>
      </c>
      <c r="I76" s="61"/>
      <c r="J76" s="176"/>
      <c r="K76" s="684"/>
      <c r="L76" s="694">
        <v>2085</v>
      </c>
      <c r="M76" s="62"/>
      <c r="N76" s="61"/>
      <c r="O76" s="87">
        <f>SUM(K76:N76)</f>
        <v>2085</v>
      </c>
      <c r="P76" s="61"/>
      <c r="Q76" s="61">
        <v>2085</v>
      </c>
      <c r="R76" s="86"/>
      <c r="S76" s="58"/>
      <c r="T76" s="58"/>
    </row>
    <row r="77" spans="1:20" ht="16.5" customHeight="1" x14ac:dyDescent="0.2">
      <c r="A77" s="1892"/>
      <c r="B77" s="1904" t="s">
        <v>200</v>
      </c>
      <c r="C77" s="1905"/>
      <c r="D77" s="61">
        <v>120</v>
      </c>
      <c r="E77" s="61">
        <v>280</v>
      </c>
      <c r="F77" s="61">
        <v>167</v>
      </c>
      <c r="G77" s="87">
        <f>SUM(D77:F77)</f>
        <v>567</v>
      </c>
      <c r="H77" s="61">
        <v>567</v>
      </c>
      <c r="I77" s="61"/>
      <c r="J77" s="176"/>
      <c r="K77" s="684"/>
      <c r="L77" s="694">
        <v>567</v>
      </c>
      <c r="M77" s="62"/>
      <c r="N77" s="61"/>
      <c r="O77" s="87">
        <f>SUM(K77:N77)</f>
        <v>567</v>
      </c>
      <c r="P77" s="209">
        <v>10</v>
      </c>
      <c r="Q77" s="209">
        <v>557</v>
      </c>
      <c r="R77" s="86"/>
      <c r="S77" s="58"/>
      <c r="T77" s="58"/>
    </row>
    <row r="78" spans="1:20" ht="16.5" customHeight="1" thickBot="1" x14ac:dyDescent="0.25">
      <c r="A78" s="1892"/>
      <c r="B78" s="1906" t="s">
        <v>239</v>
      </c>
      <c r="C78" s="1907"/>
      <c r="D78" s="61">
        <v>10</v>
      </c>
      <c r="E78" s="61">
        <v>5</v>
      </c>
      <c r="F78" s="61"/>
      <c r="G78" s="88">
        <f>SUM(D78:F78)</f>
        <v>15</v>
      </c>
      <c r="H78" s="61">
        <v>15</v>
      </c>
      <c r="I78" s="61"/>
      <c r="J78" s="176"/>
      <c r="K78" s="684"/>
      <c r="L78" s="694">
        <v>15</v>
      </c>
      <c r="M78" s="62"/>
      <c r="N78" s="61"/>
      <c r="O78" s="88">
        <f>SUM(K78:N78)</f>
        <v>15</v>
      </c>
      <c r="P78" s="61"/>
      <c r="Q78" s="61">
        <v>15</v>
      </c>
      <c r="R78" s="86"/>
      <c r="S78" s="58"/>
      <c r="T78" s="58"/>
    </row>
    <row r="79" spans="1:20" ht="16.5" customHeight="1" thickTop="1" thickBot="1" x14ac:dyDescent="0.25">
      <c r="A79" s="1893"/>
      <c r="B79" s="1908" t="s">
        <v>363</v>
      </c>
      <c r="C79" s="1909"/>
      <c r="D79" s="82">
        <f>SUM(D75:D76,D77:D78)</f>
        <v>1080</v>
      </c>
      <c r="E79" s="203">
        <f t="shared" ref="E79:R79" si="27">SUM(E75:E76,E77:E78)</f>
        <v>2947</v>
      </c>
      <c r="F79" s="203">
        <f t="shared" si="27"/>
        <v>587</v>
      </c>
      <c r="G79" s="203">
        <f t="shared" si="27"/>
        <v>4614</v>
      </c>
      <c r="H79" s="203">
        <f t="shared" si="27"/>
        <v>4602</v>
      </c>
      <c r="I79" s="203">
        <f t="shared" si="27"/>
        <v>12</v>
      </c>
      <c r="J79" s="180">
        <f t="shared" si="27"/>
        <v>0</v>
      </c>
      <c r="K79" s="685">
        <f t="shared" si="27"/>
        <v>0</v>
      </c>
      <c r="L79" s="427">
        <f t="shared" si="27"/>
        <v>4202</v>
      </c>
      <c r="M79" s="82">
        <f t="shared" si="27"/>
        <v>388</v>
      </c>
      <c r="N79" s="203">
        <f t="shared" si="27"/>
        <v>24</v>
      </c>
      <c r="O79" s="203">
        <f t="shared" si="27"/>
        <v>4614</v>
      </c>
      <c r="P79" s="203">
        <f t="shared" si="27"/>
        <v>35</v>
      </c>
      <c r="Q79" s="203">
        <f t="shared" si="27"/>
        <v>4579</v>
      </c>
      <c r="R79" s="186">
        <f t="shared" si="27"/>
        <v>0</v>
      </c>
      <c r="S79" s="58"/>
      <c r="T79" s="58"/>
    </row>
    <row r="80" spans="1:20" s="257" customFormat="1" ht="16.5" customHeight="1" x14ac:dyDescent="0.2">
      <c r="A80" s="1894" t="s">
        <v>293</v>
      </c>
      <c r="B80" s="1910" t="s">
        <v>162</v>
      </c>
      <c r="C80" s="1911"/>
      <c r="D80" s="250">
        <v>60</v>
      </c>
      <c r="E80" s="250">
        <v>34</v>
      </c>
      <c r="F80" s="250">
        <v>25</v>
      </c>
      <c r="G80" s="209">
        <f>SUM(D80:F80)</f>
        <v>119</v>
      </c>
      <c r="H80" s="251">
        <v>44</v>
      </c>
      <c r="I80" s="251"/>
      <c r="J80" s="252"/>
      <c r="K80" s="690"/>
      <c r="L80" s="700">
        <v>119</v>
      </c>
      <c r="M80" s="253"/>
      <c r="N80" s="251"/>
      <c r="O80" s="254">
        <f>SUM(K80:N80)</f>
        <v>119</v>
      </c>
      <c r="P80" s="251">
        <v>1</v>
      </c>
      <c r="Q80" s="251">
        <v>118</v>
      </c>
      <c r="R80" s="255"/>
      <c r="S80" s="256"/>
      <c r="T80" s="256"/>
    </row>
    <row r="81" spans="1:20" s="257" customFormat="1" ht="16.5" customHeight="1" x14ac:dyDescent="0.2">
      <c r="A81" s="1895"/>
      <c r="B81" s="1914" t="s">
        <v>163</v>
      </c>
      <c r="C81" s="1915"/>
      <c r="D81" s="250">
        <v>20</v>
      </c>
      <c r="E81" s="250">
        <v>34</v>
      </c>
      <c r="F81" s="250">
        <v>65</v>
      </c>
      <c r="G81" s="209">
        <v>119</v>
      </c>
      <c r="H81" s="251">
        <v>10</v>
      </c>
      <c r="I81" s="251"/>
      <c r="J81" s="252"/>
      <c r="K81" s="690"/>
      <c r="L81" s="700">
        <v>21</v>
      </c>
      <c r="M81" s="253"/>
      <c r="N81" s="251"/>
      <c r="O81" s="254">
        <f t="shared" ref="O81:O87" si="28">SUM(K81:N81)</f>
        <v>21</v>
      </c>
      <c r="P81" s="251">
        <v>1</v>
      </c>
      <c r="Q81" s="251"/>
      <c r="R81" s="255"/>
      <c r="S81" s="256"/>
      <c r="T81" s="256"/>
    </row>
    <row r="82" spans="1:20" s="257" customFormat="1" ht="16.5" customHeight="1" x14ac:dyDescent="0.2">
      <c r="A82" s="1895"/>
      <c r="B82" s="1914" t="s">
        <v>164</v>
      </c>
      <c r="C82" s="1915"/>
      <c r="D82" s="250">
        <v>2</v>
      </c>
      <c r="E82" s="250">
        <v>8</v>
      </c>
      <c r="F82" s="250">
        <v>9</v>
      </c>
      <c r="G82" s="209">
        <f t="shared" ref="G82:G83" si="29">SUM(D82:F82)</f>
        <v>19</v>
      </c>
      <c r="H82" s="251">
        <v>9</v>
      </c>
      <c r="I82" s="251"/>
      <c r="J82" s="252"/>
      <c r="K82" s="690"/>
      <c r="L82" s="700">
        <v>9</v>
      </c>
      <c r="M82" s="253"/>
      <c r="N82" s="251"/>
      <c r="O82" s="254">
        <f t="shared" si="28"/>
        <v>9</v>
      </c>
      <c r="P82" s="251"/>
      <c r="Q82" s="251"/>
      <c r="R82" s="255"/>
      <c r="S82" s="256"/>
      <c r="T82" s="256"/>
    </row>
    <row r="83" spans="1:20" s="257" customFormat="1" ht="16.5" customHeight="1" x14ac:dyDescent="0.2">
      <c r="A83" s="1895"/>
      <c r="B83" s="1914" t="s">
        <v>165</v>
      </c>
      <c r="C83" s="1915"/>
      <c r="D83" s="250">
        <v>40</v>
      </c>
      <c r="E83" s="250">
        <v>38</v>
      </c>
      <c r="F83" s="250">
        <v>41</v>
      </c>
      <c r="G83" s="209">
        <f t="shared" si="29"/>
        <v>119</v>
      </c>
      <c r="H83" s="251">
        <v>70</v>
      </c>
      <c r="I83" s="251"/>
      <c r="J83" s="252"/>
      <c r="K83" s="690"/>
      <c r="L83" s="700">
        <v>110</v>
      </c>
      <c r="M83" s="253"/>
      <c r="N83" s="251"/>
      <c r="O83" s="254">
        <f t="shared" si="28"/>
        <v>110</v>
      </c>
      <c r="P83" s="251"/>
      <c r="Q83" s="251"/>
      <c r="R83" s="255"/>
      <c r="S83" s="256"/>
      <c r="T83" s="256"/>
    </row>
    <row r="84" spans="1:20" s="257" customFormat="1" ht="16.5" customHeight="1" x14ac:dyDescent="0.2">
      <c r="A84" s="1895"/>
      <c r="B84" s="1914" t="s">
        <v>166</v>
      </c>
      <c r="C84" s="1915"/>
      <c r="D84" s="250"/>
      <c r="E84" s="250"/>
      <c r="F84" s="250"/>
      <c r="G84" s="209"/>
      <c r="H84" s="251"/>
      <c r="I84" s="251"/>
      <c r="J84" s="252"/>
      <c r="K84" s="690"/>
      <c r="L84" s="700"/>
      <c r="M84" s="253"/>
      <c r="N84" s="251"/>
      <c r="O84" s="254"/>
      <c r="P84" s="251"/>
      <c r="Q84" s="251"/>
      <c r="R84" s="255"/>
      <c r="S84" s="256"/>
      <c r="T84" s="256"/>
    </row>
    <row r="85" spans="1:20" s="257" customFormat="1" ht="16.5" customHeight="1" x14ac:dyDescent="0.2">
      <c r="A85" s="1895"/>
      <c r="B85" s="1914" t="s">
        <v>167</v>
      </c>
      <c r="C85" s="1915"/>
      <c r="D85" s="250"/>
      <c r="E85" s="250"/>
      <c r="F85" s="250"/>
      <c r="G85" s="209"/>
      <c r="H85" s="251"/>
      <c r="I85" s="251"/>
      <c r="J85" s="252"/>
      <c r="K85" s="690"/>
      <c r="L85" s="700"/>
      <c r="M85" s="253"/>
      <c r="N85" s="251"/>
      <c r="O85" s="254"/>
      <c r="P85" s="251"/>
      <c r="Q85" s="251"/>
      <c r="R85" s="255"/>
      <c r="S85" s="256"/>
      <c r="T85" s="256"/>
    </row>
    <row r="86" spans="1:20" s="257" customFormat="1" ht="16.5" customHeight="1" x14ac:dyDescent="0.2">
      <c r="A86" s="1895"/>
      <c r="B86" s="1914" t="s">
        <v>150</v>
      </c>
      <c r="C86" s="1915"/>
      <c r="D86" s="250">
        <v>18</v>
      </c>
      <c r="E86" s="250">
        <v>5</v>
      </c>
      <c r="F86" s="250">
        <v>1</v>
      </c>
      <c r="G86" s="209">
        <v>24</v>
      </c>
      <c r="H86" s="251"/>
      <c r="I86" s="251"/>
      <c r="J86" s="252"/>
      <c r="K86" s="690"/>
      <c r="L86" s="700"/>
      <c r="M86" s="253"/>
      <c r="N86" s="251"/>
      <c r="O86" s="254"/>
      <c r="P86" s="251"/>
      <c r="Q86" s="251"/>
      <c r="R86" s="255"/>
      <c r="S86" s="256"/>
      <c r="T86" s="256"/>
    </row>
    <row r="87" spans="1:20" s="257" customFormat="1" ht="16.5" customHeight="1" thickBot="1" x14ac:dyDescent="0.25">
      <c r="A87" s="1895"/>
      <c r="B87" s="1912" t="s">
        <v>151</v>
      </c>
      <c r="C87" s="1913"/>
      <c r="D87" s="250"/>
      <c r="E87" s="250">
        <v>21</v>
      </c>
      <c r="F87" s="250"/>
      <c r="G87" s="209">
        <v>21</v>
      </c>
      <c r="H87" s="251"/>
      <c r="I87" s="251"/>
      <c r="J87" s="252"/>
      <c r="K87" s="690"/>
      <c r="L87" s="700">
        <v>12</v>
      </c>
      <c r="M87" s="253"/>
      <c r="N87" s="251"/>
      <c r="O87" s="254">
        <f t="shared" si="28"/>
        <v>12</v>
      </c>
      <c r="P87" s="251"/>
      <c r="Q87" s="251"/>
      <c r="R87" s="255"/>
      <c r="S87" s="256"/>
      <c r="T87" s="256"/>
    </row>
    <row r="88" spans="1:20" s="257" customFormat="1" ht="16.5" customHeight="1" thickTop="1" thickBot="1" x14ac:dyDescent="0.25">
      <c r="A88" s="1896"/>
      <c r="B88" s="1898" t="s">
        <v>363</v>
      </c>
      <c r="C88" s="1899"/>
      <c r="D88" s="1020">
        <f>SUM(D80:D87)</f>
        <v>140</v>
      </c>
      <c r="E88" s="1021">
        <f t="shared" ref="E88:R88" si="30">SUM(E80:E87)</f>
        <v>140</v>
      </c>
      <c r="F88" s="1021">
        <f t="shared" si="30"/>
        <v>141</v>
      </c>
      <c r="G88" s="1021">
        <f t="shared" si="30"/>
        <v>421</v>
      </c>
      <c r="H88" s="1021">
        <f>SUM(H80:H87)</f>
        <v>133</v>
      </c>
      <c r="I88" s="1021">
        <f t="shared" si="30"/>
        <v>0</v>
      </c>
      <c r="J88" s="1022">
        <f t="shared" si="30"/>
        <v>0</v>
      </c>
      <c r="K88" s="1121">
        <f t="shared" si="30"/>
        <v>0</v>
      </c>
      <c r="L88" s="1321">
        <f t="shared" si="30"/>
        <v>271</v>
      </c>
      <c r="M88" s="1020">
        <f t="shared" si="30"/>
        <v>0</v>
      </c>
      <c r="N88" s="1021">
        <f t="shared" si="30"/>
        <v>0</v>
      </c>
      <c r="O88" s="1021">
        <f t="shared" si="30"/>
        <v>271</v>
      </c>
      <c r="P88" s="1021">
        <f t="shared" si="30"/>
        <v>2</v>
      </c>
      <c r="Q88" s="1021">
        <f t="shared" si="30"/>
        <v>118</v>
      </c>
      <c r="R88" s="1024">
        <f t="shared" si="30"/>
        <v>0</v>
      </c>
      <c r="S88" s="256"/>
      <c r="T88" s="256"/>
    </row>
    <row r="89" spans="1:20" ht="16.5" customHeight="1" thickBot="1" x14ac:dyDescent="0.25">
      <c r="A89" s="1472" t="s">
        <v>117</v>
      </c>
      <c r="B89" s="1900" t="s">
        <v>262</v>
      </c>
      <c r="C89" s="1901"/>
      <c r="D89" s="66">
        <v>1265.958904109589</v>
      </c>
      <c r="E89" s="66">
        <v>2025.5342465753424</v>
      </c>
      <c r="F89" s="66">
        <v>405.10684931506847</v>
      </c>
      <c r="G89" s="90">
        <v>3696.6</v>
      </c>
      <c r="H89" s="66">
        <v>579.65</v>
      </c>
      <c r="I89" s="66">
        <v>14.81</v>
      </c>
      <c r="J89" s="178"/>
      <c r="K89" s="686">
        <v>69.72</v>
      </c>
      <c r="L89" s="695">
        <v>3270.07</v>
      </c>
      <c r="M89" s="67">
        <v>342</v>
      </c>
      <c r="N89" s="66">
        <v>14.81</v>
      </c>
      <c r="O89" s="227">
        <v>3696.6</v>
      </c>
      <c r="P89" s="224">
        <v>303.8301369863014</v>
      </c>
      <c r="Q89" s="66">
        <v>3392.7698630136988</v>
      </c>
      <c r="R89" s="184"/>
      <c r="S89" s="58"/>
      <c r="T89" s="58"/>
    </row>
    <row r="90" spans="1:20" ht="15" customHeight="1" x14ac:dyDescent="0.2">
      <c r="A90" s="1127" t="s">
        <v>393</v>
      </c>
      <c r="B90" s="1128"/>
      <c r="C90" s="1128"/>
      <c r="D90" s="1128"/>
      <c r="E90" s="1129"/>
      <c r="F90" s="1129"/>
      <c r="G90" s="1129"/>
      <c r="H90" s="1129"/>
      <c r="I90" s="1129"/>
      <c r="J90" s="1129"/>
      <c r="K90" s="1129"/>
    </row>
    <row r="91" spans="1:20" ht="15" customHeight="1" x14ac:dyDescent="0.2">
      <c r="A91" s="1897" t="s">
        <v>394</v>
      </c>
      <c r="B91" s="1897"/>
      <c r="C91" s="1897"/>
      <c r="D91" s="1897"/>
      <c r="E91" s="1897"/>
      <c r="F91" s="1897"/>
      <c r="G91" s="1897"/>
      <c r="H91" s="1897"/>
      <c r="I91" s="1897"/>
      <c r="J91" s="1897"/>
      <c r="K91" s="1897"/>
      <c r="L91" s="1125"/>
      <c r="M91" s="1125"/>
      <c r="N91" s="1125"/>
      <c r="O91" s="1125"/>
      <c r="P91" s="1125"/>
      <c r="Q91" s="1125"/>
      <c r="R91" s="1125"/>
      <c r="S91" s="58"/>
    </row>
    <row r="92" spans="1:20" x14ac:dyDescent="0.2">
      <c r="A92" s="1126"/>
      <c r="B92" s="1126"/>
      <c r="C92" s="58"/>
      <c r="D92" s="58"/>
      <c r="E92" s="1125"/>
      <c r="F92" s="1125"/>
      <c r="G92" s="1125"/>
      <c r="H92" s="1125"/>
      <c r="I92" s="1125"/>
      <c r="J92" s="1125"/>
      <c r="K92" s="1125"/>
      <c r="L92" s="1125"/>
      <c r="M92" s="1125"/>
      <c r="N92" s="1125"/>
      <c r="O92" s="1125"/>
      <c r="P92" s="1125"/>
      <c r="Q92" s="1125"/>
      <c r="R92" s="1125"/>
      <c r="S92" s="58"/>
    </row>
    <row r="93" spans="1:20" x14ac:dyDescent="0.2">
      <c r="A93" s="91"/>
      <c r="B93" s="91"/>
      <c r="C93" s="92"/>
      <c r="D93" s="92"/>
      <c r="E93" s="94"/>
      <c r="F93" s="94"/>
      <c r="G93" s="94"/>
      <c r="H93" s="94"/>
      <c r="I93" s="94"/>
      <c r="J93" s="94"/>
      <c r="K93" s="94"/>
      <c r="L93" s="94"/>
      <c r="M93" s="94"/>
      <c r="N93" s="94"/>
      <c r="O93" s="94"/>
      <c r="P93" s="94"/>
      <c r="Q93" s="94"/>
      <c r="R93" s="94"/>
    </row>
  </sheetData>
  <mergeCells count="103">
    <mergeCell ref="P4:R4"/>
    <mergeCell ref="A55:A58"/>
    <mergeCell ref="A59:A62"/>
    <mergeCell ref="A63:A70"/>
    <mergeCell ref="A71:A74"/>
    <mergeCell ref="B33:C33"/>
    <mergeCell ref="A27:A30"/>
    <mergeCell ref="A32:A35"/>
    <mergeCell ref="A36:A44"/>
    <mergeCell ref="A45:A54"/>
    <mergeCell ref="B29:C29"/>
    <mergeCell ref="B28:C28"/>
    <mergeCell ref="B30:C30"/>
    <mergeCell ref="B31:C31"/>
    <mergeCell ref="B32:C32"/>
    <mergeCell ref="B34:C34"/>
    <mergeCell ref="B35:C35"/>
    <mergeCell ref="B36:C36"/>
    <mergeCell ref="B37:C37"/>
    <mergeCell ref="B38:C38"/>
    <mergeCell ref="B39:C39"/>
    <mergeCell ref="B56:C56"/>
    <mergeCell ref="B57:C57"/>
    <mergeCell ref="B42:C42"/>
    <mergeCell ref="A1:L1"/>
    <mergeCell ref="C2:F2"/>
    <mergeCell ref="A20:A22"/>
    <mergeCell ref="A23:A26"/>
    <mergeCell ref="J2:L2"/>
    <mergeCell ref="B17:C17"/>
    <mergeCell ref="D4:G4"/>
    <mergeCell ref="K4:O4"/>
    <mergeCell ref="A12:C12"/>
    <mergeCell ref="A13:A19"/>
    <mergeCell ref="B13:C13"/>
    <mergeCell ref="B14:C14"/>
    <mergeCell ref="B15:C15"/>
    <mergeCell ref="B25:C25"/>
    <mergeCell ref="B20:C20"/>
    <mergeCell ref="B21:C21"/>
    <mergeCell ref="B16:C16"/>
    <mergeCell ref="B18:C18"/>
    <mergeCell ref="B23:C23"/>
    <mergeCell ref="B24:C24"/>
    <mergeCell ref="B19:C19"/>
    <mergeCell ref="B22:C22"/>
    <mergeCell ref="B26:C26"/>
    <mergeCell ref="H4:J4"/>
    <mergeCell ref="B55:C55"/>
    <mergeCell ref="B40:C40"/>
    <mergeCell ref="B41:C41"/>
    <mergeCell ref="B72:C72"/>
    <mergeCell ref="B43:C43"/>
    <mergeCell ref="B44:C44"/>
    <mergeCell ref="B46:C46"/>
    <mergeCell ref="B47:C47"/>
    <mergeCell ref="B48:C48"/>
    <mergeCell ref="B49:C49"/>
    <mergeCell ref="B50:C50"/>
    <mergeCell ref="B51:C51"/>
    <mergeCell ref="A10:C10"/>
    <mergeCell ref="A11:C11"/>
    <mergeCell ref="A4:C8"/>
    <mergeCell ref="A9:C9"/>
    <mergeCell ref="B45:C45"/>
    <mergeCell ref="B73:C73"/>
    <mergeCell ref="B58:C58"/>
    <mergeCell ref="B59:C59"/>
    <mergeCell ref="B60:C60"/>
    <mergeCell ref="B61:C61"/>
    <mergeCell ref="B62:C62"/>
    <mergeCell ref="B63:C63"/>
    <mergeCell ref="B64:C64"/>
    <mergeCell ref="B65:C65"/>
    <mergeCell ref="B66:C66"/>
    <mergeCell ref="B67:C67"/>
    <mergeCell ref="B68:C68"/>
    <mergeCell ref="B69:C69"/>
    <mergeCell ref="B70:C70"/>
    <mergeCell ref="B71:C71"/>
    <mergeCell ref="B27:C27"/>
    <mergeCell ref="B52:C52"/>
    <mergeCell ref="B53:C53"/>
    <mergeCell ref="B54:C54"/>
    <mergeCell ref="A75:A79"/>
    <mergeCell ref="A80:A88"/>
    <mergeCell ref="A91:K91"/>
    <mergeCell ref="B88:C88"/>
    <mergeCell ref="B89:C89"/>
    <mergeCell ref="B74:C74"/>
    <mergeCell ref="B75:C75"/>
    <mergeCell ref="B76:C76"/>
    <mergeCell ref="B77:C77"/>
    <mergeCell ref="B78:C78"/>
    <mergeCell ref="B79:C79"/>
    <mergeCell ref="B80:C80"/>
    <mergeCell ref="B87:C87"/>
    <mergeCell ref="B81:C81"/>
    <mergeCell ref="B82:C82"/>
    <mergeCell ref="B83:C83"/>
    <mergeCell ref="B84:C84"/>
    <mergeCell ref="B85:C85"/>
    <mergeCell ref="B86:C86"/>
  </mergeCells>
  <phoneticPr fontId="5"/>
  <printOptions horizontalCentered="1"/>
  <pageMargins left="0.59055118110236227" right="0.59055118110236227" top="0.59055118110236227" bottom="0.39370078740157483" header="0.51181102362204722" footer="0.31496062992125984"/>
  <pageSetup paperSize="9" scale="94" firstPageNumber="24" pageOrder="overThenDown" orientation="portrait" useFirstPageNumber="1" r:id="rId1"/>
  <headerFooter scaleWithDoc="0">
    <oddHeader>&amp;R&amp;6　</oddHeader>
    <oddFooter>&amp;C&amp;14&amp;P</oddFooter>
  </headerFooter>
  <rowBreaks count="1" manualBreakCount="1">
    <brk id="44" max="21" man="1"/>
  </rowBreaks>
  <colBreaks count="1" manualBreakCount="1">
    <brk id="10" max="90"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27</vt:i4>
      </vt:variant>
    </vt:vector>
  </HeadingPairs>
  <TitlesOfParts>
    <vt:vector size="41" baseType="lpstr">
      <vt:lpstr>Ⅰ水稲の部</vt:lpstr>
      <vt:lpstr>1標高別銘柄品種</vt:lpstr>
      <vt:lpstr>2米の検査状況</vt:lpstr>
      <vt:lpstr>3水稲種子注文数量</vt:lpstr>
      <vt:lpstr>4地力・土改材</vt:lpstr>
      <vt:lpstr>5-1稲わら利用</vt:lpstr>
      <vt:lpstr>5-2もみがら利用</vt:lpstr>
      <vt:lpstr>5-3もみがら利用(CE等)</vt:lpstr>
      <vt:lpstr>6(1)田植機・収穫機</vt:lpstr>
      <vt:lpstr>6(2)育苗施設</vt:lpstr>
      <vt:lpstr>6(3)共乾施設</vt:lpstr>
      <vt:lpstr>7直播普及状況</vt:lpstr>
      <vt:lpstr>8環境に配慮した</vt:lpstr>
      <vt:lpstr>9大規模稲作経営体</vt:lpstr>
      <vt:lpstr>'1標高別銘柄品種'!Print_Area</vt:lpstr>
      <vt:lpstr>'2米の検査状況'!Print_Area</vt:lpstr>
      <vt:lpstr>'3水稲種子注文数量'!Print_Area</vt:lpstr>
      <vt:lpstr>'4地力・土改材'!Print_Area</vt:lpstr>
      <vt:lpstr>'5-1稲わら利用'!Print_Area</vt:lpstr>
      <vt:lpstr>'5-2もみがら利用'!Print_Area</vt:lpstr>
      <vt:lpstr>'5-3もみがら利用(CE等)'!Print_Area</vt:lpstr>
      <vt:lpstr>'6(1)田植機・収穫機'!Print_Area</vt:lpstr>
      <vt:lpstr>'6(2)育苗施設'!Print_Area</vt:lpstr>
      <vt:lpstr>'6(3)共乾施設'!Print_Area</vt:lpstr>
      <vt:lpstr>'7直播普及状況'!Print_Area</vt:lpstr>
      <vt:lpstr>'8環境に配慮した'!Print_Area</vt:lpstr>
      <vt:lpstr>'9大規模稲作経営体'!Print_Area</vt:lpstr>
      <vt:lpstr>Ⅰ水稲の部!Print_Area</vt:lpstr>
      <vt:lpstr>Print_Area</vt:lpstr>
      <vt:lpstr>'1標高別銘柄品種'!Print_Titles</vt:lpstr>
      <vt:lpstr>'3水稲種子注文数量'!Print_Titles</vt:lpstr>
      <vt:lpstr>'4地力・土改材'!Print_Titles</vt:lpstr>
      <vt:lpstr>'5-1稲わら利用'!Print_Titles</vt:lpstr>
      <vt:lpstr>'5-2もみがら利用'!Print_Titles</vt:lpstr>
      <vt:lpstr>'5-3もみがら利用(CE等)'!Print_Titles</vt:lpstr>
      <vt:lpstr>'6(1)田植機・収穫機'!Print_Titles</vt:lpstr>
      <vt:lpstr>'6(2)育苗施設'!Print_Titles</vt:lpstr>
      <vt:lpstr>'6(3)共乾施設'!Print_Titles</vt:lpstr>
      <vt:lpstr>'7直播普及状況'!Print_Titles</vt:lpstr>
      <vt:lpstr>'8環境に配慮した'!Print_Titles</vt:lpstr>
      <vt:lpstr>'9大規模稲作経営体'!Print_Titles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廣瀬 允康</dc:creator>
  <cp:lastModifiedBy>三ヶ森 真優</cp:lastModifiedBy>
  <cp:lastPrinted>2021-03-23T01:44:03Z</cp:lastPrinted>
  <dcterms:created xsi:type="dcterms:W3CDTF">2000-03-29T01:26:53Z</dcterms:created>
  <dcterms:modified xsi:type="dcterms:W3CDTF">2021-03-25T02:28:34Z</dcterms:modified>
</cp:coreProperties>
</file>