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hlade\指導審査\【83月報等一覧】\02_住宅着工統計\R2\R2年計\"/>
    </mc:Choice>
  </mc:AlternateContent>
  <bookViews>
    <workbookView xWindow="-108" yWindow="-108" windowWidth="23256" windowHeight="1257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'１ページ'!$A$1:$AC$43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62913"/>
</workbook>
</file>

<file path=xl/calcChain.xml><?xml version="1.0" encoding="utf-8"?>
<calcChain xmlns="http://schemas.openxmlformats.org/spreadsheetml/2006/main">
  <c r="Y29" i="1" l="1"/>
  <c r="M214" i="8" l="1"/>
  <c r="L214" i="8"/>
  <c r="K214" i="8"/>
  <c r="J214" i="8"/>
  <c r="F214" i="8"/>
  <c r="E214" i="8"/>
  <c r="D214" i="8"/>
  <c r="C214" i="8" s="1"/>
  <c r="O263" i="7"/>
  <c r="K263" i="7"/>
  <c r="J263" i="7"/>
  <c r="I263" i="7"/>
  <c r="H263" i="7"/>
  <c r="G263" i="7"/>
  <c r="F263" i="7"/>
  <c r="E263" i="7"/>
  <c r="D263" i="7"/>
  <c r="AY102" i="7"/>
  <c r="AY100" i="7"/>
  <c r="AY99" i="7"/>
  <c r="AY98" i="7"/>
  <c r="AY97" i="7"/>
  <c r="AY96" i="7"/>
  <c r="AY94" i="7"/>
  <c r="AY93" i="7"/>
  <c r="AY91" i="7"/>
  <c r="AY90" i="7"/>
  <c r="AY89" i="7"/>
  <c r="AY87" i="7"/>
  <c r="AY86" i="7"/>
  <c r="AY85" i="7"/>
  <c r="AY83" i="7"/>
  <c r="AY82" i="7"/>
  <c r="AY81" i="7"/>
  <c r="AY80" i="7"/>
  <c r="AY79" i="7"/>
  <c r="AY78" i="7"/>
  <c r="AY76" i="7"/>
  <c r="AY75" i="7"/>
  <c r="AY74" i="7"/>
  <c r="AY73" i="7"/>
  <c r="AY72" i="7"/>
  <c r="AY71" i="7"/>
  <c r="O262" i="7"/>
  <c r="K262" i="7"/>
  <c r="I262" i="7"/>
  <c r="C263" i="7" l="1"/>
  <c r="O261" i="7"/>
  <c r="K261" i="7"/>
  <c r="I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K256" i="7" l="1"/>
  <c r="I256" i="7"/>
  <c r="O256" i="7"/>
  <c r="K255" i="7" l="1"/>
  <c r="I255" i="7"/>
  <c r="O255" i="7"/>
  <c r="C8" i="10" l="1"/>
  <c r="C9" i="10"/>
  <c r="AA6" i="10"/>
  <c r="AA5" i="10"/>
  <c r="AE17" i="10"/>
  <c r="O254" i="7" l="1"/>
  <c r="K254" i="7"/>
  <c r="I254" i="7"/>
  <c r="O253" i="7" l="1"/>
  <c r="K253" i="7"/>
  <c r="I253" i="7"/>
  <c r="O252" i="7" l="1"/>
  <c r="K252" i="7"/>
  <c r="I252" i="7"/>
  <c r="AY101" i="7"/>
  <c r="AX101" i="7"/>
  <c r="J262" i="7" s="1"/>
  <c r="F213" i="8" s="1"/>
  <c r="AW101" i="7"/>
  <c r="J261" i="7" s="1"/>
  <c r="F212" i="8" s="1"/>
  <c r="AV101" i="7"/>
  <c r="J260" i="7" s="1"/>
  <c r="F211" i="8" s="1"/>
  <c r="AU101" i="7"/>
  <c r="J259" i="7" s="1"/>
  <c r="F210" i="8" s="1"/>
  <c r="AT101" i="7"/>
  <c r="J258" i="7" s="1"/>
  <c r="F209" i="8" s="1"/>
  <c r="M209" i="8" s="1"/>
  <c r="AS101" i="7"/>
  <c r="J257" i="7" s="1"/>
  <c r="F208" i="8" s="1"/>
  <c r="M208" i="8" s="1"/>
  <c r="AR101" i="7"/>
  <c r="J256" i="7" s="1"/>
  <c r="F207" i="8" s="1"/>
  <c r="M207" i="8" s="1"/>
  <c r="AQ101" i="7"/>
  <c r="J255" i="7" s="1"/>
  <c r="F206" i="8" s="1"/>
  <c r="M206" i="8" s="1"/>
  <c r="AP101" i="7"/>
  <c r="J254" i="7" s="1"/>
  <c r="F205" i="8" s="1"/>
  <c r="M205" i="8" s="1"/>
  <c r="AO101" i="7"/>
  <c r="J253" i="7" s="1"/>
  <c r="F204" i="8" s="1"/>
  <c r="M204" i="8" s="1"/>
  <c r="AN101" i="7"/>
  <c r="J252" i="7" s="1"/>
  <c r="F203" i="8" s="1"/>
  <c r="M203" i="8" s="1"/>
  <c r="AY95" i="7"/>
  <c r="AX95" i="7"/>
  <c r="H262" i="7" s="1"/>
  <c r="AW95" i="7"/>
  <c r="H261" i="7" s="1"/>
  <c r="AV95" i="7"/>
  <c r="H260" i="7" s="1"/>
  <c r="AU95" i="7"/>
  <c r="H259" i="7" s="1"/>
  <c r="AT95" i="7"/>
  <c r="H258" i="7" s="1"/>
  <c r="AS95" i="7"/>
  <c r="H257" i="7" s="1"/>
  <c r="AR95" i="7"/>
  <c r="H256" i="7" s="1"/>
  <c r="AQ95" i="7"/>
  <c r="H255" i="7" s="1"/>
  <c r="AP95" i="7"/>
  <c r="H254" i="7" s="1"/>
  <c r="AO95" i="7"/>
  <c r="H253" i="7" s="1"/>
  <c r="AN95" i="7"/>
  <c r="H252" i="7" s="1"/>
  <c r="AY92" i="7"/>
  <c r="AX92" i="7"/>
  <c r="G262" i="7" s="1"/>
  <c r="AW92" i="7"/>
  <c r="G261" i="7" s="1"/>
  <c r="D212" i="8" s="1"/>
  <c r="AV92" i="7"/>
  <c r="G260" i="7" s="1"/>
  <c r="AU92" i="7"/>
  <c r="G259" i="7" s="1"/>
  <c r="D210" i="8" s="1"/>
  <c r="AT92" i="7"/>
  <c r="G258" i="7" s="1"/>
  <c r="AS92" i="7"/>
  <c r="G257" i="7" s="1"/>
  <c r="AR92" i="7"/>
  <c r="G256" i="7" s="1"/>
  <c r="AQ92" i="7"/>
  <c r="G255" i="7" s="1"/>
  <c r="AP92" i="7"/>
  <c r="G254" i="7" s="1"/>
  <c r="AO92" i="7"/>
  <c r="G253" i="7" s="1"/>
  <c r="D204" i="8" s="1"/>
  <c r="K204" i="8" s="1"/>
  <c r="AN92" i="7"/>
  <c r="G252" i="7" s="1"/>
  <c r="AY88" i="7"/>
  <c r="AX88" i="7"/>
  <c r="F262" i="7" s="1"/>
  <c r="AW88" i="7"/>
  <c r="F261" i="7" s="1"/>
  <c r="AV88" i="7"/>
  <c r="F260" i="7" s="1"/>
  <c r="AU88" i="7"/>
  <c r="F259" i="7" s="1"/>
  <c r="AT88" i="7"/>
  <c r="F258" i="7" s="1"/>
  <c r="AS88" i="7"/>
  <c r="F257" i="7" s="1"/>
  <c r="AR88" i="7"/>
  <c r="F256" i="7" s="1"/>
  <c r="AQ88" i="7"/>
  <c r="F255" i="7" s="1"/>
  <c r="AP88" i="7"/>
  <c r="F254" i="7" s="1"/>
  <c r="AO88" i="7"/>
  <c r="F253" i="7" s="1"/>
  <c r="AN88" i="7"/>
  <c r="F252" i="7" s="1"/>
  <c r="AY84" i="7"/>
  <c r="AX84" i="7"/>
  <c r="E262" i="7" s="1"/>
  <c r="AW84" i="7"/>
  <c r="E261" i="7" s="1"/>
  <c r="AV84" i="7"/>
  <c r="E260" i="7" s="1"/>
  <c r="AU84" i="7"/>
  <c r="E259" i="7" s="1"/>
  <c r="AT84" i="7"/>
  <c r="E258" i="7" s="1"/>
  <c r="AS84" i="7"/>
  <c r="E257" i="7" s="1"/>
  <c r="AR84" i="7"/>
  <c r="E256" i="7" s="1"/>
  <c r="AQ84" i="7"/>
  <c r="E255" i="7" s="1"/>
  <c r="AP84" i="7"/>
  <c r="E254" i="7" s="1"/>
  <c r="AO84" i="7"/>
  <c r="E253" i="7" s="1"/>
  <c r="AN84" i="7"/>
  <c r="E252" i="7" s="1"/>
  <c r="AY77" i="7"/>
  <c r="AX77" i="7"/>
  <c r="D262" i="7" s="1"/>
  <c r="AW77" i="7"/>
  <c r="D261" i="7" s="1"/>
  <c r="AV77" i="7"/>
  <c r="D260" i="7" s="1"/>
  <c r="AU77" i="7"/>
  <c r="D259" i="7" s="1"/>
  <c r="AT77" i="7"/>
  <c r="D258" i="7" s="1"/>
  <c r="AS77" i="7"/>
  <c r="D257" i="7" s="1"/>
  <c r="AR77" i="7"/>
  <c r="D256" i="7" s="1"/>
  <c r="AQ77" i="7"/>
  <c r="D255" i="7" s="1"/>
  <c r="AP77" i="7"/>
  <c r="D254" i="7" s="1"/>
  <c r="AO77" i="7"/>
  <c r="D253" i="7" s="1"/>
  <c r="AN77" i="7"/>
  <c r="D252" i="7" s="1"/>
  <c r="E213" i="8" l="1"/>
  <c r="C262" i="7"/>
  <c r="D213" i="8"/>
  <c r="D211" i="8"/>
  <c r="D205" i="8"/>
  <c r="E211" i="8"/>
  <c r="C260" i="7"/>
  <c r="E212" i="8"/>
  <c r="C212" i="8" s="1"/>
  <c r="C261" i="7"/>
  <c r="E206" i="8"/>
  <c r="L206" i="8" s="1"/>
  <c r="C255" i="7"/>
  <c r="E207" i="8"/>
  <c r="L207" i="8" s="1"/>
  <c r="C256" i="7"/>
  <c r="E210" i="8"/>
  <c r="C259" i="7"/>
  <c r="D206" i="8"/>
  <c r="E209" i="8"/>
  <c r="L209" i="8" s="1"/>
  <c r="C258" i="7"/>
  <c r="D207" i="8"/>
  <c r="E208" i="8"/>
  <c r="L208" i="8" s="1"/>
  <c r="C257" i="7"/>
  <c r="D208" i="8"/>
  <c r="D209" i="8"/>
  <c r="E203" i="8"/>
  <c r="L203" i="8" s="1"/>
  <c r="AW103" i="7"/>
  <c r="AV103" i="7"/>
  <c r="E205" i="8"/>
  <c r="L205" i="8" s="1"/>
  <c r="C254" i="7"/>
  <c r="K205" i="8"/>
  <c r="E204" i="8"/>
  <c r="C204" i="8" s="1"/>
  <c r="D203" i="8"/>
  <c r="AT103" i="7"/>
  <c r="AU103" i="7"/>
  <c r="C253" i="7"/>
  <c r="AO103" i="7"/>
  <c r="C252" i="7"/>
  <c r="AN103" i="7"/>
  <c r="AX103" i="7"/>
  <c r="AY103" i="7"/>
  <c r="AQ103" i="7"/>
  <c r="AP103" i="7"/>
  <c r="AR103" i="7"/>
  <c r="AS103" i="7"/>
  <c r="AA19" i="1"/>
  <c r="AA18" i="1"/>
  <c r="Y28" i="1"/>
  <c r="C213" i="8" l="1"/>
  <c r="C211" i="8"/>
  <c r="K206" i="8"/>
  <c r="C206" i="8"/>
  <c r="C205" i="8"/>
  <c r="C210" i="8"/>
  <c r="K209" i="8"/>
  <c r="C209" i="8"/>
  <c r="C208" i="8"/>
  <c r="K208" i="8"/>
  <c r="C207" i="8"/>
  <c r="K207" i="8"/>
  <c r="L204" i="8"/>
  <c r="C203" i="8"/>
  <c r="K203" i="8"/>
  <c r="K251" i="7"/>
  <c r="I251" i="7"/>
  <c r="O251" i="7"/>
  <c r="O250" i="7" l="1"/>
  <c r="K250" i="7"/>
  <c r="I250" i="7"/>
  <c r="O249" i="7" l="1"/>
  <c r="K249" i="7"/>
  <c r="I249" i="7"/>
  <c r="O248" i="7" l="1"/>
  <c r="K248" i="7"/>
  <c r="I248" i="7"/>
  <c r="O247" i="7" l="1"/>
  <c r="K247" i="7"/>
  <c r="I247" i="7"/>
  <c r="C197" i="8" l="1"/>
  <c r="J209" i="8" s="1"/>
  <c r="M197" i="8"/>
  <c r="L197" i="8"/>
  <c r="K197" i="8"/>
  <c r="O246" i="7"/>
  <c r="K246" i="7"/>
  <c r="I246" i="7"/>
  <c r="C58" i="9"/>
  <c r="M196" i="8" l="1"/>
  <c r="L196" i="8"/>
  <c r="K196" i="8"/>
  <c r="C196" i="8"/>
  <c r="J208" i="8" s="1"/>
  <c r="K245" i="7"/>
  <c r="I245" i="7"/>
  <c r="O245" i="7"/>
  <c r="M195" i="8" l="1"/>
  <c r="L195" i="8"/>
  <c r="K195" i="8"/>
  <c r="C195" i="8"/>
  <c r="J207" i="8" s="1"/>
  <c r="O244" i="7"/>
  <c r="K244" i="7"/>
  <c r="I244" i="7"/>
  <c r="B19" i="8" l="1"/>
  <c r="M194" i="8"/>
  <c r="L194" i="8"/>
  <c r="K194" i="8"/>
  <c r="C194" i="8"/>
  <c r="J206" i="8" s="1"/>
  <c r="O243" i="7"/>
  <c r="K243" i="7"/>
  <c r="I243" i="7"/>
  <c r="AE16" i="10" l="1"/>
  <c r="E9" i="10"/>
  <c r="M193" i="8" l="1"/>
  <c r="L193" i="8"/>
  <c r="K193" i="8"/>
  <c r="C193" i="8"/>
  <c r="J205" i="8" s="1"/>
  <c r="K242" i="7"/>
  <c r="I242" i="7"/>
  <c r="O242" i="7"/>
  <c r="M192" i="8" l="1"/>
  <c r="L192" i="8"/>
  <c r="K192" i="8"/>
  <c r="C192" i="8"/>
  <c r="J204" i="8" s="1"/>
  <c r="O241" i="7"/>
  <c r="K241" i="7"/>
  <c r="I241" i="7"/>
  <c r="K240" i="7" l="1"/>
  <c r="I240" i="7"/>
  <c r="O240" i="7"/>
  <c r="AM101" i="7"/>
  <c r="J251" i="7" s="1"/>
  <c r="F202" i="8" s="1"/>
  <c r="M202" i="8" s="1"/>
  <c r="AL101" i="7"/>
  <c r="J250" i="7" s="1"/>
  <c r="AK101" i="7"/>
  <c r="J249" i="7" s="1"/>
  <c r="F200" i="8" s="1"/>
  <c r="AJ101" i="7"/>
  <c r="J248" i="7" s="1"/>
  <c r="F199" i="8" s="1"/>
  <c r="AI101" i="7"/>
  <c r="J247" i="7" s="1"/>
  <c r="F198" i="8" s="1"/>
  <c r="AH101" i="7"/>
  <c r="J246" i="7" s="1"/>
  <c r="AG101" i="7"/>
  <c r="J245" i="7" s="1"/>
  <c r="AF101" i="7"/>
  <c r="J244" i="7" s="1"/>
  <c r="AE101" i="7"/>
  <c r="J243" i="7" s="1"/>
  <c r="AD101" i="7"/>
  <c r="J242" i="7" s="1"/>
  <c r="AC101" i="7"/>
  <c r="J241" i="7" s="1"/>
  <c r="AB101" i="7"/>
  <c r="J240" i="7" s="1"/>
  <c r="AM95" i="7"/>
  <c r="H251" i="7" s="1"/>
  <c r="AL95" i="7"/>
  <c r="H250" i="7" s="1"/>
  <c r="AK95" i="7"/>
  <c r="H249" i="7" s="1"/>
  <c r="AJ95" i="7"/>
  <c r="H248" i="7" s="1"/>
  <c r="AI95" i="7"/>
  <c r="H247" i="7" s="1"/>
  <c r="AH95" i="7"/>
  <c r="H246" i="7" s="1"/>
  <c r="AG95" i="7"/>
  <c r="H245" i="7" s="1"/>
  <c r="AF95" i="7"/>
  <c r="H244" i="7" s="1"/>
  <c r="AE95" i="7"/>
  <c r="H243" i="7" s="1"/>
  <c r="AD95" i="7"/>
  <c r="H242" i="7" s="1"/>
  <c r="AC95" i="7"/>
  <c r="H241" i="7" s="1"/>
  <c r="AB95" i="7"/>
  <c r="H240" i="7" s="1"/>
  <c r="AM92" i="7"/>
  <c r="G251" i="7" s="1"/>
  <c r="AL92" i="7"/>
  <c r="G250" i="7" s="1"/>
  <c r="AK92" i="7"/>
  <c r="G249" i="7" s="1"/>
  <c r="D200" i="8" s="1"/>
  <c r="K212" i="8" s="1"/>
  <c r="AJ92" i="7"/>
  <c r="G248" i="7" s="1"/>
  <c r="D199" i="8" s="1"/>
  <c r="K211" i="8" s="1"/>
  <c r="AI92" i="7"/>
  <c r="G247" i="7" s="1"/>
  <c r="AH92" i="7"/>
  <c r="G246" i="7" s="1"/>
  <c r="AG92" i="7"/>
  <c r="G245" i="7" s="1"/>
  <c r="AF92" i="7"/>
  <c r="G244" i="7" s="1"/>
  <c r="AE92" i="7"/>
  <c r="G243" i="7" s="1"/>
  <c r="AD92" i="7"/>
  <c r="G242" i="7" s="1"/>
  <c r="AC92" i="7"/>
  <c r="G241" i="7" s="1"/>
  <c r="AB92" i="7"/>
  <c r="G240" i="7" s="1"/>
  <c r="AM88" i="7"/>
  <c r="F251" i="7" s="1"/>
  <c r="AL88" i="7"/>
  <c r="F250" i="7" s="1"/>
  <c r="AK88" i="7"/>
  <c r="F249" i="7" s="1"/>
  <c r="AJ88" i="7"/>
  <c r="F248" i="7" s="1"/>
  <c r="AI88" i="7"/>
  <c r="F247" i="7" s="1"/>
  <c r="AH88" i="7"/>
  <c r="F246" i="7" s="1"/>
  <c r="AG88" i="7"/>
  <c r="F245" i="7" s="1"/>
  <c r="AF88" i="7"/>
  <c r="F244" i="7" s="1"/>
  <c r="AE88" i="7"/>
  <c r="F243" i="7" s="1"/>
  <c r="AD88" i="7"/>
  <c r="F242" i="7" s="1"/>
  <c r="AC88" i="7"/>
  <c r="F241" i="7" s="1"/>
  <c r="AB88" i="7"/>
  <c r="F240" i="7" s="1"/>
  <c r="AM84" i="7"/>
  <c r="E251" i="7" s="1"/>
  <c r="AL84" i="7"/>
  <c r="E250" i="7" s="1"/>
  <c r="AK84" i="7"/>
  <c r="E249" i="7" s="1"/>
  <c r="AJ84" i="7"/>
  <c r="E248" i="7" s="1"/>
  <c r="AI84" i="7"/>
  <c r="E247" i="7" s="1"/>
  <c r="AH84" i="7"/>
  <c r="E246" i="7" s="1"/>
  <c r="AG84" i="7"/>
  <c r="E245" i="7" s="1"/>
  <c r="AF84" i="7"/>
  <c r="E244" i="7" s="1"/>
  <c r="AE84" i="7"/>
  <c r="E243" i="7" s="1"/>
  <c r="AD84" i="7"/>
  <c r="E242" i="7" s="1"/>
  <c r="AC84" i="7"/>
  <c r="E241" i="7" s="1"/>
  <c r="AB84" i="7"/>
  <c r="E240" i="7" s="1"/>
  <c r="AM77" i="7"/>
  <c r="D251" i="7" s="1"/>
  <c r="AL77" i="7"/>
  <c r="D250" i="7" s="1"/>
  <c r="AK77" i="7"/>
  <c r="D249" i="7" s="1"/>
  <c r="AJ77" i="7"/>
  <c r="D248" i="7" s="1"/>
  <c r="AI77" i="7"/>
  <c r="D247" i="7" s="1"/>
  <c r="AH77" i="7"/>
  <c r="D246" i="7" s="1"/>
  <c r="AG77" i="7"/>
  <c r="D245" i="7" s="1"/>
  <c r="C245" i="7" s="1"/>
  <c r="AF77" i="7"/>
  <c r="D244" i="7" s="1"/>
  <c r="C244" i="7" s="1"/>
  <c r="AE77" i="7"/>
  <c r="D243" i="7" s="1"/>
  <c r="AD77" i="7"/>
  <c r="D242" i="7" s="1"/>
  <c r="AC77" i="7"/>
  <c r="D241" i="7" s="1"/>
  <c r="AB77" i="7"/>
  <c r="D240" i="7" s="1"/>
  <c r="M200" i="8" l="1"/>
  <c r="M212" i="8"/>
  <c r="C246" i="7"/>
  <c r="D201" i="8"/>
  <c r="K213" i="8" s="1"/>
  <c r="M199" i="8"/>
  <c r="M211" i="8"/>
  <c r="M198" i="8"/>
  <c r="M210" i="8"/>
  <c r="D202" i="8"/>
  <c r="K202" i="8" s="1"/>
  <c r="D198" i="8"/>
  <c r="K199" i="8"/>
  <c r="K200" i="8"/>
  <c r="E202" i="8"/>
  <c r="L202" i="8" s="1"/>
  <c r="C251" i="7"/>
  <c r="K201" i="8"/>
  <c r="C250" i="7"/>
  <c r="F201" i="8"/>
  <c r="E199" i="8"/>
  <c r="C248" i="7"/>
  <c r="E198" i="8"/>
  <c r="C247" i="7"/>
  <c r="C241" i="7"/>
  <c r="E200" i="8"/>
  <c r="C249" i="7"/>
  <c r="E201" i="8"/>
  <c r="AI103" i="7"/>
  <c r="AG103" i="7"/>
  <c r="AF103" i="7"/>
  <c r="AJ103" i="7"/>
  <c r="AK103" i="7"/>
  <c r="C242" i="7"/>
  <c r="AL103" i="7"/>
  <c r="C243" i="7"/>
  <c r="AM103" i="7"/>
  <c r="AE103" i="7"/>
  <c r="AD103" i="7"/>
  <c r="AH103" i="7"/>
  <c r="AC103" i="7"/>
  <c r="C240" i="7"/>
  <c r="AB103" i="7"/>
  <c r="Y27" i="1"/>
  <c r="L201" i="8" l="1"/>
  <c r="L213" i="8"/>
  <c r="M201" i="8"/>
  <c r="M213" i="8"/>
  <c r="L199" i="8"/>
  <c r="L211" i="8"/>
  <c r="L200" i="8"/>
  <c r="L212" i="8"/>
  <c r="K198" i="8"/>
  <c r="K210" i="8"/>
  <c r="L198" i="8"/>
  <c r="L210" i="8"/>
  <c r="C201" i="8"/>
  <c r="J213" i="8" s="1"/>
  <c r="C202" i="8"/>
  <c r="C200" i="8"/>
  <c r="J212" i="8" s="1"/>
  <c r="C199" i="8"/>
  <c r="J211" i="8" s="1"/>
  <c r="C198" i="8"/>
  <c r="J210" i="8" s="1"/>
  <c r="O239" i="7"/>
  <c r="K239" i="7"/>
  <c r="I239" i="7"/>
  <c r="O238" i="7" l="1"/>
  <c r="K238" i="7"/>
  <c r="I238" i="7"/>
  <c r="K237" i="7" l="1"/>
  <c r="I237" i="7"/>
  <c r="O237" i="7"/>
  <c r="O236" i="7" l="1"/>
  <c r="K236" i="7"/>
  <c r="I236" i="7"/>
  <c r="K235" i="7" l="1"/>
  <c r="I235" i="7"/>
  <c r="O235" i="7"/>
  <c r="O234" i="7" l="1"/>
  <c r="K234" i="7"/>
  <c r="I234" i="7"/>
  <c r="O233" i="7" l="1"/>
  <c r="K233" i="7"/>
  <c r="I233" i="7"/>
  <c r="C183" i="8" l="1"/>
  <c r="J195" i="8" s="1"/>
  <c r="O232" i="7"/>
  <c r="K232" i="7"/>
  <c r="I232" i="7"/>
  <c r="C186" i="8" l="1"/>
  <c r="J198" i="8" s="1"/>
  <c r="C185" i="8"/>
  <c r="J197" i="8" s="1"/>
  <c r="C184" i="8"/>
  <c r="J183" i="8"/>
  <c r="C191" i="8"/>
  <c r="J203" i="8" s="1"/>
  <c r="C190" i="8"/>
  <c r="J202" i="8" s="1"/>
  <c r="C189" i="8"/>
  <c r="J201" i="8" s="1"/>
  <c r="C188" i="8"/>
  <c r="J200" i="8" s="1"/>
  <c r="C187" i="8"/>
  <c r="J199" i="8" s="1"/>
  <c r="C182" i="8"/>
  <c r="J194" i="8" s="1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M8" i="8"/>
  <c r="L8" i="8"/>
  <c r="K8" i="8"/>
  <c r="J8" i="8"/>
  <c r="I8" i="8"/>
  <c r="H8" i="8"/>
  <c r="G8" i="8"/>
  <c r="F8" i="8"/>
  <c r="E8" i="8"/>
  <c r="D8" i="8"/>
  <c r="C8" i="8"/>
  <c r="B8" i="8"/>
  <c r="N7" i="8"/>
  <c r="N6" i="8"/>
  <c r="N5" i="8"/>
  <c r="N4" i="8"/>
  <c r="K231" i="7"/>
  <c r="I231" i="7"/>
  <c r="O231" i="7"/>
  <c r="S84" i="7"/>
  <c r="E231" i="7" s="1"/>
  <c r="S77" i="7"/>
  <c r="D231" i="7" s="1"/>
  <c r="J184" i="8" l="1"/>
  <c r="J196" i="8"/>
  <c r="N8" i="8"/>
  <c r="AE15" i="10" l="1"/>
  <c r="B1" i="3" l="1"/>
  <c r="K181" i="8"/>
  <c r="L181" i="8"/>
  <c r="M181" i="8"/>
  <c r="C181" i="8"/>
  <c r="J193" i="8" s="1"/>
  <c r="O230" i="7"/>
  <c r="M180" i="8" l="1"/>
  <c r="L180" i="8"/>
  <c r="K180" i="8"/>
  <c r="O229" i="7"/>
  <c r="C229" i="7" l="1"/>
  <c r="C228" i="7" l="1"/>
  <c r="K179" i="8"/>
  <c r="L179" i="8"/>
  <c r="M179" i="8"/>
  <c r="C180" i="8"/>
  <c r="O228" i="7"/>
  <c r="J192" i="8" l="1"/>
  <c r="J180" i="8"/>
  <c r="C170" i="8"/>
  <c r="J182" i="8" s="1"/>
  <c r="C178" i="8"/>
  <c r="AA101" i="7"/>
  <c r="J239" i="7" s="1"/>
  <c r="Z101" i="7"/>
  <c r="J238" i="7" s="1"/>
  <c r="Y101" i="7"/>
  <c r="J237" i="7" s="1"/>
  <c r="X101" i="7"/>
  <c r="J236" i="7" s="1"/>
  <c r="W101" i="7"/>
  <c r="J235" i="7" s="1"/>
  <c r="V101" i="7"/>
  <c r="J234" i="7" s="1"/>
  <c r="U101" i="7"/>
  <c r="J233" i="7" s="1"/>
  <c r="T101" i="7"/>
  <c r="J232" i="7" s="1"/>
  <c r="S101" i="7"/>
  <c r="J231" i="7" s="1"/>
  <c r="R101" i="7"/>
  <c r="Q101" i="7"/>
  <c r="P101" i="7"/>
  <c r="AA95" i="7"/>
  <c r="H239" i="7" s="1"/>
  <c r="Z95" i="7"/>
  <c r="H238" i="7" s="1"/>
  <c r="Y95" i="7"/>
  <c r="H237" i="7" s="1"/>
  <c r="X95" i="7"/>
  <c r="H236" i="7" s="1"/>
  <c r="W95" i="7"/>
  <c r="H235" i="7" s="1"/>
  <c r="V95" i="7"/>
  <c r="H234" i="7" s="1"/>
  <c r="U95" i="7"/>
  <c r="H233" i="7" s="1"/>
  <c r="T95" i="7"/>
  <c r="H232" i="7" s="1"/>
  <c r="S95" i="7"/>
  <c r="H231" i="7" s="1"/>
  <c r="R95" i="7"/>
  <c r="H230" i="7" s="1"/>
  <c r="Q95" i="7"/>
  <c r="P95" i="7"/>
  <c r="AA92" i="7"/>
  <c r="G239" i="7" s="1"/>
  <c r="Z92" i="7"/>
  <c r="G238" i="7" s="1"/>
  <c r="Y92" i="7"/>
  <c r="G237" i="7" s="1"/>
  <c r="X92" i="7"/>
  <c r="G236" i="7" s="1"/>
  <c r="W92" i="7"/>
  <c r="G235" i="7" s="1"/>
  <c r="V92" i="7"/>
  <c r="G234" i="7" s="1"/>
  <c r="U92" i="7"/>
  <c r="G233" i="7" s="1"/>
  <c r="T92" i="7"/>
  <c r="G232" i="7" s="1"/>
  <c r="S92" i="7"/>
  <c r="G231" i="7" s="1"/>
  <c r="R92" i="7"/>
  <c r="G230" i="7" s="1"/>
  <c r="Q92" i="7"/>
  <c r="P92" i="7"/>
  <c r="AA88" i="7"/>
  <c r="F239" i="7" s="1"/>
  <c r="Z88" i="7"/>
  <c r="F238" i="7" s="1"/>
  <c r="Y88" i="7"/>
  <c r="F237" i="7" s="1"/>
  <c r="X88" i="7"/>
  <c r="F236" i="7" s="1"/>
  <c r="W88" i="7"/>
  <c r="F235" i="7" s="1"/>
  <c r="V88" i="7"/>
  <c r="F234" i="7" s="1"/>
  <c r="U88" i="7"/>
  <c r="F233" i="7" s="1"/>
  <c r="T88" i="7"/>
  <c r="F232" i="7" s="1"/>
  <c r="S88" i="7"/>
  <c r="F231" i="7" s="1"/>
  <c r="R88" i="7"/>
  <c r="F230" i="7" s="1"/>
  <c r="Q88" i="7"/>
  <c r="P88" i="7"/>
  <c r="AA84" i="7"/>
  <c r="E239" i="7" s="1"/>
  <c r="Z84" i="7"/>
  <c r="E238" i="7" s="1"/>
  <c r="Y84" i="7"/>
  <c r="E237" i="7" s="1"/>
  <c r="X84" i="7"/>
  <c r="E236" i="7" s="1"/>
  <c r="W84" i="7"/>
  <c r="E235" i="7" s="1"/>
  <c r="V84" i="7"/>
  <c r="E234" i="7" s="1"/>
  <c r="U84" i="7"/>
  <c r="E233" i="7" s="1"/>
  <c r="T84" i="7"/>
  <c r="E232" i="7" s="1"/>
  <c r="R84" i="7"/>
  <c r="E230" i="7" s="1"/>
  <c r="Q84" i="7"/>
  <c r="P84" i="7"/>
  <c r="AA77" i="7"/>
  <c r="D239" i="7" s="1"/>
  <c r="Z77" i="7"/>
  <c r="D238" i="7" s="1"/>
  <c r="Y77" i="7"/>
  <c r="D237" i="7" s="1"/>
  <c r="X77" i="7"/>
  <c r="D236" i="7" s="1"/>
  <c r="W77" i="7"/>
  <c r="D235" i="7" s="1"/>
  <c r="V77" i="7"/>
  <c r="D234" i="7" s="1"/>
  <c r="U77" i="7"/>
  <c r="D233" i="7" s="1"/>
  <c r="T77" i="7"/>
  <c r="D232" i="7" s="1"/>
  <c r="R77" i="7"/>
  <c r="D230" i="7" s="1"/>
  <c r="C230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1" i="7"/>
  <c r="H101" i="7"/>
  <c r="I101" i="7"/>
  <c r="J101" i="7"/>
  <c r="K101" i="7"/>
  <c r="L101" i="7"/>
  <c r="M101" i="7"/>
  <c r="N101" i="7"/>
  <c r="O101" i="7"/>
  <c r="G65" i="3"/>
  <c r="E38" i="1"/>
  <c r="G38" i="1"/>
  <c r="I38" i="1"/>
  <c r="K38" i="1"/>
  <c r="M38" i="1"/>
  <c r="O38" i="1"/>
  <c r="Q38" i="1"/>
  <c r="S38" i="1"/>
  <c r="U38" i="1"/>
  <c r="W38" i="1"/>
  <c r="Y38" i="1"/>
  <c r="Y26" i="1"/>
  <c r="I103" i="7" l="1"/>
  <c r="C233" i="7"/>
  <c r="L103" i="7"/>
  <c r="C239" i="7"/>
  <c r="J103" i="7"/>
  <c r="N103" i="7"/>
  <c r="C235" i="7"/>
  <c r="K103" i="7"/>
  <c r="C232" i="7"/>
  <c r="C234" i="7"/>
  <c r="H103" i="7"/>
  <c r="J178" i="8"/>
  <c r="J190" i="8"/>
  <c r="O103" i="7"/>
  <c r="G103" i="7"/>
  <c r="C236" i="7"/>
  <c r="C237" i="7"/>
  <c r="M103" i="7"/>
  <c r="C238" i="7"/>
  <c r="C231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Y100" i="9"/>
  <c r="Y46" i="9" s="1"/>
  <c r="K227" i="7"/>
  <c r="J227" i="7"/>
  <c r="I227" i="7"/>
  <c r="H227" i="7"/>
  <c r="G227" i="7"/>
  <c r="F227" i="7"/>
  <c r="E227" i="7"/>
  <c r="D227" i="7"/>
  <c r="E226" i="7"/>
  <c r="C227" i="7" l="1"/>
  <c r="K178" i="8"/>
  <c r="L178" i="8"/>
  <c r="M178" i="8"/>
  <c r="K177" i="8"/>
  <c r="C179" i="8"/>
  <c r="O227" i="7"/>
  <c r="J179" i="8" l="1"/>
  <c r="J191" i="8"/>
  <c r="M177" i="8"/>
  <c r="L177" i="8"/>
  <c r="C177" i="8" l="1"/>
  <c r="C176" i="8"/>
  <c r="O226" i="7"/>
  <c r="I226" i="7"/>
  <c r="G226" i="7"/>
  <c r="K226" i="7"/>
  <c r="J226" i="7"/>
  <c r="H226" i="7"/>
  <c r="F226" i="7"/>
  <c r="D226" i="7"/>
  <c r="C225" i="7"/>
  <c r="J188" i="8" l="1"/>
  <c r="J176" i="8"/>
  <c r="J177" i="8"/>
  <c r="J189" i="8"/>
  <c r="M176" i="8"/>
  <c r="L176" i="8"/>
  <c r="K176" i="8"/>
  <c r="O225" i="7"/>
  <c r="M175" i="8" l="1"/>
  <c r="L175" i="8"/>
  <c r="K175" i="8"/>
  <c r="C175" i="8"/>
  <c r="J187" i="8" s="1"/>
  <c r="O224" i="7"/>
  <c r="K224" i="7"/>
  <c r="J224" i="7"/>
  <c r="I224" i="7"/>
  <c r="H224" i="7"/>
  <c r="G224" i="7"/>
  <c r="F224" i="7"/>
  <c r="E224" i="7"/>
  <c r="D224" i="7"/>
  <c r="J175" i="8" l="1"/>
  <c r="C224" i="7"/>
  <c r="M174" i="8"/>
  <c r="L174" i="8"/>
  <c r="K174" i="8"/>
  <c r="C174" i="8"/>
  <c r="J186" i="8" s="1"/>
  <c r="O223" i="7"/>
  <c r="C223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Y26" i="10"/>
  <c r="W26" i="10"/>
  <c r="U26" i="10"/>
  <c r="S26" i="10"/>
  <c r="Q26" i="10"/>
  <c r="O26" i="10"/>
  <c r="M26" i="10"/>
  <c r="K26" i="10"/>
  <c r="I26" i="10"/>
  <c r="G26" i="10"/>
  <c r="E26" i="10"/>
  <c r="C26" i="10"/>
  <c r="AA25" i="10"/>
  <c r="AA24" i="10"/>
  <c r="AA23" i="10"/>
  <c r="AA22" i="10"/>
  <c r="AA26" i="10" l="1"/>
  <c r="M169" i="8"/>
  <c r="L169" i="8"/>
  <c r="K169" i="8"/>
  <c r="C169" i="8"/>
  <c r="J181" i="8" s="1"/>
  <c r="AE14" i="10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1" i="8"/>
  <c r="K20" i="8"/>
  <c r="K19" i="8"/>
  <c r="D101" i="7"/>
  <c r="U9" i="10"/>
  <c r="U8" i="10"/>
  <c r="E21" i="1"/>
  <c r="C21" i="1"/>
  <c r="S27" i="1" l="1"/>
  <c r="Y25" i="1"/>
  <c r="D65" i="3" l="1"/>
  <c r="AB3" i="3"/>
  <c r="AC3" i="3"/>
  <c r="E100" i="9"/>
  <c r="E46" i="9" s="1"/>
  <c r="C42" i="9"/>
  <c r="D42" i="9" s="1"/>
  <c r="M166" i="8" l="1"/>
  <c r="J15" i="8"/>
  <c r="J23" i="8" s="1"/>
  <c r="J20" i="8"/>
  <c r="J22" i="8"/>
  <c r="Z65" i="3"/>
  <c r="W100" i="9"/>
  <c r="W46" i="9" s="1"/>
  <c r="Y43" i="9"/>
  <c r="W43" i="9"/>
  <c r="Y21" i="1"/>
  <c r="AA20" i="1"/>
  <c r="Y49" i="9" l="1"/>
  <c r="W49" i="9"/>
  <c r="I21" i="8" l="1"/>
  <c r="I22" i="8"/>
  <c r="I20" i="8"/>
  <c r="I19" i="8"/>
  <c r="S9" i="10"/>
  <c r="Q9" i="10"/>
  <c r="Q8" i="10"/>
  <c r="AC15" i="3"/>
  <c r="B34" i="3"/>
  <c r="U100" i="9"/>
  <c r="U46" i="9" s="1"/>
  <c r="U43" i="9"/>
  <c r="W21" i="1"/>
  <c r="U49" i="9" l="1"/>
  <c r="H22" i="8"/>
  <c r="H20" i="8"/>
  <c r="H19" i="8"/>
  <c r="W67" i="3"/>
  <c r="S100" i="9"/>
  <c r="S46" i="9" s="1"/>
  <c r="S43" i="9"/>
  <c r="U21" i="1"/>
  <c r="S21" i="1"/>
  <c r="S49" i="9" l="1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S17" i="10"/>
  <c r="M17" i="10"/>
  <c r="G17" i="10"/>
  <c r="Y16" i="10"/>
  <c r="S16" i="10"/>
  <c r="M16" i="10"/>
  <c r="G16" i="10"/>
  <c r="Y15" i="10"/>
  <c r="S15" i="10"/>
  <c r="M15" i="10"/>
  <c r="G15" i="10"/>
  <c r="Y14" i="10"/>
  <c r="S14" i="10"/>
  <c r="M14" i="10"/>
  <c r="G14" i="10"/>
  <c r="AE13" i="10"/>
  <c r="Y13" i="10"/>
  <c r="S13" i="10"/>
  <c r="M13" i="10"/>
  <c r="G13" i="10"/>
  <c r="AE12" i="10"/>
  <c r="Y12" i="10"/>
  <c r="S12" i="10"/>
  <c r="M12" i="10"/>
  <c r="Y9" i="10"/>
  <c r="W9" i="10"/>
  <c r="O9" i="10"/>
  <c r="M9" i="10"/>
  <c r="K9" i="10"/>
  <c r="I9" i="10"/>
  <c r="G9" i="10"/>
  <c r="Y8" i="10"/>
  <c r="W8" i="10"/>
  <c r="S8" i="10"/>
  <c r="O8" i="10"/>
  <c r="M8" i="10"/>
  <c r="K8" i="10"/>
  <c r="I8" i="10"/>
  <c r="G8" i="10"/>
  <c r="E8" i="10"/>
  <c r="AA7" i="10"/>
  <c r="AA9" i="10" s="1"/>
  <c r="AA8" i="10"/>
  <c r="AA33" i="10" l="1"/>
  <c r="AB33" i="10" s="1"/>
  <c r="G19" i="8"/>
  <c r="G21" i="8"/>
  <c r="D21" i="8"/>
  <c r="E21" i="8"/>
  <c r="F21" i="8"/>
  <c r="Q100" i="9"/>
  <c r="Q46" i="9" s="1"/>
  <c r="Q43" i="9"/>
  <c r="Q49" i="9" l="1"/>
  <c r="Q21" i="1"/>
  <c r="O100" i="9" l="1"/>
  <c r="O46" i="9" s="1"/>
  <c r="O43" i="9" l="1"/>
  <c r="O49" i="9" l="1"/>
  <c r="O21" i="1"/>
  <c r="M160" i="8" l="1"/>
  <c r="L160" i="8"/>
  <c r="K160" i="8"/>
  <c r="J160" i="8"/>
  <c r="M100" i="9"/>
  <c r="M46" i="9" s="1"/>
  <c r="M43" i="9"/>
  <c r="M49" i="9" l="1"/>
  <c r="K159" i="8" l="1"/>
  <c r="M159" i="8"/>
  <c r="K100" i="9"/>
  <c r="K46" i="9" s="1"/>
  <c r="K43" i="9"/>
  <c r="I43" i="9"/>
  <c r="L159" i="8" l="1"/>
  <c r="J159" i="8"/>
  <c r="K49" i="9"/>
  <c r="G100" i="9" l="1"/>
  <c r="G46" i="9" s="1"/>
  <c r="I100" i="9"/>
  <c r="I46" i="9" s="1"/>
  <c r="I49" i="9" l="1"/>
  <c r="G43" i="9"/>
  <c r="M15" i="8" l="1"/>
  <c r="L15" i="8"/>
  <c r="E43" i="9"/>
  <c r="E49" i="9" s="1"/>
  <c r="K147" i="8" l="1"/>
  <c r="K154" i="8"/>
  <c r="K15" i="8" l="1"/>
  <c r="K23" i="8" s="1"/>
  <c r="D4" i="9"/>
  <c r="F4" i="9" l="1"/>
  <c r="F5" i="9" s="1"/>
  <c r="C5" i="9"/>
  <c r="D5" i="9"/>
  <c r="H4" i="9" l="1"/>
  <c r="J4" i="9" s="1"/>
  <c r="L4" i="9" s="1"/>
  <c r="N4" i="9" s="1"/>
  <c r="P4" i="9" s="1"/>
  <c r="R4" i="9" s="1"/>
  <c r="T4" i="9" s="1"/>
  <c r="S5" i="9" s="1"/>
  <c r="V4" i="9" l="1"/>
  <c r="X4" i="9" s="1"/>
  <c r="I15" i="8"/>
  <c r="I23" i="8" s="1"/>
  <c r="Z4" i="9" l="1"/>
  <c r="AA4" i="9" s="1"/>
  <c r="H15" i="8"/>
  <c r="H23" i="8" s="1"/>
  <c r="G15" i="8" l="1"/>
  <c r="F15" i="8" l="1"/>
  <c r="E15" i="8" l="1"/>
  <c r="D15" i="8" l="1"/>
  <c r="G27" i="1" l="1"/>
  <c r="G26" i="1"/>
  <c r="G25" i="1"/>
  <c r="G24" i="1"/>
  <c r="C15" i="8" l="1"/>
  <c r="F77" i="7" l="1"/>
  <c r="D77" i="7" l="1"/>
  <c r="D19" i="9"/>
  <c r="F19" i="9" s="1"/>
  <c r="H19" i="9" s="1"/>
  <c r="J19" i="9" s="1"/>
  <c r="L19" i="9" s="1"/>
  <c r="N19" i="9" s="1"/>
  <c r="P19" i="9" s="1"/>
  <c r="R19" i="9" s="1"/>
  <c r="T19" i="9" s="1"/>
  <c r="V19" i="9" s="1"/>
  <c r="X19" i="9" s="1"/>
  <c r="Z19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D91" i="9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J85" i="9" s="1"/>
  <c r="L85" i="9" s="1"/>
  <c r="N85" i="9" s="1"/>
  <c r="P85" i="9" s="1"/>
  <c r="R85" i="9" s="1"/>
  <c r="T85" i="9" s="1"/>
  <c r="V85" i="9" s="1"/>
  <c r="X85" i="9" s="1"/>
  <c r="Z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D76" i="9"/>
  <c r="F76" i="9" s="1"/>
  <c r="H76" i="9" s="1"/>
  <c r="J76" i="9" s="1"/>
  <c r="D73" i="9"/>
  <c r="D67" i="9"/>
  <c r="D64" i="9"/>
  <c r="D65" i="9" s="1"/>
  <c r="D61" i="9"/>
  <c r="D40" i="9"/>
  <c r="F40" i="9" s="1"/>
  <c r="H40" i="9" s="1"/>
  <c r="J40" i="9" s="1"/>
  <c r="D37" i="9"/>
  <c r="F37" i="9" s="1"/>
  <c r="H37" i="9" s="1"/>
  <c r="J37" i="9" s="1"/>
  <c r="L37" i="9" s="1"/>
  <c r="N37" i="9" s="1"/>
  <c r="P37" i="9" s="1"/>
  <c r="R37" i="9" s="1"/>
  <c r="T37" i="9" s="1"/>
  <c r="V37" i="9" s="1"/>
  <c r="X37" i="9" s="1"/>
  <c r="Z37" i="9" s="1"/>
  <c r="D34" i="9"/>
  <c r="F34" i="9" s="1"/>
  <c r="H34" i="9" s="1"/>
  <c r="J34" i="9" s="1"/>
  <c r="L34" i="9" s="1"/>
  <c r="N34" i="9" s="1"/>
  <c r="P34" i="9" s="1"/>
  <c r="R34" i="9" s="1"/>
  <c r="T34" i="9" s="1"/>
  <c r="V34" i="9" s="1"/>
  <c r="X34" i="9" s="1"/>
  <c r="Z34" i="9" s="1"/>
  <c r="D31" i="9"/>
  <c r="F31" i="9" s="1"/>
  <c r="H31" i="9" s="1"/>
  <c r="J31" i="9" s="1"/>
  <c r="L31" i="9" s="1"/>
  <c r="N31" i="9" s="1"/>
  <c r="P31" i="9" s="1"/>
  <c r="R31" i="9" s="1"/>
  <c r="T31" i="9" s="1"/>
  <c r="V31" i="9" s="1"/>
  <c r="X31" i="9" s="1"/>
  <c r="Z31" i="9" s="1"/>
  <c r="D28" i="9"/>
  <c r="D25" i="9"/>
  <c r="F25" i="9" s="1"/>
  <c r="H25" i="9" s="1"/>
  <c r="J25" i="9" s="1"/>
  <c r="L25" i="9" s="1"/>
  <c r="N25" i="9" s="1"/>
  <c r="P25" i="9" s="1"/>
  <c r="R25" i="9" s="1"/>
  <c r="T25" i="9" s="1"/>
  <c r="V25" i="9" s="1"/>
  <c r="X25" i="9" s="1"/>
  <c r="D22" i="9"/>
  <c r="F22" i="9" s="1"/>
  <c r="H22" i="9" s="1"/>
  <c r="J22" i="9" s="1"/>
  <c r="L22" i="9" s="1"/>
  <c r="N22" i="9" s="1"/>
  <c r="P22" i="9" s="1"/>
  <c r="R22" i="9" s="1"/>
  <c r="T22" i="9" s="1"/>
  <c r="V22" i="9" s="1"/>
  <c r="X22" i="9" s="1"/>
  <c r="Z22" i="9" s="1"/>
  <c r="D16" i="9"/>
  <c r="F16" i="9" s="1"/>
  <c r="H16" i="9" s="1"/>
  <c r="J16" i="9" s="1"/>
  <c r="L16" i="9" s="1"/>
  <c r="N16" i="9" s="1"/>
  <c r="P16" i="9" s="1"/>
  <c r="R16" i="9" s="1"/>
  <c r="T16" i="9" s="1"/>
  <c r="V16" i="9" s="1"/>
  <c r="X16" i="9" s="1"/>
  <c r="Z16" i="9" s="1"/>
  <c r="D13" i="9"/>
  <c r="D10" i="9"/>
  <c r="C11" i="9" s="1"/>
  <c r="L76" i="9" l="1"/>
  <c r="N76" i="9" s="1"/>
  <c r="P76" i="9" s="1"/>
  <c r="R76" i="9" s="1"/>
  <c r="T76" i="9" s="1"/>
  <c r="V76" i="9" s="1"/>
  <c r="X76" i="9" s="1"/>
  <c r="Z76" i="9" s="1"/>
  <c r="I77" i="9"/>
  <c r="D95" i="9"/>
  <c r="C95" i="9"/>
  <c r="F79" i="9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80" i="9"/>
  <c r="F67" i="9"/>
  <c r="H67" i="9" s="1"/>
  <c r="J67" i="9" s="1"/>
  <c r="L67" i="9" s="1"/>
  <c r="N67" i="9" s="1"/>
  <c r="P67" i="9" s="1"/>
  <c r="R67" i="9" s="1"/>
  <c r="T67" i="9" s="1"/>
  <c r="V67" i="9" s="1"/>
  <c r="X67" i="9" s="1"/>
  <c r="Z67" i="9" s="1"/>
  <c r="C68" i="9"/>
  <c r="D68" i="9"/>
  <c r="F61" i="9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13" i="9"/>
  <c r="H13" i="9" s="1"/>
  <c r="J13" i="9" s="1"/>
  <c r="L13" i="9" s="1"/>
  <c r="N13" i="9" s="1"/>
  <c r="P13" i="9" s="1"/>
  <c r="R13" i="9" s="1"/>
  <c r="T13" i="9" s="1"/>
  <c r="V13" i="9" s="1"/>
  <c r="X13" i="9" s="1"/>
  <c r="Z13" i="9" s="1"/>
  <c r="D14" i="9"/>
  <c r="F10" i="9"/>
  <c r="H10" i="9" s="1"/>
  <c r="J10" i="9" s="1"/>
  <c r="L10" i="9" s="1"/>
  <c r="N10" i="9" s="1"/>
  <c r="P10" i="9" s="1"/>
  <c r="R10" i="9" s="1"/>
  <c r="T10" i="9" s="1"/>
  <c r="V10" i="9" s="1"/>
  <c r="X10" i="9" s="1"/>
  <c r="Z10" i="9" s="1"/>
  <c r="Y11" i="9" s="1"/>
  <c r="D11" i="9"/>
  <c r="L40" i="9"/>
  <c r="N40" i="9" s="1"/>
  <c r="P40" i="9" s="1"/>
  <c r="R40" i="9" s="1"/>
  <c r="T40" i="9" s="1"/>
  <c r="V40" i="9" s="1"/>
  <c r="X40" i="9" s="1"/>
  <c r="Z40" i="9" s="1"/>
  <c r="I41" i="9"/>
  <c r="Z25" i="9"/>
  <c r="W26" i="9"/>
  <c r="F73" i="9"/>
  <c r="H73" i="9" s="1"/>
  <c r="J73" i="9" s="1"/>
  <c r="L73" i="9" s="1"/>
  <c r="N73" i="9" s="1"/>
  <c r="P73" i="9" s="1"/>
  <c r="R73" i="9" s="1"/>
  <c r="T73" i="9" s="1"/>
  <c r="D74" i="9"/>
  <c r="F64" i="9"/>
  <c r="H64" i="9" s="1"/>
  <c r="J64" i="9" s="1"/>
  <c r="L64" i="9" s="1"/>
  <c r="N64" i="9" s="1"/>
  <c r="P64" i="9" s="1"/>
  <c r="R64" i="9" s="1"/>
  <c r="T64" i="9" s="1"/>
  <c r="V64" i="9" s="1"/>
  <c r="X64" i="9" s="1"/>
  <c r="Z64" i="9" s="1"/>
  <c r="F91" i="9"/>
  <c r="H91" i="9" s="1"/>
  <c r="J91" i="9" s="1"/>
  <c r="L91" i="9" s="1"/>
  <c r="N91" i="9" s="1"/>
  <c r="P91" i="9" s="1"/>
  <c r="R91" i="9" s="1"/>
  <c r="T91" i="9" s="1"/>
  <c r="V91" i="9" s="1"/>
  <c r="X91" i="9" s="1"/>
  <c r="Z91" i="9" s="1"/>
  <c r="D92" i="9"/>
  <c r="F28" i="9"/>
  <c r="H28" i="9" s="1"/>
  <c r="J28" i="9" s="1"/>
  <c r="L28" i="9" s="1"/>
  <c r="N28" i="9" s="1"/>
  <c r="P28" i="9" s="1"/>
  <c r="R28" i="9" s="1"/>
  <c r="T28" i="9" s="1"/>
  <c r="V28" i="9" s="1"/>
  <c r="X28" i="9" s="1"/>
  <c r="D29" i="9"/>
  <c r="F94" i="9"/>
  <c r="D70" i="9"/>
  <c r="D7" i="9"/>
  <c r="D8" i="9" l="1"/>
  <c r="C8" i="9"/>
  <c r="U11" i="9"/>
  <c r="H94" i="9"/>
  <c r="F95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C71" i="9"/>
  <c r="V73" i="9"/>
  <c r="X73" i="9" s="1"/>
  <c r="Z73" i="9" s="1"/>
  <c r="S74" i="9"/>
  <c r="Z28" i="9"/>
  <c r="W29" i="9"/>
  <c r="F7" i="9"/>
  <c r="H7" i="9" s="1"/>
  <c r="J7" i="9" s="1"/>
  <c r="L7" i="9" s="1"/>
  <c r="N7" i="9" s="1"/>
  <c r="P7" i="9" s="1"/>
  <c r="R7" i="9" s="1"/>
  <c r="T7" i="9" s="1"/>
  <c r="V7" i="9" s="1"/>
  <c r="D52" i="9"/>
  <c r="X7" i="9" l="1"/>
  <c r="Z7" i="9" s="1"/>
  <c r="J94" i="9"/>
  <c r="H95" i="9"/>
  <c r="F52" i="9"/>
  <c r="H52" i="9" s="1"/>
  <c r="J52" i="9" s="1"/>
  <c r="S8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C65" i="9"/>
  <c r="D53" i="9"/>
  <c r="C53" i="9"/>
  <c r="D41" i="9"/>
  <c r="E35" i="9"/>
  <c r="L52" i="9" l="1"/>
  <c r="L94" i="9"/>
  <c r="J95" i="9"/>
  <c r="G53" i="9"/>
  <c r="D100" i="9"/>
  <c r="F100" i="9" s="1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C46" i="9"/>
  <c r="M45" i="9"/>
  <c r="W48" i="9"/>
  <c r="E65" i="9"/>
  <c r="F99" i="9"/>
  <c r="E26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AA21" i="1" s="1"/>
  <c r="K42" i="9"/>
  <c r="K48" i="9" s="1"/>
  <c r="C14" i="9"/>
  <c r="C29" i="9"/>
  <c r="D38" i="9"/>
  <c r="C38" i="9"/>
  <c r="D17" i="9"/>
  <c r="C17" i="9"/>
  <c r="C20" i="9"/>
  <c r="D26" i="9"/>
  <c r="C26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G26" i="9"/>
  <c r="C32" i="9"/>
  <c r="D32" i="9"/>
  <c r="C43" i="9"/>
  <c r="H53" i="9"/>
  <c r="F62" i="9"/>
  <c r="F71" i="9"/>
  <c r="F68" i="9"/>
  <c r="H35" i="9"/>
  <c r="G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D43" i="9" l="1"/>
  <c r="F43" i="9" s="1"/>
  <c r="H43" i="9" s="1"/>
  <c r="J43" i="9" s="1"/>
  <c r="L43" i="9" s="1"/>
  <c r="N43" i="9" s="1"/>
  <c r="P43" i="9" s="1"/>
  <c r="R43" i="9" s="1"/>
  <c r="T43" i="9" s="1"/>
  <c r="V43" i="9" s="1"/>
  <c r="X43" i="9" s="1"/>
  <c r="Z43" i="9" s="1"/>
  <c r="C49" i="9"/>
  <c r="D49" i="9" s="1"/>
  <c r="N52" i="9"/>
  <c r="P52" i="9" s="1"/>
  <c r="O53" i="9" s="1"/>
  <c r="L53" i="9"/>
  <c r="H99" i="9"/>
  <c r="J99" i="9" s="1"/>
  <c r="L99" i="9" s="1"/>
  <c r="N99" i="9" s="1"/>
  <c r="P99" i="9" s="1"/>
  <c r="R99" i="9" s="1"/>
  <c r="T99" i="9" s="1"/>
  <c r="V99" i="9" s="1"/>
  <c r="E101" i="9"/>
  <c r="N94" i="9"/>
  <c r="P94" i="9" s="1"/>
  <c r="R94" i="9" s="1"/>
  <c r="T94" i="9" s="1"/>
  <c r="V94" i="9" s="1"/>
  <c r="L95" i="9"/>
  <c r="M48" i="9"/>
  <c r="J45" i="9"/>
  <c r="L45" i="9" s="1"/>
  <c r="N45" i="9" s="1"/>
  <c r="P45" i="9" s="1"/>
  <c r="R45" i="9" s="1"/>
  <c r="T45" i="9" s="1"/>
  <c r="H26" i="9"/>
  <c r="F26" i="9"/>
  <c r="F48" i="9"/>
  <c r="H48" i="9" s="1"/>
  <c r="G14" i="9"/>
  <c r="H14" i="9"/>
  <c r="E11" i="9"/>
  <c r="G92" i="9"/>
  <c r="H92" i="9"/>
  <c r="I8" i="9"/>
  <c r="J8" i="9"/>
  <c r="J86" i="9"/>
  <c r="I86" i="9"/>
  <c r="H62" i="9"/>
  <c r="G62" i="9"/>
  <c r="M14" i="9"/>
  <c r="N14" i="9"/>
  <c r="D46" i="9"/>
  <c r="E80" i="9"/>
  <c r="H71" i="9"/>
  <c r="M35" i="9"/>
  <c r="N35" i="9"/>
  <c r="F23" i="9"/>
  <c r="L14" i="9"/>
  <c r="G71" i="9"/>
  <c r="F29" i="9"/>
  <c r="E92" i="9"/>
  <c r="C74" i="9"/>
  <c r="E86" i="9"/>
  <c r="K35" i="9"/>
  <c r="G68" i="9"/>
  <c r="H68" i="9"/>
  <c r="I68" i="9"/>
  <c r="E62" i="9"/>
  <c r="F8" i="9"/>
  <c r="J20" i="9"/>
  <c r="K53" i="9"/>
  <c r="G8" i="9"/>
  <c r="H8" i="9"/>
  <c r="K20" i="9"/>
  <c r="L20" i="9"/>
  <c r="G95" i="9"/>
  <c r="G89" i="9"/>
  <c r="F38" i="9"/>
  <c r="G49" i="9"/>
  <c r="F17" i="9"/>
  <c r="K41" i="9"/>
  <c r="L41" i="9"/>
  <c r="K68" i="9"/>
  <c r="L68" i="9"/>
  <c r="C101" i="9"/>
  <c r="D101" i="9"/>
  <c r="I32" i="9"/>
  <c r="E8" i="9"/>
  <c r="I20" i="9"/>
  <c r="F11" i="9"/>
  <c r="H86" i="9"/>
  <c r="G86" i="9"/>
  <c r="H41" i="9"/>
  <c r="G41" i="9"/>
  <c r="F98" i="9"/>
  <c r="E98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G20" i="9"/>
  <c r="H20" i="9"/>
  <c r="I14" i="9"/>
  <c r="J14" i="9"/>
  <c r="K14" i="9"/>
  <c r="E14" i="9"/>
  <c r="F14" i="9"/>
  <c r="E17" i="9"/>
  <c r="F46" i="9" l="1"/>
  <c r="H46" i="9" s="1"/>
  <c r="D44" i="9"/>
  <c r="R52" i="9"/>
  <c r="T52" i="9" s="1"/>
  <c r="X94" i="9"/>
  <c r="Z94" i="9" s="1"/>
  <c r="U95" i="9"/>
  <c r="X99" i="9"/>
  <c r="V45" i="9"/>
  <c r="F49" i="9"/>
  <c r="J48" i="9"/>
  <c r="L48" i="9" s="1"/>
  <c r="F42" i="9"/>
  <c r="F101" i="9"/>
  <c r="C44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G29" i="9"/>
  <c r="H29" i="9"/>
  <c r="D50" i="9"/>
  <c r="C50" i="9"/>
  <c r="I26" i="9"/>
  <c r="J26" i="9"/>
  <c r="L32" i="9"/>
  <c r="K32" i="9"/>
  <c r="H23" i="9"/>
  <c r="G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K8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F47" i="9" l="1"/>
  <c r="J46" i="9"/>
  <c r="L46" i="9" s="1"/>
  <c r="N46" i="9" s="1"/>
  <c r="P46" i="9" s="1"/>
  <c r="R46" i="9" s="1"/>
  <c r="T46" i="9" s="1"/>
  <c r="H47" i="9"/>
  <c r="Q53" i="9"/>
  <c r="H49" i="9"/>
  <c r="J49" i="9" s="1"/>
  <c r="E50" i="9"/>
  <c r="K101" i="9"/>
  <c r="X45" i="9"/>
  <c r="Z99" i="9"/>
  <c r="V52" i="9"/>
  <c r="X52" i="9" s="1"/>
  <c r="S53" i="9"/>
  <c r="F50" i="9"/>
  <c r="H42" i="9"/>
  <c r="F44" i="9"/>
  <c r="E44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L26" i="9"/>
  <c r="K26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I5" i="9"/>
  <c r="P53" i="9"/>
  <c r="J98" i="9"/>
  <c r="I98" i="9"/>
  <c r="Q14" i="9"/>
  <c r="R14" i="9"/>
  <c r="L92" i="9"/>
  <c r="K92" i="9"/>
  <c r="M32" i="9"/>
  <c r="N32" i="9"/>
  <c r="J29" i="9"/>
  <c r="I29" i="9"/>
  <c r="I11" i="9"/>
  <c r="J11" i="9"/>
  <c r="K89" i="9"/>
  <c r="L89" i="9"/>
  <c r="V46" i="9" l="1"/>
  <c r="S47" i="9"/>
  <c r="L49" i="9"/>
  <c r="N49" i="9" s="1"/>
  <c r="P49" i="9" s="1"/>
  <c r="R49" i="9" s="1"/>
  <c r="T49" i="9" s="1"/>
  <c r="V49" i="9" s="1"/>
  <c r="X49" i="9" s="1"/>
  <c r="Z49" i="9" s="1"/>
  <c r="H50" i="9"/>
  <c r="J50" i="9"/>
  <c r="I50" i="9"/>
  <c r="G50" i="9"/>
  <c r="V101" i="9"/>
  <c r="U101" i="9"/>
  <c r="AA99" i="9"/>
  <c r="Z45" i="9"/>
  <c r="AA45" i="9" s="1"/>
  <c r="N48" i="9"/>
  <c r="J42" i="9"/>
  <c r="G44" i="9"/>
  <c r="H44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I74" i="9"/>
  <c r="N95" i="9"/>
  <c r="M95" i="9"/>
  <c r="P86" i="9"/>
  <c r="O86" i="9"/>
  <c r="R20" i="9"/>
  <c r="Q20" i="9"/>
  <c r="L38" i="9"/>
  <c r="K38" i="9"/>
  <c r="N89" i="9"/>
  <c r="M89" i="9"/>
  <c r="R53" i="9"/>
  <c r="G47" i="9"/>
  <c r="M71" i="9"/>
  <c r="N71" i="9"/>
  <c r="N62" i="9"/>
  <c r="M62" i="9"/>
  <c r="O8" i="9"/>
  <c r="P8" i="9"/>
  <c r="K29" i="9"/>
  <c r="L29" i="9"/>
  <c r="L5" i="9"/>
  <c r="K5" i="9"/>
  <c r="M26" i="9"/>
  <c r="N26" i="9"/>
  <c r="K17" i="9"/>
  <c r="L17" i="9"/>
  <c r="L11" i="9"/>
  <c r="K11" i="9"/>
  <c r="M92" i="9"/>
  <c r="N92" i="9"/>
  <c r="K98" i="9"/>
  <c r="L98" i="9"/>
  <c r="J101" i="9"/>
  <c r="I101" i="9"/>
  <c r="T35" i="9"/>
  <c r="S35" i="9"/>
  <c r="K77" i="9"/>
  <c r="L77" i="9"/>
  <c r="O65" i="9"/>
  <c r="P65" i="9"/>
  <c r="X46" i="9" l="1"/>
  <c r="U47" i="9"/>
  <c r="V47" i="9"/>
  <c r="AA49" i="9"/>
  <c r="K50" i="9"/>
  <c r="L50" i="9" s="1"/>
  <c r="X101" i="9"/>
  <c r="W101" i="9"/>
  <c r="Z52" i="9"/>
  <c r="AA52" i="9" s="1"/>
  <c r="AA53" i="9" s="1"/>
  <c r="W53" i="9"/>
  <c r="L42" i="9"/>
  <c r="J44" i="9"/>
  <c r="I44" i="9"/>
  <c r="P48" i="9"/>
  <c r="N50" i="9"/>
  <c r="M50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M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P26" i="9"/>
  <c r="O26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Z46" i="9" l="1"/>
  <c r="AA46" i="9" s="1"/>
  <c r="X47" i="9"/>
  <c r="W47" i="9"/>
  <c r="Z101" i="9"/>
  <c r="Y101" i="9"/>
  <c r="R48" i="9"/>
  <c r="P50" i="9"/>
  <c r="O50" i="9"/>
  <c r="N42" i="9"/>
  <c r="K44" i="9"/>
  <c r="L44" i="9"/>
  <c r="Q62" i="9"/>
  <c r="R62" i="9"/>
  <c r="P5" i="9"/>
  <c r="O5" i="9"/>
  <c r="M101" i="9"/>
  <c r="N101" i="9"/>
  <c r="Q26" i="9"/>
  <c r="R26" i="9"/>
  <c r="P77" i="9"/>
  <c r="O77" i="9"/>
  <c r="V41" i="9"/>
  <c r="U41" i="9"/>
  <c r="P23" i="9"/>
  <c r="O23" i="9"/>
  <c r="K47" i="9"/>
  <c r="L47" i="9" s="1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92" i="9"/>
  <c r="Q83" i="9"/>
  <c r="R83" i="9"/>
  <c r="P42" i="9" l="1"/>
  <c r="N44" i="9"/>
  <c r="M44" i="9"/>
  <c r="T48" i="9"/>
  <c r="Q50" i="9"/>
  <c r="R50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T26" i="9"/>
  <c r="S26" i="9"/>
  <c r="O101" i="9"/>
  <c r="P101" i="9"/>
  <c r="R5" i="9"/>
  <c r="Q5" i="9"/>
  <c r="S89" i="9"/>
  <c r="T89" i="9"/>
  <c r="W20" i="9"/>
  <c r="X20" i="9"/>
  <c r="T71" i="9"/>
  <c r="S71" i="9"/>
  <c r="R17" i="9"/>
  <c r="Q17" i="9"/>
  <c r="T62" i="9"/>
  <c r="S62" i="9"/>
  <c r="T83" i="9"/>
  <c r="S83" i="9"/>
  <c r="W68" i="9"/>
  <c r="X68" i="9"/>
  <c r="X53" i="9"/>
  <c r="U32" i="9"/>
  <c r="V32" i="9"/>
  <c r="Z35" i="9"/>
  <c r="Y35" i="9"/>
  <c r="AA34" i="9"/>
  <c r="AA35" i="9" s="1"/>
  <c r="Q23" i="9"/>
  <c r="R23" i="9"/>
  <c r="X41" i="9"/>
  <c r="W41" i="9"/>
  <c r="AA40" i="9"/>
  <c r="Q77" i="9"/>
  <c r="R77" i="9"/>
  <c r="V48" i="9" l="1"/>
  <c r="T50" i="9"/>
  <c r="S50" i="9"/>
  <c r="R42" i="9"/>
  <c r="O44" i="9"/>
  <c r="P44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U26" i="9"/>
  <c r="V26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T42" i="9" l="1"/>
  <c r="R44" i="9"/>
  <c r="Q44" i="9"/>
  <c r="V50" i="9"/>
  <c r="U50" i="9"/>
  <c r="X48" i="9"/>
  <c r="AA8" i="9"/>
  <c r="W89" i="9"/>
  <c r="X89" i="9"/>
  <c r="U23" i="9"/>
  <c r="V23" i="9"/>
  <c r="V17" i="9"/>
  <c r="U17" i="9"/>
  <c r="V11" i="9"/>
  <c r="V80" i="9"/>
  <c r="U80" i="9"/>
  <c r="X26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Z48" i="9"/>
  <c r="V42" i="9"/>
  <c r="T44" i="9"/>
  <c r="S44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5" i="9"/>
  <c r="Y26" i="9"/>
  <c r="Z26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X42" i="9" l="1"/>
  <c r="U44" i="9"/>
  <c r="V44" i="9"/>
  <c r="Y50" i="9"/>
  <c r="Z50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Z42" i="9" l="1"/>
  <c r="W44" i="9"/>
  <c r="X44" i="9"/>
  <c r="AA11" i="9"/>
  <c r="AA43" i="9"/>
  <c r="Y74" i="9"/>
  <c r="Z74" i="9"/>
  <c r="AA73" i="9"/>
  <c r="AA74" i="9" s="1"/>
  <c r="AA42" i="9" l="1"/>
  <c r="AA44" i="9" s="1"/>
  <c r="Z44" i="9"/>
  <c r="Y44" i="9"/>
  <c r="Y47" i="9"/>
  <c r="Z47" i="9"/>
  <c r="AA47" i="9"/>
  <c r="C38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B22" i="8"/>
  <c r="M21" i="8"/>
  <c r="L21" i="8"/>
  <c r="C21" i="8"/>
  <c r="B21" i="8"/>
  <c r="M20" i="8"/>
  <c r="L20" i="8"/>
  <c r="E20" i="8"/>
  <c r="D20" i="8"/>
  <c r="C20" i="8"/>
  <c r="B20" i="8"/>
  <c r="M19" i="8"/>
  <c r="L19" i="8"/>
  <c r="E19" i="8"/>
  <c r="D19" i="8"/>
  <c r="C19" i="8"/>
  <c r="G23" i="8"/>
  <c r="F23" i="8"/>
  <c r="E23" i="8"/>
  <c r="D23" i="8"/>
  <c r="C23" i="8"/>
  <c r="B15" i="8"/>
  <c r="B23" i="8" s="1"/>
  <c r="G22" i="8"/>
  <c r="F22" i="8"/>
  <c r="H21" i="8"/>
  <c r="G20" i="8"/>
  <c r="F20" i="8"/>
  <c r="J19" i="8"/>
  <c r="F19" i="8"/>
  <c r="F101" i="7"/>
  <c r="M155" i="8"/>
  <c r="D95" i="7"/>
  <c r="F92" i="7"/>
  <c r="D92" i="7"/>
  <c r="L147" i="8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1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3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3" i="7"/>
  <c r="E103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Y24" i="1"/>
  <c r="S29" i="1" l="1"/>
  <c r="Y23" i="1"/>
  <c r="AA67" i="3" l="1"/>
  <c r="Z67" i="3"/>
  <c r="Z69" i="3" s="1"/>
  <c r="Y67" i="3"/>
  <c r="X67" i="3"/>
  <c r="V67" i="3"/>
  <c r="W68" i="3" s="1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A65" i="3"/>
  <c r="AA66" i="3" s="1"/>
  <c r="Y65" i="3"/>
  <c r="X65" i="3"/>
  <c r="W65" i="3"/>
  <c r="W69" i="3" s="1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F65" i="3"/>
  <c r="E65" i="3"/>
  <c r="E66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A37" i="1"/>
  <c r="AA36" i="1"/>
  <c r="AA35" i="1"/>
  <c r="AA34" i="1"/>
  <c r="S26" i="1"/>
  <c r="M27" i="1"/>
  <c r="G28" i="1"/>
  <c r="S25" i="1"/>
  <c r="M26" i="1"/>
  <c r="S24" i="1"/>
  <c r="M25" i="1"/>
  <c r="S23" i="1"/>
  <c r="M24" i="1"/>
  <c r="S28" i="1"/>
  <c r="M29" i="1"/>
  <c r="M23" i="1"/>
  <c r="M28" i="1"/>
  <c r="G29" i="1"/>
  <c r="I21" i="1"/>
  <c r="W66" i="3" l="1"/>
  <c r="E69" i="3"/>
  <c r="X69" i="3"/>
  <c r="Y68" i="3"/>
  <c r="U69" i="3"/>
  <c r="AA38" i="1"/>
  <c r="AB65" i="3"/>
  <c r="Y69" i="3"/>
  <c r="M21" i="1"/>
  <c r="G21" i="1"/>
  <c r="G66" i="3"/>
  <c r="G68" i="3"/>
  <c r="F69" i="3"/>
  <c r="K21" i="1"/>
  <c r="U68" i="3"/>
  <c r="S66" i="3"/>
  <c r="S69" i="3"/>
  <c r="O66" i="3"/>
  <c r="L69" i="3"/>
  <c r="K66" i="3"/>
  <c r="I68" i="3"/>
  <c r="G69" i="3"/>
  <c r="D69" i="3"/>
  <c r="H69" i="3"/>
  <c r="M68" i="3"/>
  <c r="E68" i="3"/>
  <c r="K69" i="3"/>
  <c r="O69" i="3"/>
  <c r="AA69" i="3"/>
  <c r="T69" i="3"/>
  <c r="U66" i="3"/>
  <c r="AC65" i="3"/>
  <c r="Q68" i="3"/>
  <c r="P69" i="3"/>
  <c r="M66" i="3"/>
  <c r="AC67" i="3"/>
  <c r="I69" i="3"/>
  <c r="M69" i="3"/>
  <c r="Q69" i="3"/>
  <c r="J69" i="3"/>
  <c r="K68" i="3"/>
  <c r="N69" i="3"/>
  <c r="O68" i="3"/>
  <c r="R69" i="3"/>
  <c r="S68" i="3"/>
  <c r="V69" i="3"/>
  <c r="W70" i="3" s="1"/>
  <c r="AA68" i="3"/>
  <c r="I66" i="3"/>
  <c r="Q66" i="3"/>
  <c r="Y66" i="3"/>
  <c r="AB67" i="3"/>
  <c r="E70" i="3" l="1"/>
  <c r="U70" i="3"/>
  <c r="G70" i="3"/>
  <c r="S70" i="3"/>
  <c r="O70" i="3"/>
  <c r="M70" i="3"/>
  <c r="K70" i="3"/>
  <c r="I70" i="3"/>
  <c r="AC66" i="3"/>
  <c r="AA70" i="3"/>
  <c r="Y70" i="3"/>
  <c r="Q70" i="3"/>
  <c r="AC68" i="3"/>
  <c r="AC69" i="3"/>
  <c r="AB69" i="3"/>
  <c r="AC70" i="3" l="1"/>
  <c r="C226" i="7"/>
</calcChain>
</file>

<file path=xl/sharedStrings.xml><?xml version="1.0" encoding="utf-8"?>
<sst xmlns="http://schemas.openxmlformats.org/spreadsheetml/2006/main" count="1367" uniqueCount="423">
  <si>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</si>
  <si>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</si>
  <si>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</si>
  <si>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</si>
  <si>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</si>
  <si>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</si>
  <si>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</si>
  <si>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</si>
  <si>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</si>
  <si>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</si>
  <si>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</si>
  <si>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</si>
  <si>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</si>
  <si>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</si>
  <si>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</si>
  <si>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</si>
  <si>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</si>
  <si>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</si>
  <si>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</si>
  <si>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</si>
  <si>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</si>
  <si>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</si>
  <si>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</si>
  <si>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</si>
  <si>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</si>
  <si>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</si>
  <si>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</si>
  <si>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</si>
  <si>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</si>
  <si>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</si>
  <si>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</si>
  <si>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</si>
  <si>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</si>
  <si>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</si>
  <si>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</si>
  <si>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</si>
  <si>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</si>
  <si>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</si>
  <si>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</si>
  <si>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</si>
  <si>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</si>
  <si>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</si>
  <si>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</si>
  <si>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</si>
  <si>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</si>
  <si>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</si>
  <si>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</si>
  <si>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</si>
  <si>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</si>
  <si>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</si>
  <si>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</si>
  <si>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</si>
  <si>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</si>
  <si>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</si>
  <si>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</si>
  <si>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</si>
  <si>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</si>
  <si>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</si>
  <si>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</si>
  <si>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</si>
  <si>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</si>
  <si>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</si>
  <si>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</si>
  <si>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</si>
  <si>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</si>
  <si>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</si>
  <si>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</si>
  <si>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</si>
  <si>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</si>
  <si>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</si>
  <si>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</si>
  <si>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</si>
  <si>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</si>
  <si>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</si>
  <si>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</si>
  <si>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</si>
  <si>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</si>
  <si>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</si>
  <si>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</si>
  <si>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</si>
  <si>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</si>
  <si>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</si>
  <si>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</si>
  <si>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</si>
  <si>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</si>
  <si>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</si>
  <si>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</si>
  <si>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</si>
  <si>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</si>
  <si>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</si>
  <si>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</si>
  <si>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</si>
  <si>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</si>
  <si>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</si>
  <si>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</si>
  <si>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</si>
  <si>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</si>
  <si>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</si>
  <si>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</si>
  <si>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</si>
  <si>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</si>
  <si>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</si>
  <si>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</si>
  <si>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</si>
  <si>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</si>
  <si>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</si>
  <si>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</si>
  <si>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</si>
  <si>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</si>
  <si>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</si>
  <si>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</si>
  <si>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</si>
  <si>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</si>
  <si>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</si>
  <si>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</si>
  <si>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</si>
  <si>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</si>
  <si>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</si>
  <si>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</si>
  <si>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</si>
  <si>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</si>
  <si>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</si>
  <si>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</si>
  <si>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</si>
  <si>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</si>
  <si>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</si>
  <si>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</si>
  <si>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</si>
  <si>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</si>
  <si>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</si>
  <si>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</si>
  <si>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</si>
  <si>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</si>
  <si>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</si>
  <si>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</si>
  <si>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</si>
  <si>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</si>
  <si>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</si>
  <si>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</si>
  <si>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</si>
  <si>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</si>
  <si>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</si>
  <si>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</si>
  <si>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</si>
  <si>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</si>
  <si>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</si>
  <si>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</si>
  <si>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</si>
  <si>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</si>
  <si>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</si>
  <si>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</si>
  <si>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</si>
  <si>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</si>
  <si>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</si>
  <si>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</si>
  <si>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</si>
  <si>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</si>
  <si>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</si>
  <si>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</si>
  <si>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</si>
  <si>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</si>
  <si>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</si>
  <si>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</si>
  <si>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</si>
  <si>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</si>
  <si>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</si>
  <si>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</si>
  <si>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</si>
  <si>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</si>
  <si>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</si>
  <si>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</si>
  <si>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</si>
  <si>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</si>
  <si>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</si>
  <si>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</si>
  <si>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</si>
  <si>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</si>
  <si>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</si>
  <si>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</si>
  <si>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</si>
  <si>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</si>
  <si>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</si>
  <si>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</si>
  <si>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</si>
  <si>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</si>
  <si>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</si>
  <si>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</si>
  <si>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</si>
  <si>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</si>
  <si>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</si>
  <si>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</si>
  <si>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</si>
  <si>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</si>
  <si>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</si>
  <si>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</si>
  <si>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</si>
  <si>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</si>
  <si>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</si>
  <si>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</si>
  <si>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</si>
  <si>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</si>
  <si>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</si>
  <si>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</si>
  <si>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</si>
  <si>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</si>
  <si>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</si>
  <si>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</si>
  <si>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</si>
  <si>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</si>
  <si>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</si>
  <si>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</si>
  <si>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</si>
  <si>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</si>
  <si>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</si>
  <si>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</si>
  <si>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</si>
  <si>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</si>
  <si>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</si>
  <si>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</si>
  <si>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</si>
  <si>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</si>
  <si>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</si>
  <si>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</si>
  <si>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</si>
  <si>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</si>
  <si>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</si>
  <si>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</si>
  <si>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</si>
  <si>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</si>
  <si>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</si>
  <si>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</si>
  <si>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</si>
  <si>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</si>
  <si>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</si>
  <si>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</si>
  <si>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</si>
  <si>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</si>
  <si>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</si>
  <si>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</si>
  <si>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</si>
  <si>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</si>
  <si>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</si>
  <si>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</si>
  <si>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</si>
  <si>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</si>
  <si>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</si>
  <si>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</si>
  <si>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</si>
  <si>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</si>
  <si>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</si>
  <si>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</si>
  <si>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</si>
  <si>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</si>
  <si>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</si>
  <si>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</si>
  <si>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</si>
  <si>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</si>
  <si>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</si>
  <si>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</si>
  <si>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</si>
  <si>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</si>
  <si>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</si>
  <si>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</si>
  <si>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</si>
  <si>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</si>
  <si>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</si>
  <si>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</si>
  <si>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</si>
  <si>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</si>
  <si>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</si>
  <si>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</si>
  <si>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</si>
  <si>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</si>
  <si>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</si>
  <si>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</si>
  <si>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</si>
  <si>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</si>
  <si>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</si>
  <si>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</si>
  <si>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</si>
  <si>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</si>
  <si>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</si>
  <si>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</si>
  <si>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</si>
  <si>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</si>
  <si>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</si>
  <si>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</si>
  <si>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</si>
  <si>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</si>
  <si>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</si>
  <si>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</si>
  <si>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</si>
  <si>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</si>
  <si>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</si>
  <si>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</si>
  <si>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</si>
  <si>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</si>
  <si>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</si>
  <si>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</si>
  <si>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</si>
  <si>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</si>
  <si>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</si>
  <si>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</si>
  <si>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</si>
  <si>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</si>
  <si>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</si>
  <si>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</si>
  <si>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</si>
  <si>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</si>
  <si>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</si>
  <si>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</si>
  <si>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</si>
  <si>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</si>
  <si>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</si>
  <si>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</si>
  <si>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</si>
  <si>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</si>
  <si>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</si>
  <si>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</si>
  <si>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</si>
  <si>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</si>
  <si>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</si>
  <si>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</si>
  <si>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</si>
  <si>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</si>
  <si>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</si>
  <si>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</si>
  <si>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</si>
  <si>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</si>
  <si>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</si>
  <si>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</si>
  <si>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</si>
  <si>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</si>
  <si>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</si>
  <si>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</si>
  <si>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</si>
  <si>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</si>
  <si>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</si>
  <si>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</si>
  <si>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</si>
  <si>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</si>
  <si>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</si>
  <si>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</si>
  <si>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</si>
  <si>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</si>
  <si>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</si>
  <si>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</si>
  <si>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</si>
  <si>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</si>
  <si>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</si>
  <si>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</si>
  <si>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</si>
  <si>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</si>
  <si>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</si>
  <si>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</si>
  <si>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</si>
  <si>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</si>
  <si>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</si>
  <si>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</si>
  <si>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</si>
  <si>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西白河郡</t>
    <phoneticPr fontId="2"/>
  </si>
  <si>
    <t>東白川郡</t>
    <rPh sb="0" eb="1">
      <t>ヒガシ</t>
    </rPh>
    <rPh sb="3" eb="4">
      <t>グン</t>
    </rPh>
    <phoneticPr fontId="2"/>
  </si>
  <si>
    <t>-</t>
    <phoneticPr fontId="2"/>
  </si>
  <si>
    <t>○月別着工戸数の推移</t>
    <phoneticPr fontId="2"/>
  </si>
  <si>
    <t>H29年</t>
    <rPh sb="3" eb="4">
      <t>ネン</t>
    </rPh>
    <phoneticPr fontId="2"/>
  </si>
  <si>
    <t>３０年</t>
    <rPh sb="2" eb="3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</si>
  <si>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</si>
  <si>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</si>
  <si>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３０年度</t>
    <rPh sb="3" eb="4">
      <t>ド</t>
    </rPh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</si>
  <si>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</si>
  <si>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</si>
  <si>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</si>
  <si>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</si>
  <si>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</si>
  <si>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</si>
  <si>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令和元年度（平成３１年度）</t>
    <rPh sb="0" eb="2">
      <t>レイワ</t>
    </rPh>
    <rPh sb="2" eb="3">
      <t>モト</t>
    </rPh>
    <rPh sb="3" eb="5">
      <t>ネンド</t>
    </rPh>
    <rPh sb="11" eb="12">
      <t>ド</t>
    </rPh>
    <phoneticPr fontId="5"/>
  </si>
  <si>
    <t>令和元年度
（３１年度）</t>
    <rPh sb="0" eb="2">
      <t>レイワ</t>
    </rPh>
    <rPh sb="2" eb="3">
      <t>モト</t>
    </rPh>
    <rPh sb="3" eb="5">
      <t>ネンド</t>
    </rPh>
    <rPh sb="10" eb="11">
      <t>ド</t>
    </rPh>
    <phoneticPr fontId="2"/>
  </si>
  <si>
    <t>令和元年（３１年）</t>
    <rPh sb="0" eb="2">
      <t>レイワ</t>
    </rPh>
    <rPh sb="2" eb="3">
      <t>モト</t>
    </rPh>
    <rPh sb="3" eb="4">
      <t>ネン</t>
    </rPh>
    <rPh sb="7" eb="8">
      <t>ネン</t>
    </rPh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</si>
  <si>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</si>
  <si>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令和元年度（平成３1年度）</t>
    <rPh sb="0" eb="2">
      <t>レイワ</t>
    </rPh>
    <rPh sb="2" eb="3">
      <t>モト</t>
    </rPh>
    <rPh sb="3" eb="5">
      <t>ネンド</t>
    </rPh>
    <rPh sb="11" eb="12">
      <t>ド</t>
    </rPh>
    <phoneticPr fontId="5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</si>
  <si>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</si>
  <si>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</si>
  <si>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</si>
  <si>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令和２年</t>
    <rPh sb="0" eb="2">
      <t>レイワ</t>
    </rPh>
    <rPh sb="3" eb="4">
      <t>ネン</t>
    </rPh>
    <phoneticPr fontId="2"/>
  </si>
  <si>
    <t>累計R2/R1(%)</t>
    <phoneticPr fontId="5"/>
  </si>
  <si>
    <t>令和2年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</si>
  <si>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5"/>
  </si>
  <si>
    <t xml:space="preserve">  R1年着工数</t>
    <phoneticPr fontId="5"/>
  </si>
  <si>
    <t xml:space="preserve">  R2年着工数</t>
    <phoneticPr fontId="5"/>
  </si>
  <si>
    <t xml:space="preserve">  R1年累計A</t>
    <phoneticPr fontId="5"/>
  </si>
  <si>
    <t xml:space="preserve">  R2年累計B</t>
    <phoneticPr fontId="5"/>
  </si>
  <si>
    <t xml:space="preserve">  R2年着工数</t>
    <phoneticPr fontId="5"/>
  </si>
  <si>
    <t xml:space="preserve">  R1年着工数</t>
    <phoneticPr fontId="5"/>
  </si>
  <si>
    <t xml:space="preserve">  R2年累計B</t>
    <phoneticPr fontId="5"/>
  </si>
  <si>
    <t>R2</t>
    <phoneticPr fontId="2"/>
  </si>
  <si>
    <t>R1年度</t>
    <rPh sb="2" eb="4">
      <t>ネンド</t>
    </rPh>
    <phoneticPr fontId="2"/>
  </si>
  <si>
    <t>令和２年度</t>
    <rPh sb="0" eb="2">
      <t>レイワ</t>
    </rPh>
    <rPh sb="3" eb="5">
      <t>ネンド</t>
    </rPh>
    <phoneticPr fontId="2"/>
  </si>
  <si>
    <t>累計31/30%</t>
    <phoneticPr fontId="5"/>
  </si>
  <si>
    <t>累計2/31%</t>
    <phoneticPr fontId="5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</si>
  <si>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</si>
  <si>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</si>
  <si>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</si>
  <si>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</si>
  <si>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令和２年度</t>
    <rPh sb="0" eb="2">
      <t>レイワ</t>
    </rPh>
    <rPh sb="3" eb="5">
      <t>ネンド</t>
    </rPh>
    <phoneticPr fontId="5"/>
  </si>
  <si>
    <t>前年同月比データ〔（R2年度－R1年度）/R1年度〕%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</si>
  <si>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</si>
  <si>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</si>
  <si>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S造</t>
    <rPh sb="1" eb="2">
      <t>ゾウ</t>
    </rPh>
    <phoneticPr fontId="2"/>
  </si>
  <si>
    <t>民・資</t>
  </si>
  <si>
    <t>貸家</t>
    <rPh sb="0" eb="2">
      <t>カシヤ</t>
    </rPh>
    <phoneticPr fontId="2"/>
  </si>
  <si>
    <t>富岡町</t>
    <rPh sb="0" eb="3">
      <t>トミオカマチ</t>
    </rPh>
    <phoneticPr fontId="2"/>
  </si>
  <si>
    <t>　　　　　　　　令和２年分</t>
    <rPh sb="8" eb="10">
      <t>レイワ</t>
    </rPh>
    <rPh sb="12" eb="13">
      <t>フン</t>
    </rPh>
    <phoneticPr fontId="5"/>
  </si>
  <si>
    <t>ＲＣ造</t>
  </si>
  <si>
    <t>分譲</t>
    <rPh sb="0" eb="2">
      <t>ブンジョウ</t>
    </rPh>
    <phoneticPr fontId="2"/>
  </si>
  <si>
    <t>郡山市</t>
    <rPh sb="0" eb="2">
      <t>コオリヤマ</t>
    </rPh>
    <rPh sb="2" eb="3">
      <t>シ</t>
    </rPh>
    <phoneticPr fontId="2"/>
  </si>
  <si>
    <t>RC造</t>
    <rPh sb="2" eb="3">
      <t>ゾウ</t>
    </rPh>
    <phoneticPr fontId="2"/>
  </si>
  <si>
    <t>Ｓ造</t>
    <rPh sb="1" eb="2">
      <t>ゾウ</t>
    </rPh>
    <phoneticPr fontId="2"/>
  </si>
  <si>
    <t>賃貸</t>
    <rPh sb="0" eb="2">
      <t>チンタイ</t>
    </rPh>
    <phoneticPr fontId="2"/>
  </si>
  <si>
    <t>楢葉町</t>
    <rPh sb="0" eb="3">
      <t>ナラハマチ</t>
    </rPh>
    <phoneticPr fontId="2"/>
  </si>
  <si>
    <t>賃貸</t>
  </si>
  <si>
    <t>その他</t>
    <rPh sb="2" eb="3">
      <t>タ</t>
    </rPh>
    <phoneticPr fontId="2"/>
  </si>
  <si>
    <t>浪江町</t>
    <rPh sb="0" eb="3">
      <t>ナミエマチ</t>
    </rPh>
    <phoneticPr fontId="2"/>
  </si>
  <si>
    <t>令和2年分</t>
    <rPh sb="0" eb="2">
      <t>レイワ</t>
    </rPh>
    <rPh sb="4" eb="5">
      <t>プン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</si>
</sst>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83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37" fontId="1" fillId="0" borderId="9" xfId="0" applyNumberFormat="1" applyFont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15" fillId="0" borderId="35" xfId="0" applyNumberFormat="1" applyFont="1" applyBorder="1" applyProtection="1">
      <protection locked="0"/>
    </xf>
    <xf numFmtId="37" fontId="9" fillId="0" borderId="36" xfId="0" applyNumberFormat="1" applyFont="1" applyBorder="1" applyProtection="1"/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37" fontId="15" fillId="0" borderId="39" xfId="0" applyNumberFormat="1" applyFont="1" applyBorder="1" applyProtection="1">
      <protection locked="0"/>
    </xf>
    <xf numFmtId="178" fontId="15" fillId="0" borderId="40" xfId="0" applyNumberFormat="1" applyFont="1" applyBorder="1" applyProtection="1">
      <protection locked="0"/>
    </xf>
    <xf numFmtId="37" fontId="15" fillId="0" borderId="41" xfId="0" applyNumberFormat="1" applyFont="1" applyBorder="1" applyProtection="1">
      <protection locked="0"/>
    </xf>
    <xf numFmtId="178" fontId="15" fillId="0" borderId="42" xfId="0" applyNumberFormat="1" applyFont="1" applyBorder="1" applyProtection="1">
      <protection locked="0"/>
    </xf>
    <xf numFmtId="37" fontId="15" fillId="0" borderId="43" xfId="0" applyNumberFormat="1" applyFont="1" applyBorder="1" applyProtection="1">
      <protection locked="0"/>
    </xf>
    <xf numFmtId="178" fontId="15" fillId="0" borderId="44" xfId="0" applyNumberFormat="1" applyFont="1" applyBorder="1" applyProtection="1">
      <protection locked="0"/>
    </xf>
    <xf numFmtId="37" fontId="16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15" fillId="0" borderId="52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178" fontId="15" fillId="0" borderId="57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8" xfId="0" applyNumberFormat="1" applyFont="1" applyBorder="1" applyAlignment="1" applyProtection="1">
      <alignment horizontal="center"/>
      <protection locked="0"/>
    </xf>
    <xf numFmtId="37" fontId="15" fillId="0" borderId="59" xfId="0" applyNumberFormat="1" applyFont="1" applyBorder="1" applyProtection="1">
      <protection locked="0"/>
    </xf>
    <xf numFmtId="37" fontId="9" fillId="0" borderId="60" xfId="0" applyNumberFormat="1" applyFont="1" applyBorder="1" applyProtection="1"/>
    <xf numFmtId="37" fontId="16" fillId="0" borderId="61" xfId="0" applyNumberFormat="1" applyFont="1" applyBorder="1" applyProtection="1"/>
    <xf numFmtId="37" fontId="16" fillId="0" borderId="62" xfId="0" applyNumberFormat="1" applyFont="1" applyBorder="1" applyProtection="1">
      <protection locked="0"/>
    </xf>
    <xf numFmtId="37" fontId="16" fillId="0" borderId="63" xfId="0" applyNumberFormat="1" applyFont="1" applyBorder="1" applyProtection="1"/>
    <xf numFmtId="37" fontId="16" fillId="0" borderId="64" xfId="0" applyNumberFormat="1" applyFont="1" applyBorder="1" applyProtection="1">
      <protection locked="0"/>
    </xf>
    <xf numFmtId="37" fontId="16" fillId="0" borderId="61" xfId="0" applyNumberFormat="1" applyFont="1" applyBorder="1" applyProtection="1">
      <protection locked="0"/>
    </xf>
    <xf numFmtId="37" fontId="16" fillId="0" borderId="63" xfId="0" applyNumberFormat="1" applyFont="1" applyBorder="1" applyProtection="1">
      <protection locked="0"/>
    </xf>
    <xf numFmtId="37" fontId="15" fillId="0" borderId="61" xfId="0" applyNumberFormat="1" applyFont="1" applyBorder="1" applyProtection="1">
      <protection locked="0"/>
    </xf>
    <xf numFmtId="37" fontId="15" fillId="0" borderId="62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15" fillId="0" borderId="64" xfId="0" applyNumberFormat="1" applyFont="1" applyBorder="1" applyProtection="1">
      <protection locked="0"/>
    </xf>
    <xf numFmtId="37" fontId="9" fillId="0" borderId="54" xfId="0" applyNumberFormat="1" applyFont="1" applyBorder="1" applyProtection="1"/>
    <xf numFmtId="0" fontId="17" fillId="0" borderId="0" xfId="0" applyFont="1"/>
    <xf numFmtId="37" fontId="9" fillId="0" borderId="65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6" xfId="0" applyNumberFormat="1" applyFont="1" applyBorder="1" applyProtection="1"/>
    <xf numFmtId="37" fontId="9" fillId="0" borderId="67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69" xfId="0" applyNumberFormat="1" applyFont="1" applyBorder="1" applyProtection="1"/>
    <xf numFmtId="0" fontId="9" fillId="0" borderId="68" xfId="0" applyFont="1" applyBorder="1"/>
    <xf numFmtId="37" fontId="15" fillId="0" borderId="70" xfId="0" applyNumberFormat="1" applyFont="1" applyBorder="1" applyProtection="1">
      <protection locked="0"/>
    </xf>
    <xf numFmtId="37" fontId="9" fillId="0" borderId="71" xfId="0" applyNumberFormat="1" applyFont="1" applyBorder="1" applyProtection="1"/>
    <xf numFmtId="37" fontId="9" fillId="0" borderId="72" xfId="0" applyNumberFormat="1" applyFont="1" applyBorder="1" applyProtection="1"/>
    <xf numFmtId="37" fontId="9" fillId="0" borderId="73" xfId="0" applyNumberFormat="1" applyFont="1" applyBorder="1" applyProtection="1"/>
    <xf numFmtId="0" fontId="9" fillId="0" borderId="74" xfId="0" applyFont="1" applyBorder="1"/>
    <xf numFmtId="37" fontId="9" fillId="0" borderId="75" xfId="0" applyNumberFormat="1" applyFont="1" applyBorder="1" applyProtection="1"/>
    <xf numFmtId="37" fontId="9" fillId="0" borderId="74" xfId="0" applyNumberFormat="1" applyFont="1" applyBorder="1" applyProtection="1"/>
    <xf numFmtId="37" fontId="15" fillId="0" borderId="76" xfId="0" applyNumberFormat="1" applyFont="1" applyBorder="1" applyProtection="1">
      <protection locked="0"/>
    </xf>
    <xf numFmtId="37" fontId="9" fillId="0" borderId="77" xfId="0" applyNumberFormat="1" applyFont="1" applyBorder="1" applyProtection="1"/>
    <xf numFmtId="37" fontId="15" fillId="0" borderId="67" xfId="0" applyNumberFormat="1" applyFont="1" applyBorder="1" applyAlignment="1" applyProtection="1">
      <alignment horizontal="center"/>
      <protection locked="0"/>
    </xf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9" fillId="0" borderId="82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3" xfId="0" applyNumberFormat="1" applyFont="1" applyBorder="1" applyProtection="1"/>
    <xf numFmtId="37" fontId="9" fillId="0" borderId="83" xfId="0" applyNumberFormat="1" applyFont="1" applyBorder="1" applyProtection="1"/>
    <xf numFmtId="37" fontId="9" fillId="0" borderId="84" xfId="0" applyNumberFormat="1" applyFont="1" applyBorder="1" applyProtection="1"/>
    <xf numFmtId="37" fontId="15" fillId="0" borderId="85" xfId="0" applyNumberFormat="1" applyFont="1" applyBorder="1" applyAlignment="1" applyProtection="1">
      <alignment horizontal="center"/>
      <protection locked="0"/>
    </xf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9" fillId="0" borderId="90" xfId="0" applyNumberFormat="1" applyFont="1" applyBorder="1" applyProtection="1"/>
    <xf numFmtId="37" fontId="15" fillId="0" borderId="91" xfId="0" applyNumberFormat="1" applyFont="1" applyBorder="1" applyAlignment="1" applyProtection="1">
      <alignment horizontal="center"/>
      <protection locked="0"/>
    </xf>
    <xf numFmtId="37" fontId="9" fillId="0" borderId="50" xfId="0" applyNumberFormat="1" applyFont="1" applyBorder="1" applyProtection="1"/>
    <xf numFmtId="37" fontId="15" fillId="0" borderId="92" xfId="0" applyNumberFormat="1" applyFont="1" applyBorder="1" applyAlignment="1" applyProtection="1">
      <alignment horizontal="center"/>
      <protection locked="0"/>
    </xf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9" fillId="0" borderId="95" xfId="0" applyNumberFormat="1" applyFont="1" applyBorder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 applyProtection="1"/>
    <xf numFmtId="37" fontId="9" fillId="0" borderId="98" xfId="0" applyNumberFormat="1" applyFont="1" applyBorder="1" applyProtection="1"/>
    <xf numFmtId="37" fontId="9" fillId="0" borderId="99" xfId="0" applyNumberFormat="1" applyFont="1" applyBorder="1" applyProtection="1"/>
    <xf numFmtId="37" fontId="15" fillId="0" borderId="56" xfId="0" applyNumberFormat="1" applyFont="1" applyBorder="1" applyAlignment="1" applyProtection="1">
      <alignment horizontal="center"/>
      <protection locked="0"/>
    </xf>
    <xf numFmtId="37" fontId="9" fillId="0" borderId="100" xfId="0" applyNumberFormat="1" applyFont="1" applyBorder="1" applyProtection="1"/>
    <xf numFmtId="37" fontId="9" fillId="0" borderId="55" xfId="0" applyNumberFormat="1" applyFont="1" applyBorder="1" applyProtection="1"/>
    <xf numFmtId="37" fontId="9" fillId="0" borderId="101" xfId="0" applyNumberFormat="1" applyFont="1" applyBorder="1" applyProtection="1"/>
    <xf numFmtId="37" fontId="9" fillId="0" borderId="102" xfId="0" applyNumberFormat="1" applyFont="1" applyBorder="1" applyProtection="1"/>
    <xf numFmtId="37" fontId="15" fillId="0" borderId="103" xfId="0" applyNumberFormat="1" applyFont="1" applyBorder="1" applyProtection="1">
      <protection locked="0"/>
    </xf>
    <xf numFmtId="37" fontId="9" fillId="0" borderId="104" xfId="0" applyNumberFormat="1" applyFont="1" applyBorder="1" applyProtection="1"/>
    <xf numFmtId="37" fontId="15" fillId="0" borderId="105" xfId="0" applyNumberFormat="1" applyFont="1" applyBorder="1" applyAlignment="1" applyProtection="1">
      <alignment horizontal="center"/>
      <protection locked="0"/>
    </xf>
    <xf numFmtId="37" fontId="9" fillId="0" borderId="106" xfId="0" applyNumberFormat="1" applyFont="1" applyBorder="1" applyProtection="1"/>
    <xf numFmtId="37" fontId="9" fillId="0" borderId="107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9" fillId="0" borderId="111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2" xfId="0" applyNumberFormat="1" applyFont="1" applyBorder="1" applyProtection="1"/>
    <xf numFmtId="37" fontId="9" fillId="0" borderId="113" xfId="0" applyNumberFormat="1" applyFont="1" applyBorder="1" applyProtection="1"/>
    <xf numFmtId="37" fontId="15" fillId="0" borderId="114" xfId="0" applyNumberFormat="1" applyFont="1" applyBorder="1" applyAlignment="1" applyProtection="1">
      <alignment horizontal="center"/>
      <protection locked="0"/>
    </xf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9" fillId="0" borderId="117" xfId="0" applyNumberFormat="1" applyFont="1" applyBorder="1" applyProtection="1"/>
    <xf numFmtId="37" fontId="15" fillId="0" borderId="118" xfId="0" applyNumberFormat="1" applyFont="1" applyBorder="1" applyProtection="1">
      <protection locked="0"/>
    </xf>
    <xf numFmtId="37" fontId="9" fillId="0" borderId="119" xfId="0" applyNumberFormat="1" applyFont="1" applyBorder="1" applyProtection="1"/>
    <xf numFmtId="37" fontId="9" fillId="0" borderId="120" xfId="0" applyNumberFormat="1" applyFont="1" applyBorder="1" applyProtection="1"/>
    <xf numFmtId="37" fontId="15" fillId="4" borderId="67" xfId="0" applyNumberFormat="1" applyFont="1" applyFill="1" applyBorder="1" applyAlignment="1" applyProtection="1">
      <alignment horizontal="center"/>
    </xf>
    <xf numFmtId="37" fontId="15" fillId="0" borderId="43" xfId="0" applyNumberFormat="1" applyFont="1" applyBorder="1" applyAlignment="1" applyProtection="1">
      <alignment horizontal="center"/>
      <protection locked="0"/>
    </xf>
    <xf numFmtId="37" fontId="9" fillId="0" borderId="121" xfId="0" applyNumberFormat="1" applyFont="1" applyBorder="1" applyProtection="1"/>
    <xf numFmtId="37" fontId="9" fillId="0" borderId="42" xfId="0" applyNumberFormat="1" applyFont="1" applyBorder="1" applyProtection="1"/>
    <xf numFmtId="37" fontId="9" fillId="0" borderId="122" xfId="0" applyNumberFormat="1" applyFont="1" applyBorder="1" applyProtection="1"/>
    <xf numFmtId="37" fontId="9" fillId="0" borderId="58" xfId="0" applyNumberFormat="1" applyFont="1" applyBorder="1" applyProtection="1"/>
    <xf numFmtId="37" fontId="15" fillId="0" borderId="123" xfId="0" applyNumberFormat="1" applyFont="1" applyBorder="1" applyAlignment="1" applyProtection="1">
      <alignment horizontal="center"/>
      <protection locked="0"/>
    </xf>
    <xf numFmtId="37" fontId="9" fillId="0" borderId="124" xfId="0" applyNumberFormat="1" applyFont="1" applyBorder="1" applyProtection="1"/>
    <xf numFmtId="37" fontId="9" fillId="0" borderId="125" xfId="0" applyNumberFormat="1" applyFont="1" applyBorder="1" applyProtection="1"/>
    <xf numFmtId="37" fontId="15" fillId="0" borderId="67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178" fontId="15" fillId="0" borderId="126" xfId="0" applyNumberFormat="1" applyFont="1" applyBorder="1" applyProtection="1">
      <protection locked="0"/>
    </xf>
    <xf numFmtId="178" fontId="15" fillId="0" borderId="127" xfId="0" applyNumberFormat="1" applyFont="1" applyBorder="1" applyProtection="1">
      <protection locked="0"/>
    </xf>
    <xf numFmtId="37" fontId="15" fillId="0" borderId="128" xfId="0" applyNumberFormat="1" applyFont="1" applyBorder="1" applyProtection="1">
      <protection locked="0"/>
    </xf>
    <xf numFmtId="37" fontId="9" fillId="0" borderId="129" xfId="0" applyNumberFormat="1" applyFont="1" applyBorder="1" applyProtection="1"/>
    <xf numFmtId="178" fontId="15" fillId="0" borderId="15" xfId="0" applyNumberFormat="1" applyFont="1" applyBorder="1" applyProtection="1">
      <protection locked="0"/>
    </xf>
    <xf numFmtId="179" fontId="9" fillId="0" borderId="56" xfId="0" applyNumberFormat="1" applyFont="1" applyBorder="1" applyProtection="1"/>
    <xf numFmtId="37" fontId="9" fillId="0" borderId="56" xfId="0" applyNumberFormat="1" applyFont="1" applyBorder="1" applyProtection="1"/>
    <xf numFmtId="178" fontId="15" fillId="0" borderId="130" xfId="0" applyNumberFormat="1" applyFont="1" applyBorder="1" applyProtection="1">
      <protection locked="0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7" fontId="0" fillId="0" borderId="0" xfId="0" applyNumberFormat="1"/>
    <xf numFmtId="0" fontId="1" fillId="0" borderId="131" xfId="0" applyFont="1" applyBorder="1" applyAlignment="1" applyProtection="1">
      <alignment horizontal="center"/>
    </xf>
    <xf numFmtId="178" fontId="1" fillId="0" borderId="132" xfId="0" applyNumberFormat="1" applyFont="1" applyBorder="1" applyProtection="1"/>
    <xf numFmtId="179" fontId="1" fillId="0" borderId="131" xfId="0" applyNumberFormat="1" applyFont="1" applyBorder="1" applyProtection="1"/>
    <xf numFmtId="178" fontId="1" fillId="0" borderId="131" xfId="0" applyNumberFormat="1" applyFont="1" applyBorder="1" applyProtection="1"/>
    <xf numFmtId="0" fontId="1" fillId="0" borderId="131" xfId="0" applyNumberFormat="1" applyFont="1" applyBorder="1" applyProtection="1"/>
    <xf numFmtId="178" fontId="1" fillId="0" borderId="131" xfId="0" applyNumberFormat="1" applyFont="1" applyFill="1" applyBorder="1" applyProtection="1"/>
    <xf numFmtId="0" fontId="1" fillId="0" borderId="133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4" xfId="0" applyNumberFormat="1" applyFont="1" applyBorder="1" applyProtection="1"/>
    <xf numFmtId="178" fontId="1" fillId="0" borderId="0" xfId="0" applyNumberFormat="1" applyFont="1" applyProtection="1"/>
    <xf numFmtId="37" fontId="1" fillId="0" borderId="135" xfId="0" applyNumberFormat="1" applyFont="1" applyBorder="1" applyProtection="1"/>
    <xf numFmtId="0" fontId="0" fillId="5" borderId="136" xfId="0" applyFill="1" applyBorder="1"/>
    <xf numFmtId="0" fontId="0" fillId="5" borderId="137" xfId="0" applyFill="1" applyBorder="1"/>
    <xf numFmtId="37" fontId="0" fillId="5" borderId="137" xfId="0" applyNumberFormat="1" applyFill="1" applyBorder="1"/>
    <xf numFmtId="37" fontId="0" fillId="5" borderId="138" xfId="0" applyNumberFormat="1" applyFill="1" applyBorder="1"/>
    <xf numFmtId="0" fontId="0" fillId="0" borderId="139" xfId="0" applyBorder="1"/>
    <xf numFmtId="37" fontId="0" fillId="0" borderId="139" xfId="0" applyNumberFormat="1" applyBorder="1"/>
    <xf numFmtId="180" fontId="0" fillId="0" borderId="139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37" xfId="0" applyNumberFormat="1" applyFill="1" applyBorder="1"/>
    <xf numFmtId="180" fontId="0" fillId="0" borderId="139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85" xfId="0" applyNumberFormat="1" applyFont="1" applyBorder="1" applyProtection="1"/>
    <xf numFmtId="180" fontId="0" fillId="0" borderId="139" xfId="0" applyNumberFormat="1" applyFont="1" applyBorder="1" applyAlignment="1">
      <alignment horizontal="right"/>
    </xf>
    <xf numFmtId="178" fontId="0" fillId="0" borderId="139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49" fontId="9" fillId="0" borderId="0" xfId="0" applyNumberFormat="1" applyFont="1" applyFill="1" applyProtection="1"/>
    <xf numFmtId="37" fontId="15" fillId="0" borderId="140" xfId="0" applyNumberFormat="1" applyFont="1" applyBorder="1" applyProtection="1">
      <protection locked="0"/>
    </xf>
    <xf numFmtId="38" fontId="1" fillId="0" borderId="0" xfId="3" applyFont="1" applyAlignment="1" applyProtection="1"/>
    <xf numFmtId="37" fontId="15" fillId="0" borderId="141" xfId="0" applyNumberFormat="1" applyFont="1" applyBorder="1" applyProtection="1">
      <protection locked="0"/>
    </xf>
    <xf numFmtId="37" fontId="9" fillId="0" borderId="142" xfId="0" applyNumberFormat="1" applyFont="1" applyBorder="1" applyProtection="1"/>
    <xf numFmtId="178" fontId="1" fillId="0" borderId="132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43" xfId="0" applyNumberFormat="1" applyFont="1" applyBorder="1" applyProtection="1">
      <protection locked="0"/>
    </xf>
    <xf numFmtId="37" fontId="15" fillId="0" borderId="144" xfId="0" applyNumberFormat="1" applyFont="1" applyBorder="1" applyProtection="1">
      <protection locked="0"/>
    </xf>
    <xf numFmtId="37" fontId="15" fillId="0" borderId="145" xfId="0" applyNumberFormat="1" applyFont="1" applyBorder="1" applyProtection="1">
      <protection locked="0"/>
    </xf>
    <xf numFmtId="37" fontId="15" fillId="0" borderId="146" xfId="0" applyNumberFormat="1" applyFont="1" applyBorder="1" applyProtection="1">
      <protection locked="0"/>
    </xf>
    <xf numFmtId="37" fontId="15" fillId="0" borderId="148" xfId="0" applyNumberFormat="1" applyFont="1" applyBorder="1" applyProtection="1">
      <protection locked="0"/>
    </xf>
    <xf numFmtId="37" fontId="1" fillId="0" borderId="101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7" fontId="1" fillId="0" borderId="101" xfId="0" applyNumberFormat="1" applyFont="1" applyBorder="1" applyAlignment="1" applyProtection="1">
      <alignment horizontal="right"/>
    </xf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180" fontId="0" fillId="0" borderId="139" xfId="0" applyNumberFormat="1" applyFont="1" applyBorder="1" applyAlignment="1">
      <alignment horizontal="right" shrinkToFit="1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48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37" fontId="0" fillId="0" borderId="0" xfId="0" applyNumberFormat="1" applyBorder="1"/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0" fontId="1" fillId="0" borderId="137" xfId="0" applyFont="1" applyBorder="1" applyAlignment="1" applyProtection="1">
      <alignment horizontal="center"/>
    </xf>
    <xf numFmtId="37" fontId="1" fillId="0" borderId="150" xfId="0" applyNumberFormat="1" applyFont="1" applyBorder="1" applyProtection="1"/>
    <xf numFmtId="0" fontId="1" fillId="0" borderId="137" xfId="0" applyNumberFormat="1" applyFont="1" applyBorder="1" applyProtection="1"/>
    <xf numFmtId="37" fontId="1" fillId="0" borderId="137" xfId="0" applyNumberFormat="1" applyFont="1" applyBorder="1" applyProtection="1"/>
    <xf numFmtId="179" fontId="1" fillId="0" borderId="137" xfId="0" applyNumberFormat="1" applyFont="1" applyBorder="1" applyProtection="1"/>
    <xf numFmtId="37" fontId="1" fillId="0" borderId="150" xfId="0" applyNumberFormat="1" applyFont="1" applyBorder="1" applyAlignment="1" applyProtection="1">
      <alignment horizontal="right"/>
    </xf>
    <xf numFmtId="181" fontId="7" fillId="0" borderId="0" xfId="0" quotePrefix="1" applyNumberFormat="1" applyFont="1" applyFill="1" applyAlignment="1">
      <alignment horizontal="right"/>
    </xf>
    <xf numFmtId="181" fontId="7" fillId="0" borderId="78" xfId="0" quotePrefix="1" applyNumberFormat="1" applyFont="1" applyFill="1" applyBorder="1" applyAlignment="1">
      <alignment horizontal="right"/>
    </xf>
    <xf numFmtId="180" fontId="0" fillId="0" borderId="139" xfId="0" applyNumberFormat="1" applyFont="1" applyFill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47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9" xfId="0" applyNumberFormat="1" applyFont="1" applyBorder="1" applyAlignment="1" applyProtection="1">
      <alignment shrinkToFit="1"/>
      <protection locked="0"/>
    </xf>
    <xf numFmtId="37" fontId="15" fillId="0" borderId="149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 applyBorder="1"/>
    <xf numFmtId="37" fontId="16" fillId="0" borderId="151" xfId="0" applyNumberFormat="1" applyFont="1" applyBorder="1" applyProtection="1"/>
    <xf numFmtId="37" fontId="16" fillId="0" borderId="152" xfId="0" applyNumberFormat="1" applyFont="1" applyBorder="1" applyProtection="1"/>
    <xf numFmtId="37" fontId="9" fillId="0" borderId="153" xfId="0" applyNumberFormat="1" applyFont="1" applyBorder="1" applyProtection="1"/>
    <xf numFmtId="37" fontId="15" fillId="0" borderId="154" xfId="0" applyNumberFormat="1" applyFont="1" applyBorder="1" applyAlignment="1" applyProtection="1">
      <alignment shrinkToFit="1"/>
      <protection locked="0"/>
    </xf>
    <xf numFmtId="37" fontId="15" fillId="0" borderId="64" xfId="0" applyNumberFormat="1" applyFont="1" applyBorder="1" applyAlignment="1" applyProtection="1">
      <alignment shrinkToFit="1"/>
      <protection locked="0"/>
    </xf>
    <xf numFmtId="37" fontId="15" fillId="0" borderId="34" xfId="0" applyNumberFormat="1" applyFont="1" applyFill="1" applyBorder="1" applyProtection="1"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49" xfId="0" applyNumberFormat="1" applyFont="1" applyBorder="1" applyAlignment="1" applyProtection="1">
      <alignment shrinkToFit="1"/>
      <protection locked="0"/>
    </xf>
    <xf numFmtId="37" fontId="9" fillId="0" borderId="146" xfId="0" applyNumberFormat="1" applyFont="1" applyBorder="1" applyAlignment="1" applyProtection="1">
      <alignment shrinkToFit="1"/>
      <protection locked="0"/>
    </xf>
    <xf numFmtId="178" fontId="9" fillId="0" borderId="27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37" fontId="9" fillId="0" borderId="28" xfId="0" applyNumberFormat="1" applyFont="1" applyBorder="1" applyAlignment="1" applyProtection="1">
      <alignment shrinkToFit="1"/>
      <protection locked="0"/>
    </xf>
    <xf numFmtId="0" fontId="0" fillId="0" borderId="0" xfId="0" applyFont="1" applyFill="1" applyAlignment="1" applyProtection="1">
      <alignment horizontal="left" shrinkToFit="1"/>
    </xf>
    <xf numFmtId="0" fontId="0" fillId="0" borderId="0" xfId="0" applyFont="1" applyFill="1" applyProtection="1"/>
    <xf numFmtId="177" fontId="0" fillId="0" borderId="0" xfId="0" applyNumberFormat="1" applyFont="1" applyFill="1" applyBorder="1" applyAlignment="1">
      <alignment horizontal="right"/>
    </xf>
    <xf numFmtId="37" fontId="9" fillId="0" borderId="24" xfId="0" applyNumberFormat="1" applyFont="1" applyBorder="1" applyAlignment="1" applyProtection="1">
      <alignment shrinkToFit="1"/>
      <protection locked="0"/>
    </xf>
    <xf numFmtId="37" fontId="21" fillId="0" borderId="13" xfId="0" applyNumberFormat="1" applyFont="1" applyBorder="1" applyProtection="1">
      <protection locked="0"/>
    </xf>
    <xf numFmtId="179" fontId="21" fillId="0" borderId="13" xfId="0" applyNumberFormat="1" applyFont="1" applyBorder="1" applyProtection="1"/>
    <xf numFmtId="178" fontId="21" fillId="0" borderId="9" xfId="0" applyNumberFormat="1" applyFont="1" applyBorder="1" applyProtection="1">
      <protection locked="0"/>
    </xf>
    <xf numFmtId="179" fontId="21" fillId="0" borderId="56" xfId="0" applyNumberFormat="1" applyFont="1" applyBorder="1" applyProtection="1"/>
    <xf numFmtId="178" fontId="21" fillId="0" borderId="15" xfId="0" applyNumberFormat="1" applyFont="1" applyBorder="1" applyProtection="1">
      <protection locked="0"/>
    </xf>
    <xf numFmtId="37" fontId="9" fillId="0" borderId="154" xfId="0" applyNumberFormat="1" applyFont="1" applyBorder="1" applyAlignment="1" applyProtection="1">
      <alignment shrinkToFit="1"/>
      <protection locked="0"/>
    </xf>
    <xf numFmtId="9" fontId="21" fillId="0" borderId="9" xfId="0" applyNumberFormat="1" applyFont="1" applyBorder="1" applyProtection="1">
      <protection locked="0"/>
    </xf>
    <xf numFmtId="9" fontId="21" fillId="0" borderId="15" xfId="0" applyNumberFormat="1" applyFont="1" applyBorder="1" applyProtection="1">
      <protection locked="0"/>
    </xf>
    <xf numFmtId="37" fontId="16" fillId="0" borderId="13" xfId="0" applyNumberFormat="1" applyFont="1" applyFill="1" applyBorder="1" applyProtection="1">
      <protection locked="0"/>
    </xf>
    <xf numFmtId="37" fontId="16" fillId="0" borderId="56" xfId="0" applyNumberFormat="1" applyFont="1" applyFill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179" fontId="16" fillId="0" borderId="13" xfId="0" applyNumberFormat="1" applyFont="1" applyBorder="1" applyProtection="1"/>
    <xf numFmtId="9" fontId="16" fillId="0" borderId="9" xfId="0" applyNumberFormat="1" applyFont="1" applyBorder="1" applyProtection="1">
      <protection locked="0"/>
    </xf>
    <xf numFmtId="179" fontId="16" fillId="0" borderId="56" xfId="0" applyNumberFormat="1" applyFont="1" applyBorder="1" applyProtection="1"/>
    <xf numFmtId="9" fontId="16" fillId="0" borderId="15" xfId="0" applyNumberFormat="1" applyFont="1" applyBorder="1" applyProtection="1">
      <protection locked="0"/>
    </xf>
    <xf numFmtId="37" fontId="9" fillId="0" borderId="25" xfId="0" applyNumberFormat="1" applyFont="1" applyBorder="1" applyAlignment="1" applyProtection="1">
      <alignment shrinkToFit="1"/>
      <protection locked="0"/>
    </xf>
    <xf numFmtId="178" fontId="9" fillId="0" borderId="29" xfId="0" applyNumberFormat="1" applyFont="1" applyBorder="1" applyAlignment="1" applyProtection="1">
      <alignment shrinkToFit="1"/>
      <protection locked="0"/>
    </xf>
    <xf numFmtId="49" fontId="22" fillId="0" borderId="11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 applyProtection="1">
      <alignment horizontal="center"/>
    </xf>
    <xf numFmtId="0" fontId="22" fillId="0" borderId="137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wrapText="1"/>
    </xf>
    <xf numFmtId="0" fontId="0" fillId="0" borderId="0" xfId="0" applyFont="1" applyFill="1" applyBorder="1" applyProtection="1"/>
    <xf numFmtId="176" fontId="0" fillId="0" borderId="0" xfId="0" applyNumberFormat="1" applyFont="1" applyFill="1" applyBorder="1" applyAlignment="1">
      <alignment horizontal="right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'１ページ'!$AE$37</c:f>
              <c:strCache>
                <c:ptCount val="1"/>
                <c:pt idx="0">
                  <c:v>平成30年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1028</c:v>
                </c:pt>
                <c:pt idx="1">
                  <c:v>1072</c:v>
                </c:pt>
                <c:pt idx="2">
                  <c:v>810</c:v>
                </c:pt>
                <c:pt idx="3">
                  <c:v>1174</c:v>
                </c:pt>
                <c:pt idx="4">
                  <c:v>740</c:v>
                </c:pt>
                <c:pt idx="5">
                  <c:v>1255</c:v>
                </c:pt>
                <c:pt idx="6">
                  <c:v>1302</c:v>
                </c:pt>
                <c:pt idx="7">
                  <c:v>1262</c:v>
                </c:pt>
                <c:pt idx="8">
                  <c:v>1046</c:v>
                </c:pt>
                <c:pt idx="9">
                  <c:v>873</c:v>
                </c:pt>
                <c:pt idx="10">
                  <c:v>1051</c:v>
                </c:pt>
                <c:pt idx="11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'１ページ'!$AE$38</c:f>
              <c:strCache>
                <c:ptCount val="1"/>
                <c:pt idx="0">
                  <c:v>令和元年(平成3１年)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'１ページ'!$AF$38:$AQ$38</c:f>
              <c:numCache>
                <c:formatCode>#,##0_);\(#,##0\)</c:formatCode>
                <c:ptCount val="12"/>
                <c:pt idx="0">
                  <c:v>676</c:v>
                </c:pt>
                <c:pt idx="1">
                  <c:v>918</c:v>
                </c:pt>
                <c:pt idx="2">
                  <c:v>768</c:v>
                </c:pt>
                <c:pt idx="3">
                  <c:v>1094</c:v>
                </c:pt>
                <c:pt idx="4">
                  <c:v>600</c:v>
                </c:pt>
                <c:pt idx="5">
                  <c:v>1471</c:v>
                </c:pt>
                <c:pt idx="6">
                  <c:v>921</c:v>
                </c:pt>
                <c:pt idx="7">
                  <c:v>772</c:v>
                </c:pt>
                <c:pt idx="8">
                  <c:v>1105</c:v>
                </c:pt>
                <c:pt idx="9">
                  <c:v>907</c:v>
                </c:pt>
                <c:pt idx="10">
                  <c:v>817</c:v>
                </c:pt>
                <c:pt idx="11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'１ページ'!$AE$39</c:f>
              <c:strCache>
                <c:ptCount val="1"/>
                <c:pt idx="0">
                  <c:v>令和2年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val>
            <c:numRef>
              <c:f>'１ページ'!$AF$39:$AQ$39</c:f>
              <c:numCache>
                <c:formatCode>#,##0_);\(#,##0\)</c:formatCode>
                <c:ptCount val="12"/>
                <c:pt idx="0">
                  <c:v>713</c:v>
                </c:pt>
                <c:pt idx="1">
                  <c:v>1090</c:v>
                </c:pt>
                <c:pt idx="2">
                  <c:v>810</c:v>
                </c:pt>
                <c:pt idx="3">
                  <c:v>908</c:v>
                </c:pt>
                <c:pt idx="4">
                  <c:v>478</c:v>
                </c:pt>
                <c:pt idx="5">
                  <c:v>1007</c:v>
                </c:pt>
                <c:pt idx="6">
                  <c:v>849</c:v>
                </c:pt>
                <c:pt idx="7">
                  <c:v>740</c:v>
                </c:pt>
                <c:pt idx="8">
                  <c:v>762</c:v>
                </c:pt>
                <c:pt idx="9">
                  <c:v>891</c:v>
                </c:pt>
                <c:pt idx="10">
                  <c:v>777</c:v>
                </c:pt>
                <c:pt idx="11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D-48F5-AD12-FAA5AEFD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6469125974262486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'１ページ'!$AE$29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'１ページ'!$AF$28:$AQ$28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'１ページ'!$AF$29:$AQ$29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'１ページ'!$AE$30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'１ページ'!$AF$28:$AQ$28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'１ページ'!$AF$30:$AQ$30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'１ページ'!$AE$31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'１ページ'!$AF$28:$AQ$28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'１ページ'!$AF$31:$AQ$31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25</a:t>
            </a:r>
            <a:r>
              <a:rPr lang="ja-JP" altLang="en-US" sz="1200"/>
              <a:t>年度～令和２年度）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推移データ!$C$171:$C$266</c:f>
              <c:numCache>
                <c:formatCode>#,##0_);\(#,##0\)</c:formatCode>
                <c:ptCount val="96"/>
                <c:pt idx="0">
                  <c:v>1144</c:v>
                </c:pt>
                <c:pt idx="1">
                  <c:v>983</c:v>
                </c:pt>
                <c:pt idx="2">
                  <c:v>1506</c:v>
                </c:pt>
                <c:pt idx="3">
                  <c:v>2034</c:v>
                </c:pt>
                <c:pt idx="4">
                  <c:v>1281</c:v>
                </c:pt>
                <c:pt idx="5">
                  <c:v>1194</c:v>
                </c:pt>
                <c:pt idx="6">
                  <c:v>1176</c:v>
                </c:pt>
                <c:pt idx="7">
                  <c:v>1356</c:v>
                </c:pt>
                <c:pt idx="8">
                  <c:v>1432</c:v>
                </c:pt>
                <c:pt idx="9">
                  <c:v>1014</c:v>
                </c:pt>
                <c:pt idx="10">
                  <c:v>1631</c:v>
                </c:pt>
                <c:pt idx="11" formatCode="General">
                  <c:v>1203</c:v>
                </c:pt>
                <c:pt idx="12">
                  <c:v>927</c:v>
                </c:pt>
                <c:pt idx="13" formatCode="General">
                  <c:v>1148</c:v>
                </c:pt>
                <c:pt idx="14">
                  <c:v>1477</c:v>
                </c:pt>
                <c:pt idx="15">
                  <c:v>1647</c:v>
                </c:pt>
                <c:pt idx="16" formatCode="General">
                  <c:v>1100</c:v>
                </c:pt>
                <c:pt idx="17">
                  <c:v>1050</c:v>
                </c:pt>
                <c:pt idx="18">
                  <c:v>1178</c:v>
                </c:pt>
                <c:pt idx="19">
                  <c:v>1342</c:v>
                </c:pt>
                <c:pt idx="20">
                  <c:v>1448</c:v>
                </c:pt>
                <c:pt idx="21">
                  <c:v>826</c:v>
                </c:pt>
                <c:pt idx="22" formatCode="General">
                  <c:v>1131</c:v>
                </c:pt>
                <c:pt idx="23" formatCode="General">
                  <c:v>947</c:v>
                </c:pt>
                <c:pt idx="24" formatCode="General">
                  <c:v>1245</c:v>
                </c:pt>
                <c:pt idx="25">
                  <c:v>1446</c:v>
                </c:pt>
                <c:pt idx="26">
                  <c:v>1658</c:v>
                </c:pt>
                <c:pt idx="27">
                  <c:v>1410</c:v>
                </c:pt>
                <c:pt idx="28">
                  <c:v>1321</c:v>
                </c:pt>
                <c:pt idx="29">
                  <c:v>1401</c:v>
                </c:pt>
                <c:pt idx="30">
                  <c:v>1454</c:v>
                </c:pt>
                <c:pt idx="31">
                  <c:v>1231</c:v>
                </c:pt>
                <c:pt idx="32">
                  <c:v>1498</c:v>
                </c:pt>
                <c:pt idx="33">
                  <c:v>1151</c:v>
                </c:pt>
                <c:pt idx="34">
                  <c:v>1339</c:v>
                </c:pt>
                <c:pt idx="35">
                  <c:v>1455</c:v>
                </c:pt>
                <c:pt idx="36">
                  <c:v>1863</c:v>
                </c:pt>
                <c:pt idx="37">
                  <c:v>1606</c:v>
                </c:pt>
                <c:pt idx="38" formatCode="#,##0">
                  <c:v>1474</c:v>
                </c:pt>
                <c:pt idx="39">
                  <c:v>1676</c:v>
                </c:pt>
                <c:pt idx="40" formatCode="#,##0">
                  <c:v>1710</c:v>
                </c:pt>
                <c:pt idx="41">
                  <c:v>1447</c:v>
                </c:pt>
                <c:pt idx="42" formatCode="#,##0">
                  <c:v>1739</c:v>
                </c:pt>
                <c:pt idx="43" formatCode="#,##0">
                  <c:v>1399</c:v>
                </c:pt>
                <c:pt idx="44" formatCode="#,##0">
                  <c:v>1563</c:v>
                </c:pt>
                <c:pt idx="45" formatCode="#,##0">
                  <c:v>975</c:v>
                </c:pt>
                <c:pt idx="46" formatCode="#,##0">
                  <c:v>1132</c:v>
                </c:pt>
                <c:pt idx="47" formatCode="#,##0">
                  <c:v>1173</c:v>
                </c:pt>
                <c:pt idx="48" formatCode="#,##0">
                  <c:v>1465</c:v>
                </c:pt>
                <c:pt idx="49" formatCode="#,##0">
                  <c:v>1068</c:v>
                </c:pt>
                <c:pt idx="50" formatCode="General">
                  <c:v>996</c:v>
                </c:pt>
                <c:pt idx="51" formatCode="General">
                  <c:v>1234</c:v>
                </c:pt>
                <c:pt idx="52" formatCode="#,##0">
                  <c:v>1288</c:v>
                </c:pt>
                <c:pt idx="53">
                  <c:v>1408</c:v>
                </c:pt>
                <c:pt idx="54">
                  <c:v>1553</c:v>
                </c:pt>
                <c:pt idx="55">
                  <c:v>1164</c:v>
                </c:pt>
                <c:pt idx="56">
                  <c:v>1254</c:v>
                </c:pt>
                <c:pt idx="57">
                  <c:v>1028</c:v>
                </c:pt>
                <c:pt idx="58" formatCode="General">
                  <c:v>1072</c:v>
                </c:pt>
                <c:pt idx="59" formatCode="General">
                  <c:v>810</c:v>
                </c:pt>
                <c:pt idx="60" formatCode="General">
                  <c:v>1174</c:v>
                </c:pt>
                <c:pt idx="61" formatCode="General">
                  <c:v>740</c:v>
                </c:pt>
                <c:pt idx="62" formatCode="General">
                  <c:v>1255</c:v>
                </c:pt>
                <c:pt idx="63" formatCode="General">
                  <c:v>1302</c:v>
                </c:pt>
                <c:pt idx="64" formatCode="General">
                  <c:v>1262</c:v>
                </c:pt>
                <c:pt idx="65" formatCode="General">
                  <c:v>1046</c:v>
                </c:pt>
                <c:pt idx="66" formatCode="General">
                  <c:v>873</c:v>
                </c:pt>
                <c:pt idx="67" formatCode="General">
                  <c:v>1051</c:v>
                </c:pt>
                <c:pt idx="68" formatCode="General">
                  <c:v>1148</c:v>
                </c:pt>
                <c:pt idx="69" formatCode="General">
                  <c:v>676</c:v>
                </c:pt>
                <c:pt idx="70" formatCode="General">
                  <c:v>918</c:v>
                </c:pt>
                <c:pt idx="71" formatCode="General">
                  <c:v>768</c:v>
                </c:pt>
                <c:pt idx="72">
                  <c:v>1094</c:v>
                </c:pt>
                <c:pt idx="73">
                  <c:v>600</c:v>
                </c:pt>
                <c:pt idx="74">
                  <c:v>1471</c:v>
                </c:pt>
                <c:pt idx="75">
                  <c:v>921</c:v>
                </c:pt>
                <c:pt idx="76">
                  <c:v>772</c:v>
                </c:pt>
                <c:pt idx="77">
                  <c:v>1105</c:v>
                </c:pt>
                <c:pt idx="78" formatCode="General">
                  <c:v>907</c:v>
                </c:pt>
                <c:pt idx="79" formatCode="General">
                  <c:v>817</c:v>
                </c:pt>
                <c:pt idx="80" formatCode="General">
                  <c:v>994</c:v>
                </c:pt>
                <c:pt idx="81" formatCode="General">
                  <c:v>713</c:v>
                </c:pt>
                <c:pt idx="82" formatCode="General">
                  <c:v>1090</c:v>
                </c:pt>
                <c:pt idx="83">
                  <c:v>810</c:v>
                </c:pt>
                <c:pt idx="84">
                  <c:v>908</c:v>
                </c:pt>
                <c:pt idx="85">
                  <c:v>478</c:v>
                </c:pt>
                <c:pt idx="86">
                  <c:v>1007</c:v>
                </c:pt>
                <c:pt idx="87">
                  <c:v>849</c:v>
                </c:pt>
                <c:pt idx="88">
                  <c:v>740</c:v>
                </c:pt>
                <c:pt idx="89">
                  <c:v>762</c:v>
                </c:pt>
                <c:pt idx="90" formatCode="General">
                  <c:v>891</c:v>
                </c:pt>
                <c:pt idx="91" formatCode="General">
                  <c:v>777</c:v>
                </c:pt>
                <c:pt idx="92" formatCode="General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v>県北</c:v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推移データ!$D$171:$D$266</c:f>
              <c:numCache>
                <c:formatCode>General</c:formatCode>
                <c:ptCount val="96"/>
                <c:pt idx="0" formatCode="#,##0_);\(#,##0\)">
                  <c:v>240</c:v>
                </c:pt>
                <c:pt idx="1">
                  <c:v>241</c:v>
                </c:pt>
                <c:pt idx="2">
                  <c:v>313</c:v>
                </c:pt>
                <c:pt idx="3">
                  <c:v>341</c:v>
                </c:pt>
                <c:pt idx="4">
                  <c:v>233</c:v>
                </c:pt>
                <c:pt idx="5">
                  <c:v>167</c:v>
                </c:pt>
                <c:pt idx="6">
                  <c:v>272</c:v>
                </c:pt>
                <c:pt idx="7">
                  <c:v>299</c:v>
                </c:pt>
                <c:pt idx="8">
                  <c:v>446</c:v>
                </c:pt>
                <c:pt idx="9">
                  <c:v>307</c:v>
                </c:pt>
                <c:pt idx="10">
                  <c:v>313</c:v>
                </c:pt>
                <c:pt idx="11">
                  <c:v>301</c:v>
                </c:pt>
                <c:pt idx="12" formatCode="#,##0_);\(#,##0\)">
                  <c:v>194</c:v>
                </c:pt>
                <c:pt idx="13" formatCode="#,##0_);\(#,##0\)">
                  <c:v>341</c:v>
                </c:pt>
                <c:pt idx="14" formatCode="#,##0_);\(#,##0\)">
                  <c:v>275</c:v>
                </c:pt>
                <c:pt idx="15" formatCode="#,##0_);\(#,##0\)">
                  <c:v>228</c:v>
                </c:pt>
                <c:pt idx="16" formatCode="#,##0_);\(#,##0\)">
                  <c:v>165</c:v>
                </c:pt>
                <c:pt idx="17" formatCode="#,##0_);\(#,##0\)">
                  <c:v>280</c:v>
                </c:pt>
                <c:pt idx="18" formatCode="#,##0_);\(#,##0\)">
                  <c:v>212</c:v>
                </c:pt>
                <c:pt idx="19" formatCode="#,##0_);\(#,##0\)">
                  <c:v>314</c:v>
                </c:pt>
                <c:pt idx="20" formatCode="#,##0_);\(#,##0\)">
                  <c:v>228</c:v>
                </c:pt>
                <c:pt idx="21" formatCode="#,##0_);\(#,##0\)">
                  <c:v>235</c:v>
                </c:pt>
                <c:pt idx="22" formatCode="#,##0_);\(#,##0\)">
                  <c:v>330</c:v>
                </c:pt>
                <c:pt idx="23" formatCode="#,##0_);\(#,##0\)">
                  <c:v>172</c:v>
                </c:pt>
                <c:pt idx="24" formatCode="#,##0_);\(#,##0\)">
                  <c:v>184</c:v>
                </c:pt>
                <c:pt idx="25" formatCode="#,##0_);\(#,##0\)">
                  <c:v>303</c:v>
                </c:pt>
                <c:pt idx="26" formatCode="#,##0_);\(#,##0\)">
                  <c:v>416</c:v>
                </c:pt>
                <c:pt idx="27" formatCode="#,##0_);\(#,##0\)">
                  <c:v>294</c:v>
                </c:pt>
                <c:pt idx="28" formatCode="#,##0_);\(#,##0\)">
                  <c:v>216</c:v>
                </c:pt>
                <c:pt idx="29" formatCode="#,##0_);\(#,##0\)">
                  <c:v>294</c:v>
                </c:pt>
                <c:pt idx="30" formatCode="#,##0_);\(#,##0\)">
                  <c:v>234</c:v>
                </c:pt>
                <c:pt idx="31" formatCode="#,##0_);\(#,##0\)">
                  <c:v>228</c:v>
                </c:pt>
                <c:pt idx="32" formatCode="#,##0_);\(#,##0\)">
                  <c:v>448</c:v>
                </c:pt>
                <c:pt idx="33" formatCode="#,##0_);\(#,##0\)">
                  <c:v>294</c:v>
                </c:pt>
                <c:pt idx="34" formatCode="#,##0_);\(#,##0\)">
                  <c:v>336</c:v>
                </c:pt>
                <c:pt idx="35" formatCode="#,##0_);\(#,##0\)">
                  <c:v>312</c:v>
                </c:pt>
                <c:pt idx="36" formatCode="#,##0_);\(#,##0\)">
                  <c:v>342</c:v>
                </c:pt>
                <c:pt idx="37" formatCode="#,##0_);\(#,##0\)">
                  <c:v>508</c:v>
                </c:pt>
                <c:pt idx="38" formatCode="#,##0_);\(#,##0\)">
                  <c:v>517</c:v>
                </c:pt>
                <c:pt idx="39" formatCode="#,##0_);\(#,##0\)">
                  <c:v>255</c:v>
                </c:pt>
                <c:pt idx="40" formatCode="#,##0_);\(#,##0\)">
                  <c:v>369</c:v>
                </c:pt>
                <c:pt idx="41" formatCode="#,##0_);\(#,##0\)">
                  <c:v>396</c:v>
                </c:pt>
                <c:pt idx="42" formatCode="#,##0_);\(#,##0\)">
                  <c:v>322</c:v>
                </c:pt>
                <c:pt idx="43" formatCode="#,##0_);\(#,##0\)">
                  <c:v>374</c:v>
                </c:pt>
                <c:pt idx="44" formatCode="#,##0_);\(#,##0\)">
                  <c:v>464</c:v>
                </c:pt>
                <c:pt idx="45" formatCode="#,##0_);\(#,##0\)">
                  <c:v>222</c:v>
                </c:pt>
                <c:pt idx="46" formatCode="#,##0_);\(#,##0\)">
                  <c:v>243</c:v>
                </c:pt>
                <c:pt idx="47" formatCode="#,##0_);\(#,##0\)">
                  <c:v>221</c:v>
                </c:pt>
                <c:pt idx="48" formatCode="#,##0_);\(#,##0\)">
                  <c:v>247</c:v>
                </c:pt>
                <c:pt idx="49" formatCode="#,##0_);\(#,##0\)">
                  <c:v>237</c:v>
                </c:pt>
                <c:pt idx="50">
                  <c:v>275</c:v>
                </c:pt>
                <c:pt idx="51">
                  <c:v>302</c:v>
                </c:pt>
                <c:pt idx="52" formatCode="#,##0_);\(#,##0\)">
                  <c:v>219</c:v>
                </c:pt>
                <c:pt idx="53" formatCode="#,##0_);\(#,##0\)">
                  <c:v>397</c:v>
                </c:pt>
                <c:pt idx="54" formatCode="#,##0_);\(#,##0\)">
                  <c:v>363</c:v>
                </c:pt>
                <c:pt idx="55" formatCode="#,##0_);\(#,##0\)">
                  <c:v>269</c:v>
                </c:pt>
                <c:pt idx="56" formatCode="#,##0_);\(#,##0\)">
                  <c:v>365</c:v>
                </c:pt>
                <c:pt idx="57">
                  <c:v>172</c:v>
                </c:pt>
                <c:pt idx="58" formatCode="#,##0_);\(#,##0\)">
                  <c:v>313</c:v>
                </c:pt>
                <c:pt idx="59" formatCode="#,##0_);\(#,##0\)">
                  <c:v>225</c:v>
                </c:pt>
                <c:pt idx="60" formatCode="#,##0_);\(#,##0\)">
                  <c:v>275</c:v>
                </c:pt>
                <c:pt idx="61" formatCode="#,##0_);\(#,##0\)">
                  <c:v>174</c:v>
                </c:pt>
                <c:pt idx="62" formatCode="#,##0_);\(#,##0\)">
                  <c:v>296</c:v>
                </c:pt>
                <c:pt idx="63" formatCode="#,##0_);\(#,##0\)">
                  <c:v>296</c:v>
                </c:pt>
                <c:pt idx="64" formatCode="#,##0_);\(#,##0\)">
                  <c:v>250</c:v>
                </c:pt>
                <c:pt idx="65" formatCode="#,##0_);\(#,##0\)">
                  <c:v>274</c:v>
                </c:pt>
                <c:pt idx="66" formatCode="#,##0_);\(#,##0\)">
                  <c:v>203</c:v>
                </c:pt>
                <c:pt idx="67" formatCode="#,##0_);\(#,##0\)">
                  <c:v>394</c:v>
                </c:pt>
                <c:pt idx="68" formatCode="#,##0_);\(#,##0\)">
                  <c:v>230</c:v>
                </c:pt>
                <c:pt idx="69" formatCode="#,##0_);\(#,##0\)">
                  <c:v>250</c:v>
                </c:pt>
                <c:pt idx="70" formatCode="#,##0_);\(#,##0\)">
                  <c:v>230</c:v>
                </c:pt>
                <c:pt idx="71" formatCode="#,##0_);\(#,##0\)">
                  <c:v>248</c:v>
                </c:pt>
                <c:pt idx="72" formatCode="#,##0_);\(#,##0\)">
                  <c:v>358</c:v>
                </c:pt>
                <c:pt idx="73" formatCode="#,##0_);\(#,##0\)">
                  <c:v>160</c:v>
                </c:pt>
                <c:pt idx="74" formatCode="#,##0_);\(#,##0\)">
                  <c:v>286</c:v>
                </c:pt>
                <c:pt idx="75" formatCode="#,##0_);\(#,##0\)">
                  <c:v>264</c:v>
                </c:pt>
                <c:pt idx="76" formatCode="#,##0_);\(#,##0\)">
                  <c:v>219</c:v>
                </c:pt>
                <c:pt idx="77" formatCode="#,##0_);\(#,##0\)">
                  <c:v>354</c:v>
                </c:pt>
                <c:pt idx="78" formatCode="#,##0_);\(#,##0\)">
                  <c:v>241</c:v>
                </c:pt>
                <c:pt idx="79" formatCode="#,##0_);\(#,##0\)">
                  <c:v>196</c:v>
                </c:pt>
                <c:pt idx="80" formatCode="#,##0_);\(#,##0\)">
                  <c:v>301</c:v>
                </c:pt>
                <c:pt idx="81" formatCode="#,##0_);\(#,##0\)">
                  <c:v>164</c:v>
                </c:pt>
                <c:pt idx="82" formatCode="#,##0_);\(#,##0\)">
                  <c:v>231</c:v>
                </c:pt>
                <c:pt idx="83" formatCode="#,##0_);\(#,##0\)">
                  <c:v>268</c:v>
                </c:pt>
                <c:pt idx="84" formatCode="#,##0_);\(#,##0\)">
                  <c:v>273</c:v>
                </c:pt>
                <c:pt idx="85" formatCode="#,##0_);\(#,##0\)">
                  <c:v>118</c:v>
                </c:pt>
                <c:pt idx="86" formatCode="#,##0_);\(#,##0\)">
                  <c:v>284</c:v>
                </c:pt>
                <c:pt idx="87" formatCode="#,##0_);\(#,##0\)">
                  <c:v>249</c:v>
                </c:pt>
                <c:pt idx="88" formatCode="#,##0_);\(#,##0\)">
                  <c:v>167</c:v>
                </c:pt>
                <c:pt idx="89" formatCode="#,##0_);\(#,##0\)">
                  <c:v>167</c:v>
                </c:pt>
                <c:pt idx="90" formatCode="#,##0_);\(#,##0\)">
                  <c:v>193</c:v>
                </c:pt>
                <c:pt idx="91" formatCode="#,##0_);\(#,##0\)">
                  <c:v>178</c:v>
                </c:pt>
                <c:pt idx="92" formatCode="#,##0_);\(#,##0\)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v>県中</c:v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推移データ!$E$171:$E$266</c:f>
              <c:numCache>
                <c:formatCode>General</c:formatCode>
                <c:ptCount val="96"/>
                <c:pt idx="0" formatCode="#,##0_);\(#,##0\)">
                  <c:v>329</c:v>
                </c:pt>
                <c:pt idx="1">
                  <c:v>230</c:v>
                </c:pt>
                <c:pt idx="2">
                  <c:v>329</c:v>
                </c:pt>
                <c:pt idx="3">
                  <c:v>322</c:v>
                </c:pt>
                <c:pt idx="4">
                  <c:v>353</c:v>
                </c:pt>
                <c:pt idx="5">
                  <c:v>248</c:v>
                </c:pt>
                <c:pt idx="6">
                  <c:v>260</c:v>
                </c:pt>
                <c:pt idx="7">
                  <c:v>295</c:v>
                </c:pt>
                <c:pt idx="8">
                  <c:v>350</c:v>
                </c:pt>
                <c:pt idx="9">
                  <c:v>237</c:v>
                </c:pt>
                <c:pt idx="10">
                  <c:v>460</c:v>
                </c:pt>
                <c:pt idx="11">
                  <c:v>222</c:v>
                </c:pt>
                <c:pt idx="12" formatCode="#,##0_);\(#,##0\)">
                  <c:v>175</c:v>
                </c:pt>
                <c:pt idx="13" formatCode="#,##0_);\(#,##0\)">
                  <c:v>200</c:v>
                </c:pt>
                <c:pt idx="14" formatCode="#,##0_);\(#,##0\)">
                  <c:v>396</c:v>
                </c:pt>
                <c:pt idx="15" formatCode="#,##0_);\(#,##0\)">
                  <c:v>469</c:v>
                </c:pt>
                <c:pt idx="16" formatCode="#,##0_);\(#,##0\)">
                  <c:v>394</c:v>
                </c:pt>
                <c:pt idx="17" formatCode="#,##0_);\(#,##0\)">
                  <c:v>305</c:v>
                </c:pt>
                <c:pt idx="18" formatCode="#,##0_);\(#,##0\)">
                  <c:v>215</c:v>
                </c:pt>
                <c:pt idx="19" formatCode="#,##0_);\(#,##0\)">
                  <c:v>357</c:v>
                </c:pt>
                <c:pt idx="20" formatCode="#,##0_);\(#,##0\)">
                  <c:v>537</c:v>
                </c:pt>
                <c:pt idx="21" formatCode="#,##0_);\(#,##0\)">
                  <c:v>138</c:v>
                </c:pt>
                <c:pt idx="22" formatCode="#,##0_);\(#,##0\)">
                  <c:v>292</c:v>
                </c:pt>
                <c:pt idx="23" formatCode="#,##0_);\(#,##0\)">
                  <c:v>404</c:v>
                </c:pt>
                <c:pt idx="24" formatCode="#,##0_);\(#,##0\)">
                  <c:v>97</c:v>
                </c:pt>
                <c:pt idx="25" formatCode="#,##0_);\(#,##0\)">
                  <c:v>600</c:v>
                </c:pt>
                <c:pt idx="26" formatCode="#,##0_);\(#,##0\)">
                  <c:v>618</c:v>
                </c:pt>
                <c:pt idx="27" formatCode="#,##0_);\(#,##0\)">
                  <c:v>269</c:v>
                </c:pt>
                <c:pt idx="28" formatCode="#,##0_);\(#,##0\)">
                  <c:v>345</c:v>
                </c:pt>
                <c:pt idx="29" formatCode="#,##0_);\(#,##0\)">
                  <c:v>376</c:v>
                </c:pt>
                <c:pt idx="30" formatCode="#,##0_);\(#,##0\)">
                  <c:v>364</c:v>
                </c:pt>
                <c:pt idx="31" formatCode="#,##0_);\(#,##0\)">
                  <c:v>366</c:v>
                </c:pt>
                <c:pt idx="32" formatCode="#,##0_);\(#,##0\)">
                  <c:v>383</c:v>
                </c:pt>
                <c:pt idx="33" formatCode="#,##0_);\(#,##0\)">
                  <c:v>120</c:v>
                </c:pt>
                <c:pt idx="34" formatCode="#,##0_);\(#,##0\)">
                  <c:v>303</c:v>
                </c:pt>
                <c:pt idx="35" formatCode="#,##0_);\(#,##0\)">
                  <c:v>321</c:v>
                </c:pt>
                <c:pt idx="36" formatCode="#,##0_);\(#,##0\)">
                  <c:v>330</c:v>
                </c:pt>
                <c:pt idx="37" formatCode="#,##0_);\(#,##0\)">
                  <c:v>429</c:v>
                </c:pt>
                <c:pt idx="38">
                  <c:v>341</c:v>
                </c:pt>
                <c:pt idx="39" formatCode="#,##0_);\(#,##0\)">
                  <c:v>334</c:v>
                </c:pt>
                <c:pt idx="40" formatCode="#,##0_);\(#,##0\)">
                  <c:v>448</c:v>
                </c:pt>
                <c:pt idx="41" formatCode="#,##0_);\(#,##0\)">
                  <c:v>389</c:v>
                </c:pt>
                <c:pt idx="42" formatCode="#,##0_);\(#,##0\)">
                  <c:v>403</c:v>
                </c:pt>
                <c:pt idx="43" formatCode="#,##0_);\(#,##0\)">
                  <c:v>278</c:v>
                </c:pt>
                <c:pt idx="44" formatCode="#,##0_);\(#,##0\)">
                  <c:v>310</c:v>
                </c:pt>
                <c:pt idx="45" formatCode="#,##0_);\(#,##0\)">
                  <c:v>209</c:v>
                </c:pt>
                <c:pt idx="46" formatCode="#,##0_);\(#,##0\)">
                  <c:v>323</c:v>
                </c:pt>
                <c:pt idx="47" formatCode="#,##0_);\(#,##0\)">
                  <c:v>361</c:v>
                </c:pt>
                <c:pt idx="48" formatCode="#,##0_);\(#,##0\)">
                  <c:v>382</c:v>
                </c:pt>
                <c:pt idx="49" formatCode="#,##0_);\(#,##0\)">
                  <c:v>338</c:v>
                </c:pt>
                <c:pt idx="50">
                  <c:v>224</c:v>
                </c:pt>
                <c:pt idx="51">
                  <c:v>325</c:v>
                </c:pt>
                <c:pt idx="52" formatCode="#,##0_);\(#,##0\)">
                  <c:v>353</c:v>
                </c:pt>
                <c:pt idx="53" formatCode="#,##0_);\(#,##0\)">
                  <c:v>340</c:v>
                </c:pt>
                <c:pt idx="54" formatCode="#,##0_);\(#,##0\)">
                  <c:v>386</c:v>
                </c:pt>
                <c:pt idx="55" formatCode="#,##0_);\(#,##0\)">
                  <c:v>258</c:v>
                </c:pt>
                <c:pt idx="56" formatCode="#,##0_);\(#,##0\)">
                  <c:v>279</c:v>
                </c:pt>
                <c:pt idx="57">
                  <c:v>194</c:v>
                </c:pt>
                <c:pt idx="58" formatCode="#,##0_);\(#,##0\)">
                  <c:v>276</c:v>
                </c:pt>
                <c:pt idx="59" formatCode="#,##0_);\(#,##0\)">
                  <c:v>260</c:v>
                </c:pt>
                <c:pt idx="60" formatCode="#,##0_);\(#,##0\)">
                  <c:v>237</c:v>
                </c:pt>
                <c:pt idx="61" formatCode="#,##0_);\(#,##0\)">
                  <c:v>142</c:v>
                </c:pt>
                <c:pt idx="62" formatCode="#,##0_);\(#,##0\)">
                  <c:v>392</c:v>
                </c:pt>
                <c:pt idx="63" formatCode="#,##0_);\(#,##0\)">
                  <c:v>255</c:v>
                </c:pt>
                <c:pt idx="64" formatCode="#,##0_);\(#,##0\)">
                  <c:v>482</c:v>
                </c:pt>
                <c:pt idx="65" formatCode="#,##0_);\(#,##0\)">
                  <c:v>291</c:v>
                </c:pt>
                <c:pt idx="66" formatCode="#,##0_);\(#,##0\)">
                  <c:v>220</c:v>
                </c:pt>
                <c:pt idx="67" formatCode="#,##0_);\(#,##0\)">
                  <c:v>228</c:v>
                </c:pt>
                <c:pt idx="68" formatCode="#,##0_);\(#,##0\)">
                  <c:v>335</c:v>
                </c:pt>
                <c:pt idx="69" formatCode="#,##0_);\(#,##0\)">
                  <c:v>153</c:v>
                </c:pt>
                <c:pt idx="70" formatCode="#,##0_);\(#,##0\)">
                  <c:v>315</c:v>
                </c:pt>
                <c:pt idx="71" formatCode="#,##0_);\(#,##0\)">
                  <c:v>199</c:v>
                </c:pt>
                <c:pt idx="72" formatCode="#,##0_);\(#,##0\)">
                  <c:v>285</c:v>
                </c:pt>
                <c:pt idx="73" formatCode="#,##0_);\(#,##0\)">
                  <c:v>152</c:v>
                </c:pt>
                <c:pt idx="74" formatCode="#,##0_);\(#,##0\)">
                  <c:v>369</c:v>
                </c:pt>
                <c:pt idx="75" formatCode="#,##0_);\(#,##0\)">
                  <c:v>209</c:v>
                </c:pt>
                <c:pt idx="76" formatCode="#,##0_);\(#,##0\)">
                  <c:v>240</c:v>
                </c:pt>
                <c:pt idx="77" formatCode="#,##0_);\(#,##0\)">
                  <c:v>269</c:v>
                </c:pt>
                <c:pt idx="78" formatCode="#,##0_);\(#,##0\)">
                  <c:v>254</c:v>
                </c:pt>
                <c:pt idx="79" formatCode="#,##0_);\(#,##0\)">
                  <c:v>269</c:v>
                </c:pt>
                <c:pt idx="80" formatCode="#,##0_);\(#,##0\)">
                  <c:v>352</c:v>
                </c:pt>
                <c:pt idx="81" formatCode="#,##0_);\(#,##0\)">
                  <c:v>169</c:v>
                </c:pt>
                <c:pt idx="82" formatCode="#,##0_);\(#,##0\)">
                  <c:v>233</c:v>
                </c:pt>
                <c:pt idx="83" formatCode="#,##0_);\(#,##0\)">
                  <c:v>162</c:v>
                </c:pt>
                <c:pt idx="84" formatCode="#,##0_);\(#,##0\)">
                  <c:v>219</c:v>
                </c:pt>
                <c:pt idx="85" formatCode="#,##0_);\(#,##0\)">
                  <c:v>137</c:v>
                </c:pt>
                <c:pt idx="86" formatCode="#,##0_);\(#,##0\)">
                  <c:v>293</c:v>
                </c:pt>
                <c:pt idx="87" formatCode="#,##0_);\(#,##0\)">
                  <c:v>179</c:v>
                </c:pt>
                <c:pt idx="88" formatCode="#,##0_);\(#,##0\)">
                  <c:v>164</c:v>
                </c:pt>
                <c:pt idx="89" formatCode="#,##0_);\(#,##0\)">
                  <c:v>247</c:v>
                </c:pt>
                <c:pt idx="90" formatCode="#,##0_);\(#,##0\)">
                  <c:v>277</c:v>
                </c:pt>
                <c:pt idx="91" formatCode="#,##0_);\(#,##0\)">
                  <c:v>240</c:v>
                </c:pt>
                <c:pt idx="92" formatCode="#,##0_);\(#,##0\)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v>県南</c:v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推移データ!$F$171:$F$266</c:f>
              <c:numCache>
                <c:formatCode>General</c:formatCode>
                <c:ptCount val="96"/>
                <c:pt idx="0" formatCode="#,##0_);\(#,##0\)">
                  <c:v>11</c:v>
                </c:pt>
                <c:pt idx="1">
                  <c:v>15</c:v>
                </c:pt>
                <c:pt idx="2">
                  <c:v>136</c:v>
                </c:pt>
                <c:pt idx="3">
                  <c:v>57</c:v>
                </c:pt>
                <c:pt idx="4">
                  <c:v>36</c:v>
                </c:pt>
                <c:pt idx="5">
                  <c:v>100</c:v>
                </c:pt>
                <c:pt idx="6">
                  <c:v>84</c:v>
                </c:pt>
                <c:pt idx="7">
                  <c:v>136</c:v>
                </c:pt>
                <c:pt idx="8">
                  <c:v>108</c:v>
                </c:pt>
                <c:pt idx="9">
                  <c:v>59</c:v>
                </c:pt>
                <c:pt idx="10">
                  <c:v>62</c:v>
                </c:pt>
                <c:pt idx="11">
                  <c:v>79</c:v>
                </c:pt>
                <c:pt idx="12" formatCode="#,##0_);\(#,##0\)">
                  <c:v>89</c:v>
                </c:pt>
                <c:pt idx="13" formatCode="#,##0_);\(#,##0\)">
                  <c:v>63</c:v>
                </c:pt>
                <c:pt idx="14" formatCode="#,##0_);\(#,##0\)">
                  <c:v>83</c:v>
                </c:pt>
                <c:pt idx="15" formatCode="#,##0_);\(#,##0\)">
                  <c:v>69</c:v>
                </c:pt>
                <c:pt idx="16" formatCode="#,##0_);\(#,##0\)">
                  <c:v>64</c:v>
                </c:pt>
                <c:pt idx="17" formatCode="#,##0_);\(#,##0\)">
                  <c:v>58</c:v>
                </c:pt>
                <c:pt idx="18" formatCode="#,##0_);\(#,##0\)">
                  <c:v>76</c:v>
                </c:pt>
                <c:pt idx="19" formatCode="#,##0_);\(#,##0\)">
                  <c:v>103</c:v>
                </c:pt>
                <c:pt idx="20" formatCode="#,##0_);\(#,##0\)">
                  <c:v>96</c:v>
                </c:pt>
                <c:pt idx="21" formatCode="#,##0_);\(#,##0\)">
                  <c:v>46</c:v>
                </c:pt>
                <c:pt idx="22" formatCode="#,##0_);\(#,##0\)">
                  <c:v>43</c:v>
                </c:pt>
                <c:pt idx="23" formatCode="#,##0_);\(#,##0\)">
                  <c:v>45</c:v>
                </c:pt>
                <c:pt idx="24" formatCode="#,##0_);\(#,##0\)">
                  <c:v>115</c:v>
                </c:pt>
                <c:pt idx="25" formatCode="#,##0_);\(#,##0\)">
                  <c:v>61</c:v>
                </c:pt>
                <c:pt idx="26" formatCode="#,##0_);\(#,##0\)">
                  <c:v>89</c:v>
                </c:pt>
                <c:pt idx="27" formatCode="#,##0_);\(#,##0\)">
                  <c:v>116</c:v>
                </c:pt>
                <c:pt idx="28" formatCode="#,##0_);\(#,##0\)">
                  <c:v>74</c:v>
                </c:pt>
                <c:pt idx="29" formatCode="#,##0_);\(#,##0\)">
                  <c:v>66</c:v>
                </c:pt>
                <c:pt idx="30" formatCode="#,##0_);\(#,##0\)">
                  <c:v>106</c:v>
                </c:pt>
                <c:pt idx="31" formatCode="#,##0_);\(#,##0\)">
                  <c:v>109</c:v>
                </c:pt>
                <c:pt idx="32" formatCode="#,##0_);\(#,##0\)">
                  <c:v>42</c:v>
                </c:pt>
                <c:pt idx="33" formatCode="#,##0_);\(#,##0\)">
                  <c:v>80</c:v>
                </c:pt>
                <c:pt idx="34" formatCode="#,##0_);\(#,##0\)">
                  <c:v>81</c:v>
                </c:pt>
                <c:pt idx="35" formatCode="#,##0_);\(#,##0\)">
                  <c:v>57</c:v>
                </c:pt>
                <c:pt idx="36" formatCode="#,##0_);\(#,##0\)">
                  <c:v>86</c:v>
                </c:pt>
                <c:pt idx="37" formatCode="#,##0_);\(#,##0\)">
                  <c:v>74</c:v>
                </c:pt>
                <c:pt idx="38">
                  <c:v>60</c:v>
                </c:pt>
                <c:pt idx="39" formatCode="#,##0_);\(#,##0\)">
                  <c:v>52</c:v>
                </c:pt>
                <c:pt idx="40" formatCode="#,##0_);\(#,##0\)">
                  <c:v>107</c:v>
                </c:pt>
                <c:pt idx="41" formatCode="#,##0_);\(#,##0\)">
                  <c:v>78</c:v>
                </c:pt>
                <c:pt idx="42" formatCode="#,##0_);\(#,##0\)">
                  <c:v>62</c:v>
                </c:pt>
                <c:pt idx="43" formatCode="#,##0_);\(#,##0\)">
                  <c:v>76</c:v>
                </c:pt>
                <c:pt idx="44" formatCode="#,##0_);\(#,##0\)">
                  <c:v>73</c:v>
                </c:pt>
                <c:pt idx="45" formatCode="#,##0_);\(#,##0\)">
                  <c:v>78</c:v>
                </c:pt>
                <c:pt idx="46" formatCode="#,##0_);\(#,##0\)">
                  <c:v>74</c:v>
                </c:pt>
                <c:pt idx="47" formatCode="#,##0_);\(#,##0\)">
                  <c:v>70</c:v>
                </c:pt>
                <c:pt idx="48" formatCode="#,##0_);\(#,##0\)">
                  <c:v>92</c:v>
                </c:pt>
                <c:pt idx="49" formatCode="#,##0_);\(#,##0\)">
                  <c:v>27</c:v>
                </c:pt>
                <c:pt idx="50" formatCode="#,##0_);\(#,##0\)">
                  <c:v>58</c:v>
                </c:pt>
                <c:pt idx="51">
                  <c:v>74</c:v>
                </c:pt>
                <c:pt idx="52" formatCode="#,##0_);\(#,##0\)">
                  <c:v>82</c:v>
                </c:pt>
                <c:pt idx="53" formatCode="#,##0_);\(#,##0\)">
                  <c:v>89</c:v>
                </c:pt>
                <c:pt idx="54" formatCode="#,##0_);\(#,##0\)">
                  <c:v>47</c:v>
                </c:pt>
                <c:pt idx="55" formatCode="#,##0_);\(#,##0\)">
                  <c:v>60</c:v>
                </c:pt>
                <c:pt idx="56" formatCode="#,##0_);\(#,##0\)">
                  <c:v>50</c:v>
                </c:pt>
                <c:pt idx="57">
                  <c:v>80</c:v>
                </c:pt>
                <c:pt idx="58" formatCode="#,##0_);\(#,##0\)">
                  <c:v>39</c:v>
                </c:pt>
                <c:pt idx="59" formatCode="#,##0_);\(#,##0\)">
                  <c:v>56</c:v>
                </c:pt>
                <c:pt idx="60" formatCode="#,##0_);\(#,##0\)">
                  <c:v>60</c:v>
                </c:pt>
                <c:pt idx="61" formatCode="#,##0_);\(#,##0\)">
                  <c:v>91</c:v>
                </c:pt>
                <c:pt idx="62" formatCode="#,##0_);\(#,##0\)">
                  <c:v>109</c:v>
                </c:pt>
                <c:pt idx="63" formatCode="#,##0_);\(#,##0\)">
                  <c:v>56</c:v>
                </c:pt>
                <c:pt idx="64" formatCode="#,##0_);\(#,##0\)">
                  <c:v>64</c:v>
                </c:pt>
                <c:pt idx="65" formatCode="#,##0_);\(#,##0\)">
                  <c:v>95</c:v>
                </c:pt>
                <c:pt idx="66" formatCode="#,##0_);\(#,##0\)">
                  <c:v>46</c:v>
                </c:pt>
                <c:pt idx="67" formatCode="#,##0_);\(#,##0\)">
                  <c:v>50</c:v>
                </c:pt>
                <c:pt idx="68" formatCode="#,##0_);\(#,##0\)">
                  <c:v>75</c:v>
                </c:pt>
                <c:pt idx="69" formatCode="#,##0_);\(#,##0\)">
                  <c:v>49</c:v>
                </c:pt>
                <c:pt idx="70" formatCode="#,##0_);\(#,##0\)">
                  <c:v>57</c:v>
                </c:pt>
                <c:pt idx="71" formatCode="#,##0_);\(#,##0\)">
                  <c:v>40</c:v>
                </c:pt>
                <c:pt idx="72" formatCode="#,##0_);\(#,##0\)">
                  <c:v>87</c:v>
                </c:pt>
                <c:pt idx="73" formatCode="#,##0_);\(#,##0\)">
                  <c:v>18</c:v>
                </c:pt>
                <c:pt idx="74" formatCode="#,##0_);\(#,##0\)">
                  <c:v>169</c:v>
                </c:pt>
                <c:pt idx="75" formatCode="#,##0_);\(#,##0\)">
                  <c:v>27</c:v>
                </c:pt>
                <c:pt idx="76" formatCode="#,##0_);\(#,##0\)">
                  <c:v>57</c:v>
                </c:pt>
                <c:pt idx="77" formatCode="#,##0_);\(#,##0\)">
                  <c:v>62</c:v>
                </c:pt>
                <c:pt idx="78" formatCode="#,##0_);\(#,##0\)">
                  <c:v>77</c:v>
                </c:pt>
                <c:pt idx="79" formatCode="#,##0_);\(#,##0\)">
                  <c:v>65</c:v>
                </c:pt>
                <c:pt idx="80" formatCode="#,##0_);\(#,##0\)">
                  <c:v>82</c:v>
                </c:pt>
                <c:pt idx="81" formatCode="#,##0_);\(#,##0\)">
                  <c:v>35</c:v>
                </c:pt>
                <c:pt idx="82" formatCode="#,##0_);\(#,##0\)">
                  <c:v>37</c:v>
                </c:pt>
                <c:pt idx="83" formatCode="#,##0_);\(#,##0\)">
                  <c:v>33</c:v>
                </c:pt>
                <c:pt idx="84" formatCode="#,##0_);\(#,##0\)">
                  <c:v>40</c:v>
                </c:pt>
                <c:pt idx="85" formatCode="#,##0_);\(#,##0\)">
                  <c:v>55</c:v>
                </c:pt>
                <c:pt idx="86" formatCode="#,##0_);\(#,##0\)">
                  <c:v>42</c:v>
                </c:pt>
                <c:pt idx="87" formatCode="#,##0_);\(#,##0\)">
                  <c:v>45</c:v>
                </c:pt>
                <c:pt idx="88" formatCode="#,##0_);\(#,##0\)">
                  <c:v>36</c:v>
                </c:pt>
                <c:pt idx="89" formatCode="#,##0_);\(#,##0\)">
                  <c:v>66</c:v>
                </c:pt>
                <c:pt idx="90" formatCode="#,##0_);\(#,##0\)">
                  <c:v>48</c:v>
                </c:pt>
                <c:pt idx="91" formatCode="#,##0_);\(#,##0\)">
                  <c:v>39</c:v>
                </c:pt>
                <c:pt idx="92" formatCode="#,##0_);\(#,##0\)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v>会津若松</c:v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推移データ!$G$171:$G$266</c:f>
              <c:numCache>
                <c:formatCode>General</c:formatCode>
                <c:ptCount val="96"/>
                <c:pt idx="0" formatCode="#,##0_);\(#,##0\)">
                  <c:v>72</c:v>
                </c:pt>
                <c:pt idx="1">
                  <c:v>47</c:v>
                </c:pt>
                <c:pt idx="2">
                  <c:v>104</c:v>
                </c:pt>
                <c:pt idx="3">
                  <c:v>96</c:v>
                </c:pt>
                <c:pt idx="4">
                  <c:v>68</c:v>
                </c:pt>
                <c:pt idx="5">
                  <c:v>102</c:v>
                </c:pt>
                <c:pt idx="6">
                  <c:v>81</c:v>
                </c:pt>
                <c:pt idx="7">
                  <c:v>66</c:v>
                </c:pt>
                <c:pt idx="8">
                  <c:v>86</c:v>
                </c:pt>
                <c:pt idx="9">
                  <c:v>45</c:v>
                </c:pt>
                <c:pt idx="10">
                  <c:v>90</c:v>
                </c:pt>
                <c:pt idx="11">
                  <c:v>24</c:v>
                </c:pt>
                <c:pt idx="12" formatCode="#,##0_);\(#,##0\)">
                  <c:v>45</c:v>
                </c:pt>
                <c:pt idx="13" formatCode="#,##0_);\(#,##0\)">
                  <c:v>62</c:v>
                </c:pt>
                <c:pt idx="14" formatCode="#,##0_);\(#,##0\)">
                  <c:v>98</c:v>
                </c:pt>
                <c:pt idx="15" formatCode="#,##0_);\(#,##0\)">
                  <c:v>127</c:v>
                </c:pt>
                <c:pt idx="16" formatCode="#,##0_);\(#,##0\)">
                  <c:v>88</c:v>
                </c:pt>
                <c:pt idx="17" formatCode="#,##0_);\(#,##0\)">
                  <c:v>61</c:v>
                </c:pt>
                <c:pt idx="18" formatCode="#,##0_);\(#,##0\)">
                  <c:v>72</c:v>
                </c:pt>
                <c:pt idx="19" formatCode="#,##0_);\(#,##0\)">
                  <c:v>42</c:v>
                </c:pt>
                <c:pt idx="20" formatCode="#,##0_);\(#,##0\)">
                  <c:v>65</c:v>
                </c:pt>
                <c:pt idx="21" formatCode="#,##0_);\(#,##0\)">
                  <c:v>34</c:v>
                </c:pt>
                <c:pt idx="22">
                  <c:v>36</c:v>
                </c:pt>
                <c:pt idx="23" formatCode="#,##0_);\(#,##0\)">
                  <c:v>38</c:v>
                </c:pt>
                <c:pt idx="24" formatCode="#,##0_);\(#,##0\)">
                  <c:v>39</c:v>
                </c:pt>
                <c:pt idx="25" formatCode="#,##0_);\(#,##0\)">
                  <c:v>75</c:v>
                </c:pt>
                <c:pt idx="26" formatCode="#,##0_);\(#,##0\)">
                  <c:v>65</c:v>
                </c:pt>
                <c:pt idx="27" formatCode="#,##0_);\(#,##0\)">
                  <c:v>59</c:v>
                </c:pt>
                <c:pt idx="28" formatCode="#,##0_);\(#,##0\)">
                  <c:v>94</c:v>
                </c:pt>
                <c:pt idx="29" formatCode="#,##0_);\(#,##0\)">
                  <c:v>60</c:v>
                </c:pt>
                <c:pt idx="30" formatCode="#,##0_);\(#,##0\)">
                  <c:v>105</c:v>
                </c:pt>
                <c:pt idx="31" formatCode="#,##0_);\(#,##0\)">
                  <c:v>59</c:v>
                </c:pt>
                <c:pt idx="32" formatCode="#,##0_);\(#,##0\)">
                  <c:v>63</c:v>
                </c:pt>
                <c:pt idx="33" formatCode="#,##0_);\(#,##0\)">
                  <c:v>48</c:v>
                </c:pt>
                <c:pt idx="34" formatCode="#,##0_);\(#,##0\)">
                  <c:v>84</c:v>
                </c:pt>
                <c:pt idx="35" formatCode="#,##0_);\(#,##0\)">
                  <c:v>56</c:v>
                </c:pt>
                <c:pt idx="36" formatCode="#,##0_);\(#,##0\)">
                  <c:v>70</c:v>
                </c:pt>
                <c:pt idx="37" formatCode="#,##0_);\(#,##0\)">
                  <c:v>54</c:v>
                </c:pt>
                <c:pt idx="38">
                  <c:v>99</c:v>
                </c:pt>
                <c:pt idx="39" formatCode="#,##0_);\(#,##0\)">
                  <c:v>174</c:v>
                </c:pt>
                <c:pt idx="40" formatCode="#,##0_);\(#,##0\)">
                  <c:v>65</c:v>
                </c:pt>
                <c:pt idx="41" formatCode="#,##0_);\(#,##0\)">
                  <c:v>48</c:v>
                </c:pt>
                <c:pt idx="42" formatCode="#,##0_);\(#,##0\)">
                  <c:v>55</c:v>
                </c:pt>
                <c:pt idx="43" formatCode="#,##0_);\(#,##0\)">
                  <c:v>100</c:v>
                </c:pt>
                <c:pt idx="44" formatCode="#,##0_);\(#,##0\)">
                  <c:v>66</c:v>
                </c:pt>
                <c:pt idx="45" formatCode="#,##0_);\(#,##0\)">
                  <c:v>50</c:v>
                </c:pt>
                <c:pt idx="46" formatCode="#,##0_);\(#,##0\)">
                  <c:v>31</c:v>
                </c:pt>
                <c:pt idx="47" formatCode="#,##0_);\(#,##0\)">
                  <c:v>35</c:v>
                </c:pt>
                <c:pt idx="48" formatCode="#,##0_);\(#,##0\)">
                  <c:v>61</c:v>
                </c:pt>
                <c:pt idx="49" formatCode="#,##0_);\(#,##0\)">
                  <c:v>41</c:v>
                </c:pt>
                <c:pt idx="50">
                  <c:v>69</c:v>
                </c:pt>
                <c:pt idx="51">
                  <c:v>54</c:v>
                </c:pt>
                <c:pt idx="52" formatCode="#,##0_);\(#,##0\)">
                  <c:v>96</c:v>
                </c:pt>
                <c:pt idx="53" formatCode="#,##0_);\(#,##0\)">
                  <c:v>42</c:v>
                </c:pt>
                <c:pt idx="54" formatCode="#,##0_);\(#,##0\)">
                  <c:v>85</c:v>
                </c:pt>
                <c:pt idx="55" formatCode="#,##0_);\(#,##0\)">
                  <c:v>79</c:v>
                </c:pt>
                <c:pt idx="56" formatCode="#,##0_);\(#,##0\)">
                  <c:v>69</c:v>
                </c:pt>
                <c:pt idx="57">
                  <c:v>41</c:v>
                </c:pt>
                <c:pt idx="58" formatCode="#,##0_);\(#,##0\)">
                  <c:v>35</c:v>
                </c:pt>
                <c:pt idx="59" formatCode="#,##0_);\(#,##0\)">
                  <c:v>38</c:v>
                </c:pt>
                <c:pt idx="60" formatCode="#,##0_);\(#,##0\)">
                  <c:v>87</c:v>
                </c:pt>
                <c:pt idx="61" formatCode="#,##0_);\(#,##0\)">
                  <c:v>46</c:v>
                </c:pt>
                <c:pt idx="62" formatCode="#,##0_);\(#,##0\)">
                  <c:v>46</c:v>
                </c:pt>
                <c:pt idx="63" formatCode="#,##0_);\(#,##0\)">
                  <c:v>130</c:v>
                </c:pt>
                <c:pt idx="64" formatCode="#,##0_);\(#,##0\)">
                  <c:v>99</c:v>
                </c:pt>
                <c:pt idx="65" formatCode="#,##0_);\(#,##0\)">
                  <c:v>66</c:v>
                </c:pt>
                <c:pt idx="66" formatCode="#,##0_);\(#,##0\)">
                  <c:v>81</c:v>
                </c:pt>
                <c:pt idx="67" formatCode="#,##0_);\(#,##0\)">
                  <c:v>109</c:v>
                </c:pt>
                <c:pt idx="68" formatCode="#,##0_);\(#,##0\)">
                  <c:v>36</c:v>
                </c:pt>
                <c:pt idx="69" formatCode="#,##0_);\(#,##0\)">
                  <c:v>27</c:v>
                </c:pt>
                <c:pt idx="70" formatCode="#,##0_);\(#,##0\)">
                  <c:v>40</c:v>
                </c:pt>
                <c:pt idx="71" formatCode="#,##0_);\(#,##0\)">
                  <c:v>35</c:v>
                </c:pt>
                <c:pt idx="72" formatCode="#,##0_);\(#,##0\)">
                  <c:v>86</c:v>
                </c:pt>
                <c:pt idx="73" formatCode="#,##0_);\(#,##0\)">
                  <c:v>44</c:v>
                </c:pt>
                <c:pt idx="74" formatCode="#,##0_);\(#,##0\)">
                  <c:v>87</c:v>
                </c:pt>
                <c:pt idx="75" formatCode="#,##0_);\(#,##0\)">
                  <c:v>59</c:v>
                </c:pt>
                <c:pt idx="76" formatCode="#,##0_);\(#,##0\)">
                  <c:v>45</c:v>
                </c:pt>
                <c:pt idx="77" formatCode="#,##0_);\(#,##0\)">
                  <c:v>88</c:v>
                </c:pt>
                <c:pt idx="78" formatCode="#,##0_);\(#,##0\)">
                  <c:v>64</c:v>
                </c:pt>
                <c:pt idx="79" formatCode="#,##0_);\(#,##0\)">
                  <c:v>61</c:v>
                </c:pt>
                <c:pt idx="80" formatCode="#,##0_);\(#,##0\)">
                  <c:v>35</c:v>
                </c:pt>
                <c:pt idx="81" formatCode="#,##0_);\(#,##0\)">
                  <c:v>52</c:v>
                </c:pt>
                <c:pt idx="82" formatCode="#,##0_);\(#,##0\)">
                  <c:v>63</c:v>
                </c:pt>
                <c:pt idx="83" formatCode="#,##0_);\(#,##0\)">
                  <c:v>58</c:v>
                </c:pt>
                <c:pt idx="84" formatCode="#,##0_);\(#,##0\)">
                  <c:v>88</c:v>
                </c:pt>
                <c:pt idx="85" formatCode="#,##0_);\(#,##0\)">
                  <c:v>41</c:v>
                </c:pt>
                <c:pt idx="86" formatCode="#,##0_);\(#,##0\)">
                  <c:v>72</c:v>
                </c:pt>
                <c:pt idx="87" formatCode="#,##0_);\(#,##0\)">
                  <c:v>48</c:v>
                </c:pt>
                <c:pt idx="88" formatCode="#,##0_);\(#,##0\)">
                  <c:v>70</c:v>
                </c:pt>
                <c:pt idx="89" formatCode="#,##0_);\(#,##0\)">
                  <c:v>39</c:v>
                </c:pt>
                <c:pt idx="90" formatCode="#,##0_);\(#,##0\)">
                  <c:v>74</c:v>
                </c:pt>
                <c:pt idx="91" formatCode="#,##0_);\(#,##0\)">
                  <c:v>44</c:v>
                </c:pt>
                <c:pt idx="92" formatCode="#,##0_);\(#,##0\)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v>喜多方</c:v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推移データ!$H$171:$H$266</c:f>
              <c:numCache>
                <c:formatCode>General</c:formatCode>
                <c:ptCount val="96"/>
                <c:pt idx="0" formatCode="#,##0_);\(#,##0\)">
                  <c:v>16</c:v>
                </c:pt>
                <c:pt idx="1">
                  <c:v>20</c:v>
                </c:pt>
                <c:pt idx="2">
                  <c:v>23</c:v>
                </c:pt>
                <c:pt idx="3">
                  <c:v>27</c:v>
                </c:pt>
                <c:pt idx="4">
                  <c:v>35</c:v>
                </c:pt>
                <c:pt idx="5">
                  <c:v>23</c:v>
                </c:pt>
                <c:pt idx="6">
                  <c:v>20</c:v>
                </c:pt>
                <c:pt idx="7">
                  <c:v>14</c:v>
                </c:pt>
                <c:pt idx="8">
                  <c:v>24</c:v>
                </c:pt>
                <c:pt idx="9">
                  <c:v>16</c:v>
                </c:pt>
                <c:pt idx="10">
                  <c:v>12</c:v>
                </c:pt>
                <c:pt idx="11">
                  <c:v>11</c:v>
                </c:pt>
                <c:pt idx="12" formatCode="#,##0_);\(#,##0\)">
                  <c:v>31</c:v>
                </c:pt>
                <c:pt idx="13" formatCode="#,##0_);\(#,##0\)">
                  <c:v>22</c:v>
                </c:pt>
                <c:pt idx="14" formatCode="#,##0_);\(#,##0\)">
                  <c:v>25</c:v>
                </c:pt>
                <c:pt idx="15" formatCode="#,##0_);\(#,##0\)">
                  <c:v>27</c:v>
                </c:pt>
                <c:pt idx="16" formatCode="#,##0_);\(#,##0\)">
                  <c:v>13</c:v>
                </c:pt>
                <c:pt idx="17" formatCode="#,##0_);\(#,##0\)">
                  <c:v>21</c:v>
                </c:pt>
                <c:pt idx="18" formatCode="#,##0_);\(#,##0\)">
                  <c:v>31</c:v>
                </c:pt>
                <c:pt idx="19" formatCode="#,##0_);\(#,##0\)">
                  <c:v>13</c:v>
                </c:pt>
                <c:pt idx="20" formatCode="#,##0_);\(#,##0\)">
                  <c:v>23</c:v>
                </c:pt>
                <c:pt idx="21" formatCode="#,##0_);\(#,##0\)">
                  <c:v>6</c:v>
                </c:pt>
                <c:pt idx="22" formatCode="#,##0_);\(#,##0\)">
                  <c:v>7</c:v>
                </c:pt>
                <c:pt idx="23" formatCode="#,##0_);\(#,##0\)">
                  <c:v>9</c:v>
                </c:pt>
                <c:pt idx="24" formatCode="#,##0_);\(#,##0\)">
                  <c:v>8</c:v>
                </c:pt>
                <c:pt idx="25" formatCode="#,##0_);\(#,##0\)">
                  <c:v>30</c:v>
                </c:pt>
                <c:pt idx="26" formatCode="#,##0_);\(#,##0\)">
                  <c:v>42</c:v>
                </c:pt>
                <c:pt idx="27" formatCode="#,##0_);\(#,##0\)">
                  <c:v>47</c:v>
                </c:pt>
                <c:pt idx="28" formatCode="#,##0_);\(#,##0\)">
                  <c:v>16</c:v>
                </c:pt>
                <c:pt idx="29" formatCode="#,##0_);\(#,##0\)">
                  <c:v>17</c:v>
                </c:pt>
                <c:pt idx="30" formatCode="#,##0_);\(#,##0\)">
                  <c:v>14</c:v>
                </c:pt>
                <c:pt idx="31" formatCode="#,##0_);\(#,##0\)">
                  <c:v>16</c:v>
                </c:pt>
                <c:pt idx="32" formatCode="#,##0_);\(#,##0\)">
                  <c:v>20</c:v>
                </c:pt>
                <c:pt idx="33" formatCode="#,##0_);\(#,##0\)">
                  <c:v>23</c:v>
                </c:pt>
                <c:pt idx="34" formatCode="#,##0_);\(#,##0\)">
                  <c:v>17</c:v>
                </c:pt>
                <c:pt idx="35" formatCode="#,##0_);\(#,##0\)">
                  <c:v>24</c:v>
                </c:pt>
                <c:pt idx="36" formatCode="#,##0_);\(#,##0\)">
                  <c:v>8</c:v>
                </c:pt>
                <c:pt idx="37" formatCode="#,##0_);\(#,##0\)">
                  <c:v>41</c:v>
                </c:pt>
                <c:pt idx="38">
                  <c:v>21</c:v>
                </c:pt>
                <c:pt idx="39" formatCode="#,##0_);\(#,##0\)">
                  <c:v>26</c:v>
                </c:pt>
                <c:pt idx="40" formatCode="#,##0_);\(#,##0\)">
                  <c:v>12</c:v>
                </c:pt>
                <c:pt idx="41" formatCode="#,##0_);\(#,##0\)">
                  <c:v>20</c:v>
                </c:pt>
                <c:pt idx="42" formatCode="#,##0_);\(#,##0\)">
                  <c:v>13</c:v>
                </c:pt>
                <c:pt idx="43" formatCode="#,##0_);\(#,##0\)">
                  <c:v>16</c:v>
                </c:pt>
                <c:pt idx="44" formatCode="#,##0_);\(#,##0\)">
                  <c:v>12</c:v>
                </c:pt>
                <c:pt idx="45" formatCode="#,##0_);\(#,##0\)">
                  <c:v>9</c:v>
                </c:pt>
                <c:pt idx="46" formatCode="#,##0_);\(#,##0\)">
                  <c:v>12</c:v>
                </c:pt>
                <c:pt idx="47" formatCode="#,##0_);\(#,##0\)">
                  <c:v>16</c:v>
                </c:pt>
                <c:pt idx="48" formatCode="#,##0_);\(#,##0\)">
                  <c:v>18</c:v>
                </c:pt>
                <c:pt idx="49" formatCode="#,##0_);\(#,##0\)">
                  <c:v>11</c:v>
                </c:pt>
                <c:pt idx="50">
                  <c:v>15</c:v>
                </c:pt>
                <c:pt idx="51">
                  <c:v>9</c:v>
                </c:pt>
                <c:pt idx="52" formatCode="#,##0_);\(#,##0\)">
                  <c:v>44</c:v>
                </c:pt>
                <c:pt idx="53" formatCode="#,##0_);\(#,##0\)">
                  <c:v>13</c:v>
                </c:pt>
                <c:pt idx="54" formatCode="#,##0_);\(#,##0\)">
                  <c:v>15</c:v>
                </c:pt>
                <c:pt idx="55" formatCode="#,##0_);\(#,##0\)">
                  <c:v>9</c:v>
                </c:pt>
                <c:pt idx="56" formatCode="#,##0_);\(#,##0\)">
                  <c:v>26</c:v>
                </c:pt>
                <c:pt idx="57">
                  <c:v>31</c:v>
                </c:pt>
                <c:pt idx="58" formatCode="#,##0_);\(#,##0\)">
                  <c:v>2</c:v>
                </c:pt>
                <c:pt idx="59" formatCode="#,##0_);\(#,##0\)">
                  <c:v>26</c:v>
                </c:pt>
                <c:pt idx="60" formatCode="#,##0_);\(#,##0\)">
                  <c:v>19</c:v>
                </c:pt>
                <c:pt idx="61" formatCode="#,##0_);\(#,##0\)">
                  <c:v>6</c:v>
                </c:pt>
                <c:pt idx="62" formatCode="#,##0_);\(#,##0\)">
                  <c:v>53</c:v>
                </c:pt>
                <c:pt idx="63" formatCode="#,##0_);\(#,##0\)">
                  <c:v>50</c:v>
                </c:pt>
                <c:pt idx="64" formatCode="#,##0_);\(#,##0\)">
                  <c:v>12</c:v>
                </c:pt>
                <c:pt idx="65" formatCode="#,##0_);\(#,##0\)">
                  <c:v>19</c:v>
                </c:pt>
                <c:pt idx="66" formatCode="#,##0_);\(#,##0\)">
                  <c:v>18</c:v>
                </c:pt>
                <c:pt idx="67" formatCode="#,##0_);\(#,##0\)">
                  <c:v>11</c:v>
                </c:pt>
                <c:pt idx="68" formatCode="#,##0_);\(#,##0\)">
                  <c:v>17</c:v>
                </c:pt>
                <c:pt idx="69" formatCode="#,##0_);\(#,##0\)">
                  <c:v>5</c:v>
                </c:pt>
                <c:pt idx="70" formatCode="#,##0_);\(#,##0\)">
                  <c:v>10</c:v>
                </c:pt>
                <c:pt idx="71" formatCode="#,##0_);\(#,##0\)">
                  <c:v>24</c:v>
                </c:pt>
                <c:pt idx="72" formatCode="#,##0_);\(#,##0\)">
                  <c:v>23</c:v>
                </c:pt>
                <c:pt idx="73" formatCode="#,##0_);\(#,##0\)">
                  <c:v>18</c:v>
                </c:pt>
                <c:pt idx="74" formatCode="#,##0_);\(#,##0\)">
                  <c:v>44</c:v>
                </c:pt>
                <c:pt idx="75" formatCode="#,##0_);\(#,##0\)">
                  <c:v>26</c:v>
                </c:pt>
                <c:pt idx="76" formatCode="#,##0_);\(#,##0\)">
                  <c:v>24</c:v>
                </c:pt>
                <c:pt idx="77" formatCode="#,##0_);\(#,##0\)">
                  <c:v>18</c:v>
                </c:pt>
                <c:pt idx="78" formatCode="#,##0_);\(#,##0\)">
                  <c:v>9</c:v>
                </c:pt>
                <c:pt idx="79" formatCode="#,##0_);\(#,##0\)">
                  <c:v>20</c:v>
                </c:pt>
                <c:pt idx="80" formatCode="#,##0_);\(#,##0\)">
                  <c:v>10</c:v>
                </c:pt>
                <c:pt idx="81" formatCode="#,##0_);\(#,##0\)">
                  <c:v>9</c:v>
                </c:pt>
                <c:pt idx="82" formatCode="#,##0_);\(#,##0\)">
                  <c:v>14</c:v>
                </c:pt>
                <c:pt idx="83" formatCode="#,##0_);\(#,##0\)">
                  <c:v>7</c:v>
                </c:pt>
                <c:pt idx="84" formatCode="#,##0_);\(#,##0\)">
                  <c:v>26</c:v>
                </c:pt>
                <c:pt idx="85" formatCode="#,##0_);\(#,##0\)">
                  <c:v>17</c:v>
                </c:pt>
                <c:pt idx="86" formatCode="#,##0_);\(#,##0\)">
                  <c:v>40</c:v>
                </c:pt>
                <c:pt idx="87" formatCode="#,##0_);\(#,##0\)">
                  <c:v>14</c:v>
                </c:pt>
                <c:pt idx="88" formatCode="#,##0_);\(#,##0\)">
                  <c:v>28</c:v>
                </c:pt>
                <c:pt idx="89" formatCode="#,##0_);\(#,##0\)">
                  <c:v>13</c:v>
                </c:pt>
                <c:pt idx="90" formatCode="#,##0_);\(#,##0\)">
                  <c:v>16</c:v>
                </c:pt>
                <c:pt idx="91" formatCode="#,##0_);\(#,##0\)">
                  <c:v>24</c:v>
                </c:pt>
                <c:pt idx="92" formatCode="#,##0_);\(#,##0\)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v>南会津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推移データ!$I$171:$I$266</c:f>
              <c:numCache>
                <c:formatCode>General</c:formatCode>
                <c:ptCount val="96"/>
                <c:pt idx="0" formatCode="#,##0_);\(#,##0\)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11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 formatCode="#,##0_);\(#,##0\)">
                  <c:v>4</c:v>
                </c:pt>
                <c:pt idx="13" formatCode="#,##0_);\(#,##0\)">
                  <c:v>7</c:v>
                </c:pt>
                <c:pt idx="14">
                  <c:v>8</c:v>
                </c:pt>
                <c:pt idx="15" formatCode="#,##0_);\(#,##0\)">
                  <c:v>7</c:v>
                </c:pt>
                <c:pt idx="16" formatCode="#,##0_);\(#,##0\)">
                  <c:v>7</c:v>
                </c:pt>
                <c:pt idx="17" formatCode="#,##0_);\(#,##0\)">
                  <c:v>5</c:v>
                </c:pt>
                <c:pt idx="18" formatCode="#,##0_);\(#,##0\)">
                  <c:v>3</c:v>
                </c:pt>
                <c:pt idx="19" formatCode="#,##0_);\(#,##0\)">
                  <c:v>5</c:v>
                </c:pt>
                <c:pt idx="20" formatCode="#,##0_);\(#,##0\)">
                  <c:v>3</c:v>
                </c:pt>
                <c:pt idx="21" formatCode="#,##0_);\(#,##0\)">
                  <c:v>0</c:v>
                </c:pt>
                <c:pt idx="22" formatCode="#,##0_);\(#,##0\)">
                  <c:v>4</c:v>
                </c:pt>
                <c:pt idx="23" formatCode="#,##0_);\(#,##0\)">
                  <c:v>2</c:v>
                </c:pt>
                <c:pt idx="24" formatCode="#,##0_);\(#,##0\)">
                  <c:v>3</c:v>
                </c:pt>
                <c:pt idx="25" formatCode="#,##0_);\(#,##0\)">
                  <c:v>5</c:v>
                </c:pt>
                <c:pt idx="26" formatCode="#,##0_);\(#,##0\)">
                  <c:v>4</c:v>
                </c:pt>
                <c:pt idx="27" formatCode="#,##0_);\(#,##0\)">
                  <c:v>13</c:v>
                </c:pt>
                <c:pt idx="28" formatCode="#,##0_);\(#,##0\)">
                  <c:v>17</c:v>
                </c:pt>
                <c:pt idx="29" formatCode="#,##0_);\(#,##0\)">
                  <c:v>4</c:v>
                </c:pt>
                <c:pt idx="30" formatCode="#,##0_);\(#,##0\)">
                  <c:v>4</c:v>
                </c:pt>
                <c:pt idx="31" formatCode="#,##0_);\(#,##0\)">
                  <c:v>5</c:v>
                </c:pt>
                <c:pt idx="32" formatCode="#,##0_);\(#,##0\)">
                  <c:v>6</c:v>
                </c:pt>
                <c:pt idx="33" formatCode="#,##0_);\(#,##0\)">
                  <c:v>1</c:v>
                </c:pt>
                <c:pt idx="34" formatCode="#,##0_);\(#,##0\)">
                  <c:v>2</c:v>
                </c:pt>
                <c:pt idx="35" formatCode="#,##0_);\(#,##0\)">
                  <c:v>5</c:v>
                </c:pt>
                <c:pt idx="36" formatCode="#,##0_);\(#,##0\)">
                  <c:v>8</c:v>
                </c:pt>
                <c:pt idx="37" formatCode="#,##0_);\(#,##0\)">
                  <c:v>3</c:v>
                </c:pt>
                <c:pt idx="38">
                  <c:v>11</c:v>
                </c:pt>
                <c:pt idx="39" formatCode="#,##0_);\(#,##0\)">
                  <c:v>4</c:v>
                </c:pt>
                <c:pt idx="40" formatCode="#,##0_);\(#,##0\)">
                  <c:v>18</c:v>
                </c:pt>
                <c:pt idx="41" formatCode="#,##0_);\(#,##0\)">
                  <c:v>4</c:v>
                </c:pt>
                <c:pt idx="42" formatCode="#,##0_);\(#,##0\)">
                  <c:v>7</c:v>
                </c:pt>
                <c:pt idx="43" formatCode="#,##0_);\(#,##0\)">
                  <c:v>10</c:v>
                </c:pt>
                <c:pt idx="44" formatCode="#,##0_);\(#,##0\)">
                  <c:v>4</c:v>
                </c:pt>
                <c:pt idx="45" formatCode="#,##0_);\(#,##0\)">
                  <c:v>4</c:v>
                </c:pt>
                <c:pt idx="46" formatCode="#,##0_);\(#,##0\)">
                  <c:v>0</c:v>
                </c:pt>
                <c:pt idx="47" formatCode="#,##0_);\(#,##0\)">
                  <c:v>6</c:v>
                </c:pt>
                <c:pt idx="48" formatCode="#,##0_);\(#,##0\)">
                  <c:v>5</c:v>
                </c:pt>
                <c:pt idx="49" formatCode="#,##0_);\(#,##0\)">
                  <c:v>5</c:v>
                </c:pt>
                <c:pt idx="50">
                  <c:v>11</c:v>
                </c:pt>
                <c:pt idx="51">
                  <c:v>7</c:v>
                </c:pt>
                <c:pt idx="52" formatCode="#,##0_);\(#,##0\)">
                  <c:v>7</c:v>
                </c:pt>
                <c:pt idx="53" formatCode="#,##0_);\(#,##0\)">
                  <c:v>4</c:v>
                </c:pt>
                <c:pt idx="54" formatCode="#,##0_);\(#,##0\)">
                  <c:v>7</c:v>
                </c:pt>
                <c:pt idx="55" formatCode="#,##0_);\(#,##0\)">
                  <c:v>5</c:v>
                </c:pt>
                <c:pt idx="56" formatCode="#,##0_);\(#,##0\)">
                  <c:v>9</c:v>
                </c:pt>
                <c:pt idx="57">
                  <c:v>1</c:v>
                </c:pt>
                <c:pt idx="58" formatCode="#,##0_);\(#,##0\)">
                  <c:v>3</c:v>
                </c:pt>
                <c:pt idx="59" formatCode="#,##0_);\(#,##0\)">
                  <c:v>2</c:v>
                </c:pt>
                <c:pt idx="60" formatCode="#,##0_);\(#,##0\)">
                  <c:v>15</c:v>
                </c:pt>
                <c:pt idx="61" formatCode="#,##0_);\(#,##0\)">
                  <c:v>9</c:v>
                </c:pt>
                <c:pt idx="62" formatCode="#,##0_);\(#,##0\)">
                  <c:v>8</c:v>
                </c:pt>
                <c:pt idx="63" formatCode="#,##0_);\(#,##0\)">
                  <c:v>5</c:v>
                </c:pt>
                <c:pt idx="64" formatCode="#,##0_);\(#,##0\)">
                  <c:v>8</c:v>
                </c:pt>
                <c:pt idx="65" formatCode="#,##0_);\(#,##0\)">
                  <c:v>6</c:v>
                </c:pt>
                <c:pt idx="66" formatCode="#,##0_);\(#,##0\)">
                  <c:v>1</c:v>
                </c:pt>
                <c:pt idx="67" formatCode="#,##0_);\(#,##0\)">
                  <c:v>2</c:v>
                </c:pt>
                <c:pt idx="68" formatCode="#,##0_);\(#,##0\)">
                  <c:v>2</c:v>
                </c:pt>
                <c:pt idx="69" formatCode="#,##0_);\(#,##0\)">
                  <c:v>1</c:v>
                </c:pt>
                <c:pt idx="70" formatCode="#,##0_);\(#,##0\)">
                  <c:v>1</c:v>
                </c:pt>
                <c:pt idx="71" formatCode="#,##0_);\(#,##0\)">
                  <c:v>13</c:v>
                </c:pt>
                <c:pt idx="72" formatCode="#,##0_);\(#,##0\)">
                  <c:v>6</c:v>
                </c:pt>
                <c:pt idx="73" formatCode="#,##0_);\(#,##0\)">
                  <c:v>6</c:v>
                </c:pt>
                <c:pt idx="74" formatCode="#,##0_);\(#,##0\)">
                  <c:v>5</c:v>
                </c:pt>
                <c:pt idx="75" formatCode="#,##0_);\(#,##0\)">
                  <c:v>7</c:v>
                </c:pt>
                <c:pt idx="76" formatCode="#,##0_);\(#,##0\)">
                  <c:v>4</c:v>
                </c:pt>
                <c:pt idx="77" formatCode="#,##0_);\(#,##0\)">
                  <c:v>7</c:v>
                </c:pt>
                <c:pt idx="78" formatCode="#,##0_);\(#,##0\)">
                  <c:v>3</c:v>
                </c:pt>
                <c:pt idx="79" formatCode="#,##0_);\(#,##0\)">
                  <c:v>4</c:v>
                </c:pt>
                <c:pt idx="80" formatCode="#,##0_);\(#,##0\)">
                  <c:v>2</c:v>
                </c:pt>
                <c:pt idx="81" formatCode="#,##0_);\(#,##0\)">
                  <c:v>1</c:v>
                </c:pt>
                <c:pt idx="82" formatCode="#,##0_);\(#,##0\)">
                  <c:v>0</c:v>
                </c:pt>
                <c:pt idx="83" formatCode="#,##0_);\(#,##0\)">
                  <c:v>6</c:v>
                </c:pt>
                <c:pt idx="84" formatCode="#,##0_);\(#,##0\)">
                  <c:v>6</c:v>
                </c:pt>
                <c:pt idx="85" formatCode="#,##0_);\(#,##0\)">
                  <c:v>4</c:v>
                </c:pt>
                <c:pt idx="86" formatCode="#,##0_);\(#,##0\)">
                  <c:v>5</c:v>
                </c:pt>
                <c:pt idx="87" formatCode="#,##0_);\(#,##0\)">
                  <c:v>8</c:v>
                </c:pt>
                <c:pt idx="88" formatCode="#,##0_);\(#,##0\)">
                  <c:v>4</c:v>
                </c:pt>
                <c:pt idx="89" formatCode="#,##0_);\(#,##0\)">
                  <c:v>4</c:v>
                </c:pt>
                <c:pt idx="90" formatCode="#,##0_);\(#,##0\)">
                  <c:v>1</c:v>
                </c:pt>
                <c:pt idx="91" formatCode="#,##0_);\(#,##0\)">
                  <c:v>3</c:v>
                </c:pt>
                <c:pt idx="92" formatCode="#,##0_);\(#,##0\)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v>相双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推移データ!$J$171:$J$266</c:f>
              <c:numCache>
                <c:formatCode>General</c:formatCode>
                <c:ptCount val="96"/>
                <c:pt idx="0" formatCode="#,##0_);\(#,##0\)">
                  <c:v>192</c:v>
                </c:pt>
                <c:pt idx="1">
                  <c:v>107</c:v>
                </c:pt>
                <c:pt idx="2">
                  <c:v>142</c:v>
                </c:pt>
                <c:pt idx="3">
                  <c:v>231</c:v>
                </c:pt>
                <c:pt idx="4">
                  <c:v>165</c:v>
                </c:pt>
                <c:pt idx="5">
                  <c:v>217</c:v>
                </c:pt>
                <c:pt idx="6">
                  <c:v>146</c:v>
                </c:pt>
                <c:pt idx="7">
                  <c:v>184</c:v>
                </c:pt>
                <c:pt idx="8">
                  <c:v>177</c:v>
                </c:pt>
                <c:pt idx="9">
                  <c:v>77</c:v>
                </c:pt>
                <c:pt idx="10">
                  <c:v>116</c:v>
                </c:pt>
                <c:pt idx="11">
                  <c:v>196</c:v>
                </c:pt>
                <c:pt idx="12" formatCode="#,##0_);\(#,##0\)">
                  <c:v>209</c:v>
                </c:pt>
                <c:pt idx="13" formatCode="#,##0_);\(#,##0\)">
                  <c:v>151</c:v>
                </c:pt>
                <c:pt idx="14" formatCode="#,##0_);\(#,##0\)">
                  <c:v>189</c:v>
                </c:pt>
                <c:pt idx="15" formatCode="#,##0_);\(#,##0\)">
                  <c:v>344</c:v>
                </c:pt>
                <c:pt idx="16" formatCode="#,##0_);\(#,##0\)">
                  <c:v>112</c:v>
                </c:pt>
                <c:pt idx="17" formatCode="#,##0_);\(#,##0\)">
                  <c:v>113</c:v>
                </c:pt>
                <c:pt idx="18" formatCode="#,##0_);\(#,##0\)">
                  <c:v>237</c:v>
                </c:pt>
                <c:pt idx="19" formatCode="#,##0_);\(#,##0\)">
                  <c:v>149</c:v>
                </c:pt>
                <c:pt idx="20" formatCode="#,##0_);\(#,##0\)">
                  <c:v>199</c:v>
                </c:pt>
                <c:pt idx="21" formatCode="#,##0_);\(#,##0\)">
                  <c:v>133</c:v>
                </c:pt>
                <c:pt idx="22" formatCode="#,##0_);\(#,##0\)">
                  <c:v>174</c:v>
                </c:pt>
                <c:pt idx="23" formatCode="#,##0_);\(#,##0\)">
                  <c:v>129</c:v>
                </c:pt>
                <c:pt idx="24" formatCode="#,##0_);\(#,##0\)">
                  <c:v>462</c:v>
                </c:pt>
                <c:pt idx="25" formatCode="#,##0_);\(#,##0\)">
                  <c:v>150</c:v>
                </c:pt>
                <c:pt idx="26" formatCode="#,##0_);\(#,##0\)">
                  <c:v>242</c:v>
                </c:pt>
                <c:pt idx="27" formatCode="#,##0_);\(#,##0\)">
                  <c:v>390</c:v>
                </c:pt>
                <c:pt idx="28" formatCode="#,##0_);\(#,##0\)">
                  <c:v>181</c:v>
                </c:pt>
                <c:pt idx="29" formatCode="#,##0_);\(#,##0\)">
                  <c:v>275</c:v>
                </c:pt>
                <c:pt idx="30" formatCode="#,##0_);\(#,##0\)">
                  <c:v>417</c:v>
                </c:pt>
                <c:pt idx="31" formatCode="#,##0_);\(#,##0\)">
                  <c:v>210</c:v>
                </c:pt>
                <c:pt idx="32" formatCode="#,##0_);\(#,##0\)">
                  <c:v>219</c:v>
                </c:pt>
                <c:pt idx="33" formatCode="#,##0_);\(#,##0\)">
                  <c:v>398</c:v>
                </c:pt>
                <c:pt idx="34" formatCode="#,##0_);\(#,##0\)">
                  <c:v>207</c:v>
                </c:pt>
                <c:pt idx="35" formatCode="#,##0_);\(#,##0\)">
                  <c:v>548</c:v>
                </c:pt>
                <c:pt idx="36" formatCode="#,##0_);\(#,##0\)">
                  <c:v>780</c:v>
                </c:pt>
                <c:pt idx="37" formatCode="#,##0_);\(#,##0\)">
                  <c:v>204</c:v>
                </c:pt>
                <c:pt idx="38">
                  <c:v>302</c:v>
                </c:pt>
                <c:pt idx="39" formatCode="#,##0_);\(#,##0\)">
                  <c:v>460</c:v>
                </c:pt>
                <c:pt idx="40" formatCode="#,##0_);\(#,##0\)">
                  <c:v>345</c:v>
                </c:pt>
                <c:pt idx="41" formatCode="#,##0_);\(#,##0\)">
                  <c:v>411</c:v>
                </c:pt>
                <c:pt idx="42" formatCode="#,##0_);\(#,##0\)">
                  <c:v>292</c:v>
                </c:pt>
                <c:pt idx="43" formatCode="#,##0_);\(#,##0\)">
                  <c:v>127</c:v>
                </c:pt>
                <c:pt idx="44" formatCode="#,##0_);\(#,##0\)">
                  <c:v>318</c:v>
                </c:pt>
                <c:pt idx="45" formatCode="#,##0_);\(#,##0\)">
                  <c:v>109</c:v>
                </c:pt>
                <c:pt idx="46" formatCode="#,##0_);\(#,##0\)">
                  <c:v>206</c:v>
                </c:pt>
                <c:pt idx="47" formatCode="#,##0_);\(#,##0\)">
                  <c:v>194</c:v>
                </c:pt>
                <c:pt idx="48" formatCode="#,##0_);\(#,##0\)">
                  <c:v>209</c:v>
                </c:pt>
                <c:pt idx="49" formatCode="#,##0_);\(#,##0\)">
                  <c:v>175</c:v>
                </c:pt>
                <c:pt idx="50">
                  <c:v>140</c:v>
                </c:pt>
                <c:pt idx="51">
                  <c:v>192</c:v>
                </c:pt>
                <c:pt idx="52" formatCode="#,##0_);\(#,##0\)">
                  <c:v>189</c:v>
                </c:pt>
                <c:pt idx="53" formatCode="#,##0_);\(#,##0\)">
                  <c:v>200</c:v>
                </c:pt>
                <c:pt idx="54" formatCode="#,##0_);\(#,##0\)">
                  <c:v>296</c:v>
                </c:pt>
                <c:pt idx="55" formatCode="#,##0_);\(#,##0\)">
                  <c:v>166</c:v>
                </c:pt>
                <c:pt idx="56" formatCode="#,##0_);\(#,##0\)">
                  <c:v>268</c:v>
                </c:pt>
                <c:pt idx="57">
                  <c:v>282</c:v>
                </c:pt>
                <c:pt idx="58" formatCode="#,##0_);\(#,##0\)">
                  <c:v>249</c:v>
                </c:pt>
                <c:pt idx="59" formatCode="#,##0_);\(#,##0\)">
                  <c:v>70</c:v>
                </c:pt>
                <c:pt idx="60" formatCode="#,##0_);\(#,##0\)">
                  <c:v>146</c:v>
                </c:pt>
                <c:pt idx="61" formatCode="#,##0_);\(#,##0\)">
                  <c:v>80</c:v>
                </c:pt>
                <c:pt idx="62" formatCode="#,##0_);\(#,##0\)">
                  <c:v>188</c:v>
                </c:pt>
                <c:pt idx="63" formatCode="#,##0_);\(#,##0\)">
                  <c:v>227</c:v>
                </c:pt>
                <c:pt idx="64" formatCode="#,##0_);\(#,##0\)">
                  <c:v>114</c:v>
                </c:pt>
                <c:pt idx="65" formatCode="#,##0_);\(#,##0\)">
                  <c:v>205</c:v>
                </c:pt>
                <c:pt idx="66" formatCode="#,##0_);\(#,##0\)">
                  <c:v>91</c:v>
                </c:pt>
                <c:pt idx="67" formatCode="#,##0_);\(#,##0\)">
                  <c:v>111</c:v>
                </c:pt>
                <c:pt idx="68" formatCode="#,##0_);\(#,##0\)">
                  <c:v>206</c:v>
                </c:pt>
                <c:pt idx="69" formatCode="#,##0_);\(#,##0\)">
                  <c:v>76</c:v>
                </c:pt>
                <c:pt idx="70" formatCode="#,##0_);\(#,##0\)">
                  <c:v>118</c:v>
                </c:pt>
                <c:pt idx="71" formatCode="#,##0_);\(#,##0\)">
                  <c:v>97</c:v>
                </c:pt>
                <c:pt idx="72" formatCode="#,##0_);\(#,##0\)">
                  <c:v>104</c:v>
                </c:pt>
                <c:pt idx="73" formatCode="#,##0_);\(#,##0\)">
                  <c:v>113</c:v>
                </c:pt>
                <c:pt idx="74" formatCode="#,##0_);\(#,##0\)">
                  <c:v>195</c:v>
                </c:pt>
                <c:pt idx="75" formatCode="#,##0_);\(#,##0\)">
                  <c:v>114</c:v>
                </c:pt>
                <c:pt idx="76" formatCode="#,##0_);\(#,##0\)">
                  <c:v>104</c:v>
                </c:pt>
                <c:pt idx="77" formatCode="#,##0_);\(#,##0\)">
                  <c:v>96</c:v>
                </c:pt>
                <c:pt idx="78" formatCode="#,##0_);\(#,##0\)">
                  <c:v>116</c:v>
                </c:pt>
                <c:pt idx="79" formatCode="#,##0_);\(#,##0\)">
                  <c:v>189</c:v>
                </c:pt>
                <c:pt idx="80" formatCode="#,##0_);\(#,##0\)">
                  <c:v>151</c:v>
                </c:pt>
                <c:pt idx="81" formatCode="#,##0_);\(#,##0\)">
                  <c:v>105</c:v>
                </c:pt>
                <c:pt idx="82" formatCode="#,##0_);\(#,##0\)">
                  <c:v>144</c:v>
                </c:pt>
                <c:pt idx="83" formatCode="#,##0_);\(#,##0\)">
                  <c:v>138</c:v>
                </c:pt>
                <c:pt idx="84" formatCode="#,##0_);\(#,##0\)">
                  <c:v>91</c:v>
                </c:pt>
                <c:pt idx="85" formatCode="#,##0_);\(#,##0\)">
                  <c:v>40</c:v>
                </c:pt>
                <c:pt idx="86" formatCode="#,##0_);\(#,##0\)">
                  <c:v>75</c:v>
                </c:pt>
                <c:pt idx="87" formatCode="#,##0_);\(#,##0\)">
                  <c:v>154</c:v>
                </c:pt>
                <c:pt idx="88" formatCode="#,##0_);\(#,##0\)">
                  <c:v>123</c:v>
                </c:pt>
                <c:pt idx="89" formatCode="#,##0_);\(#,##0\)">
                  <c:v>99</c:v>
                </c:pt>
                <c:pt idx="90" formatCode="#,##0_);\(#,##0\)">
                  <c:v>108</c:v>
                </c:pt>
                <c:pt idx="91" formatCode="#,##0_);\(#,##0\)">
                  <c:v>95</c:v>
                </c:pt>
                <c:pt idx="92" formatCode="#,##0_);\(#,##0\)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v>いわき</c:v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推移データ!$A$171:$B$266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推移データ!$K$171:$K$266</c:f>
              <c:numCache>
                <c:formatCode>General</c:formatCode>
                <c:ptCount val="96"/>
                <c:pt idx="0" formatCode="#,##0_);\(#,##0\)">
                  <c:v>279</c:v>
                </c:pt>
                <c:pt idx="1">
                  <c:v>316</c:v>
                </c:pt>
                <c:pt idx="2">
                  <c:v>450</c:v>
                </c:pt>
                <c:pt idx="3">
                  <c:v>957</c:v>
                </c:pt>
                <c:pt idx="4">
                  <c:v>388</c:v>
                </c:pt>
                <c:pt idx="5">
                  <c:v>330</c:v>
                </c:pt>
                <c:pt idx="6">
                  <c:v>302</c:v>
                </c:pt>
                <c:pt idx="7">
                  <c:v>351</c:v>
                </c:pt>
                <c:pt idx="8">
                  <c:v>239</c:v>
                </c:pt>
                <c:pt idx="9">
                  <c:v>272</c:v>
                </c:pt>
                <c:pt idx="10">
                  <c:v>578</c:v>
                </c:pt>
                <c:pt idx="11">
                  <c:v>370</c:v>
                </c:pt>
                <c:pt idx="12" formatCode="#,##0_);\(#,##0\)">
                  <c:v>180</c:v>
                </c:pt>
                <c:pt idx="13" formatCode="#,##0_);\(#,##0\)">
                  <c:v>302</c:v>
                </c:pt>
                <c:pt idx="14">
                  <c:v>403</c:v>
                </c:pt>
                <c:pt idx="15">
                  <c:v>376</c:v>
                </c:pt>
                <c:pt idx="16" formatCode="#,##0_);\(#,##0\)">
                  <c:v>257</c:v>
                </c:pt>
                <c:pt idx="17" formatCode="#,##0_);\(#,##0\)">
                  <c:v>207</c:v>
                </c:pt>
                <c:pt idx="18" formatCode="#,##0_);\(#,##0\)">
                  <c:v>332</c:v>
                </c:pt>
                <c:pt idx="19" formatCode="#,##0_);\(#,##0\)">
                  <c:v>359</c:v>
                </c:pt>
                <c:pt idx="20" formatCode="#,##0_);\(#,##0\)">
                  <c:v>297</c:v>
                </c:pt>
                <c:pt idx="21" formatCode="#,##0_);\(#,##0\)">
                  <c:v>234</c:v>
                </c:pt>
                <c:pt idx="22" formatCode="#,##0_);\(#,##0\)">
                  <c:v>245</c:v>
                </c:pt>
                <c:pt idx="23" formatCode="#,##0_);\(#,##0\)">
                  <c:v>148</c:v>
                </c:pt>
                <c:pt idx="24" formatCode="#,##0_);\(#,##0\)">
                  <c:v>337</c:v>
                </c:pt>
                <c:pt idx="25" formatCode="#,##0_);\(#,##0\)">
                  <c:v>222</c:v>
                </c:pt>
                <c:pt idx="26" formatCode="#,##0_);\(#,##0\)">
                  <c:v>182</c:v>
                </c:pt>
                <c:pt idx="27" formatCode="#,##0_);\(#,##0\)">
                  <c:v>222</c:v>
                </c:pt>
                <c:pt idx="28" formatCode="#,##0_);\(#,##0\)">
                  <c:v>378</c:v>
                </c:pt>
                <c:pt idx="29" formatCode="#,##0_);\(#,##0\)">
                  <c:v>309</c:v>
                </c:pt>
                <c:pt idx="30" formatCode="#,##0_);\(#,##0\)">
                  <c:v>210</c:v>
                </c:pt>
                <c:pt idx="31" formatCode="#,##0_);\(#,##0\)">
                  <c:v>238</c:v>
                </c:pt>
                <c:pt idx="32" formatCode="#,##0_);\(#,##0\)">
                  <c:v>317</c:v>
                </c:pt>
                <c:pt idx="33" formatCode="#,##0_);\(#,##0\)">
                  <c:v>187</c:v>
                </c:pt>
                <c:pt idx="34" formatCode="#,##0_);\(#,##0\)">
                  <c:v>309</c:v>
                </c:pt>
                <c:pt idx="35" formatCode="#,##0_);\(#,##0\)">
                  <c:v>132</c:v>
                </c:pt>
                <c:pt idx="36" formatCode="#,##0_);\(#,##0\)">
                  <c:v>239</c:v>
                </c:pt>
                <c:pt idx="37" formatCode="#,##0_);\(#,##0\)">
                  <c:v>293</c:v>
                </c:pt>
                <c:pt idx="38">
                  <c:v>123</c:v>
                </c:pt>
                <c:pt idx="39" formatCode="#,##0_);\(#,##0\)">
                  <c:v>371</c:v>
                </c:pt>
                <c:pt idx="40" formatCode="#,##0_);\(#,##0\)">
                  <c:v>346</c:v>
                </c:pt>
                <c:pt idx="41" formatCode="#,##0_);\(#,##0\)">
                  <c:v>101</c:v>
                </c:pt>
                <c:pt idx="42" formatCode="#,##0_);\(#,##0\)">
                  <c:v>585</c:v>
                </c:pt>
                <c:pt idx="43" formatCode="#,##0_);\(#,##0\)">
                  <c:v>418</c:v>
                </c:pt>
                <c:pt idx="44" formatCode="#,##0_);\(#,##0\)">
                  <c:v>316</c:v>
                </c:pt>
                <c:pt idx="45" formatCode="#,##0_);\(#,##0\)">
                  <c:v>294</c:v>
                </c:pt>
                <c:pt idx="46" formatCode="#,##0_);\(#,##0\)">
                  <c:v>243</c:v>
                </c:pt>
                <c:pt idx="47" formatCode="#,##0_);\(#,##0\)">
                  <c:v>270</c:v>
                </c:pt>
                <c:pt idx="48" formatCode="#,##0_);\(#,##0\)">
                  <c:v>451</c:v>
                </c:pt>
                <c:pt idx="49" formatCode="#,##0_);\(#,##0\)">
                  <c:v>234</c:v>
                </c:pt>
                <c:pt idx="50">
                  <c:v>204</c:v>
                </c:pt>
                <c:pt idx="51" formatCode="#,##0_);\(#,##0\)">
                  <c:v>271</c:v>
                </c:pt>
                <c:pt idx="52" formatCode="#,##0_);\(#,##0\)">
                  <c:v>298</c:v>
                </c:pt>
                <c:pt idx="53" formatCode="#,##0_);\(#,##0\)">
                  <c:v>323</c:v>
                </c:pt>
                <c:pt idx="54" formatCode="#,##0_);\(#,##0\)">
                  <c:v>354</c:v>
                </c:pt>
                <c:pt idx="55" formatCode="#,##0_);\(#,##0\)">
                  <c:v>318</c:v>
                </c:pt>
                <c:pt idx="56" formatCode="#,##0_);\(#,##0\)">
                  <c:v>188</c:v>
                </c:pt>
                <c:pt idx="57">
                  <c:v>227</c:v>
                </c:pt>
                <c:pt idx="58" formatCode="#,##0_);\(#,##0\)">
                  <c:v>155</c:v>
                </c:pt>
                <c:pt idx="59" formatCode="#,##0_);\(#,##0\)">
                  <c:v>133</c:v>
                </c:pt>
                <c:pt idx="60" formatCode="#,##0_);\(#,##0\)">
                  <c:v>335</c:v>
                </c:pt>
                <c:pt idx="61" formatCode="#,##0_);\(#,##0\)">
                  <c:v>192</c:v>
                </c:pt>
                <c:pt idx="62" formatCode="#,##0_);\(#,##0\)">
                  <c:v>163</c:v>
                </c:pt>
                <c:pt idx="63" formatCode="#,##0_);\(#,##0\)">
                  <c:v>283</c:v>
                </c:pt>
                <c:pt idx="64" formatCode="#,##0_);\(#,##0\)">
                  <c:v>233</c:v>
                </c:pt>
                <c:pt idx="65" formatCode="#,##0_);\(#,##0\)">
                  <c:v>90</c:v>
                </c:pt>
                <c:pt idx="66" formatCode="#,##0_);\(#,##0\)">
                  <c:v>213</c:v>
                </c:pt>
                <c:pt idx="67" formatCode="#,##0_);\(#,##0\)">
                  <c:v>146</c:v>
                </c:pt>
                <c:pt idx="68" formatCode="#,##0_);\(#,##0\)">
                  <c:v>247</c:v>
                </c:pt>
                <c:pt idx="69" formatCode="#,##0_);\(#,##0\)">
                  <c:v>115</c:v>
                </c:pt>
                <c:pt idx="70" formatCode="#,##0_);\(#,##0\)">
                  <c:v>147</c:v>
                </c:pt>
                <c:pt idx="71" formatCode="#,##0_);\(#,##0\)">
                  <c:v>112</c:v>
                </c:pt>
                <c:pt idx="72" formatCode="#,##0_);\(#,##0\)">
                  <c:v>145</c:v>
                </c:pt>
                <c:pt idx="73" formatCode="#,##0_);\(#,##0\)">
                  <c:v>89</c:v>
                </c:pt>
                <c:pt idx="74" formatCode="#,##0_);\(#,##0\)">
                  <c:v>316</c:v>
                </c:pt>
                <c:pt idx="75" formatCode="#,##0_);\(#,##0\)">
                  <c:v>215</c:v>
                </c:pt>
                <c:pt idx="76" formatCode="#,##0_);\(#,##0\)">
                  <c:v>79</c:v>
                </c:pt>
                <c:pt idx="77" formatCode="#,##0_);\(#,##0\)">
                  <c:v>211</c:v>
                </c:pt>
                <c:pt idx="78" formatCode="#,##0_);\(#,##0\)">
                  <c:v>143</c:v>
                </c:pt>
                <c:pt idx="79" formatCode="#,##0_);\(#,##0\)">
                  <c:v>13</c:v>
                </c:pt>
                <c:pt idx="80" formatCode="#,##0_);\(#,##0\)">
                  <c:v>61</c:v>
                </c:pt>
                <c:pt idx="81" formatCode="#,##0_);\(#,##0\)">
                  <c:v>178</c:v>
                </c:pt>
                <c:pt idx="82" formatCode="#,##0_);\(#,##0\)">
                  <c:v>368</c:v>
                </c:pt>
                <c:pt idx="83" formatCode="#,##0_);\(#,##0\)">
                  <c:v>138</c:v>
                </c:pt>
                <c:pt idx="84" formatCode="#,##0_);\(#,##0\)">
                  <c:v>165</c:v>
                </c:pt>
                <c:pt idx="85" formatCode="#,##0_);\(#,##0\)">
                  <c:v>66</c:v>
                </c:pt>
                <c:pt idx="86" formatCode="#,##0_);\(#,##0\)">
                  <c:v>196</c:v>
                </c:pt>
                <c:pt idx="87" formatCode="#,##0_);\(#,##0\)">
                  <c:v>152</c:v>
                </c:pt>
                <c:pt idx="88" formatCode="#,##0_);\(#,##0\)">
                  <c:v>148</c:v>
                </c:pt>
                <c:pt idx="89" formatCode="#,##0_);\(#,##0\)">
                  <c:v>127</c:v>
                </c:pt>
                <c:pt idx="90" formatCode="#,##0_);\(#,##0\)">
                  <c:v>174</c:v>
                </c:pt>
                <c:pt idx="91" formatCode="#,##0_);\(#,##0\)">
                  <c:v>154</c:v>
                </c:pt>
                <c:pt idx="92" formatCode="#,##0_);\(#,##0\)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nextTo"/>
        <c:crossAx val="1189222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5663054494425822E-2"/>
          <c:y val="0.17008403514778045"/>
          <c:w val="0.22972454630888398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25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令和２年度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836125600013E-2"/>
          <c:y val="0.1500852349695791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推移データ!$M$171:$N$266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推移データ!$O$171:$O$266</c:f>
              <c:numCache>
                <c:formatCode>General</c:formatCode>
                <c:ptCount val="96"/>
                <c:pt idx="0">
                  <c:v>1144</c:v>
                </c:pt>
                <c:pt idx="1">
                  <c:v>983</c:v>
                </c:pt>
                <c:pt idx="2">
                  <c:v>1506</c:v>
                </c:pt>
                <c:pt idx="3">
                  <c:v>2034</c:v>
                </c:pt>
                <c:pt idx="4">
                  <c:v>1281</c:v>
                </c:pt>
                <c:pt idx="5">
                  <c:v>1194</c:v>
                </c:pt>
                <c:pt idx="6">
                  <c:v>1176</c:v>
                </c:pt>
                <c:pt idx="7">
                  <c:v>1356</c:v>
                </c:pt>
                <c:pt idx="8">
                  <c:v>1432</c:v>
                </c:pt>
                <c:pt idx="9">
                  <c:v>1014</c:v>
                </c:pt>
                <c:pt idx="10">
                  <c:v>1631</c:v>
                </c:pt>
                <c:pt idx="11">
                  <c:v>1203</c:v>
                </c:pt>
                <c:pt idx="12">
                  <c:v>927</c:v>
                </c:pt>
                <c:pt idx="13">
                  <c:v>1148</c:v>
                </c:pt>
                <c:pt idx="14">
                  <c:v>1477</c:v>
                </c:pt>
                <c:pt idx="15">
                  <c:v>1647</c:v>
                </c:pt>
                <c:pt idx="16">
                  <c:v>1100</c:v>
                </c:pt>
                <c:pt idx="17" formatCode="#,##0_);\(#,##0\)">
                  <c:v>1050</c:v>
                </c:pt>
                <c:pt idx="18" formatCode="#,##0_);\(#,##0\)">
                  <c:v>1178</c:v>
                </c:pt>
                <c:pt idx="19">
                  <c:v>1342</c:v>
                </c:pt>
                <c:pt idx="20" formatCode="#,##0_);\(#,##0\)">
                  <c:v>1448</c:v>
                </c:pt>
                <c:pt idx="21">
                  <c:v>826</c:v>
                </c:pt>
                <c:pt idx="22">
                  <c:v>1131</c:v>
                </c:pt>
                <c:pt idx="23">
                  <c:v>947</c:v>
                </c:pt>
                <c:pt idx="24" formatCode="#,##0_);\(#,##0\)">
                  <c:v>1245</c:v>
                </c:pt>
                <c:pt idx="25">
                  <c:v>1446</c:v>
                </c:pt>
                <c:pt idx="26">
                  <c:v>1658</c:v>
                </c:pt>
                <c:pt idx="27">
                  <c:v>1410</c:v>
                </c:pt>
                <c:pt idx="28">
                  <c:v>1321</c:v>
                </c:pt>
                <c:pt idx="29">
                  <c:v>1401</c:v>
                </c:pt>
                <c:pt idx="30">
                  <c:v>1454</c:v>
                </c:pt>
                <c:pt idx="31">
                  <c:v>1231</c:v>
                </c:pt>
                <c:pt idx="32">
                  <c:v>1498</c:v>
                </c:pt>
                <c:pt idx="33">
                  <c:v>1151</c:v>
                </c:pt>
                <c:pt idx="34">
                  <c:v>1339</c:v>
                </c:pt>
                <c:pt idx="35">
                  <c:v>1455</c:v>
                </c:pt>
                <c:pt idx="36">
                  <c:v>1863</c:v>
                </c:pt>
                <c:pt idx="37">
                  <c:v>1606</c:v>
                </c:pt>
                <c:pt idx="38">
                  <c:v>1474</c:v>
                </c:pt>
                <c:pt idx="39">
                  <c:v>1676</c:v>
                </c:pt>
                <c:pt idx="40">
                  <c:v>1710</c:v>
                </c:pt>
                <c:pt idx="41">
                  <c:v>1447</c:v>
                </c:pt>
                <c:pt idx="42">
                  <c:v>1739</c:v>
                </c:pt>
                <c:pt idx="43">
                  <c:v>1399</c:v>
                </c:pt>
                <c:pt idx="44">
                  <c:v>1563</c:v>
                </c:pt>
                <c:pt idx="45">
                  <c:v>975</c:v>
                </c:pt>
                <c:pt idx="46">
                  <c:v>1132</c:v>
                </c:pt>
                <c:pt idx="47">
                  <c:v>1173</c:v>
                </c:pt>
                <c:pt idx="48">
                  <c:v>1465</c:v>
                </c:pt>
                <c:pt idx="49">
                  <c:v>1068</c:v>
                </c:pt>
                <c:pt idx="50">
                  <c:v>996</c:v>
                </c:pt>
                <c:pt idx="51">
                  <c:v>1234</c:v>
                </c:pt>
                <c:pt idx="52">
                  <c:v>1288</c:v>
                </c:pt>
                <c:pt idx="53">
                  <c:v>1408</c:v>
                </c:pt>
                <c:pt idx="54">
                  <c:v>1553</c:v>
                </c:pt>
                <c:pt idx="55">
                  <c:v>1164</c:v>
                </c:pt>
                <c:pt idx="56">
                  <c:v>1254</c:v>
                </c:pt>
                <c:pt idx="57">
                  <c:v>1028</c:v>
                </c:pt>
                <c:pt idx="58">
                  <c:v>1072</c:v>
                </c:pt>
                <c:pt idx="59">
                  <c:v>810</c:v>
                </c:pt>
                <c:pt idx="60">
                  <c:v>1174</c:v>
                </c:pt>
                <c:pt idx="61">
                  <c:v>740</c:v>
                </c:pt>
                <c:pt idx="62">
                  <c:v>1255</c:v>
                </c:pt>
                <c:pt idx="63">
                  <c:v>1302</c:v>
                </c:pt>
                <c:pt idx="64">
                  <c:v>1262</c:v>
                </c:pt>
                <c:pt idx="65">
                  <c:v>1046</c:v>
                </c:pt>
                <c:pt idx="66">
                  <c:v>873</c:v>
                </c:pt>
                <c:pt idx="67">
                  <c:v>1051</c:v>
                </c:pt>
                <c:pt idx="68">
                  <c:v>1148</c:v>
                </c:pt>
                <c:pt idx="69">
                  <c:v>676</c:v>
                </c:pt>
                <c:pt idx="70">
                  <c:v>918</c:v>
                </c:pt>
                <c:pt idx="71">
                  <c:v>768</c:v>
                </c:pt>
                <c:pt idx="72">
                  <c:v>1094</c:v>
                </c:pt>
                <c:pt idx="73">
                  <c:v>600</c:v>
                </c:pt>
                <c:pt idx="74">
                  <c:v>1471</c:v>
                </c:pt>
                <c:pt idx="75">
                  <c:v>921</c:v>
                </c:pt>
                <c:pt idx="76">
                  <c:v>772</c:v>
                </c:pt>
                <c:pt idx="77">
                  <c:v>1105</c:v>
                </c:pt>
                <c:pt idx="78">
                  <c:v>907</c:v>
                </c:pt>
                <c:pt idx="79">
                  <c:v>817</c:v>
                </c:pt>
                <c:pt idx="80">
                  <c:v>994</c:v>
                </c:pt>
                <c:pt idx="81">
                  <c:v>713</c:v>
                </c:pt>
                <c:pt idx="82">
                  <c:v>1090</c:v>
                </c:pt>
                <c:pt idx="83">
                  <c:v>810</c:v>
                </c:pt>
                <c:pt idx="84">
                  <c:v>908</c:v>
                </c:pt>
                <c:pt idx="85">
                  <c:v>478</c:v>
                </c:pt>
                <c:pt idx="86">
                  <c:v>1007</c:v>
                </c:pt>
                <c:pt idx="87">
                  <c:v>849</c:v>
                </c:pt>
                <c:pt idx="88">
                  <c:v>740</c:v>
                </c:pt>
                <c:pt idx="89">
                  <c:v>762</c:v>
                </c:pt>
                <c:pt idx="90">
                  <c:v>891</c:v>
                </c:pt>
                <c:pt idx="91">
                  <c:v>777</c:v>
                </c:pt>
                <c:pt idx="92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推移データ!$M$171:$N$266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推移データ!$P$171:$P$266</c:f>
              <c:numCache>
                <c:formatCode>General</c:formatCode>
                <c:ptCount val="96"/>
                <c:pt idx="0">
                  <c:v>600</c:v>
                </c:pt>
                <c:pt idx="1">
                  <c:v>578</c:v>
                </c:pt>
                <c:pt idx="2">
                  <c:v>815</c:v>
                </c:pt>
                <c:pt idx="3">
                  <c:v>808</c:v>
                </c:pt>
                <c:pt idx="4">
                  <c:v>695</c:v>
                </c:pt>
                <c:pt idx="5">
                  <c:v>690</c:v>
                </c:pt>
                <c:pt idx="6">
                  <c:v>678</c:v>
                </c:pt>
                <c:pt idx="7">
                  <c:v>795</c:v>
                </c:pt>
                <c:pt idx="8">
                  <c:v>759</c:v>
                </c:pt>
                <c:pt idx="9">
                  <c:v>605</c:v>
                </c:pt>
                <c:pt idx="10">
                  <c:v>659</c:v>
                </c:pt>
                <c:pt idx="11">
                  <c:v>587</c:v>
                </c:pt>
                <c:pt idx="12">
                  <c:v>548</c:v>
                </c:pt>
                <c:pt idx="13">
                  <c:v>627</c:v>
                </c:pt>
                <c:pt idx="14">
                  <c:v>762</c:v>
                </c:pt>
                <c:pt idx="15">
                  <c:v>573</c:v>
                </c:pt>
                <c:pt idx="16">
                  <c:v>583</c:v>
                </c:pt>
                <c:pt idx="17" formatCode="#,##0_);\(#,##0\)">
                  <c:v>608</c:v>
                </c:pt>
                <c:pt idx="18" formatCode="#,##0_);\(#,##0\)">
                  <c:v>554</c:v>
                </c:pt>
                <c:pt idx="19">
                  <c:v>741</c:v>
                </c:pt>
                <c:pt idx="20" formatCode="#,##0_);\(#,##0\)">
                  <c:v>680</c:v>
                </c:pt>
                <c:pt idx="21">
                  <c:v>437</c:v>
                </c:pt>
                <c:pt idx="22">
                  <c:v>600</c:v>
                </c:pt>
                <c:pt idx="23">
                  <c:v>486</c:v>
                </c:pt>
                <c:pt idx="24" formatCode="#,##0_);\(#,##0\)">
                  <c:v>510</c:v>
                </c:pt>
                <c:pt idx="25">
                  <c:v>647</c:v>
                </c:pt>
                <c:pt idx="26">
                  <c:v>826</c:v>
                </c:pt>
                <c:pt idx="27">
                  <c:v>675</c:v>
                </c:pt>
                <c:pt idx="28">
                  <c:v>627</c:v>
                </c:pt>
                <c:pt idx="29">
                  <c:v>637</c:v>
                </c:pt>
                <c:pt idx="30">
                  <c:v>569</c:v>
                </c:pt>
                <c:pt idx="31">
                  <c:v>607</c:v>
                </c:pt>
                <c:pt idx="32">
                  <c:v>620</c:v>
                </c:pt>
                <c:pt idx="33">
                  <c:v>428</c:v>
                </c:pt>
                <c:pt idx="34" formatCode="#,##0_);\(#,##0\)">
                  <c:v>614</c:v>
                </c:pt>
                <c:pt idx="35" formatCode="#,##0_);\(#,##0\)">
                  <c:v>487</c:v>
                </c:pt>
                <c:pt idx="36">
                  <c:v>664</c:v>
                </c:pt>
                <c:pt idx="37">
                  <c:v>599</c:v>
                </c:pt>
                <c:pt idx="38">
                  <c:v>730</c:v>
                </c:pt>
                <c:pt idx="39">
                  <c:v>715</c:v>
                </c:pt>
                <c:pt idx="40">
                  <c:v>655</c:v>
                </c:pt>
                <c:pt idx="41">
                  <c:v>502</c:v>
                </c:pt>
                <c:pt idx="42">
                  <c:v>553</c:v>
                </c:pt>
                <c:pt idx="43">
                  <c:v>618</c:v>
                </c:pt>
                <c:pt idx="44">
                  <c:v>555</c:v>
                </c:pt>
                <c:pt idx="45">
                  <c:v>453</c:v>
                </c:pt>
                <c:pt idx="46">
                  <c:v>461</c:v>
                </c:pt>
                <c:pt idx="47">
                  <c:v>508</c:v>
                </c:pt>
                <c:pt idx="48">
                  <c:v>564</c:v>
                </c:pt>
                <c:pt idx="49">
                  <c:v>540</c:v>
                </c:pt>
                <c:pt idx="50">
                  <c:v>523</c:v>
                </c:pt>
                <c:pt idx="51">
                  <c:v>543</c:v>
                </c:pt>
                <c:pt idx="52">
                  <c:v>570</c:v>
                </c:pt>
                <c:pt idx="53">
                  <c:v>576</c:v>
                </c:pt>
                <c:pt idx="54">
                  <c:v>554</c:v>
                </c:pt>
                <c:pt idx="55">
                  <c:v>507</c:v>
                </c:pt>
                <c:pt idx="56">
                  <c:v>503</c:v>
                </c:pt>
                <c:pt idx="57">
                  <c:v>411</c:v>
                </c:pt>
                <c:pt idx="58">
                  <c:v>422</c:v>
                </c:pt>
                <c:pt idx="59">
                  <c:v>423</c:v>
                </c:pt>
                <c:pt idx="60">
                  <c:v>601</c:v>
                </c:pt>
                <c:pt idx="61">
                  <c:v>427</c:v>
                </c:pt>
                <c:pt idx="62">
                  <c:v>563</c:v>
                </c:pt>
                <c:pt idx="63">
                  <c:v>582</c:v>
                </c:pt>
                <c:pt idx="64">
                  <c:v>522</c:v>
                </c:pt>
                <c:pt idx="65">
                  <c:v>464</c:v>
                </c:pt>
                <c:pt idx="66">
                  <c:v>486</c:v>
                </c:pt>
                <c:pt idx="67">
                  <c:v>500</c:v>
                </c:pt>
                <c:pt idx="68">
                  <c:v>485</c:v>
                </c:pt>
                <c:pt idx="69">
                  <c:v>314</c:v>
                </c:pt>
                <c:pt idx="70">
                  <c:v>419</c:v>
                </c:pt>
                <c:pt idx="71">
                  <c:v>377</c:v>
                </c:pt>
                <c:pt idx="72">
                  <c:v>592</c:v>
                </c:pt>
                <c:pt idx="73">
                  <c:v>370</c:v>
                </c:pt>
                <c:pt idx="74">
                  <c:v>671</c:v>
                </c:pt>
                <c:pt idx="75">
                  <c:v>485</c:v>
                </c:pt>
                <c:pt idx="76">
                  <c:v>383</c:v>
                </c:pt>
                <c:pt idx="77">
                  <c:v>434</c:v>
                </c:pt>
                <c:pt idx="78">
                  <c:v>470</c:v>
                </c:pt>
                <c:pt idx="79">
                  <c:v>321</c:v>
                </c:pt>
                <c:pt idx="80">
                  <c:v>337</c:v>
                </c:pt>
                <c:pt idx="81">
                  <c:v>347</c:v>
                </c:pt>
                <c:pt idx="82">
                  <c:v>565</c:v>
                </c:pt>
                <c:pt idx="83">
                  <c:v>394</c:v>
                </c:pt>
                <c:pt idx="84">
                  <c:v>426</c:v>
                </c:pt>
                <c:pt idx="85">
                  <c:v>319</c:v>
                </c:pt>
                <c:pt idx="86">
                  <c:v>467</c:v>
                </c:pt>
                <c:pt idx="87">
                  <c:v>429</c:v>
                </c:pt>
                <c:pt idx="88">
                  <c:v>432</c:v>
                </c:pt>
                <c:pt idx="89">
                  <c:v>416</c:v>
                </c:pt>
                <c:pt idx="90">
                  <c:v>415</c:v>
                </c:pt>
                <c:pt idx="91">
                  <c:v>466</c:v>
                </c:pt>
                <c:pt idx="92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推移データ!$M$171:$N$266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推移データ!$Q$171:$Q$266</c:f>
              <c:numCache>
                <c:formatCode>General</c:formatCode>
                <c:ptCount val="96"/>
                <c:pt idx="0">
                  <c:v>485</c:v>
                </c:pt>
                <c:pt idx="1">
                  <c:v>371</c:v>
                </c:pt>
                <c:pt idx="2">
                  <c:v>630</c:v>
                </c:pt>
                <c:pt idx="3">
                  <c:v>1181</c:v>
                </c:pt>
                <c:pt idx="4">
                  <c:v>343</c:v>
                </c:pt>
                <c:pt idx="5">
                  <c:v>439</c:v>
                </c:pt>
                <c:pt idx="6">
                  <c:v>446</c:v>
                </c:pt>
                <c:pt idx="7">
                  <c:v>479</c:v>
                </c:pt>
                <c:pt idx="8">
                  <c:v>599</c:v>
                </c:pt>
                <c:pt idx="9">
                  <c:v>358</c:v>
                </c:pt>
                <c:pt idx="10">
                  <c:v>874</c:v>
                </c:pt>
                <c:pt idx="11">
                  <c:v>547</c:v>
                </c:pt>
                <c:pt idx="12">
                  <c:v>310</c:v>
                </c:pt>
                <c:pt idx="13">
                  <c:v>370</c:v>
                </c:pt>
                <c:pt idx="14">
                  <c:v>531</c:v>
                </c:pt>
                <c:pt idx="15">
                  <c:v>898</c:v>
                </c:pt>
                <c:pt idx="16">
                  <c:v>398</c:v>
                </c:pt>
                <c:pt idx="17" formatCode="#,##0_);\(#,##0\)">
                  <c:v>349</c:v>
                </c:pt>
                <c:pt idx="18" formatCode="#,##0_);\(#,##0\)">
                  <c:v>556</c:v>
                </c:pt>
                <c:pt idx="19">
                  <c:v>491</c:v>
                </c:pt>
                <c:pt idx="20" formatCode="#,##0_);\(#,##0\)">
                  <c:v>670</c:v>
                </c:pt>
                <c:pt idx="21">
                  <c:v>346</c:v>
                </c:pt>
                <c:pt idx="22">
                  <c:v>446</c:v>
                </c:pt>
                <c:pt idx="23">
                  <c:v>348</c:v>
                </c:pt>
                <c:pt idx="24" formatCode="#,##0_);\(#,##0\)">
                  <c:v>596</c:v>
                </c:pt>
                <c:pt idx="25">
                  <c:v>569</c:v>
                </c:pt>
                <c:pt idx="26">
                  <c:v>690</c:v>
                </c:pt>
                <c:pt idx="27">
                  <c:v>658</c:v>
                </c:pt>
                <c:pt idx="28">
                  <c:v>576</c:v>
                </c:pt>
                <c:pt idx="29">
                  <c:v>642</c:v>
                </c:pt>
                <c:pt idx="30">
                  <c:v>729</c:v>
                </c:pt>
                <c:pt idx="31">
                  <c:v>445</c:v>
                </c:pt>
                <c:pt idx="32">
                  <c:v>699</c:v>
                </c:pt>
                <c:pt idx="33">
                  <c:v>638</c:v>
                </c:pt>
                <c:pt idx="34" formatCode="#,##0_);\(#,##0\)">
                  <c:v>549</c:v>
                </c:pt>
                <c:pt idx="35" formatCode="#,##0_);\(#,##0\)">
                  <c:v>621</c:v>
                </c:pt>
                <c:pt idx="36">
                  <c:v>990</c:v>
                </c:pt>
                <c:pt idx="37">
                  <c:v>674</c:v>
                </c:pt>
                <c:pt idx="38">
                  <c:v>583</c:v>
                </c:pt>
                <c:pt idx="39">
                  <c:v>717</c:v>
                </c:pt>
                <c:pt idx="40">
                  <c:v>826</c:v>
                </c:pt>
                <c:pt idx="41">
                  <c:v>762</c:v>
                </c:pt>
                <c:pt idx="42">
                  <c:v>1072</c:v>
                </c:pt>
                <c:pt idx="43">
                  <c:v>566</c:v>
                </c:pt>
                <c:pt idx="44">
                  <c:v>816</c:v>
                </c:pt>
                <c:pt idx="45">
                  <c:v>407</c:v>
                </c:pt>
                <c:pt idx="46">
                  <c:v>468</c:v>
                </c:pt>
                <c:pt idx="47">
                  <c:v>502</c:v>
                </c:pt>
                <c:pt idx="48">
                  <c:v>703</c:v>
                </c:pt>
                <c:pt idx="49">
                  <c:v>394</c:v>
                </c:pt>
                <c:pt idx="50">
                  <c:v>363</c:v>
                </c:pt>
                <c:pt idx="51">
                  <c:v>567</c:v>
                </c:pt>
                <c:pt idx="52">
                  <c:v>496</c:v>
                </c:pt>
                <c:pt idx="53">
                  <c:v>644</c:v>
                </c:pt>
                <c:pt idx="54">
                  <c:v>776</c:v>
                </c:pt>
                <c:pt idx="55">
                  <c:v>442</c:v>
                </c:pt>
                <c:pt idx="56">
                  <c:v>469</c:v>
                </c:pt>
                <c:pt idx="57">
                  <c:v>428</c:v>
                </c:pt>
                <c:pt idx="58">
                  <c:v>436</c:v>
                </c:pt>
                <c:pt idx="59">
                  <c:v>265</c:v>
                </c:pt>
                <c:pt idx="60">
                  <c:v>399</c:v>
                </c:pt>
                <c:pt idx="61">
                  <c:v>160</c:v>
                </c:pt>
                <c:pt idx="62">
                  <c:v>522</c:v>
                </c:pt>
                <c:pt idx="63">
                  <c:v>495</c:v>
                </c:pt>
                <c:pt idx="64">
                  <c:v>432</c:v>
                </c:pt>
                <c:pt idx="65">
                  <c:v>405</c:v>
                </c:pt>
                <c:pt idx="66">
                  <c:v>258</c:v>
                </c:pt>
                <c:pt idx="67">
                  <c:v>372</c:v>
                </c:pt>
                <c:pt idx="68">
                  <c:v>397</c:v>
                </c:pt>
                <c:pt idx="69">
                  <c:v>217</c:v>
                </c:pt>
                <c:pt idx="70">
                  <c:v>317</c:v>
                </c:pt>
                <c:pt idx="71">
                  <c:v>276</c:v>
                </c:pt>
                <c:pt idx="72">
                  <c:v>265</c:v>
                </c:pt>
                <c:pt idx="73">
                  <c:v>132</c:v>
                </c:pt>
                <c:pt idx="74">
                  <c:v>504</c:v>
                </c:pt>
                <c:pt idx="75">
                  <c:v>260</c:v>
                </c:pt>
                <c:pt idx="76">
                  <c:v>280</c:v>
                </c:pt>
                <c:pt idx="77">
                  <c:v>444</c:v>
                </c:pt>
                <c:pt idx="78">
                  <c:v>199</c:v>
                </c:pt>
                <c:pt idx="79">
                  <c:v>275</c:v>
                </c:pt>
                <c:pt idx="80">
                  <c:v>250</c:v>
                </c:pt>
                <c:pt idx="81">
                  <c:v>222</c:v>
                </c:pt>
                <c:pt idx="82">
                  <c:v>374</c:v>
                </c:pt>
                <c:pt idx="83">
                  <c:v>246</c:v>
                </c:pt>
                <c:pt idx="84">
                  <c:v>215</c:v>
                </c:pt>
                <c:pt idx="85">
                  <c:v>54</c:v>
                </c:pt>
                <c:pt idx="86">
                  <c:v>279</c:v>
                </c:pt>
                <c:pt idx="87">
                  <c:v>289</c:v>
                </c:pt>
                <c:pt idx="88">
                  <c:v>186</c:v>
                </c:pt>
                <c:pt idx="89">
                  <c:v>240</c:v>
                </c:pt>
                <c:pt idx="90">
                  <c:v>291</c:v>
                </c:pt>
                <c:pt idx="91">
                  <c:v>183</c:v>
                </c:pt>
                <c:pt idx="92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推移データ!$M$171:$N$266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推移データ!$R$171:$R$266</c:f>
              <c:numCache>
                <c:formatCode>General</c:formatCode>
                <c:ptCount val="96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27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 formatCode="#,##0_);\(#,##0\)">
                  <c:v>9</c:v>
                </c:pt>
                <c:pt idx="18" formatCode="#,##0_);\(#,##0\)">
                  <c:v>6</c:v>
                </c:pt>
                <c:pt idx="19">
                  <c:v>12</c:v>
                </c:pt>
                <c:pt idx="20" formatCode="#,##0_);\(#,##0\)">
                  <c:v>12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 formatCode="#,##0_);\(#,##0\)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51</c:v>
                </c:pt>
                <c:pt idx="32">
                  <c:v>2</c:v>
                </c:pt>
                <c:pt idx="33">
                  <c:v>1</c:v>
                </c:pt>
                <c:pt idx="34" formatCode="#,##0_);\(#,##0\)">
                  <c:v>1</c:v>
                </c:pt>
                <c:pt idx="35" formatCode="#,##0_);\(#,##0\)">
                  <c:v>110</c:v>
                </c:pt>
                <c:pt idx="36">
                  <c:v>3</c:v>
                </c:pt>
                <c:pt idx="37">
                  <c:v>5</c:v>
                </c:pt>
                <c:pt idx="38">
                  <c:v>9</c:v>
                </c:pt>
                <c:pt idx="39">
                  <c:v>19</c:v>
                </c:pt>
                <c:pt idx="40">
                  <c:v>21</c:v>
                </c:pt>
                <c:pt idx="41">
                  <c:v>104</c:v>
                </c:pt>
                <c:pt idx="42">
                  <c:v>10</c:v>
                </c:pt>
                <c:pt idx="43">
                  <c:v>23</c:v>
                </c:pt>
                <c:pt idx="44">
                  <c:v>0</c:v>
                </c:pt>
                <c:pt idx="45">
                  <c:v>4</c:v>
                </c:pt>
                <c:pt idx="46">
                  <c:v>15</c:v>
                </c:pt>
                <c:pt idx="47">
                  <c:v>1</c:v>
                </c:pt>
                <c:pt idx="48">
                  <c:v>21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78</c:v>
                </c:pt>
                <c:pt idx="53">
                  <c:v>3</c:v>
                </c:pt>
                <c:pt idx="54">
                  <c:v>0</c:v>
                </c:pt>
                <c:pt idx="55">
                  <c:v>8</c:v>
                </c:pt>
                <c:pt idx="56">
                  <c:v>94</c:v>
                </c:pt>
                <c:pt idx="57">
                  <c:v>0</c:v>
                </c:pt>
                <c:pt idx="58">
                  <c:v>70</c:v>
                </c:pt>
                <c:pt idx="59">
                  <c:v>7</c:v>
                </c:pt>
                <c:pt idx="60">
                  <c:v>15</c:v>
                </c:pt>
                <c:pt idx="61">
                  <c:v>1</c:v>
                </c:pt>
                <c:pt idx="62">
                  <c:v>4</c:v>
                </c:pt>
                <c:pt idx="63">
                  <c:v>51</c:v>
                </c:pt>
                <c:pt idx="64">
                  <c:v>33</c:v>
                </c:pt>
                <c:pt idx="65">
                  <c:v>4</c:v>
                </c:pt>
                <c:pt idx="66">
                  <c:v>1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21</c:v>
                </c:pt>
                <c:pt idx="71">
                  <c:v>3</c:v>
                </c:pt>
                <c:pt idx="72">
                  <c:v>9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26</c:v>
                </c:pt>
                <c:pt idx="78">
                  <c:v>2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1</c:v>
                </c:pt>
                <c:pt idx="84">
                  <c:v>22</c:v>
                </c:pt>
                <c:pt idx="85">
                  <c:v>2</c:v>
                </c:pt>
                <c:pt idx="86">
                  <c:v>10</c:v>
                </c:pt>
                <c:pt idx="87">
                  <c:v>0</c:v>
                </c:pt>
                <c:pt idx="88">
                  <c:v>9</c:v>
                </c:pt>
                <c:pt idx="89">
                  <c:v>5</c:v>
                </c:pt>
                <c:pt idx="90">
                  <c:v>2</c:v>
                </c:pt>
                <c:pt idx="91">
                  <c:v>8</c:v>
                </c:pt>
                <c:pt idx="9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推移データ!$M$171:$N$266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  <c:pt idx="72">
                    <c:v>Ｒ元年度
（H31年度）</c:v>
                  </c:pt>
                  <c:pt idx="84">
                    <c:v>Ｒ２年度</c:v>
                  </c:pt>
                </c:lvl>
              </c:multiLvlStrCache>
            </c:multiLvlStrRef>
          </c:cat>
          <c:val>
            <c:numRef>
              <c:f>推移データ!$S$171:$S$266</c:f>
              <c:numCache>
                <c:formatCode>General</c:formatCode>
                <c:ptCount val="96"/>
                <c:pt idx="0">
                  <c:v>58</c:v>
                </c:pt>
                <c:pt idx="1">
                  <c:v>25</c:v>
                </c:pt>
                <c:pt idx="2">
                  <c:v>60</c:v>
                </c:pt>
                <c:pt idx="3">
                  <c:v>42</c:v>
                </c:pt>
                <c:pt idx="4">
                  <c:v>243</c:v>
                </c:pt>
                <c:pt idx="5">
                  <c:v>62</c:v>
                </c:pt>
                <c:pt idx="6">
                  <c:v>50</c:v>
                </c:pt>
                <c:pt idx="7">
                  <c:v>79</c:v>
                </c:pt>
                <c:pt idx="8">
                  <c:v>70</c:v>
                </c:pt>
                <c:pt idx="9">
                  <c:v>49</c:v>
                </c:pt>
                <c:pt idx="10">
                  <c:v>90</c:v>
                </c:pt>
                <c:pt idx="11">
                  <c:v>65</c:v>
                </c:pt>
                <c:pt idx="12">
                  <c:v>65</c:v>
                </c:pt>
                <c:pt idx="13">
                  <c:v>124</c:v>
                </c:pt>
                <c:pt idx="14">
                  <c:v>182</c:v>
                </c:pt>
                <c:pt idx="15">
                  <c:v>172</c:v>
                </c:pt>
                <c:pt idx="16">
                  <c:v>116</c:v>
                </c:pt>
                <c:pt idx="17" formatCode="#,##0_);\(#,##0\)">
                  <c:v>84</c:v>
                </c:pt>
                <c:pt idx="18" formatCode="#,##0_);\(#,##0\)">
                  <c:v>62</c:v>
                </c:pt>
                <c:pt idx="19">
                  <c:v>98</c:v>
                </c:pt>
                <c:pt idx="20" formatCode="#,##0_);\(#,##0\)">
                  <c:v>86</c:v>
                </c:pt>
                <c:pt idx="21">
                  <c:v>41</c:v>
                </c:pt>
                <c:pt idx="22">
                  <c:v>82</c:v>
                </c:pt>
                <c:pt idx="23">
                  <c:v>108</c:v>
                </c:pt>
                <c:pt idx="24" formatCode="#,##0_);\(#,##0\)">
                  <c:v>136</c:v>
                </c:pt>
                <c:pt idx="25">
                  <c:v>225</c:v>
                </c:pt>
                <c:pt idx="26">
                  <c:v>140</c:v>
                </c:pt>
                <c:pt idx="27">
                  <c:v>76</c:v>
                </c:pt>
                <c:pt idx="28">
                  <c:v>115</c:v>
                </c:pt>
                <c:pt idx="29">
                  <c:v>118</c:v>
                </c:pt>
                <c:pt idx="30">
                  <c:v>151</c:v>
                </c:pt>
                <c:pt idx="31">
                  <c:v>128</c:v>
                </c:pt>
                <c:pt idx="32">
                  <c:v>177</c:v>
                </c:pt>
                <c:pt idx="33">
                  <c:v>84</c:v>
                </c:pt>
                <c:pt idx="34" formatCode="#,##0_);\(#,##0\)">
                  <c:v>175</c:v>
                </c:pt>
                <c:pt idx="35" formatCode="#,##0_);\(#,##0\)">
                  <c:v>237</c:v>
                </c:pt>
                <c:pt idx="36">
                  <c:v>206</c:v>
                </c:pt>
                <c:pt idx="37">
                  <c:v>328</c:v>
                </c:pt>
                <c:pt idx="38">
                  <c:v>152</c:v>
                </c:pt>
                <c:pt idx="39">
                  <c:v>225</c:v>
                </c:pt>
                <c:pt idx="40">
                  <c:v>208</c:v>
                </c:pt>
                <c:pt idx="41">
                  <c:v>79</c:v>
                </c:pt>
                <c:pt idx="42">
                  <c:v>104</c:v>
                </c:pt>
                <c:pt idx="43">
                  <c:v>192</c:v>
                </c:pt>
                <c:pt idx="44">
                  <c:v>192</c:v>
                </c:pt>
                <c:pt idx="45">
                  <c:v>111</c:v>
                </c:pt>
                <c:pt idx="46">
                  <c:v>188</c:v>
                </c:pt>
                <c:pt idx="47">
                  <c:v>162</c:v>
                </c:pt>
                <c:pt idx="48">
                  <c:v>177</c:v>
                </c:pt>
                <c:pt idx="49">
                  <c:v>134</c:v>
                </c:pt>
                <c:pt idx="50">
                  <c:v>110</c:v>
                </c:pt>
                <c:pt idx="51">
                  <c:v>122</c:v>
                </c:pt>
                <c:pt idx="52">
                  <c:v>144</c:v>
                </c:pt>
                <c:pt idx="53">
                  <c:v>185</c:v>
                </c:pt>
                <c:pt idx="54">
                  <c:v>223</c:v>
                </c:pt>
                <c:pt idx="55">
                  <c:v>207</c:v>
                </c:pt>
                <c:pt idx="56">
                  <c:v>188</c:v>
                </c:pt>
                <c:pt idx="57">
                  <c:v>189</c:v>
                </c:pt>
                <c:pt idx="58">
                  <c:v>144</c:v>
                </c:pt>
                <c:pt idx="59">
                  <c:v>115</c:v>
                </c:pt>
                <c:pt idx="60">
                  <c:v>159</c:v>
                </c:pt>
                <c:pt idx="61">
                  <c:v>152</c:v>
                </c:pt>
                <c:pt idx="62">
                  <c:v>166</c:v>
                </c:pt>
                <c:pt idx="63">
                  <c:v>174</c:v>
                </c:pt>
                <c:pt idx="64">
                  <c:v>275</c:v>
                </c:pt>
                <c:pt idx="65">
                  <c:v>173</c:v>
                </c:pt>
                <c:pt idx="66">
                  <c:v>128</c:v>
                </c:pt>
                <c:pt idx="67">
                  <c:v>176</c:v>
                </c:pt>
                <c:pt idx="68">
                  <c:v>263</c:v>
                </c:pt>
                <c:pt idx="69">
                  <c:v>141</c:v>
                </c:pt>
                <c:pt idx="70">
                  <c:v>161</c:v>
                </c:pt>
                <c:pt idx="71">
                  <c:v>112</c:v>
                </c:pt>
                <c:pt idx="72">
                  <c:v>228</c:v>
                </c:pt>
                <c:pt idx="73">
                  <c:v>97</c:v>
                </c:pt>
                <c:pt idx="74">
                  <c:v>295</c:v>
                </c:pt>
                <c:pt idx="75">
                  <c:v>175</c:v>
                </c:pt>
                <c:pt idx="76">
                  <c:v>107</c:v>
                </c:pt>
                <c:pt idx="77">
                  <c:v>201</c:v>
                </c:pt>
                <c:pt idx="78">
                  <c:v>236</c:v>
                </c:pt>
                <c:pt idx="79">
                  <c:v>221</c:v>
                </c:pt>
                <c:pt idx="80">
                  <c:v>406</c:v>
                </c:pt>
                <c:pt idx="81">
                  <c:v>144</c:v>
                </c:pt>
                <c:pt idx="82">
                  <c:v>149</c:v>
                </c:pt>
                <c:pt idx="83">
                  <c:v>169</c:v>
                </c:pt>
                <c:pt idx="84">
                  <c:v>245</c:v>
                </c:pt>
                <c:pt idx="85">
                  <c:v>103</c:v>
                </c:pt>
                <c:pt idx="86">
                  <c:v>251</c:v>
                </c:pt>
                <c:pt idx="87">
                  <c:v>131</c:v>
                </c:pt>
                <c:pt idx="88">
                  <c:v>113</c:v>
                </c:pt>
                <c:pt idx="89">
                  <c:v>101</c:v>
                </c:pt>
                <c:pt idx="90">
                  <c:v>183</c:v>
                </c:pt>
                <c:pt idx="91">
                  <c:v>120</c:v>
                </c:pt>
                <c:pt idx="92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1601255783915338E-2"/>
          <c:y val="0.18248712214649815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対前年同月比データ!$H$134:$I$217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R元年度
(H31年度)</c:v>
                  </c:pt>
                  <c:pt idx="72">
                    <c:v>R2年度</c:v>
                  </c:pt>
                </c:lvl>
              </c:multiLvlStrCache>
            </c:multiLvlStrRef>
          </c:cat>
          <c:val>
            <c:numRef>
              <c:f>対前年同月比データ!$J$134:$J$217</c:f>
              <c:numCache>
                <c:formatCode>0.0%</c:formatCode>
                <c:ptCount val="84"/>
                <c:pt idx="0">
                  <c:v>0.81031468531468531</c:v>
                </c:pt>
                <c:pt idx="1">
                  <c:v>1.167853509664293</c:v>
                </c:pt>
                <c:pt idx="2">
                  <c:v>0.9807436918990704</c:v>
                </c:pt>
                <c:pt idx="3">
                  <c:v>0.80973451327433632</c:v>
                </c:pt>
                <c:pt idx="4">
                  <c:v>0.85870413739266194</c:v>
                </c:pt>
                <c:pt idx="5">
                  <c:v>0.87939698492462315</c:v>
                </c:pt>
                <c:pt idx="6">
                  <c:v>1.0017006802721089</c:v>
                </c:pt>
                <c:pt idx="7">
                  <c:v>0.98967551622418881</c:v>
                </c:pt>
                <c:pt idx="8">
                  <c:v>1.011173184357542</c:v>
                </c:pt>
                <c:pt idx="9">
                  <c:v>0.81459566074950696</c:v>
                </c:pt>
                <c:pt idx="10">
                  <c:v>0.69343960760269774</c:v>
                </c:pt>
                <c:pt idx="11">
                  <c:v>0.78719866999168742</c:v>
                </c:pt>
                <c:pt idx="12">
                  <c:v>1.3430420711974109</c:v>
                </c:pt>
                <c:pt idx="13">
                  <c:v>1.259581881533101</c:v>
                </c:pt>
                <c:pt idx="14">
                  <c:v>1.1225457007447528</c:v>
                </c:pt>
                <c:pt idx="15">
                  <c:v>0.85610200364298727</c:v>
                </c:pt>
                <c:pt idx="16">
                  <c:v>1.2009090909090909</c:v>
                </c:pt>
                <c:pt idx="17">
                  <c:v>1.3342857142857143</c:v>
                </c:pt>
                <c:pt idx="18">
                  <c:v>1.234295415959253</c:v>
                </c:pt>
                <c:pt idx="19">
                  <c:v>0.91728763040238448</c:v>
                </c:pt>
                <c:pt idx="20">
                  <c:v>1.0345303867403315</c:v>
                </c:pt>
                <c:pt idx="21">
                  <c:v>1.3934624697336562</c:v>
                </c:pt>
                <c:pt idx="22">
                  <c:v>1.1839080459770115</c:v>
                </c:pt>
                <c:pt idx="23">
                  <c:v>1.5364308342133051</c:v>
                </c:pt>
                <c:pt idx="24">
                  <c:v>1.4963855421686747</c:v>
                </c:pt>
                <c:pt idx="25">
                  <c:v>1.1106500691562933</c:v>
                </c:pt>
                <c:pt idx="26">
                  <c:v>0.88902291917973464</c:v>
                </c:pt>
                <c:pt idx="27">
                  <c:v>1.1886524822695035</c:v>
                </c:pt>
                <c:pt idx="28">
                  <c:v>1.2944738834216503</c:v>
                </c:pt>
                <c:pt idx="29">
                  <c:v>1.0328336902212705</c:v>
                </c:pt>
                <c:pt idx="30">
                  <c:v>1.1960110041265475</c:v>
                </c:pt>
                <c:pt idx="31">
                  <c:v>1.1364744110479286</c:v>
                </c:pt>
                <c:pt idx="32">
                  <c:v>1.0433911882510014</c:v>
                </c:pt>
                <c:pt idx="33">
                  <c:v>0.84708948740225887</c:v>
                </c:pt>
                <c:pt idx="34">
                  <c:v>0.84540702016430169</c:v>
                </c:pt>
                <c:pt idx="35">
                  <c:v>0.8061855670103093</c:v>
                </c:pt>
                <c:pt idx="36">
                  <c:v>0.78636607622114874</c:v>
                </c:pt>
                <c:pt idx="37">
                  <c:v>0.66500622665006226</c:v>
                </c:pt>
                <c:pt idx="38">
                  <c:v>0.67571234735413843</c:v>
                </c:pt>
                <c:pt idx="39">
                  <c:v>0.73627684964200479</c:v>
                </c:pt>
                <c:pt idx="40">
                  <c:v>0.75321637426900589</c:v>
                </c:pt>
                <c:pt idx="41">
                  <c:v>0.9730476848652384</c:v>
                </c:pt>
                <c:pt idx="42">
                  <c:v>0.89304197814836117</c:v>
                </c:pt>
                <c:pt idx="43">
                  <c:v>0.83202287348105786</c:v>
                </c:pt>
                <c:pt idx="44">
                  <c:v>0.80230326295585408</c:v>
                </c:pt>
                <c:pt idx="45">
                  <c:v>1.0543589743589743</c:v>
                </c:pt>
                <c:pt idx="46">
                  <c:v>0.94699646643109536</c:v>
                </c:pt>
                <c:pt idx="47">
                  <c:v>0.69053708439897699</c:v>
                </c:pt>
                <c:pt idx="48">
                  <c:v>0.80136518771331056</c:v>
                </c:pt>
                <c:pt idx="49">
                  <c:v>0.69288389513108617</c:v>
                </c:pt>
                <c:pt idx="50">
                  <c:v>1.2600401606425702</c:v>
                </c:pt>
                <c:pt idx="51">
                  <c:v>1.0551053484602917</c:v>
                </c:pt>
                <c:pt idx="52">
                  <c:v>0.97981366459627328</c:v>
                </c:pt>
                <c:pt idx="53">
                  <c:v>0.74289772727272729</c:v>
                </c:pt>
                <c:pt idx="54">
                  <c:v>0.56213779781068896</c:v>
                </c:pt>
                <c:pt idx="55">
                  <c:v>0.90292096219931273</c:v>
                </c:pt>
                <c:pt idx="56">
                  <c:v>0.91547049441786288</c:v>
                </c:pt>
                <c:pt idx="57">
                  <c:v>0.65758754863813229</c:v>
                </c:pt>
                <c:pt idx="58">
                  <c:v>0.85634328358208955</c:v>
                </c:pt>
                <c:pt idx="59">
                  <c:v>0.94814814814814818</c:v>
                </c:pt>
                <c:pt idx="60">
                  <c:v>0.93185689948892669</c:v>
                </c:pt>
                <c:pt idx="61">
                  <c:v>0.81081081081081086</c:v>
                </c:pt>
                <c:pt idx="62">
                  <c:v>1.1721115537848605</c:v>
                </c:pt>
                <c:pt idx="63">
                  <c:v>0.70737327188940091</c:v>
                </c:pt>
                <c:pt idx="64">
                  <c:v>0.61172741679873222</c:v>
                </c:pt>
                <c:pt idx="65">
                  <c:v>1.0564053537284894</c:v>
                </c:pt>
                <c:pt idx="66">
                  <c:v>1.0389461626575029</c:v>
                </c:pt>
                <c:pt idx="67">
                  <c:v>0.77735490009514752</c:v>
                </c:pt>
                <c:pt idx="68">
                  <c:v>0.86585365853658536</c:v>
                </c:pt>
                <c:pt idx="69">
                  <c:v>1.0547337278106508</c:v>
                </c:pt>
                <c:pt idx="70">
                  <c:v>1.187363834422658</c:v>
                </c:pt>
                <c:pt idx="71">
                  <c:v>1.0546875</c:v>
                </c:pt>
                <c:pt idx="72">
                  <c:v>0.82998171846435098</c:v>
                </c:pt>
                <c:pt idx="73">
                  <c:v>0.79666666666666663</c:v>
                </c:pt>
                <c:pt idx="74">
                  <c:v>0.6845683208701564</c:v>
                </c:pt>
                <c:pt idx="75">
                  <c:v>0.92182410423452765</c:v>
                </c:pt>
                <c:pt idx="76">
                  <c:v>0.95854922279792742</c:v>
                </c:pt>
                <c:pt idx="77">
                  <c:v>0.68959276018099547</c:v>
                </c:pt>
                <c:pt idx="78">
                  <c:v>0.98235942668136711</c:v>
                </c:pt>
                <c:pt idx="79">
                  <c:v>0.9510403916768666</c:v>
                </c:pt>
                <c:pt idx="80">
                  <c:v>0.84808853118712269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v>会津地方</c:v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対前年同月比データ!$H$134:$I$217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R元年度
(H31年度)</c:v>
                  </c:pt>
                  <c:pt idx="72">
                    <c:v>R2年度</c:v>
                  </c:pt>
                </c:lvl>
              </c:multiLvlStrCache>
            </c:multiLvlStrRef>
          </c:cat>
          <c:val>
            <c:numRef>
              <c:f>対前年同月比データ!$K$134:$K$217</c:f>
              <c:numCache>
                <c:formatCode>0.0%</c:formatCode>
                <c:ptCount val="84"/>
                <c:pt idx="0">
                  <c:v>0.86021505376344087</c:v>
                </c:pt>
                <c:pt idx="1">
                  <c:v>1.2297297297297298</c:v>
                </c:pt>
                <c:pt idx="2">
                  <c:v>0.96323529411764708</c:v>
                </c:pt>
                <c:pt idx="3">
                  <c:v>1.2777777777777777</c:v>
                </c:pt>
                <c:pt idx="4">
                  <c:v>1.0188679245283019</c:v>
                </c:pt>
                <c:pt idx="5">
                  <c:v>0.65909090909090906</c:v>
                </c:pt>
                <c:pt idx="6">
                  <c:v>0.9464285714285714</c:v>
                </c:pt>
                <c:pt idx="7">
                  <c:v>0.65934065934065933</c:v>
                </c:pt>
                <c:pt idx="8">
                  <c:v>0.8125</c:v>
                </c:pt>
                <c:pt idx="9">
                  <c:v>0.64516129032258063</c:v>
                </c:pt>
                <c:pt idx="10">
                  <c:v>0.46078431372549017</c:v>
                </c:pt>
                <c:pt idx="11">
                  <c:v>1.4</c:v>
                </c:pt>
                <c:pt idx="12">
                  <c:v>0.625</c:v>
                </c:pt>
                <c:pt idx="13">
                  <c:v>1.2087912087912087</c:v>
                </c:pt>
                <c:pt idx="14">
                  <c:v>0.84732824427480913</c:v>
                </c:pt>
                <c:pt idx="15">
                  <c:v>0.73913043478260865</c:v>
                </c:pt>
                <c:pt idx="16">
                  <c:v>1.1759259259259258</c:v>
                </c:pt>
                <c:pt idx="17">
                  <c:v>0.93103448275862066</c:v>
                </c:pt>
                <c:pt idx="18">
                  <c:v>1.1603773584905661</c:v>
                </c:pt>
                <c:pt idx="19">
                  <c:v>1.3333333333333333</c:v>
                </c:pt>
                <c:pt idx="20">
                  <c:v>0.97802197802197799</c:v>
                </c:pt>
                <c:pt idx="21">
                  <c:v>1.8</c:v>
                </c:pt>
                <c:pt idx="22">
                  <c:v>2.1914893617021276</c:v>
                </c:pt>
                <c:pt idx="23">
                  <c:v>1.7346938775510203</c:v>
                </c:pt>
                <c:pt idx="24">
                  <c:v>1.72</c:v>
                </c:pt>
                <c:pt idx="25">
                  <c:v>0.89090909090909087</c:v>
                </c:pt>
                <c:pt idx="26">
                  <c:v>1.1801801801801801</c:v>
                </c:pt>
                <c:pt idx="27">
                  <c:v>1.7142857142857142</c:v>
                </c:pt>
                <c:pt idx="28">
                  <c:v>0.74803149606299213</c:v>
                </c:pt>
                <c:pt idx="29">
                  <c:v>0.88888888888888884</c:v>
                </c:pt>
                <c:pt idx="30">
                  <c:v>0.6097560975609756</c:v>
                </c:pt>
                <c:pt idx="31">
                  <c:v>1.575</c:v>
                </c:pt>
                <c:pt idx="32">
                  <c:v>0.9213483146067416</c:v>
                </c:pt>
                <c:pt idx="33">
                  <c:v>0.875</c:v>
                </c:pt>
                <c:pt idx="34">
                  <c:v>0.41747572815533979</c:v>
                </c:pt>
                <c:pt idx="35">
                  <c:v>0.6705882352941176</c:v>
                </c:pt>
                <c:pt idx="36">
                  <c:v>0.97674418604651159</c:v>
                </c:pt>
                <c:pt idx="37">
                  <c:v>0.58163265306122447</c:v>
                </c:pt>
                <c:pt idx="38">
                  <c:v>0.72519083969465647</c:v>
                </c:pt>
                <c:pt idx="39">
                  <c:v>0.34313725490196079</c:v>
                </c:pt>
                <c:pt idx="40">
                  <c:v>1.5473684210526315</c:v>
                </c:pt>
                <c:pt idx="41">
                  <c:v>0.81944444444444442</c:v>
                </c:pt>
                <c:pt idx="42">
                  <c:v>1.4266666666666667</c:v>
                </c:pt>
                <c:pt idx="43">
                  <c:v>0.73809523809523814</c:v>
                </c:pt>
                <c:pt idx="44">
                  <c:v>1.2682926829268293</c:v>
                </c:pt>
                <c:pt idx="45">
                  <c:v>1.1587301587301588</c:v>
                </c:pt>
                <c:pt idx="46">
                  <c:v>0.93023255813953487</c:v>
                </c:pt>
                <c:pt idx="47">
                  <c:v>1.1578947368421053</c:v>
                </c:pt>
                <c:pt idx="48">
                  <c:v>1.4404761904761905</c:v>
                </c:pt>
                <c:pt idx="49">
                  <c:v>1.0701754385964912</c:v>
                </c:pt>
                <c:pt idx="50">
                  <c:v>1.1263157894736842</c:v>
                </c:pt>
                <c:pt idx="51">
                  <c:v>2.6428571428571428</c:v>
                </c:pt>
                <c:pt idx="52">
                  <c:v>0.80952380952380953</c:v>
                </c:pt>
                <c:pt idx="53">
                  <c:v>1.5423728813559323</c:v>
                </c:pt>
                <c:pt idx="54">
                  <c:v>0.93457943925233644</c:v>
                </c:pt>
                <c:pt idx="55">
                  <c:v>1.3118279569892473</c:v>
                </c:pt>
                <c:pt idx="56">
                  <c:v>0.52884615384615385</c:v>
                </c:pt>
                <c:pt idx="57">
                  <c:v>0.45205479452054792</c:v>
                </c:pt>
                <c:pt idx="58">
                  <c:v>1.2749999999999999</c:v>
                </c:pt>
                <c:pt idx="59">
                  <c:v>1.0909090909090908</c:v>
                </c:pt>
                <c:pt idx="60">
                  <c:v>0.95041322314049592</c:v>
                </c:pt>
                <c:pt idx="61">
                  <c:v>1.1147540983606556</c:v>
                </c:pt>
                <c:pt idx="62">
                  <c:v>1.2710280373831775</c:v>
                </c:pt>
                <c:pt idx="63">
                  <c:v>0.49729729729729732</c:v>
                </c:pt>
                <c:pt idx="64">
                  <c:v>0.61344537815126055</c:v>
                </c:pt>
                <c:pt idx="65">
                  <c:v>1.2417582417582418</c:v>
                </c:pt>
                <c:pt idx="66">
                  <c:v>0.76</c:v>
                </c:pt>
                <c:pt idx="67">
                  <c:v>0.69672131147540983</c:v>
                </c:pt>
                <c:pt idx="68">
                  <c:v>0.8545454545454545</c:v>
                </c:pt>
                <c:pt idx="69">
                  <c:v>1.8787878787878789</c:v>
                </c:pt>
                <c:pt idx="70">
                  <c:v>1.5098039215686274</c:v>
                </c:pt>
                <c:pt idx="71">
                  <c:v>0.98611111111111116</c:v>
                </c:pt>
                <c:pt idx="72">
                  <c:v>1.0434782608695652</c:v>
                </c:pt>
                <c:pt idx="73">
                  <c:v>0.91176470588235292</c:v>
                </c:pt>
                <c:pt idx="74">
                  <c:v>0.86029411764705888</c:v>
                </c:pt>
                <c:pt idx="75">
                  <c:v>0.76086956521739135</c:v>
                </c:pt>
                <c:pt idx="76">
                  <c:v>1.3972602739726028</c:v>
                </c:pt>
                <c:pt idx="77">
                  <c:v>0.49557522123893805</c:v>
                </c:pt>
                <c:pt idx="78">
                  <c:v>1.1973684210526316</c:v>
                </c:pt>
                <c:pt idx="79">
                  <c:v>0.83529411764705885</c:v>
                </c:pt>
                <c:pt idx="80">
                  <c:v>1.0212765957446808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v>中通り地方</c:v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対前年同月比データ!$H$134:$I$217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R元年度
(H31年度)</c:v>
                  </c:pt>
                  <c:pt idx="72">
                    <c:v>R2年度</c:v>
                  </c:pt>
                </c:lvl>
              </c:multiLvlStrCache>
            </c:multiLvlStrRef>
          </c:cat>
          <c:val>
            <c:numRef>
              <c:f>対前年同月比データ!$L$134:$L$217</c:f>
              <c:numCache>
                <c:formatCode>0.0%</c:formatCode>
                <c:ptCount val="84"/>
                <c:pt idx="0">
                  <c:v>0.78965517241379313</c:v>
                </c:pt>
                <c:pt idx="1">
                  <c:v>1.2427983539094649</c:v>
                </c:pt>
                <c:pt idx="2">
                  <c:v>0.96915167095115684</c:v>
                </c:pt>
                <c:pt idx="3">
                  <c:v>1.0638888888888889</c:v>
                </c:pt>
                <c:pt idx="4">
                  <c:v>1.0016077170418007</c:v>
                </c:pt>
                <c:pt idx="5">
                  <c:v>1.2485436893203883</c:v>
                </c:pt>
                <c:pt idx="6">
                  <c:v>0.81655844155844159</c:v>
                </c:pt>
                <c:pt idx="7">
                  <c:v>1.0602739726027397</c:v>
                </c:pt>
                <c:pt idx="8">
                  <c:v>0.95243362831858402</c:v>
                </c:pt>
                <c:pt idx="9">
                  <c:v>0.69485903814262018</c:v>
                </c:pt>
                <c:pt idx="10">
                  <c:v>0.79640718562874246</c:v>
                </c:pt>
                <c:pt idx="11">
                  <c:v>1.0315614617940199</c:v>
                </c:pt>
                <c:pt idx="12">
                  <c:v>0.86462882096069871</c:v>
                </c:pt>
                <c:pt idx="13">
                  <c:v>1.5960264900662251</c:v>
                </c:pt>
                <c:pt idx="14">
                  <c:v>1.4893899204244032</c:v>
                </c:pt>
                <c:pt idx="15">
                  <c:v>0.88642297650130553</c:v>
                </c:pt>
                <c:pt idx="16">
                  <c:v>1.0192616372391654</c:v>
                </c:pt>
                <c:pt idx="17">
                  <c:v>1.1446345256609642</c:v>
                </c:pt>
                <c:pt idx="18">
                  <c:v>1.3996023856858848</c:v>
                </c:pt>
                <c:pt idx="19">
                  <c:v>0.90826873385012918</c:v>
                </c:pt>
                <c:pt idx="20">
                  <c:v>1.0139372822299653</c:v>
                </c:pt>
                <c:pt idx="21">
                  <c:v>1.1789976133651552</c:v>
                </c:pt>
                <c:pt idx="22">
                  <c:v>1.0827067669172932</c:v>
                </c:pt>
                <c:pt idx="23">
                  <c:v>1.1111111111111112</c:v>
                </c:pt>
                <c:pt idx="24">
                  <c:v>1.9141414141414141</c:v>
                </c:pt>
                <c:pt idx="25">
                  <c:v>1.0487551867219918</c:v>
                </c:pt>
                <c:pt idx="26">
                  <c:v>0.81745325022261794</c:v>
                </c:pt>
                <c:pt idx="27">
                  <c:v>0.94403534609720174</c:v>
                </c:pt>
                <c:pt idx="28">
                  <c:v>1.4551181102362205</c:v>
                </c:pt>
                <c:pt idx="29">
                  <c:v>1.1725543478260869</c:v>
                </c:pt>
                <c:pt idx="30">
                  <c:v>1.1178977272727273</c:v>
                </c:pt>
                <c:pt idx="31">
                  <c:v>1.0355618776671409</c:v>
                </c:pt>
                <c:pt idx="32">
                  <c:v>0.9702176403207331</c:v>
                </c:pt>
                <c:pt idx="33">
                  <c:v>1.0303643724696356</c:v>
                </c:pt>
                <c:pt idx="34">
                  <c:v>0.88888888888888884</c:v>
                </c:pt>
                <c:pt idx="35">
                  <c:v>0.94492753623188408</c:v>
                </c:pt>
                <c:pt idx="36">
                  <c:v>0.95118733509234832</c:v>
                </c:pt>
                <c:pt idx="37">
                  <c:v>0.59545004945598412</c:v>
                </c:pt>
                <c:pt idx="38">
                  <c:v>0.60675381263616557</c:v>
                </c:pt>
                <c:pt idx="39">
                  <c:v>1.0936037441497659</c:v>
                </c:pt>
                <c:pt idx="40">
                  <c:v>0.70779220779220775</c:v>
                </c:pt>
                <c:pt idx="41">
                  <c:v>0.95712630359212048</c:v>
                </c:pt>
                <c:pt idx="42">
                  <c:v>1.0114358322744599</c:v>
                </c:pt>
                <c:pt idx="43">
                  <c:v>0.80631868131868134</c:v>
                </c:pt>
                <c:pt idx="44">
                  <c:v>0.81936245572609212</c:v>
                </c:pt>
                <c:pt idx="45">
                  <c:v>0.87622789783889976</c:v>
                </c:pt>
                <c:pt idx="46">
                  <c:v>0.98124999999999996</c:v>
                </c:pt>
                <c:pt idx="47">
                  <c:v>0.82975460122699385</c:v>
                </c:pt>
                <c:pt idx="48">
                  <c:v>0.79334257975034672</c:v>
                </c:pt>
                <c:pt idx="49">
                  <c:v>0.67607973421926915</c:v>
                </c:pt>
                <c:pt idx="50">
                  <c:v>1.4308797127468582</c:v>
                </c:pt>
                <c:pt idx="51">
                  <c:v>0.86590584878744647</c:v>
                </c:pt>
                <c:pt idx="52">
                  <c:v>1.217125382262997</c:v>
                </c:pt>
                <c:pt idx="53">
                  <c:v>0.7990314769975787</c:v>
                </c:pt>
                <c:pt idx="54">
                  <c:v>0.58919597989949746</c:v>
                </c:pt>
                <c:pt idx="55">
                  <c:v>1.1448040885860307</c:v>
                </c:pt>
                <c:pt idx="56">
                  <c:v>0.9221902017291066</c:v>
                </c:pt>
                <c:pt idx="57">
                  <c:v>1.0134529147982063</c:v>
                </c:pt>
                <c:pt idx="58">
                  <c:v>0.95859872611464969</c:v>
                </c:pt>
                <c:pt idx="59">
                  <c:v>0.90018484288354894</c:v>
                </c:pt>
                <c:pt idx="60">
                  <c:v>1.2762237762237763</c:v>
                </c:pt>
                <c:pt idx="61">
                  <c:v>0.81081081081081086</c:v>
                </c:pt>
                <c:pt idx="62">
                  <c:v>1.0338770388958596</c:v>
                </c:pt>
                <c:pt idx="63">
                  <c:v>0.82372322899505768</c:v>
                </c:pt>
                <c:pt idx="64">
                  <c:v>0.64824120603015079</c:v>
                </c:pt>
                <c:pt idx="65">
                  <c:v>1.0378787878787878</c:v>
                </c:pt>
                <c:pt idx="66">
                  <c:v>1.2196162046908317</c:v>
                </c:pt>
                <c:pt idx="67">
                  <c:v>0.78869047619047616</c:v>
                </c:pt>
                <c:pt idx="68">
                  <c:v>1.1484375</c:v>
                </c:pt>
                <c:pt idx="69">
                  <c:v>0.81415929203539827</c:v>
                </c:pt>
                <c:pt idx="70">
                  <c:v>0.83222591362126241</c:v>
                </c:pt>
                <c:pt idx="71">
                  <c:v>0.95071868583162222</c:v>
                </c:pt>
                <c:pt idx="72">
                  <c:v>0.72876712328767124</c:v>
                </c:pt>
                <c:pt idx="73">
                  <c:v>0.93939393939393945</c:v>
                </c:pt>
                <c:pt idx="74">
                  <c:v>0.75121359223300976</c:v>
                </c:pt>
                <c:pt idx="75">
                  <c:v>0.94599999999999995</c:v>
                </c:pt>
                <c:pt idx="76">
                  <c:v>0.71124031007751942</c:v>
                </c:pt>
                <c:pt idx="77">
                  <c:v>0.7007299270072993</c:v>
                </c:pt>
                <c:pt idx="78">
                  <c:v>0.90559440559440563</c:v>
                </c:pt>
                <c:pt idx="79">
                  <c:v>0.86226415094339626</c:v>
                </c:pt>
                <c:pt idx="80">
                  <c:v>0.77414965986394557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v>浜通り地方</c:v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対前年同月比データ!$H$134:$I$217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H26年度</c:v>
                  </c:pt>
                  <c:pt idx="12">
                    <c:v>H27年度</c:v>
                  </c:pt>
                  <c:pt idx="24">
                    <c:v>H28年度</c:v>
                  </c:pt>
                  <c:pt idx="36">
                    <c:v>H29年度</c:v>
                  </c:pt>
                  <c:pt idx="48">
                    <c:v>H30年度</c:v>
                  </c:pt>
                  <c:pt idx="60">
                    <c:v>R元年度
(H31年度)</c:v>
                  </c:pt>
                  <c:pt idx="72">
                    <c:v>R2年度</c:v>
                  </c:pt>
                </c:lvl>
              </c:multiLvlStrCache>
            </c:multiLvlStrRef>
          </c:cat>
          <c:val>
            <c:numRef>
              <c:f>対前年同月比データ!$M$134:$M$217</c:f>
              <c:numCache>
                <c:formatCode>0.0%</c:formatCode>
                <c:ptCount val="84"/>
                <c:pt idx="0">
                  <c:v>0.82590233545647562</c:v>
                </c:pt>
                <c:pt idx="1">
                  <c:v>1.0709219858156029</c:v>
                </c:pt>
                <c:pt idx="2">
                  <c:v>1</c:v>
                </c:pt>
                <c:pt idx="3">
                  <c:v>0.60606060606060608</c:v>
                </c:pt>
                <c:pt idx="4">
                  <c:v>0.66726943942133821</c:v>
                </c:pt>
                <c:pt idx="5">
                  <c:v>0.58500914076782451</c:v>
                </c:pt>
                <c:pt idx="6">
                  <c:v>1.2700892857142858</c:v>
                </c:pt>
                <c:pt idx="7">
                  <c:v>0.94953271028037378</c:v>
                </c:pt>
                <c:pt idx="8">
                  <c:v>1.1923076923076923</c:v>
                </c:pt>
                <c:pt idx="9">
                  <c:v>1.0515759312320916</c:v>
                </c:pt>
                <c:pt idx="10">
                  <c:v>0.60374639769452454</c:v>
                </c:pt>
                <c:pt idx="11">
                  <c:v>0.48939929328621906</c:v>
                </c:pt>
                <c:pt idx="12">
                  <c:v>2.0539845758354756</c:v>
                </c:pt>
                <c:pt idx="13">
                  <c:v>0.82119205298013243</c:v>
                </c:pt>
                <c:pt idx="14">
                  <c:v>0.71621621621621623</c:v>
                </c:pt>
                <c:pt idx="15">
                  <c:v>0.85</c:v>
                </c:pt>
                <c:pt idx="16">
                  <c:v>1.5149051490514904</c:v>
                </c:pt>
                <c:pt idx="17">
                  <c:v>1.825</c:v>
                </c:pt>
                <c:pt idx="18">
                  <c:v>1.101933216168717</c:v>
                </c:pt>
                <c:pt idx="19">
                  <c:v>0.88188976377952755</c:v>
                </c:pt>
                <c:pt idx="20">
                  <c:v>1.0806451612903225</c:v>
                </c:pt>
                <c:pt idx="21">
                  <c:v>1.5940054495912805</c:v>
                </c:pt>
                <c:pt idx="22">
                  <c:v>1.2315035799522673</c:v>
                </c:pt>
                <c:pt idx="23">
                  <c:v>2.4548736462093861</c:v>
                </c:pt>
                <c:pt idx="24">
                  <c:v>1.2753441802252816</c:v>
                </c:pt>
                <c:pt idx="25">
                  <c:v>1.336021505376344</c:v>
                </c:pt>
                <c:pt idx="26">
                  <c:v>1.0023584905660377</c:v>
                </c:pt>
                <c:pt idx="27">
                  <c:v>1.357843137254902</c:v>
                </c:pt>
                <c:pt idx="28">
                  <c:v>1.2361359570661896</c:v>
                </c:pt>
                <c:pt idx="29">
                  <c:v>0.87671232876712324</c:v>
                </c:pt>
                <c:pt idx="30">
                  <c:v>1.3987240829346093</c:v>
                </c:pt>
                <c:pt idx="31">
                  <c:v>1.2165178571428572</c:v>
                </c:pt>
                <c:pt idx="32">
                  <c:v>1.1828358208955223</c:v>
                </c:pt>
                <c:pt idx="33">
                  <c:v>0.68888888888888888</c:v>
                </c:pt>
                <c:pt idx="34">
                  <c:v>0.87015503875968991</c:v>
                </c:pt>
                <c:pt idx="35">
                  <c:v>0.68235294117647061</c:v>
                </c:pt>
                <c:pt idx="36">
                  <c:v>0.64769381746810595</c:v>
                </c:pt>
                <c:pt idx="37">
                  <c:v>0.82293762575452711</c:v>
                </c:pt>
                <c:pt idx="38">
                  <c:v>0.80941176470588239</c:v>
                </c:pt>
                <c:pt idx="39">
                  <c:v>0.55716004813477737</c:v>
                </c:pt>
                <c:pt idx="40">
                  <c:v>0.70477568740955132</c:v>
                </c:pt>
                <c:pt idx="41">
                  <c:v>1.021484375</c:v>
                </c:pt>
                <c:pt idx="42">
                  <c:v>0.74116305587229192</c:v>
                </c:pt>
                <c:pt idx="43">
                  <c:v>0.88807339449541289</c:v>
                </c:pt>
                <c:pt idx="44">
                  <c:v>0.71924290220820186</c:v>
                </c:pt>
                <c:pt idx="45">
                  <c:v>1.2630272952853598</c:v>
                </c:pt>
                <c:pt idx="46">
                  <c:v>0.89977728285077951</c:v>
                </c:pt>
                <c:pt idx="47">
                  <c:v>0.4375</c:v>
                </c:pt>
                <c:pt idx="48">
                  <c:v>0.72878787878787876</c:v>
                </c:pt>
                <c:pt idx="49">
                  <c:v>0.66503667481662587</c:v>
                </c:pt>
                <c:pt idx="50">
                  <c:v>1.0203488372093024</c:v>
                </c:pt>
                <c:pt idx="51">
                  <c:v>1.1015118790496761</c:v>
                </c:pt>
                <c:pt idx="52">
                  <c:v>0.71252566735112932</c:v>
                </c:pt>
                <c:pt idx="53">
                  <c:v>0.56405353728489482</c:v>
                </c:pt>
                <c:pt idx="54">
                  <c:v>0.46769230769230768</c:v>
                </c:pt>
                <c:pt idx="55">
                  <c:v>0.53099173553719003</c:v>
                </c:pt>
                <c:pt idx="56">
                  <c:v>0.99342105263157898</c:v>
                </c:pt>
                <c:pt idx="57">
                  <c:v>0.37524557956777999</c:v>
                </c:pt>
                <c:pt idx="58">
                  <c:v>0.65594059405940597</c:v>
                </c:pt>
                <c:pt idx="59">
                  <c:v>1.0295566502463054</c:v>
                </c:pt>
                <c:pt idx="60">
                  <c:v>0.51767151767151764</c:v>
                </c:pt>
                <c:pt idx="61">
                  <c:v>0.74264705882352944</c:v>
                </c:pt>
                <c:pt idx="62">
                  <c:v>1.4558404558404558</c:v>
                </c:pt>
                <c:pt idx="63">
                  <c:v>0.64509803921568631</c:v>
                </c:pt>
                <c:pt idx="64">
                  <c:v>0.52737752161383289</c:v>
                </c:pt>
                <c:pt idx="65">
                  <c:v>1.0406779661016949</c:v>
                </c:pt>
                <c:pt idx="66">
                  <c:v>0.85197368421052633</c:v>
                </c:pt>
                <c:pt idx="67">
                  <c:v>0.78599221789883267</c:v>
                </c:pt>
                <c:pt idx="68">
                  <c:v>0.46799116997792495</c:v>
                </c:pt>
                <c:pt idx="69">
                  <c:v>1.4816753926701571</c:v>
                </c:pt>
                <c:pt idx="70">
                  <c:v>1.9320754716981132</c:v>
                </c:pt>
                <c:pt idx="71">
                  <c:v>1.3205741626794258</c:v>
                </c:pt>
                <c:pt idx="72">
                  <c:v>1.0281124497991967</c:v>
                </c:pt>
                <c:pt idx="73">
                  <c:v>0.52475247524752477</c:v>
                </c:pt>
                <c:pt idx="74">
                  <c:v>0.53033268101761255</c:v>
                </c:pt>
                <c:pt idx="75">
                  <c:v>0.93009118541033431</c:v>
                </c:pt>
                <c:pt idx="76">
                  <c:v>1.4808743169398908</c:v>
                </c:pt>
                <c:pt idx="77">
                  <c:v>0.73615635179153094</c:v>
                </c:pt>
                <c:pt idx="78">
                  <c:v>1.0888030888030888</c:v>
                </c:pt>
                <c:pt idx="79">
                  <c:v>1.2326732673267327</c:v>
                </c:pt>
                <c:pt idx="80">
                  <c:v>1.0660377358490567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594539749697268"/>
          <c:y val="0.17047325450556164"/>
          <c:w val="0.15943588845495651"/>
          <c:h val="0.2248070040196023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23</xdr:row>
      <xdr:rowOff>200025</xdr:rowOff>
    </xdr:from>
    <xdr:to>
      <xdr:col>28</xdr:col>
      <xdr:colOff>6600825</xdr:colOff>
      <xdr:row>35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12</xdr:row>
      <xdr:rowOff>0</xdr:rowOff>
    </xdr:from>
    <xdr:to>
      <xdr:col>28</xdr:col>
      <xdr:colOff>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126629</xdr:colOff>
      <xdr:row>2</xdr:row>
      <xdr:rowOff>161925</xdr:rowOff>
    </xdr:from>
    <xdr:to>
      <xdr:col>12</xdr:col>
      <xdr:colOff>598395</xdr:colOff>
      <xdr:row>35</xdr:row>
      <xdr:rowOff>4482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24</xdr:row>
      <xdr:rowOff>30480</xdr:rowOff>
    </xdr:from>
    <xdr:to>
      <xdr:col>13</xdr:col>
      <xdr:colOff>253365</xdr:colOff>
      <xdr:row>48</xdr:row>
      <xdr:rowOff>1905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2"/>
  <sheetViews>
    <sheetView tabSelected="1" view="pageBreakPreview" zoomScale="75" zoomScaleNormal="50" zoomScaleSheetLayoutView="75" workbookViewId="0">
      <selection activeCell="O13" sqref="O13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74" ht="15.9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411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26.1" customHeight="1" x14ac:dyDescent="0.25">
      <c r="A7" s="1"/>
      <c r="B7" s="14" t="s">
        <v>302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83"/>
      <c r="S7" s="284"/>
      <c r="T7" s="284"/>
      <c r="U7" s="285"/>
      <c r="V7" s="284"/>
      <c r="W7" s="284"/>
      <c r="X7" s="284"/>
      <c r="Y7" s="284"/>
      <c r="Z7" s="284"/>
      <c r="AA7" s="314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26.1" customHeight="1" x14ac:dyDescent="0.25">
      <c r="A8" s="15"/>
      <c r="B8" s="282"/>
      <c r="C8" s="351" t="s">
        <v>5</v>
      </c>
      <c r="D8" s="317"/>
      <c r="E8" s="317" t="s">
        <v>407</v>
      </c>
      <c r="F8" s="317"/>
      <c r="G8" s="338">
        <v>3</v>
      </c>
      <c r="H8" s="317"/>
      <c r="I8" s="317" t="s">
        <v>408</v>
      </c>
      <c r="J8" s="317"/>
      <c r="K8" s="317" t="s">
        <v>409</v>
      </c>
      <c r="L8" s="317"/>
      <c r="M8" s="16">
        <v>24</v>
      </c>
      <c r="N8" s="315"/>
      <c r="O8" s="283"/>
      <c r="P8" s="284"/>
      <c r="Q8" s="317" t="s">
        <v>418</v>
      </c>
      <c r="R8" s="317"/>
      <c r="S8" s="317" t="s">
        <v>416</v>
      </c>
      <c r="T8" s="317"/>
      <c r="U8" s="338">
        <v>3</v>
      </c>
      <c r="V8" s="317"/>
      <c r="W8" s="317" t="s">
        <v>408</v>
      </c>
      <c r="X8" s="317"/>
      <c r="Y8" s="317" t="s">
        <v>419</v>
      </c>
      <c r="Z8" s="317"/>
      <c r="AA8" s="16">
        <v>21</v>
      </c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s="276" customFormat="1" ht="26.1" customHeight="1" x14ac:dyDescent="0.25">
      <c r="A9" s="15"/>
      <c r="B9" s="282"/>
      <c r="C9" s="351" t="s">
        <v>410</v>
      </c>
      <c r="D9" s="317"/>
      <c r="E9" s="317" t="s">
        <v>407</v>
      </c>
      <c r="F9" s="317"/>
      <c r="G9" s="338">
        <v>3</v>
      </c>
      <c r="H9" s="317"/>
      <c r="I9" s="317" t="s">
        <v>408</v>
      </c>
      <c r="J9" s="317"/>
      <c r="K9" s="317" t="s">
        <v>409</v>
      </c>
      <c r="L9" s="317"/>
      <c r="M9" s="16">
        <v>21</v>
      </c>
      <c r="N9" s="315"/>
      <c r="O9" s="283"/>
      <c r="P9" s="284"/>
      <c r="Q9" s="351" t="s">
        <v>107</v>
      </c>
      <c r="R9" s="352"/>
      <c r="S9" s="352" t="s">
        <v>416</v>
      </c>
      <c r="T9" s="352"/>
      <c r="U9" s="338">
        <v>2</v>
      </c>
      <c r="V9" s="352"/>
      <c r="W9" s="317" t="s">
        <v>408</v>
      </c>
      <c r="X9" s="317"/>
      <c r="Y9" s="317" t="s">
        <v>417</v>
      </c>
      <c r="Z9" s="352"/>
      <c r="AA9" s="353">
        <v>20</v>
      </c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s="276" customFormat="1" ht="26.1" customHeight="1" x14ac:dyDescent="0.25">
      <c r="A10" s="15"/>
      <c r="B10" s="282"/>
      <c r="C10" s="351" t="s">
        <v>262</v>
      </c>
      <c r="D10" s="317"/>
      <c r="E10" s="317" t="s">
        <v>412</v>
      </c>
      <c r="F10" s="317"/>
      <c r="G10" s="338">
        <v>15</v>
      </c>
      <c r="H10" s="317"/>
      <c r="I10" s="317" t="s">
        <v>408</v>
      </c>
      <c r="J10" s="317"/>
      <c r="K10" s="317" t="s">
        <v>413</v>
      </c>
      <c r="L10" s="317"/>
      <c r="M10" s="16">
        <v>42</v>
      </c>
      <c r="N10" s="315"/>
      <c r="O10" s="283"/>
      <c r="P10" s="284"/>
      <c r="Q10" s="351" t="s">
        <v>270</v>
      </c>
      <c r="R10" s="352"/>
      <c r="S10" s="352" t="s">
        <v>415</v>
      </c>
      <c r="T10" s="352"/>
      <c r="U10" s="338">
        <v>11</v>
      </c>
      <c r="V10" s="352"/>
      <c r="W10" s="317" t="s">
        <v>420</v>
      </c>
      <c r="X10" s="317"/>
      <c r="Y10" s="317" t="s">
        <v>413</v>
      </c>
      <c r="Z10" s="352"/>
      <c r="AA10" s="353">
        <v>50</v>
      </c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276" customFormat="1" ht="26.1" customHeight="1" x14ac:dyDescent="0.25">
      <c r="A11" s="15"/>
      <c r="B11" s="282"/>
      <c r="C11" s="351" t="s">
        <v>414</v>
      </c>
      <c r="D11" s="317"/>
      <c r="E11" s="317" t="s">
        <v>407</v>
      </c>
      <c r="F11" s="317"/>
      <c r="G11" s="338">
        <v>9</v>
      </c>
      <c r="H11" s="317"/>
      <c r="I11" s="317" t="s">
        <v>408</v>
      </c>
      <c r="J11" s="317"/>
      <c r="K11" s="317" t="s">
        <v>413</v>
      </c>
      <c r="L11" s="317"/>
      <c r="M11" s="16">
        <v>49</v>
      </c>
      <c r="N11" s="315"/>
      <c r="O11" s="283"/>
      <c r="P11" s="284"/>
      <c r="Q11" s="351" t="s">
        <v>421</v>
      </c>
      <c r="R11" s="352"/>
      <c r="S11" s="352" t="s">
        <v>407</v>
      </c>
      <c r="T11" s="352"/>
      <c r="U11" s="338">
        <v>3</v>
      </c>
      <c r="V11" s="352"/>
      <c r="W11" s="317" t="s">
        <v>408</v>
      </c>
      <c r="X11" s="317"/>
      <c r="Y11" s="317" t="s">
        <v>417</v>
      </c>
      <c r="Z11" s="352"/>
      <c r="AA11" s="353">
        <v>21</v>
      </c>
      <c r="AB11" s="1"/>
      <c r="AC11" s="13" t="s">
        <v>8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26.1" customHeight="1" x14ac:dyDescent="0.25">
      <c r="A12" s="15"/>
      <c r="B12" s="282"/>
      <c r="C12" s="351" t="s">
        <v>270</v>
      </c>
      <c r="D12" s="352"/>
      <c r="E12" s="377" t="s">
        <v>415</v>
      </c>
      <c r="F12" s="352"/>
      <c r="G12" s="378">
        <v>15</v>
      </c>
      <c r="H12" s="352"/>
      <c r="I12" s="317" t="s">
        <v>408</v>
      </c>
      <c r="J12" s="317"/>
      <c r="K12" s="317" t="s">
        <v>413</v>
      </c>
      <c r="L12" s="352"/>
      <c r="M12" s="353">
        <v>70</v>
      </c>
      <c r="N12" s="315"/>
      <c r="O12" s="283"/>
      <c r="P12" s="284"/>
      <c r="Q12" s="351" t="s">
        <v>5</v>
      </c>
      <c r="R12" s="352"/>
      <c r="S12" s="352" t="s">
        <v>407</v>
      </c>
      <c r="T12" s="352"/>
      <c r="U12" s="338">
        <v>3</v>
      </c>
      <c r="V12" s="352"/>
      <c r="W12" s="317" t="s">
        <v>408</v>
      </c>
      <c r="X12" s="317"/>
      <c r="Y12" s="317" t="s">
        <v>417</v>
      </c>
      <c r="Z12" s="352"/>
      <c r="AA12" s="353">
        <v>30</v>
      </c>
      <c r="AB12" s="1"/>
      <c r="AC12" s="13" t="s">
        <v>9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26.1" customHeight="1" x14ac:dyDescent="0.25">
      <c r="A13" s="15"/>
      <c r="B13" s="287"/>
      <c r="C13" s="283" t="s">
        <v>107</v>
      </c>
      <c r="D13" s="317"/>
      <c r="E13" s="317" t="s">
        <v>416</v>
      </c>
      <c r="F13" s="317"/>
      <c r="G13" s="338">
        <v>2</v>
      </c>
      <c r="H13" s="317"/>
      <c r="I13" s="317" t="s">
        <v>408</v>
      </c>
      <c r="J13" s="317"/>
      <c r="K13" s="317" t="s">
        <v>417</v>
      </c>
      <c r="L13" s="317"/>
      <c r="M13" s="16">
        <v>20</v>
      </c>
      <c r="N13" s="315"/>
      <c r="O13" s="283"/>
      <c r="P13" s="284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1"/>
      <c r="AC13" s="13" t="s">
        <v>11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26.1" customHeight="1" x14ac:dyDescent="0.25">
      <c r="A14" s="15"/>
      <c r="B14" s="14" t="s">
        <v>363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83"/>
      <c r="P14" s="284"/>
      <c r="Q14" s="284"/>
      <c r="R14" s="284"/>
      <c r="S14" s="285"/>
      <c r="T14" s="284"/>
      <c r="U14" s="284"/>
      <c r="V14" s="284"/>
      <c r="W14" s="284"/>
      <c r="X14" s="284"/>
      <c r="Y14" s="286"/>
      <c r="Z14" s="1"/>
      <c r="AA14" s="16"/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74" ht="26.1" customHeight="1" thickBot="1" x14ac:dyDescent="0.3">
      <c r="A15" s="1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"/>
      <c r="AC15" s="13" t="s">
        <v>27</v>
      </c>
      <c r="AD15" s="1"/>
      <c r="AE15" s="1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</row>
    <row r="16" spans="1:74" ht="26.1" customHeight="1" x14ac:dyDescent="0.25">
      <c r="A16" s="1"/>
      <c r="B16" s="19" t="s">
        <v>13</v>
      </c>
      <c r="C16" s="20" t="s">
        <v>14</v>
      </c>
      <c r="D16" s="21"/>
      <c r="E16" s="19" t="s">
        <v>15</v>
      </c>
      <c r="F16" s="21"/>
      <c r="G16" s="19" t="s">
        <v>16</v>
      </c>
      <c r="H16" s="21"/>
      <c r="I16" s="19" t="s">
        <v>17</v>
      </c>
      <c r="J16" s="21"/>
      <c r="K16" s="19" t="s">
        <v>18</v>
      </c>
      <c r="L16" s="21"/>
      <c r="M16" s="19" t="s">
        <v>19</v>
      </c>
      <c r="N16" s="21"/>
      <c r="O16" s="19" t="s">
        <v>20</v>
      </c>
      <c r="P16" s="21"/>
      <c r="Q16" s="19" t="s">
        <v>21</v>
      </c>
      <c r="R16" s="21"/>
      <c r="S16" s="19" t="s">
        <v>22</v>
      </c>
      <c r="T16" s="21"/>
      <c r="U16" s="19" t="s">
        <v>23</v>
      </c>
      <c r="V16" s="21"/>
      <c r="W16" s="19" t="s">
        <v>24</v>
      </c>
      <c r="X16" s="21"/>
      <c r="Y16" s="19" t="s">
        <v>25</v>
      </c>
      <c r="Z16" s="21"/>
      <c r="AA16" s="20" t="s">
        <v>26</v>
      </c>
      <c r="AB16" s="1"/>
      <c r="AC16" s="13" t="s">
        <v>29</v>
      </c>
      <c r="AD16" s="1"/>
      <c r="AE16" s="1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</row>
    <row r="17" spans="1:81" ht="26.1" customHeight="1" thickBot="1" x14ac:dyDescent="0.3">
      <c r="A17" s="1"/>
      <c r="B17" s="22" t="s">
        <v>28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/>
      <c r="AA17" s="23"/>
      <c r="AB17" s="1"/>
      <c r="AC17" s="13" t="s">
        <v>30</v>
      </c>
      <c r="AD17" s="1"/>
      <c r="AE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ht="26.1" customHeight="1" x14ac:dyDescent="0.25">
      <c r="A18" s="1"/>
      <c r="B18" s="27" t="s">
        <v>365</v>
      </c>
      <c r="C18" s="28">
        <v>1028</v>
      </c>
      <c r="D18" s="29"/>
      <c r="E18" s="30">
        <v>1072</v>
      </c>
      <c r="F18" s="29"/>
      <c r="G18" s="30">
        <v>810</v>
      </c>
      <c r="H18" s="29"/>
      <c r="I18" s="30">
        <v>1174</v>
      </c>
      <c r="J18" s="29"/>
      <c r="K18" s="31">
        <v>740</v>
      </c>
      <c r="L18" s="29"/>
      <c r="M18" s="30">
        <v>1255</v>
      </c>
      <c r="N18" s="29"/>
      <c r="O18" s="30">
        <v>1302</v>
      </c>
      <c r="P18" s="29"/>
      <c r="Q18" s="30">
        <v>1262</v>
      </c>
      <c r="R18" s="29"/>
      <c r="S18" s="30">
        <v>1046</v>
      </c>
      <c r="T18" s="29"/>
      <c r="U18" s="30">
        <v>873</v>
      </c>
      <c r="V18" s="29"/>
      <c r="W18" s="30">
        <v>1051</v>
      </c>
      <c r="X18" s="29"/>
      <c r="Y18" s="30">
        <v>1148</v>
      </c>
      <c r="Z18" s="29"/>
      <c r="AA18" s="28">
        <f>SUM(C18:Y18)</f>
        <v>12761</v>
      </c>
      <c r="AB18" s="1"/>
      <c r="AC18" s="13" t="s">
        <v>31</v>
      </c>
      <c r="AD18" s="1"/>
      <c r="AE18" s="1"/>
      <c r="BX18" s="17"/>
      <c r="BY18" s="17"/>
      <c r="BZ18" s="17"/>
      <c r="CA18" s="17"/>
      <c r="CB18" s="17"/>
      <c r="CC18" s="17"/>
    </row>
    <row r="19" spans="1:81" ht="26.1" customHeight="1" x14ac:dyDescent="0.2">
      <c r="A19" s="1"/>
      <c r="B19" s="372" t="s">
        <v>377</v>
      </c>
      <c r="C19" s="28">
        <v>676</v>
      </c>
      <c r="D19" s="29"/>
      <c r="E19" s="30">
        <v>918</v>
      </c>
      <c r="F19" s="29"/>
      <c r="G19" s="30">
        <v>768</v>
      </c>
      <c r="H19" s="29"/>
      <c r="I19" s="30">
        <v>1094</v>
      </c>
      <c r="J19" s="29"/>
      <c r="K19" s="31">
        <v>600</v>
      </c>
      <c r="L19" s="29"/>
      <c r="M19" s="30">
        <v>1471</v>
      </c>
      <c r="N19" s="29"/>
      <c r="O19" s="30">
        <v>921</v>
      </c>
      <c r="P19" s="29"/>
      <c r="Q19" s="30">
        <v>772</v>
      </c>
      <c r="R19" s="29"/>
      <c r="S19" s="30">
        <v>1105</v>
      </c>
      <c r="T19" s="29"/>
      <c r="U19" s="30">
        <v>907</v>
      </c>
      <c r="V19" s="29"/>
      <c r="W19" s="30">
        <v>817</v>
      </c>
      <c r="X19" s="29"/>
      <c r="Y19" s="30">
        <v>994</v>
      </c>
      <c r="Z19" s="29"/>
      <c r="AA19" s="28">
        <f>SUM(C19:Y19)</f>
        <v>11043</v>
      </c>
      <c r="AB19" s="17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X19" s="17"/>
      <c r="BY19" s="17"/>
      <c r="BZ19" s="17"/>
      <c r="CA19" s="17"/>
      <c r="CB19" s="17"/>
      <c r="CC19" s="17"/>
    </row>
    <row r="20" spans="1:81" ht="26.1" customHeight="1" x14ac:dyDescent="0.2">
      <c r="A20" s="1"/>
      <c r="B20" s="372" t="s">
        <v>383</v>
      </c>
      <c r="C20" s="28">
        <v>713</v>
      </c>
      <c r="D20" s="29"/>
      <c r="E20" s="30">
        <v>1090</v>
      </c>
      <c r="F20" s="29"/>
      <c r="G20" s="30">
        <v>810</v>
      </c>
      <c r="H20" s="29"/>
      <c r="I20" s="30">
        <v>908</v>
      </c>
      <c r="J20" s="29"/>
      <c r="K20" s="31">
        <v>478</v>
      </c>
      <c r="L20" s="29"/>
      <c r="M20" s="30">
        <v>1007</v>
      </c>
      <c r="N20" s="29"/>
      <c r="O20" s="30">
        <v>849</v>
      </c>
      <c r="P20" s="29"/>
      <c r="Q20" s="30">
        <v>740</v>
      </c>
      <c r="R20" s="29"/>
      <c r="S20" s="30">
        <v>762</v>
      </c>
      <c r="T20" s="29"/>
      <c r="U20" s="30">
        <v>891</v>
      </c>
      <c r="V20" s="29"/>
      <c r="W20" s="30">
        <v>777</v>
      </c>
      <c r="X20" s="29"/>
      <c r="Y20" s="30">
        <v>843</v>
      </c>
      <c r="Z20" s="29"/>
      <c r="AA20" s="28">
        <f>SUM(C20:Y20)</f>
        <v>9868</v>
      </c>
      <c r="AB20" s="17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X20" s="17"/>
      <c r="BY20" s="17"/>
      <c r="BZ20" s="17"/>
      <c r="CA20" s="17"/>
      <c r="CB20" s="17"/>
      <c r="CC20" s="17"/>
    </row>
    <row r="21" spans="1:81" ht="26.1" customHeight="1" thickBot="1" x14ac:dyDescent="0.25">
      <c r="A21" s="1"/>
      <c r="B21" s="374" t="s">
        <v>384</v>
      </c>
      <c r="C21" s="33">
        <f>C20/C19</f>
        <v>1.0547337278106508</v>
      </c>
      <c r="D21" s="34"/>
      <c r="E21" s="35">
        <f>IF(E20="","",(C20+E20)/(C19+E19))</f>
        <v>1.1311166875784191</v>
      </c>
      <c r="F21" s="36"/>
      <c r="G21" s="35">
        <f>IF(G20="","",SUM(C20:G20)/SUM(C19:G19))</f>
        <v>1.1062658763759525</v>
      </c>
      <c r="H21" s="37"/>
      <c r="I21" s="35">
        <f>IF(I20="","",SUM(C20:I20)/SUM(C19:I19))</f>
        <v>1.0188078703703705</v>
      </c>
      <c r="J21" s="37"/>
      <c r="K21" s="38">
        <f>IF(K20="","",SUM(C20:K20)/SUM(C19:K19))</f>
        <v>0.98594674556213013</v>
      </c>
      <c r="L21" s="37"/>
      <c r="M21" s="39">
        <f>IF(M20="","",SUM(C20:M20)/SUM(C19:M19))</f>
        <v>0.90573548036909712</v>
      </c>
      <c r="N21" s="37"/>
      <c r="O21" s="39">
        <f>IF(O20="","",SUM(C20:O20)/SUM(C19:O19))</f>
        <v>0.90803349875930517</v>
      </c>
      <c r="P21" s="37"/>
      <c r="Q21" s="35">
        <f>IF(Q20="","",SUM(C20:Q20)/SUM(C19:Q19))</f>
        <v>0.91343490304709141</v>
      </c>
      <c r="R21" s="37"/>
      <c r="S21" s="35">
        <f>IF(S20="","",SUM(C20:S20)/SUM(C19:S19))</f>
        <v>0.88372372372372376</v>
      </c>
      <c r="T21" s="37"/>
      <c r="U21" s="35">
        <f>IF(U20="","",SUM(C20:U20)/SUM(C19:U19))</f>
        <v>0.89341421143847488</v>
      </c>
      <c r="V21" s="37"/>
      <c r="W21" s="35">
        <f>IF(W20="","",SUM(C20:W20)/SUM(C19:W19))</f>
        <v>0.89809931336451387</v>
      </c>
      <c r="X21" s="37"/>
      <c r="Y21" s="35">
        <f>IF(Y20="","",SUM(C20:Y20)/SUM(C19:Y19))</f>
        <v>0.893597754233451</v>
      </c>
      <c r="Z21" s="37"/>
      <c r="AA21" s="40">
        <f>AA20/AA19</f>
        <v>0.893597754233451</v>
      </c>
      <c r="AB21" s="32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7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ht="26.1" customHeight="1" x14ac:dyDescent="0.3">
      <c r="A22" s="1"/>
      <c r="B22" s="1"/>
      <c r="C22" s="41" t="s">
        <v>33</v>
      </c>
      <c r="D22" s="42"/>
      <c r="E22" s="41" t="s">
        <v>34</v>
      </c>
      <c r="F22" s="42"/>
      <c r="G22" s="41" t="s">
        <v>35</v>
      </c>
      <c r="H22" s="43"/>
      <c r="I22" s="41" t="s">
        <v>33</v>
      </c>
      <c r="J22" s="42"/>
      <c r="K22" s="41" t="s">
        <v>34</v>
      </c>
      <c r="L22" s="42"/>
      <c r="M22" s="41" t="s">
        <v>35</v>
      </c>
      <c r="N22" s="43"/>
      <c r="O22" s="41" t="s">
        <v>33</v>
      </c>
      <c r="P22" s="42"/>
      <c r="Q22" s="41" t="s">
        <v>34</v>
      </c>
      <c r="R22" s="42"/>
      <c r="S22" s="41" t="s">
        <v>35</v>
      </c>
      <c r="T22" s="43"/>
      <c r="U22" s="41" t="s">
        <v>33</v>
      </c>
      <c r="V22" s="42"/>
      <c r="W22" s="41" t="s">
        <v>34</v>
      </c>
      <c r="X22" s="42"/>
      <c r="Y22" s="41" t="s">
        <v>35</v>
      </c>
      <c r="Z22" s="1"/>
      <c r="AA22" s="1"/>
      <c r="AB22" s="1"/>
      <c r="AC22" s="12" t="s">
        <v>32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ht="26.1" customHeight="1" x14ac:dyDescent="0.2">
      <c r="A23" s="1"/>
      <c r="B23" s="1"/>
      <c r="C23" s="44" t="s">
        <v>40</v>
      </c>
      <c r="D23" s="45"/>
      <c r="E23" s="47">
        <v>21952</v>
      </c>
      <c r="F23" s="44"/>
      <c r="G23" s="46">
        <v>1.0554353574691091</v>
      </c>
      <c r="H23" s="45"/>
      <c r="I23" s="44" t="s">
        <v>45</v>
      </c>
      <c r="J23" s="44"/>
      <c r="K23" s="47">
        <v>15828</v>
      </c>
      <c r="L23" s="44"/>
      <c r="M23" s="46">
        <f>+K23/E29</f>
        <v>0.95933086853748717</v>
      </c>
      <c r="N23" s="44"/>
      <c r="O23" s="44" t="s">
        <v>50</v>
      </c>
      <c r="P23" s="276"/>
      <c r="Q23" s="47">
        <v>11721</v>
      </c>
      <c r="S23" s="46">
        <f>+Q23/K29</f>
        <v>0.89637503823799325</v>
      </c>
      <c r="T23" s="44"/>
      <c r="U23" s="44" t="s">
        <v>313</v>
      </c>
      <c r="V23" s="276"/>
      <c r="W23" s="47">
        <v>15165</v>
      </c>
      <c r="Y23" s="46">
        <f>+W23/Q29</f>
        <v>0.99553600735245851</v>
      </c>
      <c r="Z23" s="1"/>
      <c r="AA23" s="1"/>
      <c r="AB23" s="1"/>
      <c r="AC23" s="1" t="s">
        <v>36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B24" s="1"/>
      <c r="C24" s="44" t="s">
        <v>44</v>
      </c>
      <c r="D24" s="45"/>
      <c r="E24" s="47">
        <v>23322</v>
      </c>
      <c r="F24" s="44"/>
      <c r="G24" s="46">
        <f t="shared" ref="G24:G29" si="0">+E24/E23</f>
        <v>1.0624088921282799</v>
      </c>
      <c r="H24" s="45"/>
      <c r="I24" s="44" t="s">
        <v>49</v>
      </c>
      <c r="J24" s="44"/>
      <c r="K24" s="47">
        <v>15010</v>
      </c>
      <c r="L24" s="44"/>
      <c r="M24" s="46">
        <f t="shared" ref="M24:M29" si="1">+K24/K23</f>
        <v>0.94831943391458173</v>
      </c>
      <c r="N24" s="44"/>
      <c r="O24" s="44" t="s">
        <v>53</v>
      </c>
      <c r="P24" s="276"/>
      <c r="Q24" s="47">
        <v>11853</v>
      </c>
      <c r="S24" s="46">
        <f t="shared" ref="S24:S29" si="2">+Q24/Q23</f>
        <v>1.0112618377271563</v>
      </c>
      <c r="T24" s="44"/>
      <c r="U24" s="44" t="s">
        <v>330</v>
      </c>
      <c r="V24" s="276"/>
      <c r="W24" s="47">
        <v>15568</v>
      </c>
      <c r="Y24" s="46">
        <f t="shared" ref="Y24:Y29" si="3">+W24/W23</f>
        <v>1.0265743488295418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B25" s="48"/>
      <c r="C25" s="44" t="s">
        <v>48</v>
      </c>
      <c r="D25" s="44"/>
      <c r="E25" s="47">
        <v>19675</v>
      </c>
      <c r="F25" s="44"/>
      <c r="G25" s="46">
        <f t="shared" si="0"/>
        <v>0.84362404596518303</v>
      </c>
      <c r="H25" s="45"/>
      <c r="I25" s="44" t="s">
        <v>52</v>
      </c>
      <c r="J25" s="44"/>
      <c r="K25" s="47">
        <v>14322</v>
      </c>
      <c r="L25" s="44"/>
      <c r="M25" s="46">
        <f t="shared" si="1"/>
        <v>0.95416389073950703</v>
      </c>
      <c r="N25" s="44"/>
      <c r="O25" s="44" t="s">
        <v>56</v>
      </c>
      <c r="P25" s="276"/>
      <c r="Q25" s="47">
        <v>9657</v>
      </c>
      <c r="S25" s="46">
        <f t="shared" si="2"/>
        <v>0.81473044798785121</v>
      </c>
      <c r="T25" s="44"/>
      <c r="U25" s="44" t="s">
        <v>347</v>
      </c>
      <c r="W25" s="47">
        <v>18422</v>
      </c>
      <c r="Y25" s="46">
        <f t="shared" si="3"/>
        <v>1.1833247687564235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44" t="s">
        <v>51</v>
      </c>
      <c r="D26" s="44"/>
      <c r="E26" s="47">
        <v>23884</v>
      </c>
      <c r="F26" s="44"/>
      <c r="G26" s="46">
        <f t="shared" si="0"/>
        <v>1.2139263024142313</v>
      </c>
      <c r="H26" s="45"/>
      <c r="I26" s="44" t="s">
        <v>55</v>
      </c>
      <c r="J26" s="44"/>
      <c r="K26" s="47">
        <v>13741</v>
      </c>
      <c r="L26" s="44"/>
      <c r="M26" s="46">
        <f t="shared" si="1"/>
        <v>0.9594330400782014</v>
      </c>
      <c r="N26" s="44"/>
      <c r="O26" s="44" t="s">
        <v>39</v>
      </c>
      <c r="P26" s="276"/>
      <c r="Q26" s="47">
        <v>9342</v>
      </c>
      <c r="S26" s="46">
        <f t="shared" si="2"/>
        <v>0.96738117427772596</v>
      </c>
      <c r="T26" s="44"/>
      <c r="U26" s="44" t="s">
        <v>364</v>
      </c>
      <c r="V26" s="276"/>
      <c r="W26" s="47">
        <v>14710</v>
      </c>
      <c r="X26" s="276"/>
      <c r="Y26" s="46">
        <f t="shared" si="3"/>
        <v>0.7985017913364455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44" t="s">
        <v>54</v>
      </c>
      <c r="D27" s="44"/>
      <c r="E27" s="47">
        <v>19232</v>
      </c>
      <c r="F27" s="44"/>
      <c r="G27" s="46">
        <f t="shared" si="0"/>
        <v>0.80522525540110534</v>
      </c>
      <c r="I27" s="44" t="s">
        <v>38</v>
      </c>
      <c r="J27" s="44"/>
      <c r="K27" s="47">
        <v>13481</v>
      </c>
      <c r="L27" s="44"/>
      <c r="M27" s="46">
        <f t="shared" si="1"/>
        <v>0.98107852412488172</v>
      </c>
      <c r="O27" s="44" t="s">
        <v>43</v>
      </c>
      <c r="P27" s="276"/>
      <c r="Q27" s="47">
        <v>7826</v>
      </c>
      <c r="S27" s="46">
        <f t="shared" si="2"/>
        <v>0.83772211517876261</v>
      </c>
      <c r="U27" s="44" t="s">
        <v>370</v>
      </c>
      <c r="V27" s="276"/>
      <c r="W27" s="47">
        <v>12761</v>
      </c>
      <c r="X27" s="276"/>
      <c r="Y27" s="46">
        <f t="shared" si="3"/>
        <v>0.86750509857239977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C28" s="44" t="s">
        <v>37</v>
      </c>
      <c r="D28" s="44"/>
      <c r="E28" s="47">
        <v>17590</v>
      </c>
      <c r="F28" s="44"/>
      <c r="G28" s="46">
        <f t="shared" si="0"/>
        <v>0.91462146422628954</v>
      </c>
      <c r="I28" s="44" t="s">
        <v>42</v>
      </c>
      <c r="J28" s="276"/>
      <c r="K28" s="47">
        <v>12858</v>
      </c>
      <c r="L28" s="44"/>
      <c r="M28" s="46">
        <f t="shared" si="1"/>
        <v>0.95378681106742824</v>
      </c>
      <c r="O28" s="44" t="s">
        <v>47</v>
      </c>
      <c r="P28" s="276"/>
      <c r="Q28" s="47">
        <v>11353</v>
      </c>
      <c r="S28" s="46">
        <f t="shared" si="2"/>
        <v>1.4506772297469972</v>
      </c>
      <c r="U28" s="44" t="s">
        <v>382</v>
      </c>
      <c r="W28" s="47">
        <v>11043</v>
      </c>
      <c r="Y28" s="46">
        <f t="shared" si="3"/>
        <v>0.8653710524253585</v>
      </c>
      <c r="AB28" s="1"/>
      <c r="AC28" s="1"/>
      <c r="AD28" s="1"/>
      <c r="AE28" s="1"/>
      <c r="AF28" s="1" t="s">
        <v>57</v>
      </c>
      <c r="AG28" s="1" t="s">
        <v>58</v>
      </c>
      <c r="AH28" s="1" t="s">
        <v>59</v>
      </c>
      <c r="AI28" s="1" t="s">
        <v>60</v>
      </c>
      <c r="AJ28" s="1" t="s">
        <v>61</v>
      </c>
      <c r="AK28" s="1" t="s">
        <v>62</v>
      </c>
      <c r="AL28" s="1" t="s">
        <v>63</v>
      </c>
      <c r="AM28" s="1" t="s">
        <v>64</v>
      </c>
      <c r="AN28" s="1" t="s">
        <v>65</v>
      </c>
      <c r="AO28" s="1" t="s">
        <v>66</v>
      </c>
      <c r="AP28" s="1" t="s">
        <v>67</v>
      </c>
      <c r="AQ28" s="1" t="s">
        <v>68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">
      <c r="A29" s="1"/>
      <c r="C29" s="44" t="s">
        <v>41</v>
      </c>
      <c r="D29" s="44"/>
      <c r="E29" s="47">
        <v>16499</v>
      </c>
      <c r="F29" s="44"/>
      <c r="G29" s="46">
        <f t="shared" si="0"/>
        <v>0.93797612279704379</v>
      </c>
      <c r="I29" s="44" t="s">
        <v>46</v>
      </c>
      <c r="J29" s="276"/>
      <c r="K29" s="47">
        <v>13076</v>
      </c>
      <c r="L29" s="44"/>
      <c r="M29" s="46">
        <f t="shared" si="1"/>
        <v>1.0169544252605383</v>
      </c>
      <c r="O29" s="44" t="s">
        <v>306</v>
      </c>
      <c r="P29" s="276"/>
      <c r="Q29" s="47">
        <v>15233</v>
      </c>
      <c r="S29" s="46">
        <f t="shared" si="2"/>
        <v>1.3417598872544703</v>
      </c>
      <c r="U29" s="44" t="s">
        <v>406</v>
      </c>
      <c r="V29" s="276"/>
      <c r="W29" s="47">
        <v>9868</v>
      </c>
      <c r="X29" s="276"/>
      <c r="Y29" s="46">
        <f t="shared" si="3"/>
        <v>0.893597754233451</v>
      </c>
      <c r="AB29" s="1"/>
      <c r="AC29" s="1"/>
      <c r="AD29" s="1"/>
      <c r="AE29" s="1" t="s">
        <v>69</v>
      </c>
      <c r="AF29" s="17">
        <v>727</v>
      </c>
      <c r="AG29" s="17">
        <v>776</v>
      </c>
      <c r="AH29" s="17">
        <v>719</v>
      </c>
      <c r="AI29" s="17">
        <v>613</v>
      </c>
      <c r="AJ29" s="49">
        <v>807</v>
      </c>
      <c r="AK29" s="17">
        <v>885</v>
      </c>
      <c r="AL29" s="17">
        <v>790</v>
      </c>
      <c r="AM29" s="17">
        <v>668</v>
      </c>
      <c r="AN29" s="17">
        <v>778</v>
      </c>
      <c r="AO29" s="17">
        <v>813</v>
      </c>
      <c r="AP29" s="17">
        <v>968</v>
      </c>
      <c r="AQ29" s="17">
        <v>798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70</v>
      </c>
      <c r="AF30" s="17">
        <v>676</v>
      </c>
      <c r="AG30" s="17">
        <v>548</v>
      </c>
      <c r="AH30" s="17">
        <v>568</v>
      </c>
      <c r="AI30" s="17">
        <v>433</v>
      </c>
      <c r="AJ30" s="49">
        <v>487</v>
      </c>
      <c r="AK30" s="17">
        <v>512</v>
      </c>
      <c r="AL30" s="17">
        <v>638</v>
      </c>
      <c r="AM30" s="17">
        <v>1064</v>
      </c>
      <c r="AN30" s="17">
        <v>604</v>
      </c>
      <c r="AO30" s="17">
        <v>729</v>
      </c>
      <c r="AP30" s="17">
        <v>873</v>
      </c>
      <c r="AQ30" s="17">
        <v>694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5">
      <c r="A31" s="1"/>
      <c r="B31" s="14" t="s">
        <v>305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72</v>
      </c>
      <c r="AF31" s="17">
        <v>823</v>
      </c>
      <c r="AG31" s="17">
        <v>547</v>
      </c>
      <c r="AH31" s="17">
        <v>689</v>
      </c>
      <c r="AI31" s="17">
        <v>972</v>
      </c>
      <c r="AJ31" s="49">
        <v>885</v>
      </c>
      <c r="AK31" s="17">
        <v>1026</v>
      </c>
      <c r="AL31" s="17">
        <v>904</v>
      </c>
      <c r="AM31" s="17">
        <v>817</v>
      </c>
      <c r="AN31" s="17">
        <v>1065</v>
      </c>
      <c r="AO31" s="17">
        <v>1385</v>
      </c>
      <c r="AP31" s="17">
        <v>1256</v>
      </c>
      <c r="AQ31" s="17">
        <v>984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1"/>
      <c r="C32" s="1" t="s">
        <v>386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74</v>
      </c>
      <c r="AF32" s="1">
        <v>854</v>
      </c>
      <c r="AG32" s="1">
        <v>1128</v>
      </c>
      <c r="AH32" s="1">
        <v>1145</v>
      </c>
      <c r="AI32" s="1">
        <v>1144</v>
      </c>
      <c r="AJ32" s="1">
        <v>983</v>
      </c>
      <c r="AK32" s="1">
        <v>1506</v>
      </c>
      <c r="AL32" s="1">
        <v>2034</v>
      </c>
      <c r="AM32" s="1">
        <v>1281</v>
      </c>
      <c r="AN32" s="1">
        <v>1194</v>
      </c>
      <c r="AO32" s="1">
        <v>1176</v>
      </c>
      <c r="AP32" s="1">
        <v>1356</v>
      </c>
      <c r="AQ32" s="1">
        <v>1432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50" t="s">
        <v>71</v>
      </c>
      <c r="C33" s="51" t="s">
        <v>14</v>
      </c>
      <c r="D33" s="52"/>
      <c r="E33" s="51" t="s">
        <v>15</v>
      </c>
      <c r="F33" s="52"/>
      <c r="G33" s="51" t="s">
        <v>16</v>
      </c>
      <c r="H33" s="52"/>
      <c r="I33" s="51" t="s">
        <v>17</v>
      </c>
      <c r="J33" s="52"/>
      <c r="K33" s="51" t="s">
        <v>18</v>
      </c>
      <c r="L33" s="52"/>
      <c r="M33" s="51" t="s">
        <v>19</v>
      </c>
      <c r="N33" s="52"/>
      <c r="O33" s="51" t="s">
        <v>20</v>
      </c>
      <c r="P33" s="52"/>
      <c r="Q33" s="51" t="s">
        <v>21</v>
      </c>
      <c r="R33" s="52"/>
      <c r="S33" s="51" t="s">
        <v>22</v>
      </c>
      <c r="T33" s="52"/>
      <c r="U33" s="53" t="s">
        <v>23</v>
      </c>
      <c r="V33" s="54"/>
      <c r="W33" s="53" t="s">
        <v>24</v>
      </c>
      <c r="X33" s="54"/>
      <c r="Y33" s="53" t="s">
        <v>25</v>
      </c>
      <c r="Z33" s="52"/>
      <c r="AA33" s="51" t="s">
        <v>26</v>
      </c>
      <c r="AB33" s="1"/>
      <c r="AC33" s="1"/>
      <c r="AD33" s="1"/>
      <c r="AE33" s="1" t="s">
        <v>308</v>
      </c>
      <c r="AF33" s="17">
        <v>1014</v>
      </c>
      <c r="AG33" s="17">
        <v>1631</v>
      </c>
      <c r="AH33" s="17">
        <v>1203</v>
      </c>
      <c r="AI33" s="17">
        <v>927</v>
      </c>
      <c r="AJ33" s="17">
        <v>1148</v>
      </c>
      <c r="AK33" s="17">
        <v>1477</v>
      </c>
      <c r="AL33" s="17">
        <v>1647</v>
      </c>
      <c r="AM33" s="17">
        <v>1100</v>
      </c>
      <c r="AN33" s="17">
        <v>1050</v>
      </c>
      <c r="AO33" s="17">
        <v>1178</v>
      </c>
      <c r="AP33" s="17">
        <v>1342</v>
      </c>
      <c r="AQ33" s="17">
        <v>1448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26.1" customHeight="1" x14ac:dyDescent="0.2">
      <c r="A34" s="1"/>
      <c r="B34" s="55" t="s">
        <v>73</v>
      </c>
      <c r="C34" s="56">
        <v>347</v>
      </c>
      <c r="D34" s="17"/>
      <c r="E34" s="56">
        <v>565</v>
      </c>
      <c r="F34" s="17"/>
      <c r="G34" s="56">
        <v>394</v>
      </c>
      <c r="H34" s="17"/>
      <c r="I34" s="56">
        <v>426</v>
      </c>
      <c r="J34" s="17"/>
      <c r="K34" s="57">
        <v>319</v>
      </c>
      <c r="L34" s="17"/>
      <c r="M34" s="56">
        <v>467</v>
      </c>
      <c r="N34" s="17"/>
      <c r="O34" s="56">
        <v>429</v>
      </c>
      <c r="P34" s="17"/>
      <c r="Q34" s="56">
        <v>432</v>
      </c>
      <c r="R34" s="17"/>
      <c r="S34" s="56">
        <v>416</v>
      </c>
      <c r="T34" s="17"/>
      <c r="U34" s="56">
        <v>415</v>
      </c>
      <c r="V34" s="17"/>
      <c r="W34" s="56">
        <v>466</v>
      </c>
      <c r="X34" s="17"/>
      <c r="Y34" s="56">
        <v>453</v>
      </c>
      <c r="Z34" s="1"/>
      <c r="AA34" s="56">
        <f>SUM(C34:Z34)</f>
        <v>5129</v>
      </c>
      <c r="AB34" s="1"/>
      <c r="AC34" s="1"/>
      <c r="AD34" s="1"/>
      <c r="AE34" s="1" t="s">
        <v>314</v>
      </c>
      <c r="AF34" s="17">
        <v>826</v>
      </c>
      <c r="AG34" s="17">
        <v>1131</v>
      </c>
      <c r="AH34" s="17">
        <v>947</v>
      </c>
      <c r="AI34" s="17">
        <v>1245</v>
      </c>
      <c r="AJ34" s="17">
        <v>1446</v>
      </c>
      <c r="AK34" s="17">
        <v>1658</v>
      </c>
      <c r="AL34" s="17">
        <v>1410</v>
      </c>
      <c r="AM34" s="17">
        <v>1321</v>
      </c>
      <c r="AN34" s="17">
        <v>1401</v>
      </c>
      <c r="AO34" s="17">
        <v>1454</v>
      </c>
      <c r="AP34" s="17">
        <v>1231</v>
      </c>
      <c r="AQ34" s="17">
        <v>1498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26.1" customHeight="1" x14ac:dyDescent="0.2">
      <c r="A35" s="1"/>
      <c r="B35" s="55" t="s">
        <v>75</v>
      </c>
      <c r="C35" s="56">
        <v>222</v>
      </c>
      <c r="D35" s="17"/>
      <c r="E35" s="56">
        <v>374</v>
      </c>
      <c r="F35" s="17"/>
      <c r="G35" s="56">
        <v>246</v>
      </c>
      <c r="H35" s="17"/>
      <c r="I35" s="56">
        <v>215</v>
      </c>
      <c r="J35" s="17"/>
      <c r="K35" s="57">
        <v>54</v>
      </c>
      <c r="L35" s="17"/>
      <c r="M35" s="56">
        <v>279</v>
      </c>
      <c r="N35" s="17"/>
      <c r="O35" s="56">
        <v>289</v>
      </c>
      <c r="P35" s="17"/>
      <c r="Q35" s="56">
        <v>186</v>
      </c>
      <c r="R35" s="17"/>
      <c r="S35" s="56">
        <v>240</v>
      </c>
      <c r="T35" s="17"/>
      <c r="U35" s="56">
        <v>291</v>
      </c>
      <c r="V35" s="17"/>
      <c r="W35" s="56">
        <v>183</v>
      </c>
      <c r="X35" s="17"/>
      <c r="Y35" s="56">
        <v>232</v>
      </c>
      <c r="Z35" s="1"/>
      <c r="AA35" s="56">
        <f>SUM(C35:Z35)</f>
        <v>2811</v>
      </c>
      <c r="AB35" s="1"/>
      <c r="AC35" s="1"/>
      <c r="AD35" s="1"/>
      <c r="AE35" s="1" t="s">
        <v>331</v>
      </c>
      <c r="AF35" s="17">
        <v>1151</v>
      </c>
      <c r="AG35" s="17">
        <v>1339</v>
      </c>
      <c r="AH35" s="17">
        <v>1455</v>
      </c>
      <c r="AI35" s="17">
        <v>1863</v>
      </c>
      <c r="AJ35" s="17">
        <v>1606</v>
      </c>
      <c r="AK35" s="17">
        <v>1474</v>
      </c>
      <c r="AL35" s="17">
        <v>1676</v>
      </c>
      <c r="AM35" s="17">
        <v>1710</v>
      </c>
      <c r="AN35" s="17">
        <v>1447</v>
      </c>
      <c r="AO35" s="17">
        <v>1739</v>
      </c>
      <c r="AP35" s="17">
        <v>1399</v>
      </c>
      <c r="AQ35" s="17">
        <v>1563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55" t="s">
        <v>76</v>
      </c>
      <c r="C36" s="56">
        <v>0</v>
      </c>
      <c r="D36" s="17"/>
      <c r="E36" s="56">
        <v>2</v>
      </c>
      <c r="F36" s="17"/>
      <c r="G36" s="58">
        <v>1</v>
      </c>
      <c r="H36" s="17"/>
      <c r="I36" s="58">
        <v>22</v>
      </c>
      <c r="J36" s="17"/>
      <c r="K36" s="57">
        <v>2</v>
      </c>
      <c r="L36" s="17"/>
      <c r="M36" s="56">
        <v>10</v>
      </c>
      <c r="N36" s="17"/>
      <c r="O36" s="56">
        <v>0</v>
      </c>
      <c r="P36" s="17"/>
      <c r="Q36" s="56">
        <v>9</v>
      </c>
      <c r="R36" s="17"/>
      <c r="S36" s="56">
        <v>5</v>
      </c>
      <c r="T36" s="17"/>
      <c r="U36" s="56">
        <v>2</v>
      </c>
      <c r="V36" s="17"/>
      <c r="W36" s="56">
        <v>8</v>
      </c>
      <c r="X36" s="17"/>
      <c r="Y36" s="56">
        <v>3</v>
      </c>
      <c r="Z36" s="1"/>
      <c r="AA36" s="56">
        <f>SUM(C36:Z36)</f>
        <v>64</v>
      </c>
      <c r="AB36" s="1"/>
      <c r="AC36" s="1"/>
      <c r="AD36" s="1"/>
      <c r="AE36" s="1" t="s">
        <v>348</v>
      </c>
      <c r="AF36" s="1">
        <v>975</v>
      </c>
      <c r="AG36" s="289">
        <v>1132</v>
      </c>
      <c r="AH36" s="1">
        <v>1173</v>
      </c>
      <c r="AI36" s="1">
        <v>1465</v>
      </c>
      <c r="AJ36" s="1">
        <v>1068</v>
      </c>
      <c r="AK36" s="1">
        <v>996</v>
      </c>
      <c r="AL36" s="1">
        <v>1234</v>
      </c>
      <c r="AM36" s="1">
        <v>1288</v>
      </c>
      <c r="AN36" s="1">
        <v>1408</v>
      </c>
      <c r="AO36" s="1">
        <v>1553</v>
      </c>
      <c r="AP36" s="1">
        <v>1164</v>
      </c>
      <c r="AQ36" s="1">
        <v>1254</v>
      </c>
      <c r="AR36" s="17"/>
      <c r="AS36" s="17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4" ht="26.1" customHeight="1" x14ac:dyDescent="0.2">
      <c r="A37" s="1"/>
      <c r="B37" s="59" t="s">
        <v>77</v>
      </c>
      <c r="C37" s="60">
        <v>144</v>
      </c>
      <c r="D37" s="26"/>
      <c r="E37" s="60">
        <v>149</v>
      </c>
      <c r="F37" s="26"/>
      <c r="G37" s="60">
        <v>169</v>
      </c>
      <c r="H37" s="26"/>
      <c r="I37" s="60">
        <v>245</v>
      </c>
      <c r="J37" s="26"/>
      <c r="K37" s="61">
        <v>103</v>
      </c>
      <c r="L37" s="26"/>
      <c r="M37" s="60">
        <v>251</v>
      </c>
      <c r="N37" s="26"/>
      <c r="O37" s="60">
        <v>131</v>
      </c>
      <c r="P37" s="26"/>
      <c r="Q37" s="60">
        <v>113</v>
      </c>
      <c r="R37" s="26"/>
      <c r="S37" s="60">
        <v>101</v>
      </c>
      <c r="T37" s="26"/>
      <c r="U37" s="60">
        <v>183</v>
      </c>
      <c r="V37" s="26"/>
      <c r="W37" s="60">
        <v>120</v>
      </c>
      <c r="X37" s="26"/>
      <c r="Y37" s="60">
        <v>155</v>
      </c>
      <c r="Z37" s="62"/>
      <c r="AA37" s="60">
        <f>SUM(C37:Z37)</f>
        <v>1864</v>
      </c>
      <c r="AB37" s="1"/>
      <c r="AC37" s="1" t="s">
        <v>78</v>
      </c>
      <c r="AD37" s="1"/>
      <c r="AE37" s="1" t="s">
        <v>366</v>
      </c>
      <c r="AF37" s="1">
        <v>1028</v>
      </c>
      <c r="AG37" s="1">
        <v>1072</v>
      </c>
      <c r="AH37" s="1">
        <v>810</v>
      </c>
      <c r="AI37" s="1">
        <v>1174</v>
      </c>
      <c r="AJ37" s="1">
        <v>740</v>
      </c>
      <c r="AK37" s="1">
        <v>1255</v>
      </c>
      <c r="AL37" s="1">
        <v>1302</v>
      </c>
      <c r="AM37" s="1">
        <v>1262</v>
      </c>
      <c r="AN37" s="1">
        <v>1046</v>
      </c>
      <c r="AO37" s="1">
        <v>873</v>
      </c>
      <c r="AP37" s="1">
        <v>1051</v>
      </c>
      <c r="AQ37" s="1">
        <v>1148</v>
      </c>
      <c r="AR37" s="17"/>
      <c r="AS37" s="17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4" ht="26.1" customHeight="1" x14ac:dyDescent="0.2">
      <c r="A38" s="1"/>
      <c r="B38" s="55" t="s">
        <v>79</v>
      </c>
      <c r="C38" s="56">
        <f>SUM(C34:C37)</f>
        <v>713</v>
      </c>
      <c r="D38" s="17"/>
      <c r="E38" s="56">
        <f>SUM(E34:E37)</f>
        <v>1090</v>
      </c>
      <c r="F38" s="17"/>
      <c r="G38" s="56">
        <f>SUM(G34:G37)</f>
        <v>810</v>
      </c>
      <c r="H38" s="17"/>
      <c r="I38" s="56">
        <f>SUM(I34:I37)</f>
        <v>908</v>
      </c>
      <c r="J38" s="17"/>
      <c r="K38" s="56">
        <f>SUM(K34:K37)</f>
        <v>478</v>
      </c>
      <c r="L38" s="17"/>
      <c r="M38" s="56">
        <f>SUM(M34:M37)</f>
        <v>1007</v>
      </c>
      <c r="N38" s="17"/>
      <c r="O38" s="56">
        <f>SUM(O34:O37)</f>
        <v>849</v>
      </c>
      <c r="P38" s="17"/>
      <c r="Q38" s="56">
        <f>SUM(Q34:Q37)</f>
        <v>740</v>
      </c>
      <c r="R38" s="17"/>
      <c r="S38" s="56">
        <f>SUM(S34:S37)</f>
        <v>762</v>
      </c>
      <c r="T38" s="17"/>
      <c r="U38" s="56">
        <f>SUM(U34:U37)</f>
        <v>891</v>
      </c>
      <c r="V38" s="17"/>
      <c r="W38" s="56">
        <f>SUM(W34:W37)</f>
        <v>777</v>
      </c>
      <c r="X38" s="17"/>
      <c r="Y38" s="56">
        <f>SUM(Y34:Y37)</f>
        <v>843</v>
      </c>
      <c r="Z38" s="1"/>
      <c r="AA38" s="56">
        <f>SUM(C38:Z38)</f>
        <v>9868</v>
      </c>
      <c r="AB38" s="1"/>
      <c r="AC38" s="1" t="s">
        <v>80</v>
      </c>
      <c r="AD38" s="1"/>
      <c r="AE38" s="1" t="s">
        <v>380</v>
      </c>
      <c r="AF38" s="17">
        <v>676</v>
      </c>
      <c r="AG38" s="17">
        <v>918</v>
      </c>
      <c r="AH38" s="17">
        <v>768</v>
      </c>
      <c r="AI38" s="17">
        <v>1094</v>
      </c>
      <c r="AJ38" s="17">
        <v>600</v>
      </c>
      <c r="AK38" s="17">
        <v>1471</v>
      </c>
      <c r="AL38" s="17">
        <v>921</v>
      </c>
      <c r="AM38" s="17">
        <v>772</v>
      </c>
      <c r="AN38" s="17">
        <v>1105</v>
      </c>
      <c r="AO38" s="17">
        <v>907</v>
      </c>
      <c r="AP38" s="17">
        <v>817</v>
      </c>
      <c r="AQ38" s="17">
        <v>994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24" customHeight="1" thickBot="1" x14ac:dyDescent="0.25">
      <c r="A39" s="18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 t="s">
        <v>81</v>
      </c>
      <c r="V39" s="63"/>
      <c r="W39" s="63"/>
      <c r="X39" s="63"/>
      <c r="Y39" s="63"/>
      <c r="Z39" s="63"/>
      <c r="AA39" s="63"/>
      <c r="AB39" s="18"/>
      <c r="AC39" s="18"/>
      <c r="AD39" s="1"/>
      <c r="AE39" s="1" t="s">
        <v>385</v>
      </c>
      <c r="AF39" s="17">
        <v>713</v>
      </c>
      <c r="AG39" s="17">
        <v>1090</v>
      </c>
      <c r="AH39" s="17">
        <v>810</v>
      </c>
      <c r="AI39" s="17">
        <v>908</v>
      </c>
      <c r="AJ39" s="17">
        <v>478</v>
      </c>
      <c r="AK39" s="17">
        <v>1007</v>
      </c>
      <c r="AL39" s="17">
        <v>849</v>
      </c>
      <c r="AM39" s="17">
        <v>740</v>
      </c>
      <c r="AN39" s="17">
        <v>762</v>
      </c>
      <c r="AO39" s="17">
        <v>891</v>
      </c>
      <c r="AP39" s="17">
        <v>777</v>
      </c>
      <c r="AQ39" s="17">
        <v>843</v>
      </c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7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30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 t="s">
        <v>82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9" customHeight="1" thickBo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21.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 t="s">
        <v>83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ht="24.9" customHeight="1" x14ac:dyDescent="0.2">
      <c r="A44" s="1"/>
      <c r="B44" s="1"/>
      <c r="C44" s="6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65"/>
      <c r="C45" s="66"/>
      <c r="D45" s="67"/>
      <c r="E45" s="66"/>
      <c r="F45" s="67"/>
      <c r="G45" s="66"/>
      <c r="H45" s="67"/>
      <c r="I45" s="66"/>
      <c r="J45" s="67"/>
      <c r="K45" s="66"/>
      <c r="L45" s="67"/>
      <c r="M45" s="66"/>
      <c r="N45" s="67"/>
      <c r="O45" s="66"/>
      <c r="P45" s="67"/>
      <c r="Q45" s="66"/>
      <c r="R45" s="67"/>
      <c r="S45" s="66"/>
      <c r="T45" s="67"/>
      <c r="U45" s="66"/>
      <c r="V45" s="67"/>
      <c r="W45" s="66"/>
      <c r="X45" s="67"/>
      <c r="Y45" s="66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27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27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27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27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27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7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2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24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 t="s">
        <v>309</v>
      </c>
      <c r="D105" s="1"/>
      <c r="E105" s="1" t="s">
        <v>310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 t="s">
        <v>311</v>
      </c>
      <c r="D106" s="1"/>
      <c r="E106" s="1" t="s">
        <v>312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8.89999999999999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74" ht="18.89999999999999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</row>
    <row r="146" spans="1:74" ht="16.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</row>
    <row r="147" spans="1:74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74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74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74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74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74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74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74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74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74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74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74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74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74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69" t="s">
        <v>84</v>
      </c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74" ht="15.9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74" ht="15.9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</row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  <row r="261" ht="15.9" customHeight="1" x14ac:dyDescent="0.2"/>
    <row r="262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5" zoomScaleNormal="100" zoomScaleSheetLayoutView="75" workbookViewId="0">
      <pane xSplit="1" ySplit="2" topLeftCell="C3" activePane="bottomRight" state="frozen"/>
      <selection activeCell="S12" sqref="S12"/>
      <selection pane="topRight" activeCell="S12" sqref="S12"/>
      <selection pane="bottomLeft" activeCell="S12" sqref="S12"/>
      <selection pane="bottomRight" activeCell="C2" sqref="C2"/>
    </sheetView>
  </sheetViews>
  <sheetFormatPr defaultColWidth="9" defaultRowHeight="13.2" x14ac:dyDescent="0.2"/>
  <cols>
    <col min="1" max="1" width="9" style="276"/>
    <col min="2" max="2" width="15.88671875" style="276" customWidth="1"/>
    <col min="3" max="27" width="11.44140625" style="276" customWidth="1"/>
    <col min="28" max="16384" width="9" style="276"/>
  </cols>
  <sheetData>
    <row r="1" spans="1:28" s="13" customFormat="1" ht="21" customHeight="1" thickBot="1" x14ac:dyDescent="0.3">
      <c r="A1" s="70"/>
      <c r="B1" s="71"/>
      <c r="C1" s="72" t="s">
        <v>422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3"/>
      <c r="W1" s="71" t="s">
        <v>85</v>
      </c>
      <c r="X1" s="71"/>
      <c r="Y1" s="71"/>
      <c r="Z1" s="73"/>
      <c r="AA1" s="71" t="s">
        <v>86</v>
      </c>
      <c r="AB1" s="70"/>
    </row>
    <row r="2" spans="1:28" s="13" customFormat="1" ht="21" customHeight="1" thickBot="1" x14ac:dyDescent="0.3">
      <c r="A2" s="70"/>
      <c r="B2" s="74" t="s">
        <v>87</v>
      </c>
      <c r="C2" s="75" t="s">
        <v>88</v>
      </c>
      <c r="D2" s="76"/>
      <c r="E2" s="77" t="s">
        <v>89</v>
      </c>
      <c r="F2" s="76"/>
      <c r="G2" s="77" t="s">
        <v>90</v>
      </c>
      <c r="H2" s="76"/>
      <c r="I2" s="77" t="s">
        <v>91</v>
      </c>
      <c r="J2" s="76"/>
      <c r="K2" s="77" t="s">
        <v>92</v>
      </c>
      <c r="L2" s="76"/>
      <c r="M2" s="77" t="s">
        <v>93</v>
      </c>
      <c r="N2" s="76"/>
      <c r="O2" s="77" t="s">
        <v>94</v>
      </c>
      <c r="P2" s="76"/>
      <c r="Q2" s="77" t="s">
        <v>95</v>
      </c>
      <c r="R2" s="76"/>
      <c r="S2" s="77" t="s">
        <v>96</v>
      </c>
      <c r="T2" s="76"/>
      <c r="U2" s="77" t="s">
        <v>97</v>
      </c>
      <c r="V2" s="76"/>
      <c r="W2" s="77" t="s">
        <v>98</v>
      </c>
      <c r="X2" s="76"/>
      <c r="Y2" s="77" t="s">
        <v>99</v>
      </c>
      <c r="Z2" s="76"/>
      <c r="AA2" s="78" t="s">
        <v>100</v>
      </c>
      <c r="AB2" s="71"/>
    </row>
    <row r="3" spans="1:28" s="13" customFormat="1" ht="21" customHeight="1" x14ac:dyDescent="0.25">
      <c r="A3" s="70"/>
      <c r="B3" s="79"/>
      <c r="C3" s="80">
        <v>133</v>
      </c>
      <c r="D3" s="81">
        <v>133</v>
      </c>
      <c r="E3" s="82">
        <v>162</v>
      </c>
      <c r="F3" s="81">
        <v>295</v>
      </c>
      <c r="G3" s="82">
        <v>171</v>
      </c>
      <c r="H3" s="81">
        <v>466</v>
      </c>
      <c r="I3" s="82">
        <v>224</v>
      </c>
      <c r="J3" s="81">
        <v>690</v>
      </c>
      <c r="K3" s="82">
        <v>87</v>
      </c>
      <c r="L3" s="81">
        <v>777</v>
      </c>
      <c r="M3" s="82">
        <v>205</v>
      </c>
      <c r="N3" s="81">
        <v>982</v>
      </c>
      <c r="O3" s="82">
        <v>193</v>
      </c>
      <c r="P3" s="81">
        <v>1175</v>
      </c>
      <c r="Q3" s="82">
        <v>145</v>
      </c>
      <c r="R3" s="81">
        <v>1320</v>
      </c>
      <c r="S3" s="82">
        <v>262</v>
      </c>
      <c r="T3" s="81">
        <v>1582</v>
      </c>
      <c r="U3" s="82">
        <v>167</v>
      </c>
      <c r="V3" s="81">
        <v>1749</v>
      </c>
      <c r="W3" s="82">
        <v>119</v>
      </c>
      <c r="X3" s="81">
        <v>1868</v>
      </c>
      <c r="Y3" s="82">
        <v>220</v>
      </c>
      <c r="Z3" s="81">
        <v>2088</v>
      </c>
      <c r="AA3" s="83">
        <v>2088</v>
      </c>
      <c r="AB3" s="71"/>
    </row>
    <row r="4" spans="1:28" s="13" customFormat="1" ht="21" customHeight="1" x14ac:dyDescent="0.25">
      <c r="A4" s="70"/>
      <c r="B4" s="84" t="s">
        <v>101</v>
      </c>
      <c r="C4" s="85">
        <v>104</v>
      </c>
      <c r="D4" s="86">
        <f>C4</f>
        <v>104</v>
      </c>
      <c r="E4" s="87">
        <v>164</v>
      </c>
      <c r="F4" s="86">
        <f>E4+D4</f>
        <v>268</v>
      </c>
      <c r="G4" s="87">
        <v>167</v>
      </c>
      <c r="H4" s="86">
        <f>G4+F4</f>
        <v>435</v>
      </c>
      <c r="I4" s="87">
        <v>195</v>
      </c>
      <c r="J4" s="86">
        <f>I4+H4</f>
        <v>630</v>
      </c>
      <c r="K4" s="87">
        <v>72</v>
      </c>
      <c r="L4" s="86">
        <f>K4+J4</f>
        <v>702</v>
      </c>
      <c r="M4" s="87">
        <v>193</v>
      </c>
      <c r="N4" s="86">
        <f>M4+L4</f>
        <v>895</v>
      </c>
      <c r="O4" s="87">
        <v>131</v>
      </c>
      <c r="P4" s="86">
        <f>O4+N4</f>
        <v>1026</v>
      </c>
      <c r="Q4" s="87">
        <v>91</v>
      </c>
      <c r="R4" s="86">
        <f>Q4+P4</f>
        <v>1117</v>
      </c>
      <c r="S4" s="87">
        <v>102</v>
      </c>
      <c r="T4" s="86">
        <f>S4+R4</f>
        <v>1219</v>
      </c>
      <c r="U4" s="87">
        <v>113</v>
      </c>
      <c r="V4" s="86">
        <f>U4+T4</f>
        <v>1332</v>
      </c>
      <c r="W4" s="87">
        <v>112</v>
      </c>
      <c r="X4" s="86">
        <f>W4+V4</f>
        <v>1444</v>
      </c>
      <c r="Y4" s="87">
        <v>124</v>
      </c>
      <c r="Z4" s="86">
        <f>Y4+X4</f>
        <v>1568</v>
      </c>
      <c r="AA4" s="88">
        <f>MAX(D4,F4,H4,J4,L4,N4,P4,R4,T4,V4,X4,Z4)</f>
        <v>1568</v>
      </c>
      <c r="AB4" s="71"/>
    </row>
    <row r="5" spans="1:28" s="13" customFormat="1" ht="21" customHeight="1" thickBot="1" x14ac:dyDescent="0.3">
      <c r="A5" s="70"/>
      <c r="B5" s="89"/>
      <c r="C5" s="90">
        <f>D4-D3</f>
        <v>-29</v>
      </c>
      <c r="D5" s="91">
        <f>D4/D3</f>
        <v>0.78195488721804507</v>
      </c>
      <c r="E5" s="92">
        <f>IF(E4="","",F4-F3)</f>
        <v>-27</v>
      </c>
      <c r="F5" s="91">
        <f>IF(E4="","",F4/F3)</f>
        <v>0.90847457627118644</v>
      </c>
      <c r="G5" s="92">
        <f>IF(G4="","",H4-H3)</f>
        <v>-31</v>
      </c>
      <c r="H5" s="91">
        <f>IF(G4="","",H4/H3)</f>
        <v>0.9334763948497854</v>
      </c>
      <c r="I5" s="92">
        <f>IF(I4="","",J4-J3)</f>
        <v>-60</v>
      </c>
      <c r="J5" s="91">
        <f>IF(I4="","",J4/J3)</f>
        <v>0.91304347826086951</v>
      </c>
      <c r="K5" s="92">
        <f>IF(K4="","",L4-L3)</f>
        <v>-75</v>
      </c>
      <c r="L5" s="91">
        <f>IF(K4="","",L4/L3)</f>
        <v>0.90347490347490345</v>
      </c>
      <c r="M5" s="92">
        <f>IF(M4="","",N4-N3)</f>
        <v>-87</v>
      </c>
      <c r="N5" s="91">
        <f>IF(M4="","",N4/N3)</f>
        <v>0.91140529531568226</v>
      </c>
      <c r="O5" s="92">
        <f>IF(O4="","",P4-P3)</f>
        <v>-149</v>
      </c>
      <c r="P5" s="91">
        <f>IF(O4="","",P4/P3)</f>
        <v>0.8731914893617021</v>
      </c>
      <c r="Q5" s="92">
        <f>IF(Q4="","",R4-R3)</f>
        <v>-203</v>
      </c>
      <c r="R5" s="91">
        <f>IF(Q4="","",R4/R3)</f>
        <v>0.84621212121212119</v>
      </c>
      <c r="S5" s="92">
        <f>IF(S4="","",T4-T3)</f>
        <v>-363</v>
      </c>
      <c r="T5" s="91">
        <f>IF(S4="","",T4/T3)</f>
        <v>0.77054361567635898</v>
      </c>
      <c r="U5" s="92">
        <f>IF(U4="","",V4-V3)</f>
        <v>-417</v>
      </c>
      <c r="V5" s="91">
        <f>IF(U4="","",V4/V3)</f>
        <v>0.76157804459691247</v>
      </c>
      <c r="W5" s="92">
        <f>IF(W4="","",X4-X3)</f>
        <v>-424</v>
      </c>
      <c r="X5" s="91">
        <f>IF(W4="","",X4/X3)</f>
        <v>0.77301927194860809</v>
      </c>
      <c r="Y5" s="92">
        <f>IF(Y4="","",Z4-Z3)</f>
        <v>-520</v>
      </c>
      <c r="Z5" s="91">
        <f>IF(Y4="","",Z4/Z3)</f>
        <v>0.75095785440613028</v>
      </c>
      <c r="AA5" s="93">
        <f>AA4/AA3</f>
        <v>0.75095785440613028</v>
      </c>
      <c r="AB5" s="71"/>
    </row>
    <row r="6" spans="1:28" s="13" customFormat="1" ht="21" customHeight="1" x14ac:dyDescent="0.25">
      <c r="A6" s="70"/>
      <c r="B6" s="79"/>
      <c r="C6" s="94">
        <v>24</v>
      </c>
      <c r="D6" s="95">
        <v>24</v>
      </c>
      <c r="E6" s="96">
        <v>34</v>
      </c>
      <c r="F6" s="95">
        <v>58</v>
      </c>
      <c r="G6" s="96">
        <v>28</v>
      </c>
      <c r="H6" s="95">
        <v>86</v>
      </c>
      <c r="I6" s="96">
        <v>69</v>
      </c>
      <c r="J6" s="95">
        <v>155</v>
      </c>
      <c r="K6" s="96">
        <v>30</v>
      </c>
      <c r="L6" s="95">
        <v>185</v>
      </c>
      <c r="M6" s="96">
        <v>44</v>
      </c>
      <c r="N6" s="95">
        <v>229</v>
      </c>
      <c r="O6" s="96">
        <v>34</v>
      </c>
      <c r="P6" s="95">
        <v>263</v>
      </c>
      <c r="Q6" s="96">
        <v>35</v>
      </c>
      <c r="R6" s="95">
        <v>298</v>
      </c>
      <c r="S6" s="96">
        <v>78</v>
      </c>
      <c r="T6" s="95">
        <v>376</v>
      </c>
      <c r="U6" s="96">
        <v>54</v>
      </c>
      <c r="V6" s="95">
        <v>430</v>
      </c>
      <c r="W6" s="96">
        <v>49</v>
      </c>
      <c r="X6" s="95">
        <v>479</v>
      </c>
      <c r="Y6" s="96">
        <v>30</v>
      </c>
      <c r="Z6" s="95">
        <v>509</v>
      </c>
      <c r="AA6" s="83">
        <v>509</v>
      </c>
      <c r="AB6" s="71"/>
    </row>
    <row r="7" spans="1:28" s="13" customFormat="1" ht="21" customHeight="1" x14ac:dyDescent="0.25">
      <c r="A7" s="70"/>
      <c r="B7" s="84" t="s">
        <v>102</v>
      </c>
      <c r="C7" s="154">
        <v>50</v>
      </c>
      <c r="D7" s="86">
        <f>C7</f>
        <v>50</v>
      </c>
      <c r="E7" s="87">
        <v>60</v>
      </c>
      <c r="F7" s="86">
        <f>E7+D7</f>
        <v>110</v>
      </c>
      <c r="G7" s="87">
        <v>49</v>
      </c>
      <c r="H7" s="86">
        <f>G7+F7</f>
        <v>159</v>
      </c>
      <c r="I7" s="87">
        <v>69</v>
      </c>
      <c r="J7" s="86">
        <f>I7+H7</f>
        <v>228</v>
      </c>
      <c r="K7" s="87">
        <v>26</v>
      </c>
      <c r="L7" s="86">
        <f>K7+J7</f>
        <v>254</v>
      </c>
      <c r="M7" s="87">
        <v>60</v>
      </c>
      <c r="N7" s="86">
        <f>M7+L7</f>
        <v>314</v>
      </c>
      <c r="O7" s="87">
        <v>36</v>
      </c>
      <c r="P7" s="86">
        <f>O7+N7</f>
        <v>350</v>
      </c>
      <c r="Q7" s="87">
        <v>63</v>
      </c>
      <c r="R7" s="86">
        <f>Q7+P7</f>
        <v>413</v>
      </c>
      <c r="S7" s="87">
        <v>34</v>
      </c>
      <c r="T7" s="86">
        <f>S7+R7</f>
        <v>447</v>
      </c>
      <c r="U7" s="87">
        <v>60</v>
      </c>
      <c r="V7" s="86">
        <f>U7+T7</f>
        <v>507</v>
      </c>
      <c r="W7" s="87">
        <v>31</v>
      </c>
      <c r="X7" s="86">
        <f>W7+V7</f>
        <v>538</v>
      </c>
      <c r="Y7" s="87">
        <v>35</v>
      </c>
      <c r="Z7" s="86">
        <f>Y7+X7</f>
        <v>573</v>
      </c>
      <c r="AA7" s="88">
        <f>MAX(D7,F7,H7,J7,L7,N7,P7,R7,T7,V7,X7,Z7)</f>
        <v>573</v>
      </c>
      <c r="AB7" s="71"/>
    </row>
    <row r="8" spans="1:28" s="13" customFormat="1" ht="21" customHeight="1" thickBot="1" x14ac:dyDescent="0.3">
      <c r="A8" s="70"/>
      <c r="B8" s="89"/>
      <c r="C8" s="90">
        <f>D7-D6</f>
        <v>26</v>
      </c>
      <c r="D8" s="91">
        <f>D7/D6</f>
        <v>2.0833333333333335</v>
      </c>
      <c r="E8" s="92">
        <f>IF(E7="","",F7-F6)</f>
        <v>52</v>
      </c>
      <c r="F8" s="91">
        <f>IF(E7="","",F7/F6)</f>
        <v>1.896551724137931</v>
      </c>
      <c r="G8" s="92">
        <f>IF(G7="","",H7-H6)</f>
        <v>73</v>
      </c>
      <c r="H8" s="91">
        <f>IF(G7="","",H7/H6)</f>
        <v>1.8488372093023255</v>
      </c>
      <c r="I8" s="92">
        <f>IF(I7="","",J7-J6)</f>
        <v>73</v>
      </c>
      <c r="J8" s="91">
        <f>IF(I7="","",J7/J6)</f>
        <v>1.4709677419354839</v>
      </c>
      <c r="K8" s="92">
        <f>IF(K7="","",L7-L6)</f>
        <v>69</v>
      </c>
      <c r="L8" s="91">
        <f>IF(K7="","",L7/L6)</f>
        <v>1.3729729729729729</v>
      </c>
      <c r="M8" s="92">
        <f>IF(M7="","",N7-N6)</f>
        <v>85</v>
      </c>
      <c r="N8" s="91">
        <f>IF(M7="","",N7/N6)</f>
        <v>1.3711790393013101</v>
      </c>
      <c r="O8" s="92">
        <f>IF(O7="","",P7-P6)</f>
        <v>87</v>
      </c>
      <c r="P8" s="91">
        <f>IF(O7="","",P7/P6)</f>
        <v>1.3307984790874525</v>
      </c>
      <c r="Q8" s="92">
        <f>IF(Q7="","",R7-R6)</f>
        <v>115</v>
      </c>
      <c r="R8" s="91">
        <f>IF(Q7="","",R7/R6)</f>
        <v>1.3859060402684564</v>
      </c>
      <c r="S8" s="92">
        <f>IF(S7="","",T7-T6)</f>
        <v>71</v>
      </c>
      <c r="T8" s="91">
        <f>IF(S7="","",T7/T6)</f>
        <v>1.1888297872340425</v>
      </c>
      <c r="U8" s="92">
        <f>IF(U7="","",V7-V6)</f>
        <v>77</v>
      </c>
      <c r="V8" s="91">
        <f>IF(U7="","",V7/V6)</f>
        <v>1.1790697674418604</v>
      </c>
      <c r="W8" s="92">
        <f>IF(W7="","",X7-X6)</f>
        <v>59</v>
      </c>
      <c r="X8" s="91">
        <f>IF(W7="","",X7/X6)</f>
        <v>1.1231732776617953</v>
      </c>
      <c r="Y8" s="92">
        <f>IF(Y7="","",Z7-Z6)</f>
        <v>64</v>
      </c>
      <c r="Z8" s="91">
        <f>IF(Y7="","",Z7/Z6)</f>
        <v>1.1257367387033399</v>
      </c>
      <c r="AA8" s="93">
        <f>AA7/AA6</f>
        <v>1.1257367387033399</v>
      </c>
      <c r="AB8" s="71"/>
    </row>
    <row r="9" spans="1:28" s="13" customFormat="1" ht="21" customHeight="1" x14ac:dyDescent="0.25">
      <c r="A9" s="70"/>
      <c r="B9" s="79"/>
      <c r="C9" s="97">
        <v>116</v>
      </c>
      <c r="D9" s="98">
        <v>116</v>
      </c>
      <c r="E9" s="99">
        <v>255</v>
      </c>
      <c r="F9" s="98">
        <v>371</v>
      </c>
      <c r="G9" s="99">
        <v>115</v>
      </c>
      <c r="H9" s="98">
        <v>486</v>
      </c>
      <c r="I9" s="99">
        <v>215</v>
      </c>
      <c r="J9" s="98">
        <v>701</v>
      </c>
      <c r="K9" s="99">
        <v>110</v>
      </c>
      <c r="L9" s="98">
        <v>811</v>
      </c>
      <c r="M9" s="99">
        <v>298</v>
      </c>
      <c r="N9" s="98">
        <v>1109</v>
      </c>
      <c r="O9" s="99">
        <v>149</v>
      </c>
      <c r="P9" s="98">
        <v>1258</v>
      </c>
      <c r="Q9" s="99">
        <v>209</v>
      </c>
      <c r="R9" s="98">
        <v>1467</v>
      </c>
      <c r="S9" s="99">
        <v>224</v>
      </c>
      <c r="T9" s="98">
        <v>1691</v>
      </c>
      <c r="U9" s="99">
        <v>171</v>
      </c>
      <c r="V9" s="98">
        <v>1862</v>
      </c>
      <c r="W9" s="99">
        <v>220</v>
      </c>
      <c r="X9" s="98">
        <v>2082</v>
      </c>
      <c r="Y9" s="99">
        <v>293</v>
      </c>
      <c r="Z9" s="100">
        <v>2375</v>
      </c>
      <c r="AA9" s="101">
        <v>2375</v>
      </c>
      <c r="AB9" s="71"/>
    </row>
    <row r="10" spans="1:28" s="13" customFormat="1" ht="21" customHeight="1" x14ac:dyDescent="0.25">
      <c r="A10" s="70"/>
      <c r="B10" s="84" t="s">
        <v>103</v>
      </c>
      <c r="C10" s="154">
        <v>127</v>
      </c>
      <c r="D10" s="86">
        <f>C10</f>
        <v>127</v>
      </c>
      <c r="E10" s="87">
        <v>148</v>
      </c>
      <c r="F10" s="86">
        <f>E10+D10</f>
        <v>275</v>
      </c>
      <c r="G10" s="87">
        <v>101</v>
      </c>
      <c r="H10" s="86">
        <f>G10+F10</f>
        <v>376</v>
      </c>
      <c r="I10" s="87">
        <v>189</v>
      </c>
      <c r="J10" s="86">
        <f>I10+H10</f>
        <v>565</v>
      </c>
      <c r="K10" s="87">
        <v>95</v>
      </c>
      <c r="L10" s="86">
        <f>K10+J10</f>
        <v>660</v>
      </c>
      <c r="M10" s="87">
        <v>217</v>
      </c>
      <c r="N10" s="86">
        <f>M10+L10</f>
        <v>877</v>
      </c>
      <c r="O10" s="87">
        <v>141</v>
      </c>
      <c r="P10" s="86">
        <f>N10+O10</f>
        <v>1018</v>
      </c>
      <c r="Q10" s="87">
        <v>84</v>
      </c>
      <c r="R10" s="86">
        <f>Q10+P10</f>
        <v>1102</v>
      </c>
      <c r="S10" s="87">
        <v>183</v>
      </c>
      <c r="T10" s="86">
        <f>S10+R10</f>
        <v>1285</v>
      </c>
      <c r="U10" s="87">
        <v>205</v>
      </c>
      <c r="V10" s="86">
        <f>U10+T10</f>
        <v>1490</v>
      </c>
      <c r="W10" s="87">
        <v>203</v>
      </c>
      <c r="X10" s="86">
        <f>W10+V10</f>
        <v>1693</v>
      </c>
      <c r="Y10" s="87">
        <v>189</v>
      </c>
      <c r="Z10" s="86">
        <f>Y10+X10</f>
        <v>1882</v>
      </c>
      <c r="AA10" s="88">
        <f>MAX(D10,F10,H10,J10,L10,N10,P10,R10,T10,V10,X10,Z10)</f>
        <v>1882</v>
      </c>
      <c r="AB10" s="71"/>
    </row>
    <row r="11" spans="1:28" s="13" customFormat="1" ht="21" customHeight="1" thickBot="1" x14ac:dyDescent="0.3">
      <c r="A11" s="70"/>
      <c r="B11" s="89"/>
      <c r="C11" s="90">
        <f>D10-D9</f>
        <v>11</v>
      </c>
      <c r="D11" s="91">
        <f>D10/D9</f>
        <v>1.0948275862068966</v>
      </c>
      <c r="E11" s="92">
        <f>IF(E10="","",F10-F9)</f>
        <v>-96</v>
      </c>
      <c r="F11" s="91">
        <f>IF(E10="","",F10/F9)</f>
        <v>0.74123989218328845</v>
      </c>
      <c r="G11" s="92">
        <f>IF(G10="","",H10-H9)</f>
        <v>-110</v>
      </c>
      <c r="H11" s="91">
        <f>IF(G10="","",H10/H9)</f>
        <v>0.77366255144032925</v>
      </c>
      <c r="I11" s="92">
        <f>IF(I10="","",J10-J9)</f>
        <v>-136</v>
      </c>
      <c r="J11" s="91">
        <f>IF(I10="","",J10/J9)</f>
        <v>0.80599144079885876</v>
      </c>
      <c r="K11" s="92">
        <f>IF(K10="","",L10-L9)</f>
        <v>-151</v>
      </c>
      <c r="L11" s="91">
        <f>IF(K10="","",L10/L9)</f>
        <v>0.81381011097410605</v>
      </c>
      <c r="M11" s="92">
        <f>IF(M10="","",N10-N9)</f>
        <v>-232</v>
      </c>
      <c r="N11" s="91">
        <f>IF(M10="","",N10/N9)</f>
        <v>0.79080252479711455</v>
      </c>
      <c r="O11" s="92">
        <f>IF(O10="","",P10-P9)</f>
        <v>-240</v>
      </c>
      <c r="P11" s="91">
        <f>IF(O10="","",P10/P9)</f>
        <v>0.80922098569157397</v>
      </c>
      <c r="Q11" s="92">
        <f>IF(Q10="","",R10-R9)</f>
        <v>-365</v>
      </c>
      <c r="R11" s="91">
        <f>IF(Q10="","",R10/R9)</f>
        <v>0.75119291070211314</v>
      </c>
      <c r="S11" s="92">
        <f>IF(S10="","",T10-T9)</f>
        <v>-406</v>
      </c>
      <c r="T11" s="91">
        <f>IF(S10="","",T10/T9)</f>
        <v>0.75990538143110586</v>
      </c>
      <c r="U11" s="92">
        <f>IF(U10="","",V10-V9)</f>
        <v>-372</v>
      </c>
      <c r="V11" s="91">
        <f>IF(U10="","",V10/V9)</f>
        <v>0.8002148227712137</v>
      </c>
      <c r="W11" s="92">
        <f>IF(W10="","",X10-X9)</f>
        <v>-389</v>
      </c>
      <c r="X11" s="91">
        <f>IF(W10="","",X10/X9)</f>
        <v>0.81316042267050914</v>
      </c>
      <c r="Y11" s="92">
        <f>IF(Y10="","",Z10-Z9)</f>
        <v>-493</v>
      </c>
      <c r="Z11" s="91">
        <f>IF(Y10="","",Z10/Z9)</f>
        <v>0.79242105263157891</v>
      </c>
      <c r="AA11" s="93">
        <f>AA10/AA9</f>
        <v>0.79242105263157891</v>
      </c>
      <c r="AB11" s="71"/>
    </row>
    <row r="12" spans="1:28" s="13" customFormat="1" ht="21" customHeight="1" x14ac:dyDescent="0.25">
      <c r="A12" s="70"/>
      <c r="B12" s="79"/>
      <c r="C12" s="97">
        <v>115</v>
      </c>
      <c r="D12" s="98">
        <v>115</v>
      </c>
      <c r="E12" s="99">
        <v>147</v>
      </c>
      <c r="F12" s="98">
        <v>262</v>
      </c>
      <c r="G12" s="99">
        <v>112</v>
      </c>
      <c r="H12" s="98">
        <v>374</v>
      </c>
      <c r="I12" s="99">
        <v>145</v>
      </c>
      <c r="J12" s="98">
        <v>519</v>
      </c>
      <c r="K12" s="99">
        <v>89</v>
      </c>
      <c r="L12" s="98">
        <v>608</v>
      </c>
      <c r="M12" s="99">
        <v>316</v>
      </c>
      <c r="N12" s="98">
        <v>924</v>
      </c>
      <c r="O12" s="99">
        <v>215</v>
      </c>
      <c r="P12" s="98">
        <v>1139</v>
      </c>
      <c r="Q12" s="99">
        <v>79</v>
      </c>
      <c r="R12" s="98">
        <v>1218</v>
      </c>
      <c r="S12" s="99">
        <v>211</v>
      </c>
      <c r="T12" s="98">
        <v>1429</v>
      </c>
      <c r="U12" s="99">
        <v>143</v>
      </c>
      <c r="V12" s="98">
        <v>1572</v>
      </c>
      <c r="W12" s="99">
        <v>13</v>
      </c>
      <c r="X12" s="98">
        <v>1585</v>
      </c>
      <c r="Y12" s="99">
        <v>61</v>
      </c>
      <c r="Z12" s="100">
        <v>1646</v>
      </c>
      <c r="AA12" s="344">
        <v>1646</v>
      </c>
      <c r="AB12" s="71"/>
    </row>
    <row r="13" spans="1:28" s="13" customFormat="1" ht="21" customHeight="1" x14ac:dyDescent="0.25">
      <c r="A13" s="70"/>
      <c r="B13" s="84" t="s">
        <v>317</v>
      </c>
      <c r="C13" s="154">
        <v>178</v>
      </c>
      <c r="D13" s="86">
        <f>C13</f>
        <v>178</v>
      </c>
      <c r="E13" s="87">
        <v>368</v>
      </c>
      <c r="F13" s="86">
        <f>E13+D13</f>
        <v>546</v>
      </c>
      <c r="G13" s="87">
        <v>138</v>
      </c>
      <c r="H13" s="86">
        <f>G13+F13</f>
        <v>684</v>
      </c>
      <c r="I13" s="87">
        <v>165</v>
      </c>
      <c r="J13" s="86">
        <f>I13+H13</f>
        <v>849</v>
      </c>
      <c r="K13" s="87">
        <v>66</v>
      </c>
      <c r="L13" s="86">
        <f>K13+J13</f>
        <v>915</v>
      </c>
      <c r="M13" s="87">
        <v>196</v>
      </c>
      <c r="N13" s="86">
        <f>M13+L13</f>
        <v>1111</v>
      </c>
      <c r="O13" s="87">
        <v>152</v>
      </c>
      <c r="P13" s="86">
        <f>O13+N13</f>
        <v>1263</v>
      </c>
      <c r="Q13" s="87">
        <v>148</v>
      </c>
      <c r="R13" s="86">
        <f>Q13+P13</f>
        <v>1411</v>
      </c>
      <c r="S13" s="87">
        <v>127</v>
      </c>
      <c r="T13" s="86">
        <f>S13+R13</f>
        <v>1538</v>
      </c>
      <c r="U13" s="87">
        <v>174</v>
      </c>
      <c r="V13" s="86">
        <f>U13+T13</f>
        <v>1712</v>
      </c>
      <c r="W13" s="87">
        <v>154</v>
      </c>
      <c r="X13" s="86">
        <f>W13+V13</f>
        <v>1866</v>
      </c>
      <c r="Y13" s="87">
        <v>135</v>
      </c>
      <c r="Z13" s="86">
        <f>Y13+X13</f>
        <v>2001</v>
      </c>
      <c r="AA13" s="88">
        <f>MAX(D13,F13,H13,J13,L13,N13,P13,R13,T13,V13,X13,Z13)</f>
        <v>2001</v>
      </c>
      <c r="AB13" s="71"/>
    </row>
    <row r="14" spans="1:28" s="13" customFormat="1" ht="21" customHeight="1" thickBot="1" x14ac:dyDescent="0.3">
      <c r="A14" s="70"/>
      <c r="B14" s="89"/>
      <c r="C14" s="90">
        <f>D13-D12</f>
        <v>63</v>
      </c>
      <c r="D14" s="91">
        <f>D13/D12</f>
        <v>1.5478260869565217</v>
      </c>
      <c r="E14" s="92">
        <f>IF(E13="","",F13-F12)</f>
        <v>284</v>
      </c>
      <c r="F14" s="91">
        <f>IF(E13="","",F13/F12)</f>
        <v>2.0839694656488548</v>
      </c>
      <c r="G14" s="92">
        <f>IF(G13="","",H13-H12)</f>
        <v>310</v>
      </c>
      <c r="H14" s="91">
        <f>IF(G13="","",H13/H12)</f>
        <v>1.8288770053475936</v>
      </c>
      <c r="I14" s="92">
        <f>IF(I13="","",J13-J12)</f>
        <v>330</v>
      </c>
      <c r="J14" s="91">
        <f>IF(I13="","",J13/J12)</f>
        <v>1.6358381502890174</v>
      </c>
      <c r="K14" s="92">
        <f>IF(K13="","",L13-L12)</f>
        <v>307</v>
      </c>
      <c r="L14" s="91">
        <f>IF(K13="","",L13/L12)</f>
        <v>1.5049342105263157</v>
      </c>
      <c r="M14" s="92">
        <f>IF(M13="","",N13-N12)</f>
        <v>187</v>
      </c>
      <c r="N14" s="91">
        <f>IF(M13="","",N13/N12)</f>
        <v>1.2023809523809523</v>
      </c>
      <c r="O14" s="92">
        <f>IF(O13="","",P13-P12)</f>
        <v>124</v>
      </c>
      <c r="P14" s="91">
        <f>IF(O13="","",P13/P12)</f>
        <v>1.1088674275680421</v>
      </c>
      <c r="Q14" s="92">
        <f>IF(Q13="","",R13-R12)</f>
        <v>193</v>
      </c>
      <c r="R14" s="91">
        <f>IF(Q13="","",R13/R12)</f>
        <v>1.1584564860426929</v>
      </c>
      <c r="S14" s="92">
        <f>IF(S13="","",T13-T12)</f>
        <v>109</v>
      </c>
      <c r="T14" s="91">
        <f>IF(S13="","",T13/T12)</f>
        <v>1.0762771168649405</v>
      </c>
      <c r="U14" s="92">
        <f>IF(U13="","",V13-V12)</f>
        <v>140</v>
      </c>
      <c r="V14" s="91">
        <f>IF(U13="","",V13/V12)</f>
        <v>1.089058524173028</v>
      </c>
      <c r="W14" s="92">
        <f>IF(W13="","",X13-X12)</f>
        <v>281</v>
      </c>
      <c r="X14" s="91">
        <f>IF(W13="","",X13/X12)</f>
        <v>1.1772870662460568</v>
      </c>
      <c r="Y14" s="92">
        <f>IF(Y13="","",Z13-Z12)</f>
        <v>355</v>
      </c>
      <c r="Z14" s="91">
        <f>IF(Y13="","",Z13/Z12)</f>
        <v>1.2156743620899149</v>
      </c>
      <c r="AA14" s="93">
        <f>AA13/AA12</f>
        <v>1.2156743620899149</v>
      </c>
      <c r="AB14" s="71"/>
    </row>
    <row r="15" spans="1:28" s="13" customFormat="1" ht="21" customHeight="1" x14ac:dyDescent="0.25">
      <c r="A15" s="70"/>
      <c r="B15" s="79"/>
      <c r="C15" s="97">
        <v>17</v>
      </c>
      <c r="D15" s="98">
        <v>17</v>
      </c>
      <c r="E15" s="99">
        <v>27</v>
      </c>
      <c r="F15" s="98">
        <v>44</v>
      </c>
      <c r="G15" s="99">
        <v>18</v>
      </c>
      <c r="H15" s="98">
        <v>62</v>
      </c>
      <c r="I15" s="99">
        <v>41</v>
      </c>
      <c r="J15" s="98">
        <v>103</v>
      </c>
      <c r="K15" s="99">
        <v>7</v>
      </c>
      <c r="L15" s="98">
        <v>110</v>
      </c>
      <c r="M15" s="99">
        <v>78</v>
      </c>
      <c r="N15" s="98">
        <v>188</v>
      </c>
      <c r="O15" s="99">
        <v>13</v>
      </c>
      <c r="P15" s="98">
        <v>201</v>
      </c>
      <c r="Q15" s="99">
        <v>19</v>
      </c>
      <c r="R15" s="98">
        <v>220</v>
      </c>
      <c r="S15" s="99">
        <v>21</v>
      </c>
      <c r="T15" s="98">
        <v>241</v>
      </c>
      <c r="U15" s="99">
        <v>30</v>
      </c>
      <c r="V15" s="98">
        <v>271</v>
      </c>
      <c r="W15" s="99">
        <v>24</v>
      </c>
      <c r="X15" s="98">
        <v>295</v>
      </c>
      <c r="Y15" s="99">
        <v>18</v>
      </c>
      <c r="Z15" s="100">
        <v>313</v>
      </c>
      <c r="AA15" s="101">
        <v>313</v>
      </c>
      <c r="AB15" s="71"/>
    </row>
    <row r="16" spans="1:28" s="13" customFormat="1" ht="21" customHeight="1" x14ac:dyDescent="0.25">
      <c r="A16" s="70"/>
      <c r="B16" s="84" t="s">
        <v>104</v>
      </c>
      <c r="C16" s="85">
        <v>8</v>
      </c>
      <c r="D16" s="86">
        <f>C16</f>
        <v>8</v>
      </c>
      <c r="E16" s="87">
        <v>12</v>
      </c>
      <c r="F16" s="86">
        <f>E16+D16</f>
        <v>20</v>
      </c>
      <c r="G16" s="87">
        <v>14</v>
      </c>
      <c r="H16" s="86">
        <f>G16+F16</f>
        <v>34</v>
      </c>
      <c r="I16" s="87">
        <v>10</v>
      </c>
      <c r="J16" s="86">
        <f>I16+H16</f>
        <v>44</v>
      </c>
      <c r="K16" s="87">
        <v>16</v>
      </c>
      <c r="L16" s="86">
        <f>K16+J16</f>
        <v>60</v>
      </c>
      <c r="M16" s="87">
        <v>15</v>
      </c>
      <c r="N16" s="86">
        <f>M16+L16</f>
        <v>75</v>
      </c>
      <c r="O16" s="87">
        <v>26</v>
      </c>
      <c r="P16" s="86">
        <f>O16+N16</f>
        <v>101</v>
      </c>
      <c r="Q16" s="87">
        <v>14</v>
      </c>
      <c r="R16" s="86">
        <f>Q16+P16</f>
        <v>115</v>
      </c>
      <c r="S16" s="87">
        <v>27</v>
      </c>
      <c r="T16" s="86">
        <f>S16+R16</f>
        <v>142</v>
      </c>
      <c r="U16" s="87">
        <v>24</v>
      </c>
      <c r="V16" s="86">
        <f>U16+T16</f>
        <v>166</v>
      </c>
      <c r="W16" s="87">
        <v>17</v>
      </c>
      <c r="X16" s="86">
        <f>W16+V16</f>
        <v>183</v>
      </c>
      <c r="Y16" s="87">
        <v>25</v>
      </c>
      <c r="Z16" s="86">
        <f>Y16+X16</f>
        <v>208</v>
      </c>
      <c r="AA16" s="88">
        <f>MAX(D16,F16,H16,J16,L16,N16,P16,R16,T16,V16,X16,Z16)</f>
        <v>208</v>
      </c>
      <c r="AB16" s="71"/>
    </row>
    <row r="17" spans="1:28" s="13" customFormat="1" ht="21" customHeight="1" thickBot="1" x14ac:dyDescent="0.3">
      <c r="A17" s="70"/>
      <c r="B17" s="89"/>
      <c r="C17" s="90">
        <f>D16-D15</f>
        <v>-9</v>
      </c>
      <c r="D17" s="91">
        <f>D16/D15</f>
        <v>0.47058823529411764</v>
      </c>
      <c r="E17" s="92">
        <f>IF(E16="","",F16-F15)</f>
        <v>-24</v>
      </c>
      <c r="F17" s="91">
        <f>IF(E16="","",F16/F15)</f>
        <v>0.45454545454545453</v>
      </c>
      <c r="G17" s="92">
        <f>IF(G16="","",H16-H15)</f>
        <v>-28</v>
      </c>
      <c r="H17" s="91">
        <f>IF(G16="","",H16/H15)</f>
        <v>0.54838709677419351</v>
      </c>
      <c r="I17" s="92">
        <f>IF(I16="","",J16-J15)</f>
        <v>-59</v>
      </c>
      <c r="J17" s="91">
        <f>IF(I16="","",J16/J15)</f>
        <v>0.42718446601941745</v>
      </c>
      <c r="K17" s="92">
        <f>IF(K16="","",L16-L15)</f>
        <v>-50</v>
      </c>
      <c r="L17" s="91">
        <f>IF(K16="","",L16/L15)</f>
        <v>0.54545454545454541</v>
      </c>
      <c r="M17" s="92">
        <f>IF(M16="","",N16-N15)</f>
        <v>-113</v>
      </c>
      <c r="N17" s="91">
        <f>IF(M16="","",N16/N15)</f>
        <v>0.39893617021276595</v>
      </c>
      <c r="O17" s="92">
        <f>IF(O16="","",P16-P15)</f>
        <v>-100</v>
      </c>
      <c r="P17" s="91">
        <f>IF(O16="","",P16/P15)</f>
        <v>0.50248756218905477</v>
      </c>
      <c r="Q17" s="92">
        <f>IF(Q16="","",R16-R15)</f>
        <v>-105</v>
      </c>
      <c r="R17" s="91">
        <f>IF(Q16="","",R16/R15)</f>
        <v>0.52272727272727271</v>
      </c>
      <c r="S17" s="92">
        <f>IF(S16="","",T16-T15)</f>
        <v>-99</v>
      </c>
      <c r="T17" s="91">
        <f>IF(S16="","",T16/T15)</f>
        <v>0.58921161825726143</v>
      </c>
      <c r="U17" s="92">
        <f>IF(U16="","",V16-V15)</f>
        <v>-105</v>
      </c>
      <c r="V17" s="91">
        <f>IF(U16="","",V16/V15)</f>
        <v>0.61254612546125464</v>
      </c>
      <c r="W17" s="92">
        <f>IF(W16="","",X16-X15)</f>
        <v>-112</v>
      </c>
      <c r="X17" s="91">
        <f>IF(W16="","",X16/X15)</f>
        <v>0.62033898305084745</v>
      </c>
      <c r="Y17" s="92">
        <f>IF(Y16="","",Z16-Z15)</f>
        <v>-105</v>
      </c>
      <c r="Z17" s="91">
        <f>IF(Y16="","",Z16/Z15)</f>
        <v>0.66453674121405748</v>
      </c>
      <c r="AA17" s="93">
        <f>AA16/AA15</f>
        <v>0.66453674121405748</v>
      </c>
      <c r="AB17" s="71"/>
    </row>
    <row r="18" spans="1:28" s="13" customFormat="1" ht="21" customHeight="1" x14ac:dyDescent="0.25">
      <c r="A18" s="70"/>
      <c r="B18" s="79"/>
      <c r="C18" s="339">
        <v>19</v>
      </c>
      <c r="D18" s="98">
        <v>19</v>
      </c>
      <c r="E18" s="99">
        <v>33</v>
      </c>
      <c r="F18" s="98">
        <v>52</v>
      </c>
      <c r="G18" s="99">
        <v>34</v>
      </c>
      <c r="H18" s="98">
        <v>86</v>
      </c>
      <c r="I18" s="99">
        <v>40</v>
      </c>
      <c r="J18" s="98">
        <v>126</v>
      </c>
      <c r="K18" s="99">
        <v>10</v>
      </c>
      <c r="L18" s="98">
        <v>136</v>
      </c>
      <c r="M18" s="99">
        <v>43</v>
      </c>
      <c r="N18" s="98">
        <v>179</v>
      </c>
      <c r="O18" s="99">
        <v>32</v>
      </c>
      <c r="P18" s="98">
        <v>211</v>
      </c>
      <c r="Q18" s="99">
        <v>18</v>
      </c>
      <c r="R18" s="98">
        <v>229</v>
      </c>
      <c r="S18" s="99">
        <v>22</v>
      </c>
      <c r="T18" s="98">
        <v>251</v>
      </c>
      <c r="U18" s="99">
        <v>32</v>
      </c>
      <c r="V18" s="98">
        <v>283</v>
      </c>
      <c r="W18" s="99">
        <v>26</v>
      </c>
      <c r="X18" s="98">
        <v>309</v>
      </c>
      <c r="Y18" s="99">
        <v>19</v>
      </c>
      <c r="Z18" s="100">
        <v>328</v>
      </c>
      <c r="AA18" s="101">
        <v>328</v>
      </c>
      <c r="AB18" s="71"/>
    </row>
    <row r="19" spans="1:28" s="13" customFormat="1" ht="21" customHeight="1" x14ac:dyDescent="0.25">
      <c r="A19" s="70"/>
      <c r="B19" s="84" t="s">
        <v>318</v>
      </c>
      <c r="C19" s="154">
        <v>10</v>
      </c>
      <c r="D19" s="102">
        <f>C19</f>
        <v>10</v>
      </c>
      <c r="E19" s="103">
        <v>26</v>
      </c>
      <c r="F19" s="102">
        <f>E19+D19</f>
        <v>36</v>
      </c>
      <c r="G19" s="103">
        <v>32</v>
      </c>
      <c r="H19" s="102">
        <f>G19+F19</f>
        <v>68</v>
      </c>
      <c r="I19" s="103">
        <v>21</v>
      </c>
      <c r="J19" s="102">
        <f>I19+H19</f>
        <v>89</v>
      </c>
      <c r="K19" s="103">
        <v>36</v>
      </c>
      <c r="L19" s="102">
        <f>K19+J19</f>
        <v>125</v>
      </c>
      <c r="M19" s="103">
        <v>59</v>
      </c>
      <c r="N19" s="102">
        <f>M19+L19</f>
        <v>184</v>
      </c>
      <c r="O19" s="103">
        <v>24</v>
      </c>
      <c r="P19" s="102">
        <f>O19+N19</f>
        <v>208</v>
      </c>
      <c r="Q19" s="103">
        <v>25</v>
      </c>
      <c r="R19" s="102">
        <f>Q19+P19</f>
        <v>233</v>
      </c>
      <c r="S19" s="103">
        <v>22</v>
      </c>
      <c r="T19" s="86">
        <f>S19+R19</f>
        <v>255</v>
      </c>
      <c r="U19" s="103">
        <v>47</v>
      </c>
      <c r="V19" s="102">
        <f>U19+T19</f>
        <v>302</v>
      </c>
      <c r="W19" s="103">
        <v>26</v>
      </c>
      <c r="X19" s="102">
        <f>W19+V19</f>
        <v>328</v>
      </c>
      <c r="Y19" s="103">
        <v>25</v>
      </c>
      <c r="Z19" s="102">
        <f>Y19+X19</f>
        <v>353</v>
      </c>
      <c r="AA19" s="88">
        <f>MAX(D19,F19,H19,J19,L19,N19,P19,R19,T19,V19,X19,Z19)</f>
        <v>353</v>
      </c>
      <c r="AB19" s="71"/>
    </row>
    <row r="20" spans="1:28" s="13" customFormat="1" ht="21" customHeight="1" thickBot="1" x14ac:dyDescent="0.3">
      <c r="A20" s="70"/>
      <c r="B20" s="89"/>
      <c r="C20" s="104">
        <f>D19-D18</f>
        <v>-9</v>
      </c>
      <c r="D20" s="105">
        <f>D19/D18</f>
        <v>0.52631578947368418</v>
      </c>
      <c r="E20" s="106">
        <f>IF(E19="","",F19-F18)</f>
        <v>-16</v>
      </c>
      <c r="F20" s="105">
        <f>IF(E19="","",F19/F18)</f>
        <v>0.69230769230769229</v>
      </c>
      <c r="G20" s="106">
        <f>IF(G19="","",H19-H18)</f>
        <v>-18</v>
      </c>
      <c r="H20" s="105">
        <f>IF(G19="","",H19/H18)</f>
        <v>0.79069767441860461</v>
      </c>
      <c r="I20" s="106">
        <f>IF(I19="","",J19-J18)</f>
        <v>-37</v>
      </c>
      <c r="J20" s="105">
        <f>IF(I19="","",J19/J18)</f>
        <v>0.70634920634920639</v>
      </c>
      <c r="K20" s="106">
        <f>IF(K19="","",L19-L18)</f>
        <v>-11</v>
      </c>
      <c r="L20" s="105">
        <f>IF(K19="","",L19/L18)</f>
        <v>0.91911764705882348</v>
      </c>
      <c r="M20" s="106">
        <f>IF(M19="","",N19-N18)</f>
        <v>5</v>
      </c>
      <c r="N20" s="105">
        <f>IF(M19="","",N19/N18)</f>
        <v>1.0279329608938548</v>
      </c>
      <c r="O20" s="106">
        <f>IF(O19="","",P19-P18)</f>
        <v>-3</v>
      </c>
      <c r="P20" s="105">
        <f>IF(O19="","",P19/P18)</f>
        <v>0.98578199052132698</v>
      </c>
      <c r="Q20" s="106">
        <f>IF(Q19="","",R19-R18)</f>
        <v>4</v>
      </c>
      <c r="R20" s="105">
        <f>IF(Q19="","",R19/R18)</f>
        <v>1.017467248908297</v>
      </c>
      <c r="S20" s="106">
        <f>IF(S19="","",T19-T18)</f>
        <v>4</v>
      </c>
      <c r="T20" s="105">
        <f>IF(S19="","",T19/T18)</f>
        <v>1.0159362549800797</v>
      </c>
      <c r="U20" s="106">
        <f>IF(U19="","",V19-V18)</f>
        <v>19</v>
      </c>
      <c r="V20" s="105">
        <f>IF(U19="","",V19/V18)</f>
        <v>1.0671378091872792</v>
      </c>
      <c r="W20" s="106">
        <f>IF(W19="","",X19-X18)</f>
        <v>19</v>
      </c>
      <c r="X20" s="105">
        <f>IF(W19="","",X19/X18)</f>
        <v>1.0614886731391586</v>
      </c>
      <c r="Y20" s="106">
        <f>IF(Y19="","",Z19-Z18)</f>
        <v>25</v>
      </c>
      <c r="Z20" s="105">
        <f>IF(Y19="","",Z19/Z18)</f>
        <v>1.0762195121951219</v>
      </c>
      <c r="AA20" s="107">
        <f>AA19/AA18</f>
        <v>1.0762195121951219</v>
      </c>
      <c r="AB20" s="71"/>
    </row>
    <row r="21" spans="1:28" s="13" customFormat="1" ht="21" customHeight="1" x14ac:dyDescent="0.25">
      <c r="A21" s="70"/>
      <c r="B21" s="79"/>
      <c r="C21" s="97">
        <v>4</v>
      </c>
      <c r="D21" s="98">
        <v>4</v>
      </c>
      <c r="E21" s="99">
        <v>10</v>
      </c>
      <c r="F21" s="98">
        <v>14</v>
      </c>
      <c r="G21" s="99">
        <v>20</v>
      </c>
      <c r="H21" s="98">
        <v>34</v>
      </c>
      <c r="I21" s="99">
        <v>20</v>
      </c>
      <c r="J21" s="98">
        <v>54</v>
      </c>
      <c r="K21" s="99">
        <v>11</v>
      </c>
      <c r="L21" s="98">
        <v>65</v>
      </c>
      <c r="M21" s="99">
        <v>30</v>
      </c>
      <c r="N21" s="98">
        <v>95</v>
      </c>
      <c r="O21" s="99">
        <v>16</v>
      </c>
      <c r="P21" s="98">
        <v>111</v>
      </c>
      <c r="Q21" s="99">
        <v>20</v>
      </c>
      <c r="R21" s="98">
        <v>131</v>
      </c>
      <c r="S21" s="99">
        <v>14</v>
      </c>
      <c r="T21" s="98">
        <v>145</v>
      </c>
      <c r="U21" s="99">
        <v>8</v>
      </c>
      <c r="V21" s="98">
        <v>153</v>
      </c>
      <c r="W21" s="99">
        <v>17</v>
      </c>
      <c r="X21" s="98">
        <v>170</v>
      </c>
      <c r="Y21" s="99">
        <v>8</v>
      </c>
      <c r="Z21" s="100">
        <v>178</v>
      </c>
      <c r="AA21" s="101">
        <v>178</v>
      </c>
      <c r="AB21" s="71"/>
    </row>
    <row r="22" spans="1:28" s="13" customFormat="1" ht="21" customHeight="1" x14ac:dyDescent="0.25">
      <c r="A22" s="70"/>
      <c r="B22" s="84" t="s">
        <v>319</v>
      </c>
      <c r="C22" s="154">
        <v>7</v>
      </c>
      <c r="D22" s="86">
        <f>C22</f>
        <v>7</v>
      </c>
      <c r="E22" s="87">
        <v>13</v>
      </c>
      <c r="F22" s="86">
        <f>E22+D22</f>
        <v>20</v>
      </c>
      <c r="G22" s="87">
        <v>6</v>
      </c>
      <c r="H22" s="86">
        <f>G22+F22</f>
        <v>26</v>
      </c>
      <c r="I22" s="87">
        <v>19</v>
      </c>
      <c r="J22" s="86">
        <f>I22+H22</f>
        <v>45</v>
      </c>
      <c r="K22" s="87">
        <v>14</v>
      </c>
      <c r="L22" s="86">
        <f>K22+J22</f>
        <v>59</v>
      </c>
      <c r="M22" s="87">
        <v>14</v>
      </c>
      <c r="N22" s="86">
        <f>M22+L22</f>
        <v>73</v>
      </c>
      <c r="O22" s="87">
        <v>10</v>
      </c>
      <c r="P22" s="86">
        <f>O22+N22</f>
        <v>83</v>
      </c>
      <c r="Q22" s="87">
        <v>20</v>
      </c>
      <c r="R22" s="86">
        <f>Q22+P22</f>
        <v>103</v>
      </c>
      <c r="S22" s="87">
        <v>7</v>
      </c>
      <c r="T22" s="86">
        <f>S22+R22</f>
        <v>110</v>
      </c>
      <c r="U22" s="87">
        <v>11</v>
      </c>
      <c r="V22" s="86">
        <f>U22+T22</f>
        <v>121</v>
      </c>
      <c r="W22" s="87">
        <v>21</v>
      </c>
      <c r="X22" s="86">
        <f>W22+V22</f>
        <v>142</v>
      </c>
      <c r="Y22" s="87">
        <v>5</v>
      </c>
      <c r="Z22" s="86">
        <f>Y22+X22</f>
        <v>147</v>
      </c>
      <c r="AA22" s="88">
        <f>MAX(D22,F22,H22,J22,L22,N22,P22,R22,T22,V22,X22,Z22)</f>
        <v>147</v>
      </c>
      <c r="AB22" s="71"/>
    </row>
    <row r="23" spans="1:28" s="13" customFormat="1" ht="21" customHeight="1" thickBot="1" x14ac:dyDescent="0.3">
      <c r="A23" s="70"/>
      <c r="B23" s="89"/>
      <c r="C23" s="90">
        <f>D22-D21</f>
        <v>3</v>
      </c>
      <c r="D23" s="91">
        <f>D22/D21</f>
        <v>1.75</v>
      </c>
      <c r="E23" s="92">
        <f>IF(E22="","",F22-F21)</f>
        <v>6</v>
      </c>
      <c r="F23" s="91">
        <f>IF(E22="","",F22/F21)</f>
        <v>1.4285714285714286</v>
      </c>
      <c r="G23" s="92">
        <f>IF(G22="","",H22-H21)</f>
        <v>-8</v>
      </c>
      <c r="H23" s="91">
        <f>IF(G22="","",H22/H21)</f>
        <v>0.76470588235294112</v>
      </c>
      <c r="I23" s="92">
        <f>IF(I22="","",J22-J21)</f>
        <v>-9</v>
      </c>
      <c r="J23" s="91">
        <f>IF(I22="","",J22/J21)</f>
        <v>0.83333333333333337</v>
      </c>
      <c r="K23" s="92">
        <f>IF(K22="","",L22-L21)</f>
        <v>-6</v>
      </c>
      <c r="L23" s="91">
        <f>IF(K22="","",L22/L21)</f>
        <v>0.90769230769230769</v>
      </c>
      <c r="M23" s="92">
        <f>IF(M22="","",N22-N21)</f>
        <v>-22</v>
      </c>
      <c r="N23" s="91">
        <f>IF(M22="","",N22/N21)</f>
        <v>0.76842105263157889</v>
      </c>
      <c r="O23" s="92">
        <f>IF(O22="","",P22-P21)</f>
        <v>-28</v>
      </c>
      <c r="P23" s="91">
        <f>IF(O22="","",P22/P21)</f>
        <v>0.74774774774774777</v>
      </c>
      <c r="Q23" s="92">
        <f>IF(Q22="","",R22-R21)</f>
        <v>-28</v>
      </c>
      <c r="R23" s="91">
        <f>IF(Q22="","",R22/R21)</f>
        <v>0.7862595419847328</v>
      </c>
      <c r="S23" s="92">
        <f>IF(S22="","",T22-T21)</f>
        <v>-35</v>
      </c>
      <c r="T23" s="91">
        <f>IF(S22="","",T22/T21)</f>
        <v>0.75862068965517238</v>
      </c>
      <c r="U23" s="92">
        <f>IF(U22="","",V22-V21)</f>
        <v>-32</v>
      </c>
      <c r="V23" s="91">
        <f>IF(U22="","",V22/V21)</f>
        <v>0.79084967320261434</v>
      </c>
      <c r="W23" s="92">
        <f>IF(W22="","",X22-X21)</f>
        <v>-28</v>
      </c>
      <c r="X23" s="91">
        <f>IF(W22="","",X22/X21)</f>
        <v>0.83529411764705885</v>
      </c>
      <c r="Y23" s="92">
        <f>IF(Y22="","",Z22-Z21)</f>
        <v>-31</v>
      </c>
      <c r="Z23" s="91">
        <f>IF(Y22="","",Z22/Z21)</f>
        <v>0.8258426966292135</v>
      </c>
      <c r="AA23" s="93">
        <f>AA22/AA21</f>
        <v>0.8258426966292135</v>
      </c>
      <c r="AB23" s="71"/>
    </row>
    <row r="24" spans="1:28" s="13" customFormat="1" ht="21" customHeight="1" x14ac:dyDescent="0.25">
      <c r="A24" s="70"/>
      <c r="B24" s="79"/>
      <c r="C24" s="97">
        <v>3</v>
      </c>
      <c r="D24" s="98">
        <v>3</v>
      </c>
      <c r="E24" s="99">
        <v>16</v>
      </c>
      <c r="F24" s="98">
        <v>19</v>
      </c>
      <c r="G24" s="99">
        <v>14</v>
      </c>
      <c r="H24" s="98">
        <v>33</v>
      </c>
      <c r="I24" s="99">
        <v>21</v>
      </c>
      <c r="J24" s="98">
        <v>54</v>
      </c>
      <c r="K24" s="99">
        <v>10</v>
      </c>
      <c r="L24" s="98">
        <v>64</v>
      </c>
      <c r="M24" s="99">
        <v>46</v>
      </c>
      <c r="N24" s="98">
        <v>110</v>
      </c>
      <c r="O24" s="99">
        <v>25</v>
      </c>
      <c r="P24" s="98">
        <v>135</v>
      </c>
      <c r="Q24" s="99">
        <v>11</v>
      </c>
      <c r="R24" s="98">
        <v>146</v>
      </c>
      <c r="S24" s="99">
        <v>34</v>
      </c>
      <c r="T24" s="98">
        <v>180</v>
      </c>
      <c r="U24" s="99">
        <v>9</v>
      </c>
      <c r="V24" s="98">
        <v>189</v>
      </c>
      <c r="W24" s="99">
        <v>50</v>
      </c>
      <c r="X24" s="98">
        <v>239</v>
      </c>
      <c r="Y24" s="99">
        <v>14</v>
      </c>
      <c r="Z24" s="100">
        <v>253</v>
      </c>
      <c r="AA24" s="101">
        <v>253</v>
      </c>
      <c r="AB24" s="71"/>
    </row>
    <row r="25" spans="1:28" s="13" customFormat="1" ht="21" customHeight="1" x14ac:dyDescent="0.25">
      <c r="A25" s="70"/>
      <c r="B25" s="84" t="s">
        <v>105</v>
      </c>
      <c r="C25" s="154">
        <v>9</v>
      </c>
      <c r="D25" s="86">
        <f>C25</f>
        <v>9</v>
      </c>
      <c r="E25" s="87">
        <v>12</v>
      </c>
      <c r="F25" s="86">
        <f>E25+D25</f>
        <v>21</v>
      </c>
      <c r="G25" s="87">
        <v>12</v>
      </c>
      <c r="H25" s="86">
        <f>G25+F25</f>
        <v>33</v>
      </c>
      <c r="I25" s="87">
        <v>13</v>
      </c>
      <c r="J25" s="86">
        <f>I25+H25</f>
        <v>46</v>
      </c>
      <c r="K25" s="87">
        <v>7</v>
      </c>
      <c r="L25" s="86">
        <f>K25+J25</f>
        <v>53</v>
      </c>
      <c r="M25" s="87">
        <v>8</v>
      </c>
      <c r="N25" s="86">
        <f>M25+L25</f>
        <v>61</v>
      </c>
      <c r="O25" s="87">
        <v>7</v>
      </c>
      <c r="P25" s="86">
        <f>O25+N25</f>
        <v>68</v>
      </c>
      <c r="Q25" s="87">
        <v>28</v>
      </c>
      <c r="R25" s="86">
        <f>Q25+P25</f>
        <v>96</v>
      </c>
      <c r="S25" s="87">
        <v>16</v>
      </c>
      <c r="T25" s="86">
        <f>S25+R25</f>
        <v>112</v>
      </c>
      <c r="U25" s="87">
        <v>9</v>
      </c>
      <c r="V25" s="86">
        <f>U25+T25</f>
        <v>121</v>
      </c>
      <c r="W25" s="87">
        <v>12</v>
      </c>
      <c r="X25" s="86">
        <f>W25+V25</f>
        <v>133</v>
      </c>
      <c r="Y25" s="87">
        <v>9</v>
      </c>
      <c r="Z25" s="86">
        <f>Y25+X25</f>
        <v>142</v>
      </c>
      <c r="AA25" s="88">
        <f>MAX(D25,F25,H25,J25,L25,N25,P25,R25,T25,V25,X25,Z25)</f>
        <v>142</v>
      </c>
      <c r="AB25" s="71"/>
    </row>
    <row r="26" spans="1:28" s="13" customFormat="1" ht="21" customHeight="1" thickBot="1" x14ac:dyDescent="0.3">
      <c r="A26" s="70"/>
      <c r="B26" s="89"/>
      <c r="C26" s="90">
        <f>D25-D24</f>
        <v>6</v>
      </c>
      <c r="D26" s="91">
        <f>D25/D24</f>
        <v>3</v>
      </c>
      <c r="E26" s="92">
        <f>IF(E25="","",F25-F24)</f>
        <v>2</v>
      </c>
      <c r="F26" s="91">
        <f>IF(E25="","",F25/F24)</f>
        <v>1.1052631578947369</v>
      </c>
      <c r="G26" s="92">
        <f>IF(G25="","",H25-H24)</f>
        <v>0</v>
      </c>
      <c r="H26" s="91">
        <f>IF(G25="","",H25/H24)</f>
        <v>1</v>
      </c>
      <c r="I26" s="92">
        <f>IF(I25="","",J25-J24)</f>
        <v>-8</v>
      </c>
      <c r="J26" s="91">
        <f>IF(I25="","",J25/J24)</f>
        <v>0.85185185185185186</v>
      </c>
      <c r="K26" s="92">
        <f>IF(K25="","",L25-L24)</f>
        <v>-11</v>
      </c>
      <c r="L26" s="91">
        <f>IF(K25="","",L25/L24)</f>
        <v>0.828125</v>
      </c>
      <c r="M26" s="92">
        <f>IF(M25="","",N25-N24)</f>
        <v>-49</v>
      </c>
      <c r="N26" s="91">
        <f>IF(M25="","",N25/N24)</f>
        <v>0.55454545454545456</v>
      </c>
      <c r="O26" s="92">
        <f>IF(O25="","",P25-P24)</f>
        <v>-67</v>
      </c>
      <c r="P26" s="91">
        <f>IF(O25="","",P25/P24)</f>
        <v>0.50370370370370365</v>
      </c>
      <c r="Q26" s="92">
        <f>IF(Q25="","",R25-R24)</f>
        <v>-50</v>
      </c>
      <c r="R26" s="91">
        <f>IF(Q25="","",R25/R24)</f>
        <v>0.65753424657534243</v>
      </c>
      <c r="S26" s="92">
        <f>IF(S25="","",T25-T24)</f>
        <v>-68</v>
      </c>
      <c r="T26" s="91">
        <f>IF(S25="","",T25/T24)</f>
        <v>0.62222222222222223</v>
      </c>
      <c r="U26" s="92">
        <f>IF(U25="","",V25-V24)</f>
        <v>-68</v>
      </c>
      <c r="V26" s="91">
        <f>IF(U25="","",V25/V24)</f>
        <v>0.64021164021164023</v>
      </c>
      <c r="W26" s="92">
        <f>IF(W25="","",X25-X24)</f>
        <v>-106</v>
      </c>
      <c r="X26" s="91">
        <f>IF(W25="","",X25/X24)</f>
        <v>0.55648535564853552</v>
      </c>
      <c r="Y26" s="92">
        <f>IF(Y25="","",Z25-Z24)</f>
        <v>-111</v>
      </c>
      <c r="Z26" s="91">
        <f>IF(Y25="","",Z25/Z24)</f>
        <v>0.56126482213438733</v>
      </c>
      <c r="AA26" s="93">
        <f>AA25/AA24</f>
        <v>0.56126482213438733</v>
      </c>
      <c r="AB26" s="71"/>
    </row>
    <row r="27" spans="1:28" s="13" customFormat="1" ht="21" customHeight="1" x14ac:dyDescent="0.25">
      <c r="A27" s="70"/>
      <c r="B27" s="79"/>
      <c r="C27" s="97">
        <v>36</v>
      </c>
      <c r="D27" s="98">
        <v>36</v>
      </c>
      <c r="E27" s="99">
        <v>27</v>
      </c>
      <c r="F27" s="98">
        <v>63</v>
      </c>
      <c r="G27" s="99">
        <v>15</v>
      </c>
      <c r="H27" s="98">
        <v>78</v>
      </c>
      <c r="I27" s="99">
        <v>27</v>
      </c>
      <c r="J27" s="98">
        <v>105</v>
      </c>
      <c r="K27" s="99">
        <v>16</v>
      </c>
      <c r="L27" s="98">
        <v>121</v>
      </c>
      <c r="M27" s="99">
        <v>18</v>
      </c>
      <c r="N27" s="98">
        <v>139</v>
      </c>
      <c r="O27" s="99">
        <v>16</v>
      </c>
      <c r="P27" s="98">
        <v>155</v>
      </c>
      <c r="Q27" s="99">
        <v>28</v>
      </c>
      <c r="R27" s="98">
        <v>183</v>
      </c>
      <c r="S27" s="99">
        <v>27</v>
      </c>
      <c r="T27" s="98">
        <v>210</v>
      </c>
      <c r="U27" s="99">
        <v>16</v>
      </c>
      <c r="V27" s="98">
        <v>226</v>
      </c>
      <c r="W27" s="99">
        <v>16</v>
      </c>
      <c r="X27" s="98">
        <v>242</v>
      </c>
      <c r="Y27" s="99">
        <v>6</v>
      </c>
      <c r="Z27" s="100">
        <v>248</v>
      </c>
      <c r="AA27" s="101">
        <v>248</v>
      </c>
      <c r="AB27" s="71"/>
    </row>
    <row r="28" spans="1:28" s="13" customFormat="1" ht="21" customHeight="1" x14ac:dyDescent="0.25">
      <c r="A28" s="70"/>
      <c r="B28" s="84" t="s">
        <v>320</v>
      </c>
      <c r="C28" s="154">
        <v>15</v>
      </c>
      <c r="D28" s="86">
        <f>C28</f>
        <v>15</v>
      </c>
      <c r="E28" s="87">
        <v>11</v>
      </c>
      <c r="F28" s="86">
        <f>E28+D28</f>
        <v>26</v>
      </c>
      <c r="G28" s="87">
        <v>44</v>
      </c>
      <c r="H28" s="86">
        <f>G28+F28</f>
        <v>70</v>
      </c>
      <c r="I28" s="87">
        <v>29</v>
      </c>
      <c r="J28" s="86">
        <f>I28+H28</f>
        <v>99</v>
      </c>
      <c r="K28" s="87">
        <v>13</v>
      </c>
      <c r="L28" s="86">
        <f>K28+J28</f>
        <v>112</v>
      </c>
      <c r="M28" s="87">
        <v>13</v>
      </c>
      <c r="N28" s="86">
        <f>M28+L28</f>
        <v>125</v>
      </c>
      <c r="O28" s="87">
        <v>35</v>
      </c>
      <c r="P28" s="86">
        <f>O28+N28</f>
        <v>160</v>
      </c>
      <c r="Q28" s="87">
        <v>13</v>
      </c>
      <c r="R28" s="86">
        <f>Q28+P28</f>
        <v>173</v>
      </c>
      <c r="S28" s="87">
        <v>27</v>
      </c>
      <c r="T28" s="86">
        <f>S28+R28</f>
        <v>200</v>
      </c>
      <c r="U28" s="87">
        <v>22</v>
      </c>
      <c r="V28" s="86">
        <f>U28+T28</f>
        <v>222</v>
      </c>
      <c r="W28" s="87">
        <v>21</v>
      </c>
      <c r="X28" s="86">
        <f>W28+V28</f>
        <v>243</v>
      </c>
      <c r="Y28" s="87">
        <v>10</v>
      </c>
      <c r="Z28" s="86">
        <f>Y28+X28</f>
        <v>253</v>
      </c>
      <c r="AA28" s="88">
        <f>MAX(D28,F28,H28,J28,L28,N28,P28,R28,T28,V28,X28,Z28)</f>
        <v>253</v>
      </c>
      <c r="AB28" s="71"/>
    </row>
    <row r="29" spans="1:28" s="13" customFormat="1" ht="21" customHeight="1" thickBot="1" x14ac:dyDescent="0.3">
      <c r="A29" s="70"/>
      <c r="B29" s="89"/>
      <c r="C29" s="90">
        <f>D28-D27</f>
        <v>-21</v>
      </c>
      <c r="D29" s="91">
        <f>D28/D27</f>
        <v>0.41666666666666669</v>
      </c>
      <c r="E29" s="92">
        <f>IF(E28="","",F28-F27)</f>
        <v>-37</v>
      </c>
      <c r="F29" s="91">
        <f>IF(E28="","",F28/F27)</f>
        <v>0.41269841269841268</v>
      </c>
      <c r="G29" s="92">
        <f>IF(G28="","",H28-H27)</f>
        <v>-8</v>
      </c>
      <c r="H29" s="91">
        <f>IF(G28="","",H28/H27)</f>
        <v>0.89743589743589747</v>
      </c>
      <c r="I29" s="92">
        <f>IF(I28="","",J28-J27)</f>
        <v>-6</v>
      </c>
      <c r="J29" s="91">
        <f>IF(I28="","",J28/J27)</f>
        <v>0.94285714285714284</v>
      </c>
      <c r="K29" s="92">
        <f>IF(K28="","",L28-L27)</f>
        <v>-9</v>
      </c>
      <c r="L29" s="91">
        <f>IF(K28="","",L28/L27)</f>
        <v>0.92561983471074383</v>
      </c>
      <c r="M29" s="92">
        <f>IF(M28="","",N28-N27)</f>
        <v>-14</v>
      </c>
      <c r="N29" s="91">
        <f>IF(M28="","",N28/N27)</f>
        <v>0.89928057553956831</v>
      </c>
      <c r="O29" s="92">
        <f>IF(O28="","",P28-P27)</f>
        <v>5</v>
      </c>
      <c r="P29" s="91">
        <f>IF(O28="","",P28/P27)</f>
        <v>1.032258064516129</v>
      </c>
      <c r="Q29" s="92">
        <f>IF(Q28="","",R28-R27)</f>
        <v>-10</v>
      </c>
      <c r="R29" s="91">
        <f>IF(Q28="","",R28/R27)</f>
        <v>0.94535519125683065</v>
      </c>
      <c r="S29" s="92">
        <f>IF(S28="","",T28-T27)</f>
        <v>-10</v>
      </c>
      <c r="T29" s="91">
        <f>IF(S28="","",T28/T27)</f>
        <v>0.95238095238095233</v>
      </c>
      <c r="U29" s="92">
        <f>IF(U28="","",V28-V27)</f>
        <v>-4</v>
      </c>
      <c r="V29" s="91">
        <f>IF(U28="","",V28/V27)</f>
        <v>0.98230088495575218</v>
      </c>
      <c r="W29" s="92">
        <f>IF(W28="","",X28-X27)</f>
        <v>1</v>
      </c>
      <c r="X29" s="91">
        <f>IF(W28="","",X28/X27)</f>
        <v>1.0041322314049588</v>
      </c>
      <c r="Y29" s="92">
        <f>IF(Y28="","",Z28-Z27)</f>
        <v>5</v>
      </c>
      <c r="Z29" s="91">
        <f>IF(Y28="","",Z28/Z27)</f>
        <v>1.0201612903225807</v>
      </c>
      <c r="AA29" s="93">
        <f>AA28/AA27</f>
        <v>1.0201612903225807</v>
      </c>
      <c r="AB29" s="71"/>
    </row>
    <row r="30" spans="1:28" s="13" customFormat="1" ht="21" customHeight="1" x14ac:dyDescent="0.25">
      <c r="A30" s="70"/>
      <c r="B30" s="79"/>
      <c r="C30" s="97">
        <v>10</v>
      </c>
      <c r="D30" s="98">
        <v>10</v>
      </c>
      <c r="E30" s="99">
        <v>5</v>
      </c>
      <c r="F30" s="98">
        <v>15</v>
      </c>
      <c r="G30" s="99">
        <v>20</v>
      </c>
      <c r="H30" s="98">
        <v>35</v>
      </c>
      <c r="I30" s="99">
        <v>7</v>
      </c>
      <c r="J30" s="98">
        <v>42</v>
      </c>
      <c r="K30" s="99">
        <v>9</v>
      </c>
      <c r="L30" s="98">
        <v>51</v>
      </c>
      <c r="M30" s="99">
        <v>4</v>
      </c>
      <c r="N30" s="98">
        <v>55</v>
      </c>
      <c r="O30" s="99">
        <v>6</v>
      </c>
      <c r="P30" s="98">
        <v>61</v>
      </c>
      <c r="Q30" s="99">
        <v>2</v>
      </c>
      <c r="R30" s="98">
        <v>63</v>
      </c>
      <c r="S30" s="99">
        <v>6</v>
      </c>
      <c r="T30" s="98">
        <v>69</v>
      </c>
      <c r="U30" s="99">
        <v>9</v>
      </c>
      <c r="V30" s="98">
        <v>78</v>
      </c>
      <c r="W30" s="99">
        <v>5</v>
      </c>
      <c r="X30" s="98">
        <v>83</v>
      </c>
      <c r="Y30" s="99">
        <v>3</v>
      </c>
      <c r="Z30" s="100">
        <v>86</v>
      </c>
      <c r="AA30" s="101">
        <v>86</v>
      </c>
      <c r="AB30" s="71"/>
    </row>
    <row r="31" spans="1:28" s="13" customFormat="1" ht="21" customHeight="1" x14ac:dyDescent="0.25">
      <c r="A31" s="70"/>
      <c r="B31" s="84" t="s">
        <v>106</v>
      </c>
      <c r="C31" s="173">
        <v>9</v>
      </c>
      <c r="D31" s="86">
        <f>C31</f>
        <v>9</v>
      </c>
      <c r="E31" s="87">
        <v>17</v>
      </c>
      <c r="F31" s="86">
        <f>E31+D31</f>
        <v>26</v>
      </c>
      <c r="G31" s="87">
        <v>6</v>
      </c>
      <c r="H31" s="86">
        <f>G31+F31</f>
        <v>32</v>
      </c>
      <c r="I31" s="87">
        <v>2</v>
      </c>
      <c r="J31" s="86">
        <f>I31+H31</f>
        <v>34</v>
      </c>
      <c r="K31" s="87">
        <v>3</v>
      </c>
      <c r="L31" s="86">
        <f>K31+J31</f>
        <v>37</v>
      </c>
      <c r="M31" s="87">
        <v>3</v>
      </c>
      <c r="N31" s="86">
        <f>M31+L31</f>
        <v>40</v>
      </c>
      <c r="O31" s="87">
        <v>3</v>
      </c>
      <c r="P31" s="86">
        <f>N31+O31</f>
        <v>43</v>
      </c>
      <c r="Q31" s="87">
        <v>17</v>
      </c>
      <c r="R31" s="86">
        <f>Q31+P31</f>
        <v>60</v>
      </c>
      <c r="S31" s="87">
        <v>8</v>
      </c>
      <c r="T31" s="86">
        <f>S31+R31</f>
        <v>68</v>
      </c>
      <c r="U31" s="87">
        <v>2</v>
      </c>
      <c r="V31" s="86">
        <f>U31+T31</f>
        <v>70</v>
      </c>
      <c r="W31" s="87">
        <v>2</v>
      </c>
      <c r="X31" s="86">
        <f>W31+V31</f>
        <v>72</v>
      </c>
      <c r="Y31" s="87">
        <v>18</v>
      </c>
      <c r="Z31" s="86">
        <f>Y31+X31</f>
        <v>90</v>
      </c>
      <c r="AA31" s="88">
        <f>MAX(D31,F31,H31,J31,L31,N31,P31,R31,T31,V31,X31,Z31)</f>
        <v>90</v>
      </c>
      <c r="AB31" s="71"/>
    </row>
    <row r="32" spans="1:28" s="13" customFormat="1" ht="21" customHeight="1" thickBot="1" x14ac:dyDescent="0.3">
      <c r="A32" s="70"/>
      <c r="B32" s="89"/>
      <c r="C32" s="108">
        <f>D31-D30</f>
        <v>-1</v>
      </c>
      <c r="D32" s="109">
        <f>D31/D30</f>
        <v>0.9</v>
      </c>
      <c r="E32" s="110">
        <f>IF(E31="","",F31-F30)</f>
        <v>11</v>
      </c>
      <c r="F32" s="111">
        <f>IF(E31="","",F31/F30)</f>
        <v>1.7333333333333334</v>
      </c>
      <c r="G32" s="92">
        <f>IF(G31="","",H31-H30)</f>
        <v>-3</v>
      </c>
      <c r="H32" s="91">
        <f>IF(G31="","",H31/H30)</f>
        <v>0.91428571428571426</v>
      </c>
      <c r="I32" s="92">
        <f>IF(I31="","",J31-J30)</f>
        <v>-8</v>
      </c>
      <c r="J32" s="91">
        <f>IF(I31="","",J31/J30)</f>
        <v>0.80952380952380953</v>
      </c>
      <c r="K32" s="92">
        <f>IF(K31="","",L31-L30)</f>
        <v>-14</v>
      </c>
      <c r="L32" s="91">
        <f>IF(K31="","",L31/L30)</f>
        <v>0.72549019607843135</v>
      </c>
      <c r="M32" s="92">
        <f>IF(M31="","",N31-N30)</f>
        <v>-15</v>
      </c>
      <c r="N32" s="91">
        <f>IF(M31="","",N31/N30)</f>
        <v>0.72727272727272729</v>
      </c>
      <c r="O32" s="92">
        <f>IF(O31="","",P31-P30)</f>
        <v>-18</v>
      </c>
      <c r="P32" s="91">
        <f>IF(O31="","",P31/P30)</f>
        <v>0.70491803278688525</v>
      </c>
      <c r="Q32" s="92">
        <f>IF(Q31="","",R31-R30)</f>
        <v>-3</v>
      </c>
      <c r="R32" s="91">
        <f>IF(Q31="","",R31/R30)</f>
        <v>0.95238095238095233</v>
      </c>
      <c r="S32" s="92">
        <f>IF(S31="","",T31-T30)</f>
        <v>-1</v>
      </c>
      <c r="T32" s="91">
        <f>IF(S31="","",T31/T30)</f>
        <v>0.98550724637681164</v>
      </c>
      <c r="U32" s="92">
        <f>IF(U31="","",V31-V30)</f>
        <v>-8</v>
      </c>
      <c r="V32" s="91">
        <f>IF(U31="","",V31/V30)</f>
        <v>0.89743589743589747</v>
      </c>
      <c r="W32" s="92">
        <f>IF(W31="","",X31-X30)</f>
        <v>-11</v>
      </c>
      <c r="X32" s="91">
        <f>IF(W31="","",X31/X30)</f>
        <v>0.86746987951807231</v>
      </c>
      <c r="Y32" s="92">
        <f>IF(Y31="","",Z31-Z30)</f>
        <v>4</v>
      </c>
      <c r="Z32" s="91">
        <f>IF(Y31="","",Z31/Z30)</f>
        <v>1.0465116279069768</v>
      </c>
      <c r="AA32" s="93">
        <f>AA31/AA30</f>
        <v>1.0465116279069768</v>
      </c>
      <c r="AB32" s="71"/>
    </row>
    <row r="33" spans="1:28" s="13" customFormat="1" ht="21" customHeight="1" x14ac:dyDescent="0.25">
      <c r="A33" s="70"/>
      <c r="B33" s="79"/>
      <c r="C33" s="340">
        <v>28</v>
      </c>
      <c r="D33" s="112">
        <v>28</v>
      </c>
      <c r="E33" s="113">
        <v>24</v>
      </c>
      <c r="F33" s="114">
        <v>52</v>
      </c>
      <c r="G33" s="113">
        <v>27</v>
      </c>
      <c r="H33" s="112">
        <v>79</v>
      </c>
      <c r="I33" s="113">
        <v>40</v>
      </c>
      <c r="J33" s="112">
        <v>119</v>
      </c>
      <c r="K33" s="113">
        <v>22</v>
      </c>
      <c r="L33" s="112">
        <v>141</v>
      </c>
      <c r="M33" s="113">
        <v>37</v>
      </c>
      <c r="N33" s="112">
        <v>178</v>
      </c>
      <c r="O33" s="113">
        <v>26</v>
      </c>
      <c r="P33" s="112">
        <v>204</v>
      </c>
      <c r="Q33" s="113">
        <v>36</v>
      </c>
      <c r="R33" s="112">
        <v>240</v>
      </c>
      <c r="S33" s="113">
        <v>44</v>
      </c>
      <c r="T33" s="112">
        <v>284</v>
      </c>
      <c r="U33" s="113">
        <v>42</v>
      </c>
      <c r="V33" s="112">
        <v>326</v>
      </c>
      <c r="W33" s="113">
        <v>52</v>
      </c>
      <c r="X33" s="112">
        <v>378</v>
      </c>
      <c r="Y33" s="113">
        <v>39</v>
      </c>
      <c r="Z33" s="114">
        <v>417</v>
      </c>
      <c r="AA33" s="101">
        <v>417</v>
      </c>
      <c r="AB33" s="71"/>
    </row>
    <row r="34" spans="1:28" s="13" customFormat="1" ht="21" customHeight="1" x14ac:dyDescent="0.25">
      <c r="A34" s="70"/>
      <c r="B34" s="84" t="s">
        <v>107</v>
      </c>
      <c r="C34" s="341">
        <v>33</v>
      </c>
      <c r="D34" s="86">
        <f>C34</f>
        <v>33</v>
      </c>
      <c r="E34" s="87">
        <v>13</v>
      </c>
      <c r="F34" s="115">
        <f>E34+D34</f>
        <v>46</v>
      </c>
      <c r="G34" s="87">
        <v>77</v>
      </c>
      <c r="H34" s="86">
        <f>G34+F34</f>
        <v>123</v>
      </c>
      <c r="I34" s="87">
        <v>28</v>
      </c>
      <c r="J34" s="86">
        <f>I34+H34</f>
        <v>151</v>
      </c>
      <c r="K34" s="87">
        <v>15</v>
      </c>
      <c r="L34" s="86">
        <f>K34+J34</f>
        <v>166</v>
      </c>
      <c r="M34" s="87">
        <v>31</v>
      </c>
      <c r="N34" s="86">
        <f>M34+L34</f>
        <v>197</v>
      </c>
      <c r="O34" s="87">
        <v>65</v>
      </c>
      <c r="P34" s="86">
        <f>O34+N34</f>
        <v>262</v>
      </c>
      <c r="Q34" s="87">
        <v>58</v>
      </c>
      <c r="R34" s="86">
        <f>Q34+P34</f>
        <v>320</v>
      </c>
      <c r="S34" s="87">
        <v>64</v>
      </c>
      <c r="T34" s="86">
        <f>S34+R34</f>
        <v>384</v>
      </c>
      <c r="U34" s="87">
        <v>48</v>
      </c>
      <c r="V34" s="86">
        <f>U34+T34</f>
        <v>432</v>
      </c>
      <c r="W34" s="87">
        <v>21</v>
      </c>
      <c r="X34" s="86">
        <f>W34+V34</f>
        <v>453</v>
      </c>
      <c r="Y34" s="87">
        <v>57</v>
      </c>
      <c r="Z34" s="86">
        <f>Y34+X34</f>
        <v>510</v>
      </c>
      <c r="AA34" s="88">
        <f>MAX(D34,F34,H34,J34,L34,N34,P34,R34,T34,V34,X34,Z34)</f>
        <v>510</v>
      </c>
      <c r="AB34" s="71"/>
    </row>
    <row r="35" spans="1:28" s="13" customFormat="1" ht="21" customHeight="1" thickBot="1" x14ac:dyDescent="0.3">
      <c r="A35" s="70"/>
      <c r="B35" s="89"/>
      <c r="C35" s="116">
        <f>D34-D33</f>
        <v>5</v>
      </c>
      <c r="D35" s="91">
        <f>D34/D33</f>
        <v>1.1785714285714286</v>
      </c>
      <c r="E35" s="92">
        <f>IF(E34="","",F34-F33)</f>
        <v>-6</v>
      </c>
      <c r="F35" s="117">
        <f>IF(E34="","",F34/F33)</f>
        <v>0.88461538461538458</v>
      </c>
      <c r="G35" s="92">
        <f>IF(G34="","",H34-H33)</f>
        <v>44</v>
      </c>
      <c r="H35" s="91">
        <f>IF(G34="","",H34/H33)</f>
        <v>1.5569620253164558</v>
      </c>
      <c r="I35" s="92">
        <f>IF(I34="","",J34-J33)</f>
        <v>32</v>
      </c>
      <c r="J35" s="91">
        <f>IF(I34="","",J34/J33)</f>
        <v>1.26890756302521</v>
      </c>
      <c r="K35" s="92">
        <f>IF(K34="","",L34-L33)</f>
        <v>25</v>
      </c>
      <c r="L35" s="91">
        <f>IF(K34="","",L34/L33)</f>
        <v>1.177304964539007</v>
      </c>
      <c r="M35" s="92">
        <f>IF(M34="","",N34-N33)</f>
        <v>19</v>
      </c>
      <c r="N35" s="91">
        <f>IF(M34="","",N34/N33)</f>
        <v>1.1067415730337078</v>
      </c>
      <c r="O35" s="92">
        <f>IF(O34="","",P34-P33)</f>
        <v>58</v>
      </c>
      <c r="P35" s="91">
        <f>IF(O34="","",P34/P33)</f>
        <v>1.2843137254901962</v>
      </c>
      <c r="Q35" s="92">
        <f>IF(Q34="","",R34-R33)</f>
        <v>80</v>
      </c>
      <c r="R35" s="91">
        <f>IF(Q34="","",R34/R33)</f>
        <v>1.3333333333333333</v>
      </c>
      <c r="S35" s="92">
        <f>IF(S34="","",T34-T33)</f>
        <v>100</v>
      </c>
      <c r="T35" s="91">
        <f>IF(S34="","",T34/T33)</f>
        <v>1.352112676056338</v>
      </c>
      <c r="U35" s="92">
        <f>IF(U34="","",V34-V33)</f>
        <v>106</v>
      </c>
      <c r="V35" s="91">
        <f>IF(U34="","",V34/V33)</f>
        <v>1.3251533742331287</v>
      </c>
      <c r="W35" s="92">
        <f>IF(W34="","",X34-X33)</f>
        <v>75</v>
      </c>
      <c r="X35" s="91">
        <f>IF(W34="","",X34/X33)</f>
        <v>1.1984126984126984</v>
      </c>
      <c r="Y35" s="92">
        <f>IF(Y34="","",Z34-Z33)</f>
        <v>93</v>
      </c>
      <c r="Z35" s="91">
        <f>IF(Y34="","",Z34/Z33)</f>
        <v>1.2230215827338129</v>
      </c>
      <c r="AA35" s="93">
        <f>AA34/AA33</f>
        <v>1.2230215827338129</v>
      </c>
      <c r="AB35" s="71"/>
    </row>
    <row r="36" spans="1:28" s="13" customFormat="1" ht="21" customHeight="1" x14ac:dyDescent="0.25">
      <c r="A36" s="70"/>
      <c r="B36" s="79"/>
      <c r="C36" s="339">
        <v>30</v>
      </c>
      <c r="D36" s="98">
        <v>30</v>
      </c>
      <c r="E36" s="99">
        <v>22</v>
      </c>
      <c r="F36" s="98">
        <v>52</v>
      </c>
      <c r="G36" s="99">
        <v>41</v>
      </c>
      <c r="H36" s="98">
        <v>93</v>
      </c>
      <c r="I36" s="99">
        <v>34</v>
      </c>
      <c r="J36" s="98">
        <v>127</v>
      </c>
      <c r="K36" s="99">
        <v>18</v>
      </c>
      <c r="L36" s="98">
        <v>145</v>
      </c>
      <c r="M36" s="99">
        <v>21</v>
      </c>
      <c r="N36" s="98">
        <v>166</v>
      </c>
      <c r="O36" s="99">
        <v>24</v>
      </c>
      <c r="P36" s="98">
        <v>190</v>
      </c>
      <c r="Q36" s="99">
        <v>15</v>
      </c>
      <c r="R36" s="98">
        <v>205</v>
      </c>
      <c r="S36" s="99">
        <v>16</v>
      </c>
      <c r="T36" s="98">
        <v>221</v>
      </c>
      <c r="U36" s="99">
        <v>20</v>
      </c>
      <c r="V36" s="98">
        <v>241</v>
      </c>
      <c r="W36" s="99">
        <v>47</v>
      </c>
      <c r="X36" s="98">
        <v>288</v>
      </c>
      <c r="Y36" s="99">
        <v>22</v>
      </c>
      <c r="Z36" s="100">
        <v>310</v>
      </c>
      <c r="AA36" s="101">
        <v>310</v>
      </c>
      <c r="AB36" s="71"/>
    </row>
    <row r="37" spans="1:28" s="13" customFormat="1" ht="21" customHeight="1" x14ac:dyDescent="0.25">
      <c r="A37" s="70"/>
      <c r="B37" s="84" t="s">
        <v>108</v>
      </c>
      <c r="C37" s="154">
        <v>14</v>
      </c>
      <c r="D37" s="86">
        <f>C37</f>
        <v>14</v>
      </c>
      <c r="E37" s="87">
        <v>31</v>
      </c>
      <c r="F37" s="86">
        <f>E37+D37</f>
        <v>45</v>
      </c>
      <c r="G37" s="87">
        <v>17</v>
      </c>
      <c r="H37" s="86">
        <f>G37+F37</f>
        <v>62</v>
      </c>
      <c r="I37" s="87">
        <v>22</v>
      </c>
      <c r="J37" s="86">
        <f>I37+H37</f>
        <v>84</v>
      </c>
      <c r="K37" s="87">
        <v>18</v>
      </c>
      <c r="L37" s="86">
        <f>K37+J37</f>
        <v>102</v>
      </c>
      <c r="M37" s="87">
        <v>16</v>
      </c>
      <c r="N37" s="86">
        <f>M37+L37</f>
        <v>118</v>
      </c>
      <c r="O37" s="87">
        <v>45</v>
      </c>
      <c r="P37" s="86">
        <f>O37+N37</f>
        <v>163</v>
      </c>
      <c r="Q37" s="87">
        <v>27</v>
      </c>
      <c r="R37" s="86">
        <f>Q37+P37</f>
        <v>190</v>
      </c>
      <c r="S37" s="87">
        <v>7</v>
      </c>
      <c r="T37" s="86">
        <f>S37+R37</f>
        <v>197</v>
      </c>
      <c r="U37" s="87">
        <v>19</v>
      </c>
      <c r="V37" s="86">
        <f>U37+T37</f>
        <v>216</v>
      </c>
      <c r="W37" s="87">
        <v>17</v>
      </c>
      <c r="X37" s="86">
        <f>W37+V37</f>
        <v>233</v>
      </c>
      <c r="Y37" s="87">
        <v>25</v>
      </c>
      <c r="Z37" s="86">
        <f>Y37+X37</f>
        <v>258</v>
      </c>
      <c r="AA37" s="88">
        <f>MAX(D37,F37,H37,J37,L37,N37,P37,R37,T37,V37,X37,Z37)</f>
        <v>258</v>
      </c>
      <c r="AB37" s="71"/>
    </row>
    <row r="38" spans="1:28" s="13" customFormat="1" ht="21" customHeight="1" thickBot="1" x14ac:dyDescent="0.3">
      <c r="A38" s="70"/>
      <c r="B38" s="89"/>
      <c r="C38" s="116">
        <f>D37-D36</f>
        <v>-16</v>
      </c>
      <c r="D38" s="91">
        <f>D37/D36</f>
        <v>0.46666666666666667</v>
      </c>
      <c r="E38" s="92">
        <f>IF(E37="","",F37-F36)</f>
        <v>-7</v>
      </c>
      <c r="F38" s="117">
        <f>IF(E37="","",F37/F36)</f>
        <v>0.86538461538461542</v>
      </c>
      <c r="G38" s="92">
        <f>IF(G37="","",H37-H36)</f>
        <v>-31</v>
      </c>
      <c r="H38" s="91">
        <f>IF(G37="","",H37/H36)</f>
        <v>0.66666666666666663</v>
      </c>
      <c r="I38" s="92">
        <f>IF(I37="","",J37-J36)</f>
        <v>-43</v>
      </c>
      <c r="J38" s="91">
        <f>IF(I37="","",J37/J36)</f>
        <v>0.66141732283464572</v>
      </c>
      <c r="K38" s="92">
        <f>IF(K37="","",L37-L36)</f>
        <v>-43</v>
      </c>
      <c r="L38" s="91">
        <f>IF(K37="","",L37/L36)</f>
        <v>0.70344827586206893</v>
      </c>
      <c r="M38" s="92">
        <f>IF(M37="","",N37-N36)</f>
        <v>-48</v>
      </c>
      <c r="N38" s="91">
        <f>IF(M37="","",N37/N36)</f>
        <v>0.71084337349397586</v>
      </c>
      <c r="O38" s="92">
        <f>IF(O37="","",P37-P36)</f>
        <v>-27</v>
      </c>
      <c r="P38" s="91">
        <f>IF(O37="","",P37/P36)</f>
        <v>0.85789473684210527</v>
      </c>
      <c r="Q38" s="92">
        <f>IF(Q37="","",R37-R36)</f>
        <v>-15</v>
      </c>
      <c r="R38" s="91">
        <f>IF(Q37="","",R37/R36)</f>
        <v>0.92682926829268297</v>
      </c>
      <c r="S38" s="92">
        <f>IF(S37="","",T37-T36)</f>
        <v>-24</v>
      </c>
      <c r="T38" s="91">
        <f>IF(S37="","",T37/T36)</f>
        <v>0.89140271493212675</v>
      </c>
      <c r="U38" s="92">
        <f>IF(U37="","",V37-V36)</f>
        <v>-25</v>
      </c>
      <c r="V38" s="91">
        <f>IF(U37="","",V37/V36)</f>
        <v>0.89626556016597514</v>
      </c>
      <c r="W38" s="92">
        <f>IF(W37="","",X37-X36)</f>
        <v>-55</v>
      </c>
      <c r="X38" s="91">
        <f>IF(W37="","",X37/X36)</f>
        <v>0.80902777777777779</v>
      </c>
      <c r="Y38" s="92">
        <f>IF(Y37="","",Z37-Z36)</f>
        <v>-52</v>
      </c>
      <c r="Z38" s="91">
        <f>IF(Y37="","",Z37/Z36)</f>
        <v>0.83225806451612905</v>
      </c>
      <c r="AA38" s="93">
        <f>AA37/AA36</f>
        <v>0.83225806451612905</v>
      </c>
      <c r="AB38" s="71"/>
    </row>
    <row r="39" spans="1:28" s="13" customFormat="1" ht="21" customHeight="1" x14ac:dyDescent="0.25">
      <c r="A39" s="70"/>
      <c r="B39" s="79"/>
      <c r="C39" s="339">
        <v>35</v>
      </c>
      <c r="D39" s="98">
        <v>35</v>
      </c>
      <c r="E39" s="99">
        <v>11</v>
      </c>
      <c r="F39" s="100">
        <v>46</v>
      </c>
      <c r="G39" s="99">
        <v>9</v>
      </c>
      <c r="H39" s="98">
        <v>55</v>
      </c>
      <c r="I39" s="99">
        <v>26</v>
      </c>
      <c r="J39" s="98">
        <v>81</v>
      </c>
      <c r="K39" s="99">
        <v>28</v>
      </c>
      <c r="L39" s="98">
        <v>109</v>
      </c>
      <c r="M39" s="99">
        <v>16</v>
      </c>
      <c r="N39" s="98">
        <v>125</v>
      </c>
      <c r="O39" s="99">
        <v>9</v>
      </c>
      <c r="P39" s="98">
        <v>134</v>
      </c>
      <c r="Q39" s="99">
        <v>19</v>
      </c>
      <c r="R39" s="98">
        <v>153</v>
      </c>
      <c r="S39" s="99">
        <v>29</v>
      </c>
      <c r="T39" s="98">
        <v>182</v>
      </c>
      <c r="U39" s="99">
        <v>16</v>
      </c>
      <c r="V39" s="98">
        <v>198</v>
      </c>
      <c r="W39" s="99">
        <v>6</v>
      </c>
      <c r="X39" s="98">
        <v>204</v>
      </c>
      <c r="Y39" s="99">
        <v>34</v>
      </c>
      <c r="Z39" s="100">
        <v>238</v>
      </c>
      <c r="AA39" s="101">
        <v>238</v>
      </c>
      <c r="AB39" s="71"/>
    </row>
    <row r="40" spans="1:28" s="13" customFormat="1" ht="21" customHeight="1" thickBot="1" x14ac:dyDescent="0.3">
      <c r="A40" s="70"/>
      <c r="B40" s="84" t="s">
        <v>109</v>
      </c>
      <c r="C40" s="207">
        <v>26</v>
      </c>
      <c r="D40" s="86">
        <f>C40</f>
        <v>26</v>
      </c>
      <c r="E40" s="87">
        <v>19</v>
      </c>
      <c r="F40" s="115">
        <f>E40+D40</f>
        <v>45</v>
      </c>
      <c r="G40" s="87">
        <v>23</v>
      </c>
      <c r="H40" s="86">
        <f>G40+F40</f>
        <v>68</v>
      </c>
      <c r="I40" s="87">
        <v>12</v>
      </c>
      <c r="J40" s="86">
        <f>I40+H40</f>
        <v>80</v>
      </c>
      <c r="K40" s="87">
        <v>5</v>
      </c>
      <c r="L40" s="86">
        <f>K40+J40</f>
        <v>85</v>
      </c>
      <c r="M40" s="87">
        <v>48</v>
      </c>
      <c r="N40" s="86">
        <f>M40+L40</f>
        <v>133</v>
      </c>
      <c r="O40" s="87">
        <v>21</v>
      </c>
      <c r="P40" s="86">
        <f>O40+N40</f>
        <v>154</v>
      </c>
      <c r="Q40" s="87">
        <v>28</v>
      </c>
      <c r="R40" s="86">
        <f>Q40+P40</f>
        <v>182</v>
      </c>
      <c r="S40" s="87">
        <v>25</v>
      </c>
      <c r="T40" s="86">
        <f>S40+R40</f>
        <v>207</v>
      </c>
      <c r="U40" s="87">
        <v>32</v>
      </c>
      <c r="V40" s="86">
        <f>U40+T40</f>
        <v>239</v>
      </c>
      <c r="W40" s="87">
        <v>8</v>
      </c>
      <c r="X40" s="86">
        <f>W40+V40</f>
        <v>247</v>
      </c>
      <c r="Y40" s="87">
        <v>27</v>
      </c>
      <c r="Z40" s="86">
        <f>Y40+X40</f>
        <v>274</v>
      </c>
      <c r="AA40" s="88">
        <f>MAX(D40,F40,H40,J40,L40,N40,P40,R40,T40,V40,X40,Z40)</f>
        <v>274</v>
      </c>
      <c r="AB40" s="71"/>
    </row>
    <row r="41" spans="1:28" s="13" customFormat="1" ht="21" customHeight="1" thickBot="1" x14ac:dyDescent="0.3">
      <c r="A41" s="70"/>
      <c r="B41" s="89"/>
      <c r="C41" s="116">
        <f>D40-D39</f>
        <v>-9</v>
      </c>
      <c r="D41" s="91">
        <f>D40/D39</f>
        <v>0.74285714285714288</v>
      </c>
      <c r="E41" s="294">
        <f>IF(E40="","",F40-F39)</f>
        <v>-1</v>
      </c>
      <c r="F41" s="117">
        <f>IF(E40="","",F40/F39)</f>
        <v>0.97826086956521741</v>
      </c>
      <c r="G41" s="92">
        <f>IF(G40="","",H40-H39)</f>
        <v>13</v>
      </c>
      <c r="H41" s="91">
        <f>IF(G40="","",H40/H39)</f>
        <v>1.2363636363636363</v>
      </c>
      <c r="I41" s="92">
        <f>IF(I40="","",J40-J39)</f>
        <v>-1</v>
      </c>
      <c r="J41" s="91">
        <f>IF(I40="","",J40/J39)</f>
        <v>0.98765432098765427</v>
      </c>
      <c r="K41" s="92">
        <f>IF(K40="","",L40-L39)</f>
        <v>-24</v>
      </c>
      <c r="L41" s="91">
        <f>IF(K40="","",L40/L39)</f>
        <v>0.77981651376146788</v>
      </c>
      <c r="M41" s="92">
        <f>IF(M40="","",N40-N39)</f>
        <v>8</v>
      </c>
      <c r="N41" s="91">
        <f>IF(M40="","",N40/N39)</f>
        <v>1.0640000000000001</v>
      </c>
      <c r="O41" s="92">
        <f>IF(O40="","",P40-P39)</f>
        <v>20</v>
      </c>
      <c r="P41" s="91">
        <f>IF(O40="","",P40/P39)</f>
        <v>1.1492537313432836</v>
      </c>
      <c r="Q41" s="92">
        <f>IF(Q40="","",R40-R39)</f>
        <v>29</v>
      </c>
      <c r="R41" s="91">
        <f>IF(Q40="","",R40/R39)</f>
        <v>1.1895424836601307</v>
      </c>
      <c r="S41" s="92">
        <f>IF(S40="","",T40-T39)</f>
        <v>25</v>
      </c>
      <c r="T41" s="91">
        <f>IF(S40="","",T40/T39)</f>
        <v>1.1373626373626373</v>
      </c>
      <c r="U41" s="92">
        <f>IF(U40="","",V40-V39)</f>
        <v>41</v>
      </c>
      <c r="V41" s="91">
        <f>IF(U40="","",V40/V39)</f>
        <v>1.207070707070707</v>
      </c>
      <c r="W41" s="92">
        <f>IF(W40="","",X40-X39)</f>
        <v>43</v>
      </c>
      <c r="X41" s="91">
        <f>IF(W40="","",X40/X39)</f>
        <v>1.2107843137254901</v>
      </c>
      <c r="Y41" s="92">
        <f>IF(Y40="","",Z40-Z39)</f>
        <v>36</v>
      </c>
      <c r="Z41" s="91">
        <f>IF(Y40="","",Z40/Z39)</f>
        <v>1.1512605042016806</v>
      </c>
      <c r="AA41" s="93">
        <f>AA40/AA39</f>
        <v>1.1512605042016806</v>
      </c>
      <c r="AB41" s="71"/>
    </row>
    <row r="42" spans="1:28" s="13" customFormat="1" ht="21" customHeight="1" x14ac:dyDescent="0.25">
      <c r="A42" s="70"/>
      <c r="B42" s="79"/>
      <c r="C42" s="94">
        <f>C3+C6+C9+C12+C15+C18+C21+C24+C27+C30+C33+C36+C39</f>
        <v>570</v>
      </c>
      <c r="D42" s="95">
        <f>C42</f>
        <v>570</v>
      </c>
      <c r="E42" s="295">
        <f>E3+E6+E9+E12+E15+E18+E21+E24+E27+E30+E33+E36+E39</f>
        <v>773</v>
      </c>
      <c r="F42" s="95">
        <f>E42+D42</f>
        <v>1343</v>
      </c>
      <c r="G42" s="118">
        <f>G3+G6+G9+G12+G15+G18+G21+G24+G27+G30+G33+G36+G39</f>
        <v>624</v>
      </c>
      <c r="H42" s="95">
        <f>G42+F42</f>
        <v>1967</v>
      </c>
      <c r="I42" s="118">
        <f>I3+I6+I9+I12+I15+I18+I21+I24+I27+I30+I33+I36+I39</f>
        <v>909</v>
      </c>
      <c r="J42" s="95">
        <f>I42+H42</f>
        <v>2876</v>
      </c>
      <c r="K42" s="118">
        <f>K3+K6+K9+K12+K15+K18+K21+K24+K27+K30+K33+K36+K39</f>
        <v>447</v>
      </c>
      <c r="L42" s="95">
        <f>K42+J42</f>
        <v>3323</v>
      </c>
      <c r="M42" s="118">
        <f>M3+M6+M9+M12+M15+M18+M21+M24+M27+M30+M33+M36+M39</f>
        <v>1156</v>
      </c>
      <c r="N42" s="95">
        <f>M42+L42</f>
        <v>4479</v>
      </c>
      <c r="O42" s="118">
        <f>O3+O6+O9+O12+O15+O18+O21+O24+O27+O30+O33+O36+O39</f>
        <v>758</v>
      </c>
      <c r="P42" s="95">
        <f>O42+N42</f>
        <v>5237</v>
      </c>
      <c r="Q42" s="118">
        <f>Q3+Q6+Q9+Q12+Q15+Q18+Q21+Q24+Q27+Q30+Q33+Q36+Q39</f>
        <v>636</v>
      </c>
      <c r="R42" s="95">
        <f>Q42+P42</f>
        <v>5873</v>
      </c>
      <c r="S42" s="118">
        <f>S3+S6+S9+S12+S15+S18+S21+S24+S27+S30+S33+S36+S39</f>
        <v>988</v>
      </c>
      <c r="T42" s="95">
        <f>S42+R42</f>
        <v>6861</v>
      </c>
      <c r="U42" s="118">
        <f>U3+U6+U9+U12+U15+U18+U21+U24+U27+U30+U33+U36+U39</f>
        <v>717</v>
      </c>
      <c r="V42" s="95">
        <f>U42+T42</f>
        <v>7578</v>
      </c>
      <c r="W42" s="118">
        <f>W3+W6+W9+W12+W15+W18+W21+W24+W27+W30+W33+W36+W39</f>
        <v>644</v>
      </c>
      <c r="X42" s="95">
        <f>W42+V42</f>
        <v>8222</v>
      </c>
      <c r="Y42" s="118">
        <f>Y3+Y6+Y9+Y12+Y15+Y18+Y21+Y24+Y27+Y30+Y33+Y36+Y39</f>
        <v>767</v>
      </c>
      <c r="Z42" s="95">
        <f>Y42+X42</f>
        <v>8989</v>
      </c>
      <c r="AA42" s="83">
        <f>Z42</f>
        <v>8989</v>
      </c>
      <c r="AB42" s="71"/>
    </row>
    <row r="43" spans="1:28" s="13" customFormat="1" ht="21" customHeight="1" x14ac:dyDescent="0.25">
      <c r="A43" s="70"/>
      <c r="B43" s="84" t="s">
        <v>110</v>
      </c>
      <c r="C43" s="119">
        <f>C40+C37+C34+C31+C28+C25+C22+C19+C16+C13+C10+C7+C4</f>
        <v>590</v>
      </c>
      <c r="D43" s="86">
        <f>C43</f>
        <v>590</v>
      </c>
      <c r="E43" s="296">
        <f>E40+E37+E34+E31+E28+E25+E22+E19+E16+E13+E10+E7+E4</f>
        <v>894</v>
      </c>
      <c r="F43" s="115">
        <f>E43+D43</f>
        <v>1484</v>
      </c>
      <c r="G43" s="288">
        <f>G40+G37+G34+G31+G28+G25+G22+G19+G16+G13+G10+G7+G4</f>
        <v>686</v>
      </c>
      <c r="H43" s="86">
        <f>G43+F43</f>
        <v>2170</v>
      </c>
      <c r="I43" s="288">
        <f>I40+I37+I34+I31+I28+I25+I22+I19+I16+I13+I10+I7+I4</f>
        <v>774</v>
      </c>
      <c r="J43" s="86">
        <f>I43+H43</f>
        <v>2944</v>
      </c>
      <c r="K43" s="288">
        <f>K40+K37+K34+K31+K28+K25+K22+K19+K16+K13+K10+K7+K4</f>
        <v>386</v>
      </c>
      <c r="L43" s="86">
        <f>K43+J43</f>
        <v>3330</v>
      </c>
      <c r="M43" s="288">
        <f>M40+M37+M34+M31+M28+M25+M22+M19+M16+M13+M10+M7+M4</f>
        <v>873</v>
      </c>
      <c r="N43" s="86">
        <f>M43+L43</f>
        <v>4203</v>
      </c>
      <c r="O43" s="288">
        <f>O40+O37+O34+O31+O28+O25+O22+O19+O16+O13+O10+O7+O4</f>
        <v>696</v>
      </c>
      <c r="P43" s="86">
        <f>O43+N43</f>
        <v>4899</v>
      </c>
      <c r="Q43" s="288">
        <f>Q40+Q37+Q34+Q31+Q28+Q25+Q22+Q19+Q16+Q13+Q10+Q7+Q4</f>
        <v>616</v>
      </c>
      <c r="R43" s="86">
        <f>Q43+P43</f>
        <v>5515</v>
      </c>
      <c r="S43" s="288">
        <f>S40+S37+S34+S31+S28+S25+S22+S19+S16+S13+S10+S7+S4</f>
        <v>649</v>
      </c>
      <c r="T43" s="86">
        <f>S43+R43</f>
        <v>6164</v>
      </c>
      <c r="U43" s="288">
        <f>U40+U37+U34+U31+U28+U25+U22+U19+U16+U13+U10+U7+U4</f>
        <v>766</v>
      </c>
      <c r="V43" s="86">
        <f>U43+T43</f>
        <v>6930</v>
      </c>
      <c r="W43" s="288">
        <f>W40+W37+W34+W31+W28+W25+W22+W19+W16+W13+W10+W7+W4</f>
        <v>645</v>
      </c>
      <c r="X43" s="86">
        <f>W43+V43</f>
        <v>7575</v>
      </c>
      <c r="Y43" s="288">
        <f>Y40+Y37+Y34+Y31+Y28+Y25+Y22+Y19+Y16+Y13+Y10+Y7+Y4</f>
        <v>684</v>
      </c>
      <c r="Z43" s="86">
        <f>Y43+X43</f>
        <v>8259</v>
      </c>
      <c r="AA43" s="88">
        <f>AA40+AA37+AA34+AA31+AA28+AA25+AA22+AA19+AA16+AA13+AA10+AA7+AA4</f>
        <v>8259</v>
      </c>
      <c r="AB43" s="71"/>
    </row>
    <row r="44" spans="1:28" s="13" customFormat="1" ht="21" customHeight="1" thickBot="1" x14ac:dyDescent="0.3">
      <c r="A44" s="70"/>
      <c r="B44" s="89"/>
      <c r="C44" s="90">
        <f>D43-D42</f>
        <v>20</v>
      </c>
      <c r="D44" s="91">
        <f>D43/D42</f>
        <v>1.0350877192982457</v>
      </c>
      <c r="E44" s="297">
        <f>F43-F42</f>
        <v>141</v>
      </c>
      <c r="F44" s="91">
        <f>F43/F42</f>
        <v>1.1049888309754281</v>
      </c>
      <c r="G44" s="294">
        <f>H43-H42</f>
        <v>203</v>
      </c>
      <c r="H44" s="91">
        <f>H43/H42</f>
        <v>1.103202846975089</v>
      </c>
      <c r="I44" s="294">
        <f>J43-J42</f>
        <v>68</v>
      </c>
      <c r="J44" s="91">
        <f>J43/J42</f>
        <v>1.023643949930459</v>
      </c>
      <c r="K44" s="294">
        <f>L43-L42</f>
        <v>7</v>
      </c>
      <c r="L44" s="91">
        <f>L43/L42</f>
        <v>1.0021065302437557</v>
      </c>
      <c r="M44" s="294">
        <f>N43-N42</f>
        <v>-276</v>
      </c>
      <c r="N44" s="91">
        <f>N43/N42</f>
        <v>0.93837910247823175</v>
      </c>
      <c r="O44" s="294">
        <f>P43-P42</f>
        <v>-338</v>
      </c>
      <c r="P44" s="91">
        <f>P43/P42</f>
        <v>0.93545923238495321</v>
      </c>
      <c r="Q44" s="294">
        <f>R43-R42</f>
        <v>-358</v>
      </c>
      <c r="R44" s="91">
        <f>R43/R42</f>
        <v>0.93904307849480673</v>
      </c>
      <c r="S44" s="294">
        <f>T43-T42</f>
        <v>-697</v>
      </c>
      <c r="T44" s="91">
        <f>T43/T42</f>
        <v>0.89841131030462029</v>
      </c>
      <c r="U44" s="92">
        <f>V43-V42</f>
        <v>-648</v>
      </c>
      <c r="V44" s="91">
        <f>V43/V42</f>
        <v>0.91448931116389554</v>
      </c>
      <c r="W44" s="92">
        <f>X43-X42</f>
        <v>-647</v>
      </c>
      <c r="X44" s="91">
        <f>X43/X42</f>
        <v>0.92130868401848698</v>
      </c>
      <c r="Y44" s="92">
        <f>Z43-Z42</f>
        <v>-730</v>
      </c>
      <c r="Z44" s="91">
        <f>Z43/Z42</f>
        <v>0.91878963177216599</v>
      </c>
      <c r="AA44" s="93">
        <f>AA43/AA42</f>
        <v>0.91878963177216599</v>
      </c>
      <c r="AB44" s="71"/>
    </row>
    <row r="45" spans="1:28" s="13" customFormat="1" ht="21" customHeight="1" x14ac:dyDescent="0.25">
      <c r="A45" s="70"/>
      <c r="B45" s="79"/>
      <c r="C45" s="329">
        <f>C99</f>
        <v>106</v>
      </c>
      <c r="D45" s="330">
        <f>C45</f>
        <v>106</v>
      </c>
      <c r="E45" s="331">
        <f>E99</f>
        <v>145</v>
      </c>
      <c r="F45" s="330">
        <f>E45+D45</f>
        <v>251</v>
      </c>
      <c r="G45" s="332">
        <f>G99</f>
        <v>144</v>
      </c>
      <c r="H45" s="330">
        <f>G45+F45</f>
        <v>395</v>
      </c>
      <c r="I45" s="332">
        <f>I99</f>
        <v>185</v>
      </c>
      <c r="J45" s="330">
        <f>I45+H45</f>
        <v>580</v>
      </c>
      <c r="K45" s="332">
        <f>K99</f>
        <v>153</v>
      </c>
      <c r="L45" s="330">
        <f>K45+J45</f>
        <v>733</v>
      </c>
      <c r="M45" s="332">
        <f>M99</f>
        <v>315</v>
      </c>
      <c r="N45" s="330">
        <f>M45+L45</f>
        <v>1048</v>
      </c>
      <c r="O45" s="332">
        <f>O99</f>
        <v>163</v>
      </c>
      <c r="P45" s="330">
        <f>O45+N45</f>
        <v>1211</v>
      </c>
      <c r="Q45" s="332">
        <f>Q99</f>
        <v>136</v>
      </c>
      <c r="R45" s="330">
        <f>Q45+P45</f>
        <v>1347</v>
      </c>
      <c r="S45" s="332">
        <f>S99</f>
        <v>117</v>
      </c>
      <c r="T45" s="330">
        <f>S45+R45</f>
        <v>1464</v>
      </c>
      <c r="U45" s="332">
        <f>U99</f>
        <v>190</v>
      </c>
      <c r="V45" s="330">
        <f>U45+T45</f>
        <v>1654</v>
      </c>
      <c r="W45" s="332">
        <f>W99</f>
        <v>173</v>
      </c>
      <c r="X45" s="330">
        <f>W45+V45</f>
        <v>1827</v>
      </c>
      <c r="Y45" s="332">
        <f>Y99</f>
        <v>227</v>
      </c>
      <c r="Z45" s="330">
        <f>Y45+X45</f>
        <v>2054</v>
      </c>
      <c r="AA45" s="333">
        <f>Z45</f>
        <v>2054</v>
      </c>
      <c r="AB45" s="71"/>
    </row>
    <row r="46" spans="1:28" s="13" customFormat="1" ht="21" customHeight="1" x14ac:dyDescent="0.25">
      <c r="A46" s="70"/>
      <c r="B46" s="84" t="s">
        <v>111</v>
      </c>
      <c r="C46" s="334">
        <f>C100</f>
        <v>123</v>
      </c>
      <c r="D46" s="335">
        <f>C46</f>
        <v>123</v>
      </c>
      <c r="E46" s="345">
        <f>E100</f>
        <v>196</v>
      </c>
      <c r="F46" s="346">
        <f>E46+D46</f>
        <v>319</v>
      </c>
      <c r="G46" s="349">
        <f>G100</f>
        <v>124</v>
      </c>
      <c r="H46" s="354">
        <f>G46+F46</f>
        <v>443</v>
      </c>
      <c r="I46" s="349">
        <f>I100</f>
        <v>134</v>
      </c>
      <c r="J46" s="354">
        <f>I46+H46</f>
        <v>577</v>
      </c>
      <c r="K46" s="349">
        <f>K100</f>
        <v>92</v>
      </c>
      <c r="L46" s="354">
        <f>K46+J46</f>
        <v>669</v>
      </c>
      <c r="M46" s="349">
        <f>M100</f>
        <v>134</v>
      </c>
      <c r="N46" s="354">
        <f>M46+L46</f>
        <v>803</v>
      </c>
      <c r="O46" s="349">
        <f>O100</f>
        <v>153</v>
      </c>
      <c r="P46" s="354">
        <f>O46+N46</f>
        <v>956</v>
      </c>
      <c r="Q46" s="349">
        <f>Q100</f>
        <v>124</v>
      </c>
      <c r="R46" s="354">
        <f>Q46+P46</f>
        <v>1080</v>
      </c>
      <c r="S46" s="349">
        <f>S100</f>
        <v>113</v>
      </c>
      <c r="T46" s="354">
        <f>S46+R46</f>
        <v>1193</v>
      </c>
      <c r="U46" s="349">
        <f>U100</f>
        <v>125</v>
      </c>
      <c r="V46" s="354">
        <f>U46+T46</f>
        <v>1318</v>
      </c>
      <c r="W46" s="349">
        <f>W100</f>
        <v>132</v>
      </c>
      <c r="X46" s="354">
        <f>W46+V46</f>
        <v>1450</v>
      </c>
      <c r="Y46" s="349">
        <f>Y100</f>
        <v>159</v>
      </c>
      <c r="Z46" s="354">
        <f>Y46+X46</f>
        <v>1609</v>
      </c>
      <c r="AA46" s="370">
        <f>MAX(D46,F46,H46,J46,L46,N46,P46,R46,T46,V46,X46,Z46)</f>
        <v>1609</v>
      </c>
      <c r="AB46" s="71"/>
    </row>
    <row r="47" spans="1:28" s="13" customFormat="1" ht="21" customHeight="1" thickBot="1" x14ac:dyDescent="0.3">
      <c r="A47" s="70"/>
      <c r="B47" s="89"/>
      <c r="C47" s="337">
        <f>D46-D45</f>
        <v>17</v>
      </c>
      <c r="D47" s="281">
        <f>D46/D45</f>
        <v>1.1603773584905661</v>
      </c>
      <c r="E47" s="347">
        <f>IF(E46="","",F46-F45)</f>
        <v>68</v>
      </c>
      <c r="F47" s="348">
        <f>IF(E46="","",F46/F45)</f>
        <v>1.2709163346613546</v>
      </c>
      <c r="G47" s="350">
        <f>IF(G46="","",H46-H45)</f>
        <v>48</v>
      </c>
      <c r="H47" s="348">
        <f>IF(G46="","",H46/H45)</f>
        <v>1.1215189873417721</v>
      </c>
      <c r="I47" s="350">
        <f>IF(I46="","",J46-J45)</f>
        <v>-3</v>
      </c>
      <c r="J47" s="348">
        <f>IF(I46="","",J46/J45)</f>
        <v>0.9948275862068966</v>
      </c>
      <c r="K47" s="350">
        <f>IF(K46="","",L46-L45)</f>
        <v>-64</v>
      </c>
      <c r="L47" s="360">
        <f t="shared" ref="L47:L52" si="0">K47+J47</f>
        <v>-63.005172413793105</v>
      </c>
      <c r="M47" s="350">
        <f>IF(M46="","",N46-N45)</f>
        <v>-245</v>
      </c>
      <c r="N47" s="348">
        <f>IF(M46="","",N46/N45)</f>
        <v>0.76622137404580148</v>
      </c>
      <c r="O47" s="350">
        <f>IF(O46="","",P46-P45)</f>
        <v>-255</v>
      </c>
      <c r="P47" s="348">
        <f>IF(O46="","",P46/P45)</f>
        <v>0.78943022295623455</v>
      </c>
      <c r="Q47" s="350">
        <f>IF(Q46="","",R46-R45)</f>
        <v>-267</v>
      </c>
      <c r="R47" s="348">
        <f>IF(Q46="","",R46/R45)</f>
        <v>0.80178173719376389</v>
      </c>
      <c r="S47" s="350">
        <f>IF(S46="","",T46-T45)</f>
        <v>-271</v>
      </c>
      <c r="T47" s="348">
        <f>IF(S46="","",T46/T45)</f>
        <v>0.81489071038251371</v>
      </c>
      <c r="U47" s="350">
        <f>IF(U46="","",V46-V45)</f>
        <v>-336</v>
      </c>
      <c r="V47" s="348">
        <f>IF(U46="","",V46/V45)</f>
        <v>0.79685610640870619</v>
      </c>
      <c r="W47" s="350">
        <f>IF(W46="","",X46-X45)</f>
        <v>-377</v>
      </c>
      <c r="X47" s="348">
        <f>IF(W46="","",X46/X45)</f>
        <v>0.79365079365079361</v>
      </c>
      <c r="Y47" s="350">
        <f>IF(Y46="","",Z46-Z45)</f>
        <v>-445</v>
      </c>
      <c r="Z47" s="348">
        <f>IF(Y46="","",Z46/Z45)</f>
        <v>0.78334956183057447</v>
      </c>
      <c r="AA47" s="371">
        <f>AA46/AA45</f>
        <v>0.78334956183057447</v>
      </c>
      <c r="AB47" s="71"/>
    </row>
    <row r="48" spans="1:28" s="13" customFormat="1" ht="21" customHeight="1" x14ac:dyDescent="0.25">
      <c r="A48" s="70"/>
      <c r="B48" s="79"/>
      <c r="C48" s="329">
        <f>C42+C45</f>
        <v>676</v>
      </c>
      <c r="D48" s="330">
        <f>C48</f>
        <v>676</v>
      </c>
      <c r="E48" s="332">
        <f>E42+E45</f>
        <v>918</v>
      </c>
      <c r="F48" s="330">
        <f>E48+D48</f>
        <v>1594</v>
      </c>
      <c r="G48" s="332">
        <f>G42+G45</f>
        <v>768</v>
      </c>
      <c r="H48" s="330">
        <f>G48+F48</f>
        <v>2362</v>
      </c>
      <c r="I48" s="332">
        <f>I42+I45</f>
        <v>1094</v>
      </c>
      <c r="J48" s="330">
        <f>I48+H48</f>
        <v>3456</v>
      </c>
      <c r="K48" s="332">
        <f>K42+K45</f>
        <v>600</v>
      </c>
      <c r="L48" s="343">
        <f t="shared" si="0"/>
        <v>4056</v>
      </c>
      <c r="M48" s="332">
        <f>M42+M45</f>
        <v>1471</v>
      </c>
      <c r="N48" s="330">
        <f>M48+L48</f>
        <v>5527</v>
      </c>
      <c r="O48" s="332">
        <f>O42+O45</f>
        <v>921</v>
      </c>
      <c r="P48" s="330">
        <f>O48+N48</f>
        <v>6448</v>
      </c>
      <c r="Q48" s="332">
        <f>Q42+Q45</f>
        <v>772</v>
      </c>
      <c r="R48" s="330">
        <f>Q48+P48</f>
        <v>7220</v>
      </c>
      <c r="S48" s="332">
        <f>S42+S45</f>
        <v>1105</v>
      </c>
      <c r="T48" s="330">
        <f>S48+R48</f>
        <v>8325</v>
      </c>
      <c r="U48" s="332">
        <f>U42+U45</f>
        <v>907</v>
      </c>
      <c r="V48" s="330">
        <f>U48+T48</f>
        <v>9232</v>
      </c>
      <c r="W48" s="332">
        <f>W42+W45</f>
        <v>817</v>
      </c>
      <c r="X48" s="330">
        <f>W48+V48</f>
        <v>10049</v>
      </c>
      <c r="Y48" s="332">
        <f>Y42+Y45</f>
        <v>994</v>
      </c>
      <c r="Z48" s="330">
        <f>Y48+X48</f>
        <v>11043</v>
      </c>
      <c r="AA48" s="333">
        <f>Z48</f>
        <v>11043</v>
      </c>
      <c r="AB48" s="71"/>
    </row>
    <row r="49" spans="1:28" s="13" customFormat="1" ht="21" customHeight="1" x14ac:dyDescent="0.25">
      <c r="A49" s="70"/>
      <c r="B49" s="84" t="s">
        <v>112</v>
      </c>
      <c r="C49" s="334">
        <f>C46+C43</f>
        <v>713</v>
      </c>
      <c r="D49" s="336">
        <f>C49</f>
        <v>713</v>
      </c>
      <c r="E49" s="349">
        <f>E46+E43</f>
        <v>1090</v>
      </c>
      <c r="F49" s="346">
        <f>E49+D49</f>
        <v>1803</v>
      </c>
      <c r="G49" s="349">
        <f>G46+G43</f>
        <v>810</v>
      </c>
      <c r="H49" s="354">
        <f>G49+F49</f>
        <v>2613</v>
      </c>
      <c r="I49" s="349">
        <f>I46+I43</f>
        <v>908</v>
      </c>
      <c r="J49" s="354">
        <f>I49+H49</f>
        <v>3521</v>
      </c>
      <c r="K49" s="349">
        <f>K46+K43</f>
        <v>478</v>
      </c>
      <c r="L49" s="354">
        <f t="shared" si="0"/>
        <v>3999</v>
      </c>
      <c r="M49" s="349">
        <f>M46+M43</f>
        <v>1007</v>
      </c>
      <c r="N49" s="354">
        <f>M49+L49</f>
        <v>5006</v>
      </c>
      <c r="O49" s="349">
        <f>O46+O43</f>
        <v>849</v>
      </c>
      <c r="P49" s="354">
        <f>O49+N49</f>
        <v>5855</v>
      </c>
      <c r="Q49" s="349">
        <f>Q46+Q43</f>
        <v>740</v>
      </c>
      <c r="R49" s="354">
        <f>Q49+P49</f>
        <v>6595</v>
      </c>
      <c r="S49" s="349">
        <f>S46+S43</f>
        <v>762</v>
      </c>
      <c r="T49" s="354">
        <f>S49+R49</f>
        <v>7357</v>
      </c>
      <c r="U49" s="349">
        <f>U46+U43</f>
        <v>891</v>
      </c>
      <c r="V49" s="354">
        <f>U49+T49</f>
        <v>8248</v>
      </c>
      <c r="W49" s="349">
        <f>W46+W43</f>
        <v>777</v>
      </c>
      <c r="X49" s="354">
        <f>W49+V49</f>
        <v>9025</v>
      </c>
      <c r="Y49" s="349">
        <f>Y46+Y43</f>
        <v>843</v>
      </c>
      <c r="Z49" s="354">
        <f>Y49+X49</f>
        <v>9868</v>
      </c>
      <c r="AA49" s="370">
        <f>MAX(D49,F49,H49,J49,L49,N49,P49,R49,T49,V49,X49,Z49)</f>
        <v>9868</v>
      </c>
      <c r="AB49" s="71"/>
    </row>
    <row r="50" spans="1:28" s="13" customFormat="1" ht="21" customHeight="1" thickBot="1" x14ac:dyDescent="0.3">
      <c r="A50" s="70"/>
      <c r="B50" s="89"/>
      <c r="C50" s="337">
        <f>D49-D48</f>
        <v>37</v>
      </c>
      <c r="D50" s="281">
        <f>D49/D48</f>
        <v>1.0547337278106508</v>
      </c>
      <c r="E50" s="350">
        <f>F49-F48</f>
        <v>209</v>
      </c>
      <c r="F50" s="348">
        <f>F49/F48</f>
        <v>1.1311166875784191</v>
      </c>
      <c r="G50" s="350">
        <f>H49-H48</f>
        <v>251</v>
      </c>
      <c r="H50" s="348">
        <f>H49/H48</f>
        <v>1.1062658763759525</v>
      </c>
      <c r="I50" s="350">
        <f>J49-J48</f>
        <v>65</v>
      </c>
      <c r="J50" s="348">
        <f>J49/J48</f>
        <v>1.0188078703703705</v>
      </c>
      <c r="K50" s="350">
        <f>L49-L48</f>
        <v>-57</v>
      </c>
      <c r="L50" s="360">
        <f t="shared" si="0"/>
        <v>-55.981192129629626</v>
      </c>
      <c r="M50" s="350">
        <f>N49-N48</f>
        <v>-521</v>
      </c>
      <c r="N50" s="348">
        <f>N49/N48</f>
        <v>0.90573548036909712</v>
      </c>
      <c r="O50" s="350">
        <f>P49-P48</f>
        <v>-593</v>
      </c>
      <c r="P50" s="348">
        <f>P49/P48</f>
        <v>0.90803349875930517</v>
      </c>
      <c r="Q50" s="350">
        <f>R49-R48</f>
        <v>-625</v>
      </c>
      <c r="R50" s="348">
        <f>R49/R48</f>
        <v>0.91343490304709141</v>
      </c>
      <c r="S50" s="350">
        <f>T49-T48</f>
        <v>-968</v>
      </c>
      <c r="T50" s="348">
        <f>T49/T48</f>
        <v>0.88372372372372376</v>
      </c>
      <c r="U50" s="350">
        <f>V49-V48</f>
        <v>-984</v>
      </c>
      <c r="V50" s="348">
        <f>V49/V48</f>
        <v>0.89341421143847488</v>
      </c>
      <c r="W50" s="350">
        <f>X49-X48</f>
        <v>-1024</v>
      </c>
      <c r="X50" s="348">
        <f>X49/X48</f>
        <v>0.89809931336451387</v>
      </c>
      <c r="Y50" s="350">
        <f>Z49-Z48</f>
        <v>-1175</v>
      </c>
      <c r="Z50" s="348">
        <f>Z49/Z48</f>
        <v>0.893597754233451</v>
      </c>
      <c r="AA50" s="371">
        <f>AA49/AA48</f>
        <v>0.893597754233451</v>
      </c>
      <c r="AB50" s="71"/>
    </row>
    <row r="51" spans="1:28" s="13" customFormat="1" ht="21" customHeight="1" x14ac:dyDescent="0.25">
      <c r="A51" s="70"/>
      <c r="B51" s="84" t="s">
        <v>113</v>
      </c>
      <c r="C51" s="308">
        <v>38</v>
      </c>
      <c r="D51" s="309">
        <v>38</v>
      </c>
      <c r="E51" s="310">
        <v>59</v>
      </c>
      <c r="F51" s="311">
        <v>97</v>
      </c>
      <c r="G51" s="310">
        <v>29</v>
      </c>
      <c r="H51" s="311">
        <v>126</v>
      </c>
      <c r="I51" s="310">
        <v>61</v>
      </c>
      <c r="J51" s="311">
        <v>187</v>
      </c>
      <c r="K51" s="313">
        <v>18</v>
      </c>
      <c r="L51" s="343">
        <v>205</v>
      </c>
      <c r="M51" s="310">
        <v>72</v>
      </c>
      <c r="N51" s="311">
        <v>277</v>
      </c>
      <c r="O51" s="310">
        <v>65</v>
      </c>
      <c r="P51" s="311">
        <v>342</v>
      </c>
      <c r="Q51" s="310">
        <v>30</v>
      </c>
      <c r="R51" s="311">
        <v>372</v>
      </c>
      <c r="S51" s="310">
        <v>56</v>
      </c>
      <c r="T51" s="311">
        <v>428</v>
      </c>
      <c r="U51" s="310">
        <v>63</v>
      </c>
      <c r="V51" s="311">
        <v>491</v>
      </c>
      <c r="W51" s="310">
        <v>32</v>
      </c>
      <c r="X51" s="311">
        <v>523</v>
      </c>
      <c r="Y51" s="310">
        <v>39</v>
      </c>
      <c r="Z51" s="311">
        <v>562</v>
      </c>
      <c r="AA51" s="101">
        <v>562</v>
      </c>
      <c r="AB51" s="71"/>
    </row>
    <row r="52" spans="1:28" s="13" customFormat="1" ht="21" customHeight="1" x14ac:dyDescent="0.25">
      <c r="A52" s="70"/>
      <c r="B52" s="379" t="s">
        <v>114</v>
      </c>
      <c r="C52" s="312">
        <v>43</v>
      </c>
      <c r="D52" s="86">
        <f>C52</f>
        <v>43</v>
      </c>
      <c r="E52" s="298">
        <v>80</v>
      </c>
      <c r="F52" s="115">
        <f>E52+D52</f>
        <v>123</v>
      </c>
      <c r="G52" s="120">
        <v>52</v>
      </c>
      <c r="H52" s="86">
        <f>G52+F52</f>
        <v>175</v>
      </c>
      <c r="I52" s="120">
        <v>67</v>
      </c>
      <c r="J52" s="86">
        <f>I52+H52</f>
        <v>242</v>
      </c>
      <c r="K52" s="120">
        <v>23</v>
      </c>
      <c r="L52" s="336">
        <f t="shared" si="0"/>
        <v>265</v>
      </c>
      <c r="M52" s="120">
        <v>81</v>
      </c>
      <c r="N52" s="86">
        <f>M52+L52</f>
        <v>346</v>
      </c>
      <c r="O52" s="363">
        <v>44</v>
      </c>
      <c r="P52" s="86">
        <f>O52+N52</f>
        <v>390</v>
      </c>
      <c r="Q52" s="120">
        <v>45</v>
      </c>
      <c r="R52" s="86">
        <f>Q52+P52</f>
        <v>435</v>
      </c>
      <c r="S52" s="120">
        <v>45</v>
      </c>
      <c r="T52" s="86">
        <f>S52+R52</f>
        <v>480</v>
      </c>
      <c r="U52" s="120">
        <v>79</v>
      </c>
      <c r="V52" s="86">
        <f>U52+T52</f>
        <v>559</v>
      </c>
      <c r="W52" s="120">
        <v>42</v>
      </c>
      <c r="X52" s="86">
        <f>W52+V52</f>
        <v>601</v>
      </c>
      <c r="Y52" s="120">
        <v>51</v>
      </c>
      <c r="Z52" s="86">
        <f>Y52+X52</f>
        <v>652</v>
      </c>
      <c r="AA52" s="88">
        <f>MAX(D52,F52,H52,J52,L52,N52,P52,R52,T52,V52,X52,Z52)</f>
        <v>652</v>
      </c>
      <c r="AB52" s="71"/>
    </row>
    <row r="53" spans="1:28" s="13" customFormat="1" ht="21" customHeight="1" thickBot="1" x14ac:dyDescent="0.3">
      <c r="A53" s="70"/>
      <c r="B53" s="380"/>
      <c r="C53" s="121">
        <f>IF(C52=0,"",D52-D51)</f>
        <v>5</v>
      </c>
      <c r="D53" s="122">
        <f>IF(C52=0,"",D52/D51)</f>
        <v>1.131578947368421</v>
      </c>
      <c r="E53" s="123">
        <f>IF(E52=0,"",F52-F51)</f>
        <v>26</v>
      </c>
      <c r="F53" s="122">
        <f>IF(E52=0,"",F52/F51)</f>
        <v>1.268041237113402</v>
      </c>
      <c r="G53" s="123">
        <f>IF(G52=0,"",H52-H51)</f>
        <v>49</v>
      </c>
      <c r="H53" s="122">
        <f>IF(G52=0,"",H52/H51)</f>
        <v>1.3888888888888888</v>
      </c>
      <c r="I53" s="123">
        <f>IF(I52=0,"",J52-J51)</f>
        <v>55</v>
      </c>
      <c r="J53" s="122">
        <f>IF(I52=0,"",J52/J51)</f>
        <v>1.2941176470588236</v>
      </c>
      <c r="K53" s="123">
        <f>IF(K52=0,"",L52-L51)</f>
        <v>60</v>
      </c>
      <c r="L53" s="342">
        <f>IF(K52=0,"",L52/L51)</f>
        <v>1.2926829268292683</v>
      </c>
      <c r="M53" s="123">
        <f>IF(M52=0,"",N52-N51)</f>
        <v>69</v>
      </c>
      <c r="N53" s="122">
        <f>IF(M52=0,"",N52/N51)</f>
        <v>1.2490974729241877</v>
      </c>
      <c r="O53" s="364">
        <f>IF(O52=0,"",P52-P51)</f>
        <v>48</v>
      </c>
      <c r="P53" s="122">
        <f>IF(O52=0,"",P52/P51)</f>
        <v>1.1403508771929824</v>
      </c>
      <c r="Q53" s="123">
        <f>IF(Q52=0,"",R52-R51)</f>
        <v>63</v>
      </c>
      <c r="R53" s="122">
        <f>IF(Q52=0,"",R52/R51)</f>
        <v>1.1693548387096775</v>
      </c>
      <c r="S53" s="123">
        <f>IF(S52=0,"",T52-T51)</f>
        <v>52</v>
      </c>
      <c r="T53" s="122">
        <f>IF(S52=0,"",T52/T51)</f>
        <v>1.1214953271028036</v>
      </c>
      <c r="U53" s="123">
        <f>IF(U52=0,"",V52-V51)</f>
        <v>68</v>
      </c>
      <c r="V53" s="122">
        <f>IF(U52=0,"",V52/V51)</f>
        <v>1.1384928716904277</v>
      </c>
      <c r="W53" s="123">
        <f>IF(W52=0,"",X52-X51)</f>
        <v>78</v>
      </c>
      <c r="X53" s="122">
        <f>IF(W52=0,"",X52/X51)</f>
        <v>1.1491395793499044</v>
      </c>
      <c r="Y53" s="123">
        <f>IF(Y52=0,"",Z52-Z51)</f>
        <v>90</v>
      </c>
      <c r="Z53" s="122">
        <f>IF(Y52=0,"",Z52/Z51)</f>
        <v>1.1601423487544484</v>
      </c>
      <c r="AA53" s="124">
        <f>AA52/AA51</f>
        <v>1.1601423487544484</v>
      </c>
      <c r="AB53" s="71"/>
    </row>
    <row r="54" spans="1:28" s="13" customFormat="1" ht="21" customHeight="1" thickBot="1" x14ac:dyDescent="0.3">
      <c r="A54" s="70"/>
      <c r="B54" s="70"/>
      <c r="C54" s="125"/>
      <c r="D54" s="125"/>
      <c r="E54" s="125"/>
      <c r="F54" s="125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 s="13" customFormat="1" ht="21" customHeight="1" x14ac:dyDescent="0.25">
      <c r="A55" s="70"/>
      <c r="B55" s="70"/>
      <c r="C55" s="126" t="s">
        <v>387</v>
      </c>
      <c r="D55" s="127"/>
      <c r="E55" s="95" t="s">
        <v>389</v>
      </c>
      <c r="F55" s="127"/>
      <c r="G55" s="128"/>
      <c r="H55" s="70"/>
      <c r="I55" s="129"/>
      <c r="J55" s="70"/>
      <c r="K55" s="129"/>
      <c r="L55" s="70"/>
      <c r="M55" s="129"/>
      <c r="N55" s="70"/>
      <c r="O55" s="129"/>
      <c r="P55" s="70"/>
      <c r="Q55" s="129"/>
      <c r="R55" s="70"/>
      <c r="S55" s="129"/>
      <c r="T55" s="70"/>
      <c r="U55" s="70"/>
      <c r="V55" s="70"/>
      <c r="W55" s="70"/>
      <c r="X55" s="70"/>
      <c r="Y55" s="70"/>
      <c r="Z55" s="70"/>
      <c r="AA55" s="70"/>
      <c r="AB55" s="70"/>
    </row>
    <row r="56" spans="1:28" s="13" customFormat="1" ht="21" customHeight="1" x14ac:dyDescent="0.25">
      <c r="A56" s="70"/>
      <c r="B56" s="70"/>
      <c r="C56" s="130" t="s">
        <v>388</v>
      </c>
      <c r="D56" s="85"/>
      <c r="E56" s="86" t="s">
        <v>390</v>
      </c>
      <c r="F56" s="85"/>
      <c r="G56" s="128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1:28" s="13" customFormat="1" ht="21" customHeight="1" thickBot="1" x14ac:dyDescent="0.3">
      <c r="A57" s="70"/>
      <c r="B57" s="70"/>
      <c r="C57" s="131" t="s">
        <v>115</v>
      </c>
      <c r="D57" s="125"/>
      <c r="E57" s="132" t="s">
        <v>116</v>
      </c>
      <c r="F57" s="125"/>
      <c r="G57" s="128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129" t="s">
        <v>117</v>
      </c>
      <c r="AB57" s="70"/>
    </row>
    <row r="58" spans="1:28" s="13" customFormat="1" ht="24" customHeight="1" thickBot="1" x14ac:dyDescent="0.3">
      <c r="A58" s="70"/>
      <c r="B58" s="71"/>
      <c r="C58" s="72" t="str">
        <f>C1</f>
        <v>令和2年分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3"/>
      <c r="W58" s="71" t="s">
        <v>85</v>
      </c>
      <c r="X58" s="71"/>
      <c r="Y58" s="71"/>
      <c r="Z58" s="73"/>
      <c r="AA58" s="71" t="s">
        <v>86</v>
      </c>
      <c r="AB58" s="70"/>
    </row>
    <row r="59" spans="1:28" s="13" customFormat="1" ht="24" customHeight="1" thickBot="1" x14ac:dyDescent="0.3">
      <c r="A59" s="70"/>
      <c r="B59" s="133" t="s">
        <v>118</v>
      </c>
      <c r="C59" s="134" t="s">
        <v>88</v>
      </c>
      <c r="D59" s="76"/>
      <c r="E59" s="77" t="s">
        <v>89</v>
      </c>
      <c r="F59" s="76"/>
      <c r="G59" s="77" t="s">
        <v>90</v>
      </c>
      <c r="H59" s="76"/>
      <c r="I59" s="77" t="s">
        <v>91</v>
      </c>
      <c r="J59" s="76"/>
      <c r="K59" s="77" t="s">
        <v>92</v>
      </c>
      <c r="L59" s="76"/>
      <c r="M59" s="77" t="s">
        <v>93</v>
      </c>
      <c r="N59" s="76"/>
      <c r="O59" s="77" t="s">
        <v>94</v>
      </c>
      <c r="P59" s="76"/>
      <c r="Q59" s="77" t="s">
        <v>95</v>
      </c>
      <c r="R59" s="76"/>
      <c r="S59" s="77" t="s">
        <v>96</v>
      </c>
      <c r="T59" s="76"/>
      <c r="U59" s="77" t="s">
        <v>97</v>
      </c>
      <c r="V59" s="76"/>
      <c r="W59" s="77" t="s">
        <v>98</v>
      </c>
      <c r="X59" s="76"/>
      <c r="Y59" s="77" t="s">
        <v>99</v>
      </c>
      <c r="Z59" s="76"/>
      <c r="AA59" s="78" t="s">
        <v>100</v>
      </c>
      <c r="AB59" s="71"/>
    </row>
    <row r="60" spans="1:28" s="13" customFormat="1" ht="24" customHeight="1" x14ac:dyDescent="0.25">
      <c r="A60" s="70"/>
      <c r="B60" s="135"/>
      <c r="C60" s="136">
        <v>14</v>
      </c>
      <c r="D60" s="137">
        <v>14</v>
      </c>
      <c r="E60" s="138">
        <v>5</v>
      </c>
      <c r="F60" s="137">
        <v>19</v>
      </c>
      <c r="G60" s="138">
        <v>8</v>
      </c>
      <c r="H60" s="137">
        <v>27</v>
      </c>
      <c r="I60" s="138">
        <v>44</v>
      </c>
      <c r="J60" s="137">
        <v>71</v>
      </c>
      <c r="K60" s="138">
        <v>6</v>
      </c>
      <c r="L60" s="137">
        <v>77</v>
      </c>
      <c r="M60" s="138">
        <v>22</v>
      </c>
      <c r="N60" s="137">
        <v>99</v>
      </c>
      <c r="O60" s="138">
        <v>17</v>
      </c>
      <c r="P60" s="137">
        <v>116</v>
      </c>
      <c r="Q60" s="138">
        <v>11</v>
      </c>
      <c r="R60" s="137">
        <v>127</v>
      </c>
      <c r="S60" s="138">
        <v>7</v>
      </c>
      <c r="T60" s="137">
        <v>134</v>
      </c>
      <c r="U60" s="138">
        <v>20</v>
      </c>
      <c r="V60" s="137">
        <v>154</v>
      </c>
      <c r="W60" s="138">
        <v>4</v>
      </c>
      <c r="X60" s="137">
        <v>158</v>
      </c>
      <c r="Y60" s="138">
        <v>6</v>
      </c>
      <c r="Z60" s="139">
        <v>164</v>
      </c>
      <c r="AA60" s="101">
        <v>164</v>
      </c>
      <c r="AB60" s="71"/>
    </row>
    <row r="61" spans="1:28" s="13" customFormat="1" ht="24" customHeight="1" x14ac:dyDescent="0.25">
      <c r="A61" s="70"/>
      <c r="B61" s="84" t="s">
        <v>119</v>
      </c>
      <c r="C61" s="85">
        <v>4</v>
      </c>
      <c r="D61" s="86">
        <f>C61</f>
        <v>4</v>
      </c>
      <c r="E61" s="87">
        <v>6</v>
      </c>
      <c r="F61" s="86">
        <f>E61+D61</f>
        <v>10</v>
      </c>
      <c r="G61" s="87">
        <v>7</v>
      </c>
      <c r="H61" s="86">
        <f>G61+F61</f>
        <v>17</v>
      </c>
      <c r="I61" s="87">
        <v>7</v>
      </c>
      <c r="J61" s="86">
        <f>I61+H61</f>
        <v>24</v>
      </c>
      <c r="K61" s="87">
        <v>5</v>
      </c>
      <c r="L61" s="86">
        <f>K61+J61</f>
        <v>29</v>
      </c>
      <c r="M61" s="87">
        <v>11</v>
      </c>
      <c r="N61" s="86">
        <f>M61+L61</f>
        <v>40</v>
      </c>
      <c r="O61" s="87">
        <v>10</v>
      </c>
      <c r="P61" s="86">
        <f>O61+N61</f>
        <v>50</v>
      </c>
      <c r="Q61" s="87">
        <v>3</v>
      </c>
      <c r="R61" s="86">
        <f>Q61+P61</f>
        <v>53</v>
      </c>
      <c r="S61" s="87">
        <v>3</v>
      </c>
      <c r="T61" s="86">
        <f>S61+R61</f>
        <v>56</v>
      </c>
      <c r="U61" s="87">
        <v>5</v>
      </c>
      <c r="V61" s="86">
        <f>U61+T61</f>
        <v>61</v>
      </c>
      <c r="W61" s="87">
        <v>9</v>
      </c>
      <c r="X61" s="86">
        <f>W61+V61</f>
        <v>70</v>
      </c>
      <c r="Y61" s="87">
        <v>16</v>
      </c>
      <c r="Z61" s="86">
        <f>Y61+X61</f>
        <v>86</v>
      </c>
      <c r="AA61" s="88">
        <f>MAX(D61,F61,H61,J61,L61,N61,P61,R61,T61,V61,X61,Z61)</f>
        <v>86</v>
      </c>
      <c r="AB61" s="71"/>
    </row>
    <row r="62" spans="1:28" s="13" customFormat="1" ht="24" customHeight="1" thickBot="1" x14ac:dyDescent="0.3">
      <c r="A62" s="70"/>
      <c r="B62" s="89"/>
      <c r="C62" s="90">
        <f>D61-D60</f>
        <v>-10</v>
      </c>
      <c r="D62" s="91">
        <f>D61/D60</f>
        <v>0.2857142857142857</v>
      </c>
      <c r="E62" s="92">
        <f>IF(E61="","",F61-F60)</f>
        <v>-9</v>
      </c>
      <c r="F62" s="91">
        <f>IF(E61="","",F61/F60)</f>
        <v>0.52631578947368418</v>
      </c>
      <c r="G62" s="92">
        <f>IF(G61="","",H61-H60)</f>
        <v>-10</v>
      </c>
      <c r="H62" s="91">
        <f>IF(G61="","",H61/H60)</f>
        <v>0.62962962962962965</v>
      </c>
      <c r="I62" s="92">
        <f>IF(I61="","",J61-J60)</f>
        <v>-47</v>
      </c>
      <c r="J62" s="91">
        <f>IF(I61="","",J61/J60)</f>
        <v>0.3380281690140845</v>
      </c>
      <c r="K62" s="92">
        <f>IF(K61="","",L61-L60)</f>
        <v>-48</v>
      </c>
      <c r="L62" s="91">
        <f>IF(K61="","",L61/L60)</f>
        <v>0.37662337662337664</v>
      </c>
      <c r="M62" s="92">
        <f>IF(M61="","",N61-N60)</f>
        <v>-59</v>
      </c>
      <c r="N62" s="91">
        <f>IF(M61="","",N61/N60)</f>
        <v>0.40404040404040403</v>
      </c>
      <c r="O62" s="92">
        <f>IF(O61="","",P61-P60)</f>
        <v>-66</v>
      </c>
      <c r="P62" s="91">
        <f>IF(O61="","",P61/P60)</f>
        <v>0.43103448275862066</v>
      </c>
      <c r="Q62" s="92">
        <f>IF(Q61="","",R61-R60)</f>
        <v>-74</v>
      </c>
      <c r="R62" s="91">
        <f>IF(Q61="","",R61/R60)</f>
        <v>0.41732283464566927</v>
      </c>
      <c r="S62" s="92">
        <f>IF(S61="","",T61-T60)</f>
        <v>-78</v>
      </c>
      <c r="T62" s="91">
        <f>IF(S61="","",T61/T60)</f>
        <v>0.41791044776119401</v>
      </c>
      <c r="U62" s="92">
        <f>IF(U61="","",V61-V60)</f>
        <v>-93</v>
      </c>
      <c r="V62" s="91">
        <f>IF(U61="","",V61/V60)</f>
        <v>0.39610389610389612</v>
      </c>
      <c r="W62" s="92">
        <f>IF(W61="","",X61-X60)</f>
        <v>-88</v>
      </c>
      <c r="X62" s="91">
        <f>IF(W61="","",X61/X60)</f>
        <v>0.44303797468354428</v>
      </c>
      <c r="Y62" s="92">
        <f>IF(Y61="","",Z61-Z60)</f>
        <v>-78</v>
      </c>
      <c r="Z62" s="91">
        <f>IF(Y61="","",Z61/Z60)</f>
        <v>0.52439024390243905</v>
      </c>
      <c r="AA62" s="93">
        <f>AA61/AA60</f>
        <v>0.52439024390243905</v>
      </c>
      <c r="AB62" s="71"/>
    </row>
    <row r="63" spans="1:28" s="13" customFormat="1" ht="24" customHeight="1" x14ac:dyDescent="0.25">
      <c r="A63" s="70"/>
      <c r="B63" s="79"/>
      <c r="C63" s="136">
        <v>2</v>
      </c>
      <c r="D63" s="137">
        <v>2</v>
      </c>
      <c r="E63" s="138">
        <v>3</v>
      </c>
      <c r="F63" s="137">
        <v>5</v>
      </c>
      <c r="G63" s="138">
        <v>4</v>
      </c>
      <c r="H63" s="137">
        <v>9</v>
      </c>
      <c r="I63" s="138">
        <v>3</v>
      </c>
      <c r="J63" s="137">
        <v>12</v>
      </c>
      <c r="K63" s="138">
        <v>5</v>
      </c>
      <c r="L63" s="137">
        <v>17</v>
      </c>
      <c r="M63" s="138">
        <v>4</v>
      </c>
      <c r="N63" s="137">
        <v>21</v>
      </c>
      <c r="O63" s="138">
        <v>5</v>
      </c>
      <c r="P63" s="137">
        <v>26</v>
      </c>
      <c r="Q63" s="138">
        <v>1</v>
      </c>
      <c r="R63" s="137">
        <v>27</v>
      </c>
      <c r="S63" s="138">
        <v>13</v>
      </c>
      <c r="T63" s="137">
        <v>40</v>
      </c>
      <c r="U63" s="138">
        <v>2</v>
      </c>
      <c r="V63" s="137">
        <v>42</v>
      </c>
      <c r="W63" s="138">
        <v>4</v>
      </c>
      <c r="X63" s="137">
        <v>46</v>
      </c>
      <c r="Y63" s="138">
        <v>13</v>
      </c>
      <c r="Z63" s="139">
        <v>59</v>
      </c>
      <c r="AA63" s="101">
        <v>59</v>
      </c>
      <c r="AB63" s="71"/>
    </row>
    <row r="64" spans="1:28" s="13" customFormat="1" ht="24" customHeight="1" x14ac:dyDescent="0.25">
      <c r="A64" s="70"/>
      <c r="B64" s="84" t="s">
        <v>120</v>
      </c>
      <c r="C64" s="85">
        <v>1</v>
      </c>
      <c r="D64" s="86">
        <f>C64</f>
        <v>1</v>
      </c>
      <c r="E64" s="87">
        <v>0</v>
      </c>
      <c r="F64" s="86">
        <f>E64+D64</f>
        <v>1</v>
      </c>
      <c r="G64" s="87">
        <v>10</v>
      </c>
      <c r="H64" s="86">
        <f>G64+F64</f>
        <v>11</v>
      </c>
      <c r="I64" s="87">
        <v>8</v>
      </c>
      <c r="J64" s="86">
        <f>I64+H64</f>
        <v>19</v>
      </c>
      <c r="K64" s="87">
        <v>5</v>
      </c>
      <c r="L64" s="86">
        <f>K64+J64</f>
        <v>24</v>
      </c>
      <c r="M64" s="87">
        <v>3</v>
      </c>
      <c r="N64" s="86">
        <f>M64+L64</f>
        <v>27</v>
      </c>
      <c r="O64" s="87">
        <v>7</v>
      </c>
      <c r="P64" s="86">
        <f>O64+N64</f>
        <v>34</v>
      </c>
      <c r="Q64" s="87">
        <v>5</v>
      </c>
      <c r="R64" s="86">
        <f>Q64+P64</f>
        <v>39</v>
      </c>
      <c r="S64" s="87">
        <v>3</v>
      </c>
      <c r="T64" s="86">
        <f>S64+R64</f>
        <v>42</v>
      </c>
      <c r="U64" s="87">
        <v>2</v>
      </c>
      <c r="V64" s="86">
        <f>U64+T64</f>
        <v>44</v>
      </c>
      <c r="W64" s="87">
        <v>11</v>
      </c>
      <c r="X64" s="86">
        <f>W64+V64</f>
        <v>55</v>
      </c>
      <c r="Y64" s="87">
        <v>9</v>
      </c>
      <c r="Z64" s="86">
        <f>Y64+X64</f>
        <v>64</v>
      </c>
      <c r="AA64" s="88">
        <f>MAX(D64,F64,H64,J64,L64,N64,P64,R64,T64,V64,X64,Z64)</f>
        <v>64</v>
      </c>
      <c r="AB64" s="71"/>
    </row>
    <row r="65" spans="1:28" s="13" customFormat="1" ht="24" customHeight="1" thickBot="1" x14ac:dyDescent="0.3">
      <c r="A65" s="70"/>
      <c r="B65" s="89"/>
      <c r="C65" s="90">
        <f>D64-D63</f>
        <v>-1</v>
      </c>
      <c r="D65" s="91">
        <f>D64/D63</f>
        <v>0.5</v>
      </c>
      <c r="E65" s="92">
        <f>IF(E64="","",F64-F63)</f>
        <v>-4</v>
      </c>
      <c r="F65" s="91">
        <f>IF(E64="","",F64/F63)</f>
        <v>0.2</v>
      </c>
      <c r="G65" s="92">
        <f>IF(G64="","",H64-H63)</f>
        <v>2</v>
      </c>
      <c r="H65" s="91">
        <f>IF(G64="","",H64/H63)</f>
        <v>1.2222222222222223</v>
      </c>
      <c r="I65" s="92">
        <f>IF(I64="","",J64-J63)</f>
        <v>7</v>
      </c>
      <c r="J65" s="91">
        <f>IF(I64="","",J64/J63)</f>
        <v>1.5833333333333333</v>
      </c>
      <c r="K65" s="92">
        <f>IF(K64="","",L64-L63)</f>
        <v>7</v>
      </c>
      <c r="L65" s="91">
        <f>IF(K64="","",L64/L63)</f>
        <v>1.411764705882353</v>
      </c>
      <c r="M65" s="92">
        <f>IF(M64="","",N64-N63)</f>
        <v>6</v>
      </c>
      <c r="N65" s="91">
        <f>IF(M64="","",N64/N63)</f>
        <v>1.2857142857142858</v>
      </c>
      <c r="O65" s="92">
        <f>IF(O64="","",P64-P63)</f>
        <v>8</v>
      </c>
      <c r="P65" s="91">
        <f>IF(O64="","",P64/P63)</f>
        <v>1.3076923076923077</v>
      </c>
      <c r="Q65" s="92">
        <f>IF(Q64="","",R64-R63)</f>
        <v>12</v>
      </c>
      <c r="R65" s="91">
        <f>IF(Q64="","",R64/R63)</f>
        <v>1.4444444444444444</v>
      </c>
      <c r="S65" s="92">
        <f>IF(S64="","",T64-T63)</f>
        <v>2</v>
      </c>
      <c r="T65" s="91">
        <f>IF(S64="","",T64/T63)</f>
        <v>1.05</v>
      </c>
      <c r="U65" s="92">
        <f>IF(U64="","",V64-V63)</f>
        <v>2</v>
      </c>
      <c r="V65" s="91">
        <f>IF(U64="","",V64/V63)</f>
        <v>1.0476190476190477</v>
      </c>
      <c r="W65" s="92">
        <f>IF(W64="","",X64-X63)</f>
        <v>9</v>
      </c>
      <c r="X65" s="91">
        <f>IF(W64="","",X64/X63)</f>
        <v>1.1956521739130435</v>
      </c>
      <c r="Y65" s="92">
        <f>IF(Y64="","",Z64-Z63)</f>
        <v>5</v>
      </c>
      <c r="Z65" s="91">
        <f>IF(Y64="","",Z64/Z63)</f>
        <v>1.0847457627118644</v>
      </c>
      <c r="AA65" s="93">
        <f>AA64/AA63</f>
        <v>1.0847457627118644</v>
      </c>
      <c r="AB65" s="71"/>
    </row>
    <row r="66" spans="1:28" s="13" customFormat="1" ht="24" customHeight="1" x14ac:dyDescent="0.25">
      <c r="A66" s="70"/>
      <c r="B66" s="79"/>
      <c r="C66" s="136">
        <v>3</v>
      </c>
      <c r="D66" s="137">
        <v>3</v>
      </c>
      <c r="E66" s="138">
        <v>9</v>
      </c>
      <c r="F66" s="137">
        <v>12</v>
      </c>
      <c r="G66" s="138">
        <v>16</v>
      </c>
      <c r="H66" s="137">
        <v>28</v>
      </c>
      <c r="I66" s="138">
        <v>9</v>
      </c>
      <c r="J66" s="137">
        <v>37</v>
      </c>
      <c r="K66" s="138">
        <v>7</v>
      </c>
      <c r="L66" s="137">
        <v>44</v>
      </c>
      <c r="M66" s="138">
        <v>8</v>
      </c>
      <c r="N66" s="137">
        <v>52</v>
      </c>
      <c r="O66" s="138">
        <v>15</v>
      </c>
      <c r="P66" s="137">
        <v>67</v>
      </c>
      <c r="Q66" s="138">
        <v>5</v>
      </c>
      <c r="R66" s="137">
        <v>72</v>
      </c>
      <c r="S66" s="138">
        <v>8</v>
      </c>
      <c r="T66" s="137">
        <v>80</v>
      </c>
      <c r="U66" s="138">
        <v>12</v>
      </c>
      <c r="V66" s="137">
        <v>92</v>
      </c>
      <c r="W66" s="138">
        <v>8</v>
      </c>
      <c r="X66" s="137">
        <v>100</v>
      </c>
      <c r="Y66" s="138">
        <v>15</v>
      </c>
      <c r="Z66" s="139">
        <v>115</v>
      </c>
      <c r="AA66" s="101">
        <v>115</v>
      </c>
      <c r="AB66" s="71"/>
    </row>
    <row r="67" spans="1:28" s="13" customFormat="1" ht="24" customHeight="1" x14ac:dyDescent="0.25">
      <c r="A67" s="70"/>
      <c r="B67" s="84" t="s">
        <v>121</v>
      </c>
      <c r="C67" s="85">
        <v>9</v>
      </c>
      <c r="D67" s="86">
        <f>C67</f>
        <v>9</v>
      </c>
      <c r="E67" s="87">
        <v>8</v>
      </c>
      <c r="F67" s="86">
        <f>E67+D67</f>
        <v>17</v>
      </c>
      <c r="G67" s="87">
        <v>9</v>
      </c>
      <c r="H67" s="86">
        <f>G67+F67</f>
        <v>26</v>
      </c>
      <c r="I67" s="87">
        <v>1</v>
      </c>
      <c r="J67" s="86">
        <f>I67+H67</f>
        <v>27</v>
      </c>
      <c r="K67" s="87">
        <v>0</v>
      </c>
      <c r="L67" s="86">
        <f>K67+J67</f>
        <v>27</v>
      </c>
      <c r="M67" s="87">
        <v>13</v>
      </c>
      <c r="N67" s="86">
        <f>M67+L67</f>
        <v>40</v>
      </c>
      <c r="O67" s="87">
        <v>2</v>
      </c>
      <c r="P67" s="86">
        <f>O67+N67</f>
        <v>42</v>
      </c>
      <c r="Q67" s="87">
        <v>11</v>
      </c>
      <c r="R67" s="86">
        <f>Q67+P67</f>
        <v>53</v>
      </c>
      <c r="S67" s="87">
        <v>29</v>
      </c>
      <c r="T67" s="86">
        <f>S67+R67</f>
        <v>82</v>
      </c>
      <c r="U67" s="87">
        <v>14</v>
      </c>
      <c r="V67" s="86">
        <f>U67+T67</f>
        <v>96</v>
      </c>
      <c r="W67" s="87">
        <v>1</v>
      </c>
      <c r="X67" s="86">
        <f>W67+V67</f>
        <v>97</v>
      </c>
      <c r="Y67" s="87">
        <v>22</v>
      </c>
      <c r="Z67" s="86">
        <f>Y67+X67</f>
        <v>119</v>
      </c>
      <c r="AA67" s="88">
        <f>MAX(D67,F67,H67,J67,L67,N67,P67,R67,T67,V67,X67,Z67)</f>
        <v>119</v>
      </c>
      <c r="AB67" s="71"/>
    </row>
    <row r="68" spans="1:28" s="13" customFormat="1" ht="24" customHeight="1" thickBot="1" x14ac:dyDescent="0.3">
      <c r="A68" s="70"/>
      <c r="B68" s="89"/>
      <c r="C68" s="90">
        <f>D67-D66</f>
        <v>6</v>
      </c>
      <c r="D68" s="91">
        <f>D67/D66</f>
        <v>3</v>
      </c>
      <c r="E68" s="92">
        <f>IF(E67="","",F67-F66)</f>
        <v>5</v>
      </c>
      <c r="F68" s="91">
        <f>IF(E67="","",F67/F66)</f>
        <v>1.4166666666666667</v>
      </c>
      <c r="G68" s="92">
        <f>IF(G67="","",H67-H66)</f>
        <v>-2</v>
      </c>
      <c r="H68" s="91">
        <f>IF(G67="","",H67/H66)</f>
        <v>0.9285714285714286</v>
      </c>
      <c r="I68" s="92">
        <f>IF(I67="","",J67-J66)</f>
        <v>-10</v>
      </c>
      <c r="J68" s="91">
        <f>IF(I67="","",J67/J66)</f>
        <v>0.72972972972972971</v>
      </c>
      <c r="K68" s="92">
        <f>IF(K67="","",L67-L66)</f>
        <v>-17</v>
      </c>
      <c r="L68" s="91">
        <f>IF(K67="","",L67/L66)</f>
        <v>0.61363636363636365</v>
      </c>
      <c r="M68" s="92">
        <f>IF(M67="","",N67-N66)</f>
        <v>-12</v>
      </c>
      <c r="N68" s="91">
        <f>IF(M67="","",N67/N66)</f>
        <v>0.76923076923076927</v>
      </c>
      <c r="O68" s="92">
        <f>IF(O67="","",P67-P66)</f>
        <v>-25</v>
      </c>
      <c r="P68" s="91">
        <f>IF(O67="","",P67/P66)</f>
        <v>0.62686567164179108</v>
      </c>
      <c r="Q68" s="92">
        <f>IF(Q67="","",R67-R66)</f>
        <v>-19</v>
      </c>
      <c r="R68" s="91">
        <f>IF(Q67="","",R67/R66)</f>
        <v>0.73611111111111116</v>
      </c>
      <c r="S68" s="92">
        <f>IF(S67="","",T67-T66)</f>
        <v>2</v>
      </c>
      <c r="T68" s="91">
        <f>IF(S67="","",T67/T66)</f>
        <v>1.0249999999999999</v>
      </c>
      <c r="U68" s="92">
        <f>IF(U67="","",V67-V66)</f>
        <v>4</v>
      </c>
      <c r="V68" s="91">
        <f>IF(U67="","",V67/V66)</f>
        <v>1.0434782608695652</v>
      </c>
      <c r="W68" s="92">
        <f>IF(W67="","",X67-X66)</f>
        <v>-3</v>
      </c>
      <c r="X68" s="91">
        <f>IF(W67="","",X67/X66)</f>
        <v>0.97</v>
      </c>
      <c r="Y68" s="92">
        <f>IF(Y67="","",Z67-Z66)</f>
        <v>4</v>
      </c>
      <c r="Z68" s="91">
        <f>IF(Y67="","",Z67/Z66)</f>
        <v>1.0347826086956522</v>
      </c>
      <c r="AA68" s="93">
        <f>AA67/AA66</f>
        <v>1.0347826086956522</v>
      </c>
      <c r="AB68" s="71"/>
    </row>
    <row r="69" spans="1:28" s="13" customFormat="1" ht="24" customHeight="1" x14ac:dyDescent="0.25">
      <c r="A69" s="70"/>
      <c r="B69" s="79"/>
      <c r="C69" s="136">
        <v>1</v>
      </c>
      <c r="D69" s="137">
        <v>1</v>
      </c>
      <c r="E69" s="138">
        <v>1</v>
      </c>
      <c r="F69" s="137">
        <v>2</v>
      </c>
      <c r="G69" s="138">
        <v>13</v>
      </c>
      <c r="H69" s="137">
        <v>15</v>
      </c>
      <c r="I69" s="138">
        <v>6</v>
      </c>
      <c r="J69" s="137">
        <v>21</v>
      </c>
      <c r="K69" s="138">
        <v>6</v>
      </c>
      <c r="L69" s="137">
        <v>27</v>
      </c>
      <c r="M69" s="138">
        <v>5</v>
      </c>
      <c r="N69" s="137">
        <v>32</v>
      </c>
      <c r="O69" s="138">
        <v>7</v>
      </c>
      <c r="P69" s="137">
        <v>39</v>
      </c>
      <c r="Q69" s="138">
        <v>4</v>
      </c>
      <c r="R69" s="137">
        <v>43</v>
      </c>
      <c r="S69" s="138">
        <v>7</v>
      </c>
      <c r="T69" s="137">
        <v>50</v>
      </c>
      <c r="U69" s="138">
        <v>3</v>
      </c>
      <c r="V69" s="137">
        <v>53</v>
      </c>
      <c r="W69" s="138">
        <v>4</v>
      </c>
      <c r="X69" s="137">
        <v>57</v>
      </c>
      <c r="Y69" s="138">
        <v>2</v>
      </c>
      <c r="Z69" s="139">
        <v>59</v>
      </c>
      <c r="AA69" s="101">
        <v>59</v>
      </c>
      <c r="AB69" s="71"/>
    </row>
    <row r="70" spans="1:28" s="13" customFormat="1" ht="24" customHeight="1" x14ac:dyDescent="0.25">
      <c r="A70" s="70"/>
      <c r="B70" s="84" t="s">
        <v>321</v>
      </c>
      <c r="C70" s="85">
        <v>1</v>
      </c>
      <c r="D70" s="86">
        <f>C70</f>
        <v>1</v>
      </c>
      <c r="E70" s="87">
        <v>0</v>
      </c>
      <c r="F70" s="86">
        <f>E70+D70</f>
        <v>1</v>
      </c>
      <c r="G70" s="87">
        <v>6</v>
      </c>
      <c r="H70" s="86">
        <f>G70+F70</f>
        <v>7</v>
      </c>
      <c r="I70" s="87">
        <v>6</v>
      </c>
      <c r="J70" s="86">
        <f>I70+H70</f>
        <v>13</v>
      </c>
      <c r="K70" s="87">
        <v>4</v>
      </c>
      <c r="L70" s="86">
        <f>K70+J70</f>
        <v>17</v>
      </c>
      <c r="M70" s="87">
        <v>5</v>
      </c>
      <c r="N70" s="86">
        <f>M70+L70</f>
        <v>22</v>
      </c>
      <c r="O70" s="87">
        <v>8</v>
      </c>
      <c r="P70" s="86">
        <f>O70+N70</f>
        <v>30</v>
      </c>
      <c r="Q70" s="87">
        <v>4</v>
      </c>
      <c r="R70" s="86">
        <f>Q70+P70</f>
        <v>34</v>
      </c>
      <c r="S70" s="87">
        <v>4</v>
      </c>
      <c r="T70" s="86">
        <f>S70+R70</f>
        <v>38</v>
      </c>
      <c r="U70" s="87">
        <v>1</v>
      </c>
      <c r="V70" s="86">
        <f>U70+T70</f>
        <v>39</v>
      </c>
      <c r="W70" s="87">
        <v>3</v>
      </c>
      <c r="X70" s="86">
        <f>W70+V70</f>
        <v>42</v>
      </c>
      <c r="Y70" s="87">
        <v>4</v>
      </c>
      <c r="Z70" s="86">
        <f>Y70+X70</f>
        <v>46</v>
      </c>
      <c r="AA70" s="88">
        <f>MAX(D70,F70,H70,J70,L70,N70,P70,R70,T70,V70,X70,Z70)</f>
        <v>46</v>
      </c>
      <c r="AB70" s="71"/>
    </row>
    <row r="71" spans="1:28" s="13" customFormat="1" ht="24" customHeight="1" thickBot="1" x14ac:dyDescent="0.3">
      <c r="A71" s="70"/>
      <c r="B71" s="89"/>
      <c r="C71" s="90">
        <f>D70-D69</f>
        <v>0</v>
      </c>
      <c r="D71" s="91">
        <f>IF(C70="","",D70/D69)</f>
        <v>1</v>
      </c>
      <c r="E71" s="92">
        <f>IF(E70="","",F70-F69)</f>
        <v>-1</v>
      </c>
      <c r="F71" s="91">
        <f>IF(E70="","",F70/F69)</f>
        <v>0.5</v>
      </c>
      <c r="G71" s="92">
        <f>IF(G70="","",H70-H69)</f>
        <v>-8</v>
      </c>
      <c r="H71" s="91">
        <f>IF(G70="","",H70/H69)</f>
        <v>0.46666666666666667</v>
      </c>
      <c r="I71" s="92">
        <f>IF(I70="","",J70-J69)</f>
        <v>-8</v>
      </c>
      <c r="J71" s="91">
        <f>IF(I70="","",J70/J69)</f>
        <v>0.61904761904761907</v>
      </c>
      <c r="K71" s="92">
        <f>IF(K70="","",L70-L69)</f>
        <v>-10</v>
      </c>
      <c r="L71" s="91">
        <f>IF(K70="","",L70/L69)</f>
        <v>0.62962962962962965</v>
      </c>
      <c r="M71" s="92">
        <f>IF(M70="","",N70-N69)</f>
        <v>-10</v>
      </c>
      <c r="N71" s="91">
        <f>IF(M70="","",N70/N69)</f>
        <v>0.6875</v>
      </c>
      <c r="O71" s="92">
        <f>IF(O70="","",P70-P69)</f>
        <v>-9</v>
      </c>
      <c r="P71" s="91">
        <f>IF(O70="","",P70/P69)</f>
        <v>0.76923076923076927</v>
      </c>
      <c r="Q71" s="92">
        <f>IF(Q70="","",R70-R69)</f>
        <v>-9</v>
      </c>
      <c r="R71" s="91">
        <f>IF(Q70="","",R70/R69)</f>
        <v>0.79069767441860461</v>
      </c>
      <c r="S71" s="92">
        <f>IF(S70="","",T70-T69)</f>
        <v>-12</v>
      </c>
      <c r="T71" s="91">
        <f>IF(S70="","",T70/T69)</f>
        <v>0.76</v>
      </c>
      <c r="U71" s="92">
        <f>IF(U70="","",V70-V69)</f>
        <v>-14</v>
      </c>
      <c r="V71" s="91">
        <f>IF(U70="","",V70/V69)</f>
        <v>0.73584905660377353</v>
      </c>
      <c r="W71" s="92">
        <f>IF(W70="","",X70-X69)</f>
        <v>-15</v>
      </c>
      <c r="X71" s="91">
        <f>IF(W70="","",X70/X69)</f>
        <v>0.73684210526315785</v>
      </c>
      <c r="Y71" s="92">
        <f>IF(Y70="","",Z70-Z69)</f>
        <v>-13</v>
      </c>
      <c r="Z71" s="91">
        <f>IF(Y70="","",Z70/Z69)</f>
        <v>0.77966101694915257</v>
      </c>
      <c r="AA71" s="93">
        <f>AA70/AA69</f>
        <v>0.77966101694915257</v>
      </c>
      <c r="AB71" s="71"/>
    </row>
    <row r="72" spans="1:28" s="13" customFormat="1" ht="24" customHeight="1" x14ac:dyDescent="0.25">
      <c r="A72" s="70"/>
      <c r="B72" s="79"/>
      <c r="C72" s="136">
        <v>1</v>
      </c>
      <c r="D72" s="137">
        <v>1</v>
      </c>
      <c r="E72" s="138">
        <v>0</v>
      </c>
      <c r="F72" s="137">
        <v>1</v>
      </c>
      <c r="G72" s="138">
        <v>4</v>
      </c>
      <c r="H72" s="137">
        <v>5</v>
      </c>
      <c r="I72" s="138">
        <v>3</v>
      </c>
      <c r="J72" s="137">
        <v>8</v>
      </c>
      <c r="K72" s="138">
        <v>7</v>
      </c>
      <c r="L72" s="137">
        <v>15</v>
      </c>
      <c r="M72" s="138">
        <v>14</v>
      </c>
      <c r="N72" s="137">
        <v>29</v>
      </c>
      <c r="O72" s="138">
        <v>10</v>
      </c>
      <c r="P72" s="137">
        <v>39</v>
      </c>
      <c r="Q72" s="138">
        <v>4</v>
      </c>
      <c r="R72" s="137">
        <v>43</v>
      </c>
      <c r="S72" s="138">
        <v>4</v>
      </c>
      <c r="T72" s="137">
        <v>47</v>
      </c>
      <c r="U72" s="138">
        <v>1</v>
      </c>
      <c r="V72" s="137">
        <v>48</v>
      </c>
      <c r="W72" s="138">
        <v>3</v>
      </c>
      <c r="X72" s="137">
        <v>51</v>
      </c>
      <c r="Y72" s="138">
        <v>2</v>
      </c>
      <c r="Z72" s="139">
        <v>53</v>
      </c>
      <c r="AA72" s="101">
        <v>53</v>
      </c>
      <c r="AB72" s="71"/>
    </row>
    <row r="73" spans="1:28" s="13" customFormat="1" ht="24" customHeight="1" x14ac:dyDescent="0.25">
      <c r="A73" s="70"/>
      <c r="B73" s="84" t="s">
        <v>122</v>
      </c>
      <c r="C73" s="85">
        <v>2</v>
      </c>
      <c r="D73" s="86">
        <f>C73</f>
        <v>2</v>
      </c>
      <c r="E73" s="87">
        <v>1</v>
      </c>
      <c r="F73" s="86">
        <f>E73+D73</f>
        <v>3</v>
      </c>
      <c r="G73" s="87">
        <v>1</v>
      </c>
      <c r="H73" s="86">
        <f>G73+F73</f>
        <v>4</v>
      </c>
      <c r="I73" s="87">
        <v>7</v>
      </c>
      <c r="J73" s="86">
        <f>I73+H73</f>
        <v>11</v>
      </c>
      <c r="K73" s="87">
        <v>3</v>
      </c>
      <c r="L73" s="86">
        <f>K73+J73</f>
        <v>14</v>
      </c>
      <c r="M73" s="87">
        <v>26</v>
      </c>
      <c r="N73" s="86">
        <f>M73+L73</f>
        <v>40</v>
      </c>
      <c r="O73" s="87">
        <v>4</v>
      </c>
      <c r="P73" s="86">
        <f>O73+N73</f>
        <v>44</v>
      </c>
      <c r="Q73" s="87">
        <v>8</v>
      </c>
      <c r="R73" s="86">
        <f>Q73+P73</f>
        <v>52</v>
      </c>
      <c r="S73" s="87">
        <v>6</v>
      </c>
      <c r="T73" s="86">
        <f>S73+R73</f>
        <v>58</v>
      </c>
      <c r="U73" s="87">
        <v>5</v>
      </c>
      <c r="V73" s="86">
        <f>T73+U73</f>
        <v>63</v>
      </c>
      <c r="W73" s="87">
        <v>3</v>
      </c>
      <c r="X73" s="86">
        <f>W73+V73</f>
        <v>66</v>
      </c>
      <c r="Y73" s="87">
        <v>1</v>
      </c>
      <c r="Z73" s="86">
        <f>Y73+X73</f>
        <v>67</v>
      </c>
      <c r="AA73" s="88">
        <f>MAX(D73,F73,H73,J73,L73,N73,P73,R73,T73,V73,X73,Z73)</f>
        <v>67</v>
      </c>
      <c r="AB73" s="71"/>
    </row>
    <row r="74" spans="1:28" s="13" customFormat="1" ht="24" customHeight="1" thickBot="1" x14ac:dyDescent="0.3">
      <c r="A74" s="70"/>
      <c r="B74" s="89"/>
      <c r="C74" s="90">
        <f>D73-D72</f>
        <v>1</v>
      </c>
      <c r="D74" s="281">
        <f>IF(C73="","",D73/D72)</f>
        <v>2</v>
      </c>
      <c r="E74" s="92">
        <f>IF(E73="","",F73-F72)</f>
        <v>2</v>
      </c>
      <c r="F74" s="91">
        <f>IF(E73="","",F73/F72)</f>
        <v>3</v>
      </c>
      <c r="G74" s="92">
        <f>IF(G73="","",H73-H72)</f>
        <v>-1</v>
      </c>
      <c r="H74" s="91">
        <f>IF(G73="","",H73/H72)</f>
        <v>0.8</v>
      </c>
      <c r="I74" s="92">
        <f>IF(I73="","",J73-J72)</f>
        <v>3</v>
      </c>
      <c r="J74" s="91">
        <f>IF(I73="","",J73/J72)</f>
        <v>1.375</v>
      </c>
      <c r="K74" s="92">
        <f>IF(K73="","",L73-L72)</f>
        <v>-1</v>
      </c>
      <c r="L74" s="91">
        <f>IF(K73="","",L73/L72)</f>
        <v>0.93333333333333335</v>
      </c>
      <c r="M74" s="92">
        <f>IF(M73="","",N73-N72)</f>
        <v>11</v>
      </c>
      <c r="N74" s="91">
        <f>IF(M73="","",N73/N72)</f>
        <v>1.3793103448275863</v>
      </c>
      <c r="O74" s="92">
        <f>IF(O73="","",P73-P72)</f>
        <v>5</v>
      </c>
      <c r="P74" s="91">
        <f>IF(O73="","",P73/P72)</f>
        <v>1.1282051282051282</v>
      </c>
      <c r="Q74" s="92">
        <f>IF(Q73="","",R73-R72)</f>
        <v>9</v>
      </c>
      <c r="R74" s="91">
        <f>IF(Q73="","",R73/R72)</f>
        <v>1.2093023255813953</v>
      </c>
      <c r="S74" s="92">
        <f>IF(S73="","",T73-T72)</f>
        <v>11</v>
      </c>
      <c r="T74" s="91">
        <f>IF(S73="","",T73/T72)</f>
        <v>1.2340425531914894</v>
      </c>
      <c r="U74" s="92">
        <f>IF(U73="","",V73-V72)</f>
        <v>15</v>
      </c>
      <c r="V74" s="91">
        <f>IF(U73="","",V73/V72)</f>
        <v>1.3125</v>
      </c>
      <c r="W74" s="92">
        <f>IF(W73="","",X73-X72)</f>
        <v>15</v>
      </c>
      <c r="X74" s="91">
        <f>IF(W73="","",X73/X72)</f>
        <v>1.2941176470588236</v>
      </c>
      <c r="Y74" s="92">
        <f>IF(Y73="","",Z73-Z72)</f>
        <v>14</v>
      </c>
      <c r="Z74" s="91">
        <f>IF(Y73="","",Z73/Z72)</f>
        <v>1.2641509433962264</v>
      </c>
      <c r="AA74" s="93">
        <f>AA73/AA72</f>
        <v>1.2641509433962264</v>
      </c>
      <c r="AB74" s="71"/>
    </row>
    <row r="75" spans="1:28" s="13" customFormat="1" ht="24" customHeight="1" x14ac:dyDescent="0.25">
      <c r="A75" s="70"/>
      <c r="B75" s="79"/>
      <c r="C75" s="339">
        <v>1</v>
      </c>
      <c r="D75" s="137">
        <v>1</v>
      </c>
      <c r="E75" s="138">
        <v>2</v>
      </c>
      <c r="F75" s="137">
        <v>3</v>
      </c>
      <c r="G75" s="138">
        <v>3</v>
      </c>
      <c r="H75" s="137">
        <v>6</v>
      </c>
      <c r="I75" s="138">
        <v>13</v>
      </c>
      <c r="J75" s="137">
        <v>19</v>
      </c>
      <c r="K75" s="138">
        <v>6</v>
      </c>
      <c r="L75" s="137">
        <v>25</v>
      </c>
      <c r="M75" s="138">
        <v>34</v>
      </c>
      <c r="N75" s="137">
        <v>59</v>
      </c>
      <c r="O75" s="138">
        <v>13</v>
      </c>
      <c r="P75" s="137">
        <v>72</v>
      </c>
      <c r="Q75" s="138">
        <v>4</v>
      </c>
      <c r="R75" s="137">
        <v>76</v>
      </c>
      <c r="S75" s="138">
        <v>5</v>
      </c>
      <c r="T75" s="137">
        <v>81</v>
      </c>
      <c r="U75" s="138">
        <v>5</v>
      </c>
      <c r="V75" s="137">
        <v>86</v>
      </c>
      <c r="W75" s="138">
        <v>7</v>
      </c>
      <c r="X75" s="137">
        <v>93</v>
      </c>
      <c r="Y75" s="138">
        <v>3</v>
      </c>
      <c r="Z75" s="139">
        <v>96</v>
      </c>
      <c r="AA75" s="101">
        <v>96</v>
      </c>
      <c r="AB75" s="71"/>
    </row>
    <row r="76" spans="1:28" s="13" customFormat="1" ht="24" customHeight="1" x14ac:dyDescent="0.25">
      <c r="A76" s="70"/>
      <c r="B76" s="84" t="s">
        <v>123</v>
      </c>
      <c r="C76" s="85">
        <v>1</v>
      </c>
      <c r="D76" s="86">
        <f>C76</f>
        <v>1</v>
      </c>
      <c r="E76" s="87">
        <v>2</v>
      </c>
      <c r="F76" s="86">
        <f>E76+D76</f>
        <v>3</v>
      </c>
      <c r="G76" s="87">
        <v>6</v>
      </c>
      <c r="H76" s="86">
        <f>G76+F76</f>
        <v>9</v>
      </c>
      <c r="I76" s="87">
        <v>9</v>
      </c>
      <c r="J76" s="86">
        <f>I76+H76</f>
        <v>18</v>
      </c>
      <c r="K76" s="87">
        <v>8</v>
      </c>
      <c r="L76" s="86">
        <f>K76+J76</f>
        <v>26</v>
      </c>
      <c r="M76" s="87">
        <v>8</v>
      </c>
      <c r="N76" s="86">
        <f>M76+L76</f>
        <v>34</v>
      </c>
      <c r="O76" s="87">
        <v>8</v>
      </c>
      <c r="P76" s="86">
        <f>O76+N76</f>
        <v>42</v>
      </c>
      <c r="Q76" s="87">
        <v>4</v>
      </c>
      <c r="R76" s="86">
        <f>Q76+P76</f>
        <v>46</v>
      </c>
      <c r="S76" s="87">
        <v>4</v>
      </c>
      <c r="T76" s="86">
        <f>S76+R76</f>
        <v>50</v>
      </c>
      <c r="U76" s="87">
        <v>7</v>
      </c>
      <c r="V76" s="86">
        <f>U76+T76</f>
        <v>57</v>
      </c>
      <c r="W76" s="87">
        <v>10</v>
      </c>
      <c r="X76" s="86">
        <f>W76+V76</f>
        <v>67</v>
      </c>
      <c r="Y76" s="87">
        <v>2</v>
      </c>
      <c r="Z76" s="86">
        <f>Y76+X76</f>
        <v>69</v>
      </c>
      <c r="AA76" s="88">
        <f>MAX(D76,F76,H76,J76,L76,N76,P76,R76,T76,V76,X76,Z76)</f>
        <v>69</v>
      </c>
      <c r="AB76" s="71"/>
    </row>
    <row r="77" spans="1:28" s="13" customFormat="1" ht="24" customHeight="1" thickBot="1" x14ac:dyDescent="0.3">
      <c r="A77" s="70"/>
      <c r="B77" s="89"/>
      <c r="C77" s="90">
        <f>D76-D75</f>
        <v>0</v>
      </c>
      <c r="D77" s="91">
        <f>D76/D75</f>
        <v>1</v>
      </c>
      <c r="E77" s="92">
        <f>IF(E76="","",F76-F75)</f>
        <v>0</v>
      </c>
      <c r="F77" s="91">
        <f>IF(E76="","",F76/F75)</f>
        <v>1</v>
      </c>
      <c r="G77" s="92">
        <f>IF(G76="","",H76-H75)</f>
        <v>3</v>
      </c>
      <c r="H77" s="91">
        <f>IF(G76="","",H76/H75)</f>
        <v>1.5</v>
      </c>
      <c r="I77" s="92">
        <f>IF(I76="","",J76-J75)</f>
        <v>-1</v>
      </c>
      <c r="J77" s="91">
        <f>IF(I76="","",J76/J75)</f>
        <v>0.94736842105263153</v>
      </c>
      <c r="K77" s="92">
        <f>IF(K76="","",L76-L75)</f>
        <v>1</v>
      </c>
      <c r="L77" s="91">
        <f>IF(K76="","",L76/L75)</f>
        <v>1.04</v>
      </c>
      <c r="M77" s="92">
        <f>IF(M76="","",N76-N75)</f>
        <v>-25</v>
      </c>
      <c r="N77" s="91">
        <f>IF(M76="","",N76/N75)</f>
        <v>0.57627118644067798</v>
      </c>
      <c r="O77" s="92">
        <f>IF(O76="","",P76-P75)</f>
        <v>-30</v>
      </c>
      <c r="P77" s="91">
        <f>IF(O76="","",P76/P75)</f>
        <v>0.58333333333333337</v>
      </c>
      <c r="Q77" s="92">
        <f>IF(Q76="","",R76-R75)</f>
        <v>-30</v>
      </c>
      <c r="R77" s="91">
        <f>IF(Q76="","",R76/R75)</f>
        <v>0.60526315789473684</v>
      </c>
      <c r="S77" s="92">
        <f>IF(S76="","",T76-T75)</f>
        <v>-31</v>
      </c>
      <c r="T77" s="91">
        <f>IF(S76="","",T76/T75)</f>
        <v>0.61728395061728392</v>
      </c>
      <c r="U77" s="92">
        <f>IF(U76="","",V76-V75)</f>
        <v>-29</v>
      </c>
      <c r="V77" s="91">
        <f>IF(U76="","",V76/V75)</f>
        <v>0.66279069767441856</v>
      </c>
      <c r="W77" s="92">
        <f>IF(W76="","",X76-X75)</f>
        <v>-26</v>
      </c>
      <c r="X77" s="91">
        <f>IF(W76="","",X76/X75)</f>
        <v>0.72043010752688175</v>
      </c>
      <c r="Y77" s="92">
        <f>IF(Y76="","",Z76-Z75)</f>
        <v>-27</v>
      </c>
      <c r="Z77" s="91">
        <f>IF(Y76="","",Z76/Z75)</f>
        <v>0.71875</v>
      </c>
      <c r="AA77" s="93">
        <f>AA76/AA75</f>
        <v>0.71875</v>
      </c>
      <c r="AB77" s="71"/>
    </row>
    <row r="78" spans="1:28" s="13" customFormat="1" ht="24" customHeight="1" x14ac:dyDescent="0.25">
      <c r="A78" s="70"/>
      <c r="B78" s="79"/>
      <c r="C78" s="136">
        <v>2</v>
      </c>
      <c r="D78" s="137">
        <v>2</v>
      </c>
      <c r="E78" s="138">
        <v>4</v>
      </c>
      <c r="F78" s="137">
        <v>6</v>
      </c>
      <c r="G78" s="138">
        <v>4</v>
      </c>
      <c r="H78" s="137">
        <v>10</v>
      </c>
      <c r="I78" s="138">
        <v>4</v>
      </c>
      <c r="J78" s="137">
        <v>14</v>
      </c>
      <c r="K78" s="138">
        <v>8</v>
      </c>
      <c r="L78" s="137">
        <v>22</v>
      </c>
      <c r="M78" s="138">
        <v>9</v>
      </c>
      <c r="N78" s="137">
        <v>31</v>
      </c>
      <c r="O78" s="138">
        <v>12</v>
      </c>
      <c r="P78" s="137">
        <v>43</v>
      </c>
      <c r="Q78" s="138">
        <v>6</v>
      </c>
      <c r="R78" s="137">
        <v>49</v>
      </c>
      <c r="S78" s="138">
        <v>5</v>
      </c>
      <c r="T78" s="137">
        <v>54</v>
      </c>
      <c r="U78" s="138">
        <v>5</v>
      </c>
      <c r="V78" s="137">
        <v>59</v>
      </c>
      <c r="W78" s="138">
        <v>5</v>
      </c>
      <c r="X78" s="137">
        <v>64</v>
      </c>
      <c r="Y78" s="138">
        <v>2</v>
      </c>
      <c r="Z78" s="139">
        <v>66</v>
      </c>
      <c r="AA78" s="101">
        <v>66</v>
      </c>
      <c r="AB78" s="71"/>
    </row>
    <row r="79" spans="1:28" s="13" customFormat="1" ht="24" customHeight="1" x14ac:dyDescent="0.25">
      <c r="A79" s="70"/>
      <c r="B79" s="84" t="s">
        <v>124</v>
      </c>
      <c r="C79" s="85">
        <v>1</v>
      </c>
      <c r="D79" s="86">
        <f>C79</f>
        <v>1</v>
      </c>
      <c r="E79" s="87">
        <v>1</v>
      </c>
      <c r="F79" s="86">
        <f>E79+D79</f>
        <v>2</v>
      </c>
      <c r="G79" s="87">
        <v>3</v>
      </c>
      <c r="H79" s="86">
        <f>G79+F79</f>
        <v>5</v>
      </c>
      <c r="I79" s="87">
        <v>10</v>
      </c>
      <c r="J79" s="86">
        <f>I79+H79</f>
        <v>15</v>
      </c>
      <c r="K79" s="87">
        <v>7</v>
      </c>
      <c r="L79" s="86">
        <f>K79+J79</f>
        <v>22</v>
      </c>
      <c r="M79" s="87">
        <v>4</v>
      </c>
      <c r="N79" s="86">
        <f>M79+L79</f>
        <v>26</v>
      </c>
      <c r="O79" s="87">
        <v>4</v>
      </c>
      <c r="P79" s="86">
        <f>N79+O79</f>
        <v>30</v>
      </c>
      <c r="Q79" s="87">
        <v>3</v>
      </c>
      <c r="R79" s="86">
        <f>Q79+P79</f>
        <v>33</v>
      </c>
      <c r="S79" s="87">
        <v>1</v>
      </c>
      <c r="T79" s="86">
        <f>S79+R79</f>
        <v>34</v>
      </c>
      <c r="U79" s="87">
        <v>7</v>
      </c>
      <c r="V79" s="86">
        <f>U79+T79</f>
        <v>41</v>
      </c>
      <c r="W79" s="87">
        <v>3</v>
      </c>
      <c r="X79" s="86">
        <f>W79+V79</f>
        <v>44</v>
      </c>
      <c r="Y79" s="87">
        <v>1</v>
      </c>
      <c r="Z79" s="86">
        <f>Y79+X79</f>
        <v>45</v>
      </c>
      <c r="AA79" s="88">
        <f>MAX(D79,F79,H79,J79,L79,N79,P79,R79,T79,V79,X79,Z79)</f>
        <v>45</v>
      </c>
      <c r="AB79" s="71"/>
    </row>
    <row r="80" spans="1:28" s="13" customFormat="1" ht="24" customHeight="1" thickBot="1" x14ac:dyDescent="0.3">
      <c r="A80" s="70"/>
      <c r="B80" s="89"/>
      <c r="C80" s="90">
        <f>D79-D78</f>
        <v>-1</v>
      </c>
      <c r="D80" s="91">
        <f>IF(C79="","",D79/D78)</f>
        <v>0.5</v>
      </c>
      <c r="E80" s="92">
        <f>IF(E79="","",F79-F78)</f>
        <v>-4</v>
      </c>
      <c r="F80" s="91">
        <f>IF(E79="","",F79/F78)</f>
        <v>0.33333333333333331</v>
      </c>
      <c r="G80" s="92">
        <f>IF(G79="","",H79-H78)</f>
        <v>-5</v>
      </c>
      <c r="H80" s="91">
        <f>IF(G79="","",H79/H78)</f>
        <v>0.5</v>
      </c>
      <c r="I80" s="92">
        <f>IF(I79="","",J79-J78)</f>
        <v>1</v>
      </c>
      <c r="J80" s="91">
        <f>IF(I79="","",J79/J78)</f>
        <v>1.0714285714285714</v>
      </c>
      <c r="K80" s="92">
        <f>IF(K79="","",L79-L78)</f>
        <v>0</v>
      </c>
      <c r="L80" s="91">
        <f>IF(K79="","",L79/L78)</f>
        <v>1</v>
      </c>
      <c r="M80" s="92">
        <f>IF(M79="","",N79-N78)</f>
        <v>-5</v>
      </c>
      <c r="N80" s="91">
        <f>IF(M79="","",N79/N78)</f>
        <v>0.83870967741935487</v>
      </c>
      <c r="O80" s="92">
        <f>IF(O79="","",P79-P78)</f>
        <v>-13</v>
      </c>
      <c r="P80" s="91">
        <f>IF(O79="","",P79/P78)</f>
        <v>0.69767441860465118</v>
      </c>
      <c r="Q80" s="92">
        <f>IF(Q79="","",R79-R78)</f>
        <v>-16</v>
      </c>
      <c r="R80" s="91">
        <f>IF(Q79="","",R79/R78)</f>
        <v>0.67346938775510201</v>
      </c>
      <c r="S80" s="92">
        <f>IF(S79="","",T79-T78)</f>
        <v>-20</v>
      </c>
      <c r="T80" s="91">
        <f>IF(S79="","",T79/T78)</f>
        <v>0.62962962962962965</v>
      </c>
      <c r="U80" s="92">
        <f>IF(U79="","",V79-V78)</f>
        <v>-18</v>
      </c>
      <c r="V80" s="91">
        <f>IF(U79="","",V79/V78)</f>
        <v>0.69491525423728817</v>
      </c>
      <c r="W80" s="92">
        <f>IF(W79="","",X79-X78)</f>
        <v>-20</v>
      </c>
      <c r="X80" s="91">
        <f>IF(W79="","",X79/X78)</f>
        <v>0.6875</v>
      </c>
      <c r="Y80" s="92">
        <f>IF(Y79="","",Z79-Z78)</f>
        <v>-21</v>
      </c>
      <c r="Z80" s="91">
        <f>IF(Y79="","",Z79/Z78)</f>
        <v>0.68181818181818177</v>
      </c>
      <c r="AA80" s="93">
        <f>AA79/AA78</f>
        <v>0.68181818181818177</v>
      </c>
      <c r="AB80" s="71"/>
    </row>
    <row r="81" spans="1:28" s="13" customFormat="1" ht="24" customHeight="1" x14ac:dyDescent="0.25">
      <c r="A81" s="70"/>
      <c r="B81" s="79"/>
      <c r="C81" s="136">
        <v>24</v>
      </c>
      <c r="D81" s="137">
        <v>24</v>
      </c>
      <c r="E81" s="138">
        <v>21</v>
      </c>
      <c r="F81" s="137">
        <v>45</v>
      </c>
      <c r="G81" s="138">
        <v>21</v>
      </c>
      <c r="H81" s="137">
        <v>66</v>
      </c>
      <c r="I81" s="138">
        <v>30</v>
      </c>
      <c r="J81" s="137">
        <v>96</v>
      </c>
      <c r="K81" s="138">
        <v>9</v>
      </c>
      <c r="L81" s="137">
        <v>105</v>
      </c>
      <c r="M81" s="138">
        <v>77</v>
      </c>
      <c r="N81" s="137">
        <v>182</v>
      </c>
      <c r="O81" s="138">
        <v>8</v>
      </c>
      <c r="P81" s="137">
        <v>190</v>
      </c>
      <c r="Q81" s="138">
        <v>22</v>
      </c>
      <c r="R81" s="137">
        <v>212</v>
      </c>
      <c r="S81" s="138">
        <v>33</v>
      </c>
      <c r="T81" s="137">
        <v>245</v>
      </c>
      <c r="U81" s="138">
        <v>39</v>
      </c>
      <c r="V81" s="137">
        <v>284</v>
      </c>
      <c r="W81" s="138">
        <v>28</v>
      </c>
      <c r="X81" s="137">
        <v>312</v>
      </c>
      <c r="Y81" s="138">
        <v>55</v>
      </c>
      <c r="Z81" s="139">
        <v>367</v>
      </c>
      <c r="AA81" s="101">
        <v>367</v>
      </c>
      <c r="AB81" s="71"/>
    </row>
    <row r="82" spans="1:28" s="13" customFormat="1" ht="24" customHeight="1" x14ac:dyDescent="0.25">
      <c r="A82" s="70"/>
      <c r="B82" s="84" t="s">
        <v>360</v>
      </c>
      <c r="C82" s="85">
        <v>18</v>
      </c>
      <c r="D82" s="86">
        <f>C82</f>
        <v>18</v>
      </c>
      <c r="E82" s="87">
        <v>14</v>
      </c>
      <c r="F82" s="86">
        <f>E82+D82</f>
        <v>32</v>
      </c>
      <c r="G82" s="87">
        <v>14</v>
      </c>
      <c r="H82" s="86">
        <f>G82+F82</f>
        <v>46</v>
      </c>
      <c r="I82" s="87">
        <v>25</v>
      </c>
      <c r="J82" s="86">
        <f>I82+H82</f>
        <v>71</v>
      </c>
      <c r="K82" s="87">
        <v>33</v>
      </c>
      <c r="L82" s="86">
        <f>K82+J82</f>
        <v>104</v>
      </c>
      <c r="M82" s="87">
        <v>17</v>
      </c>
      <c r="N82" s="86">
        <f>M82+L82</f>
        <v>121</v>
      </c>
      <c r="O82" s="87">
        <v>10</v>
      </c>
      <c r="P82" s="86">
        <f>O82+N82</f>
        <v>131</v>
      </c>
      <c r="Q82" s="87">
        <v>16</v>
      </c>
      <c r="R82" s="86">
        <f>Q82+P82</f>
        <v>147</v>
      </c>
      <c r="S82" s="87">
        <v>35</v>
      </c>
      <c r="T82" s="86">
        <f>S82+R82</f>
        <v>182</v>
      </c>
      <c r="U82" s="87">
        <v>15</v>
      </c>
      <c r="V82" s="86">
        <f>U82+T82</f>
        <v>197</v>
      </c>
      <c r="W82" s="87">
        <v>17</v>
      </c>
      <c r="X82" s="86">
        <f>W82+V82</f>
        <v>214</v>
      </c>
      <c r="Y82" s="87">
        <v>19</v>
      </c>
      <c r="Z82" s="86">
        <f>Y82+X82</f>
        <v>233</v>
      </c>
      <c r="AA82" s="88">
        <f>MAX(D82,F82,H82,J82,L82,N82,P82,R82,T82,V82,X82,Z82)</f>
        <v>233</v>
      </c>
      <c r="AB82" s="71"/>
    </row>
    <row r="83" spans="1:28" s="13" customFormat="1" ht="24" customHeight="1" thickBot="1" x14ac:dyDescent="0.3">
      <c r="A83" s="70"/>
      <c r="B83" s="89"/>
      <c r="C83" s="90">
        <f>D82-D81</f>
        <v>-6</v>
      </c>
      <c r="D83" s="91">
        <f>D82/D81</f>
        <v>0.75</v>
      </c>
      <c r="E83" s="92">
        <f>IF(E82="","",F82-F81)</f>
        <v>-13</v>
      </c>
      <c r="F83" s="91">
        <f>IF(E82="","",F82/F81)</f>
        <v>0.71111111111111114</v>
      </c>
      <c r="G83" s="92">
        <f>IF(G82="","",H82-H81)</f>
        <v>-20</v>
      </c>
      <c r="H83" s="91">
        <f>IF(G82="","",H82/H81)</f>
        <v>0.69696969696969702</v>
      </c>
      <c r="I83" s="92">
        <f>IF(I82="","",J82-J81)</f>
        <v>-25</v>
      </c>
      <c r="J83" s="91">
        <f>IF(I82="","",J82/J81)</f>
        <v>0.73958333333333337</v>
      </c>
      <c r="K83" s="92">
        <f>IF(K82="","",L82-L81)</f>
        <v>-1</v>
      </c>
      <c r="L83" s="91">
        <f>IF(K82="","",L82/L81)</f>
        <v>0.99047619047619051</v>
      </c>
      <c r="M83" s="92">
        <f>IF(M82="","",N82-N81)</f>
        <v>-61</v>
      </c>
      <c r="N83" s="91">
        <f>IF(M82="","",N82/N81)</f>
        <v>0.6648351648351648</v>
      </c>
      <c r="O83" s="92">
        <f>IF(O82="","",P82-P81)</f>
        <v>-59</v>
      </c>
      <c r="P83" s="91">
        <f>IF(O82="","",P82/P81)</f>
        <v>0.68947368421052635</v>
      </c>
      <c r="Q83" s="92">
        <f>IF(Q82="","",R82-R81)</f>
        <v>-65</v>
      </c>
      <c r="R83" s="91">
        <f>IF(Q82="","",R82/R81)</f>
        <v>0.69339622641509435</v>
      </c>
      <c r="S83" s="92">
        <f>IF(S82="","",T82-T81)</f>
        <v>-63</v>
      </c>
      <c r="T83" s="91">
        <f>IF(S82="","",T82/T81)</f>
        <v>0.74285714285714288</v>
      </c>
      <c r="U83" s="92">
        <f>IF(U82="","",V82-V81)</f>
        <v>-87</v>
      </c>
      <c r="V83" s="91">
        <f>IF(U82="","",V82/V81)</f>
        <v>0.69366197183098588</v>
      </c>
      <c r="W83" s="92">
        <f>IF(W82="","",X82-X81)</f>
        <v>-98</v>
      </c>
      <c r="X83" s="91">
        <f>IF(W82="","",X82/X81)</f>
        <v>0.6858974358974359</v>
      </c>
      <c r="Y83" s="92">
        <f>IF(Y82="","",Z82-Z81)</f>
        <v>-134</v>
      </c>
      <c r="Z83" s="91">
        <f>IF(Y82="","",Z82/Z81)</f>
        <v>0.63487738419618533</v>
      </c>
      <c r="AA83" s="93">
        <f>AA82/AA81</f>
        <v>0.63487738419618533</v>
      </c>
      <c r="AB83" s="71"/>
    </row>
    <row r="84" spans="1:28" s="13" customFormat="1" ht="24" customHeight="1" x14ac:dyDescent="0.25">
      <c r="A84" s="70"/>
      <c r="B84" s="79"/>
      <c r="C84" s="136">
        <v>8</v>
      </c>
      <c r="D84" s="137">
        <v>8</v>
      </c>
      <c r="E84" s="138">
        <v>9</v>
      </c>
      <c r="F84" s="137">
        <v>17</v>
      </c>
      <c r="G84" s="138">
        <v>1</v>
      </c>
      <c r="H84" s="137">
        <v>18</v>
      </c>
      <c r="I84" s="138">
        <v>16</v>
      </c>
      <c r="J84" s="137">
        <v>34</v>
      </c>
      <c r="K84" s="138">
        <v>2</v>
      </c>
      <c r="L84" s="137">
        <v>36</v>
      </c>
      <c r="M84" s="138">
        <v>14</v>
      </c>
      <c r="N84" s="137">
        <v>50</v>
      </c>
      <c r="O84" s="138">
        <v>6</v>
      </c>
      <c r="P84" s="137">
        <v>56</v>
      </c>
      <c r="Q84" s="138">
        <v>16</v>
      </c>
      <c r="R84" s="137">
        <v>72</v>
      </c>
      <c r="S84" s="138">
        <v>8</v>
      </c>
      <c r="T84" s="137">
        <v>80</v>
      </c>
      <c r="U84" s="138">
        <v>8</v>
      </c>
      <c r="V84" s="137">
        <v>88</v>
      </c>
      <c r="W84" s="138">
        <v>13</v>
      </c>
      <c r="X84" s="137">
        <v>101</v>
      </c>
      <c r="Y84" s="138">
        <v>9</v>
      </c>
      <c r="Z84" s="139">
        <v>110</v>
      </c>
      <c r="AA84" s="101">
        <v>110</v>
      </c>
      <c r="AB84" s="71"/>
    </row>
    <row r="85" spans="1:28" s="13" customFormat="1" ht="24" customHeight="1" x14ac:dyDescent="0.25">
      <c r="A85" s="70"/>
      <c r="B85" s="84" t="s">
        <v>125</v>
      </c>
      <c r="C85" s="85">
        <v>9</v>
      </c>
      <c r="D85" s="86">
        <f>C85</f>
        <v>9</v>
      </c>
      <c r="E85" s="87">
        <v>11</v>
      </c>
      <c r="F85" s="86">
        <f>E85+D85</f>
        <v>20</v>
      </c>
      <c r="G85" s="87">
        <v>5</v>
      </c>
      <c r="H85" s="86">
        <f>G85+F85</f>
        <v>25</v>
      </c>
      <c r="I85" s="87">
        <v>5</v>
      </c>
      <c r="J85" s="86">
        <f>I85+H85</f>
        <v>30</v>
      </c>
      <c r="K85" s="87">
        <v>6</v>
      </c>
      <c r="L85" s="86">
        <f>K85+J85</f>
        <v>36</v>
      </c>
      <c r="M85" s="87">
        <v>10</v>
      </c>
      <c r="N85" s="86">
        <f>M85+L85</f>
        <v>46</v>
      </c>
      <c r="O85" s="87">
        <v>9</v>
      </c>
      <c r="P85" s="86">
        <f>O85+N85</f>
        <v>55</v>
      </c>
      <c r="Q85" s="87">
        <v>6</v>
      </c>
      <c r="R85" s="86">
        <f>Q85+P85</f>
        <v>61</v>
      </c>
      <c r="S85" s="87">
        <v>4</v>
      </c>
      <c r="T85" s="86">
        <f>S85+R85</f>
        <v>65</v>
      </c>
      <c r="U85" s="87">
        <v>9</v>
      </c>
      <c r="V85" s="86">
        <f>U85+T85</f>
        <v>74</v>
      </c>
      <c r="W85" s="87">
        <v>5</v>
      </c>
      <c r="X85" s="86">
        <f>W85+V85</f>
        <v>79</v>
      </c>
      <c r="Y85" s="87">
        <v>6</v>
      </c>
      <c r="Z85" s="86">
        <f>Y85+X85</f>
        <v>85</v>
      </c>
      <c r="AA85" s="88">
        <f>MAX(D85,F85,H85,J85,L85,N85,P85,R85,T85,V85,X85,Z85)</f>
        <v>85</v>
      </c>
      <c r="AB85" s="71"/>
    </row>
    <row r="86" spans="1:28" s="13" customFormat="1" ht="24" customHeight="1" thickBot="1" x14ac:dyDescent="0.3">
      <c r="A86" s="70"/>
      <c r="B86" s="89"/>
      <c r="C86" s="90">
        <f>D85-D84</f>
        <v>1</v>
      </c>
      <c r="D86" s="91">
        <f>D85/D84</f>
        <v>1.125</v>
      </c>
      <c r="E86" s="92">
        <f>IF(E85="","",F85-F84)</f>
        <v>3</v>
      </c>
      <c r="F86" s="91">
        <f>IF(E85="","",F85/F84)</f>
        <v>1.1764705882352942</v>
      </c>
      <c r="G86" s="92">
        <f>IF(G85="","",H85-H84)</f>
        <v>7</v>
      </c>
      <c r="H86" s="91">
        <f>IF(G85="","",H85/H84)</f>
        <v>1.3888888888888888</v>
      </c>
      <c r="I86" s="92">
        <f>IF(I85="","",J85-J84)</f>
        <v>-4</v>
      </c>
      <c r="J86" s="91">
        <f>IF(I85="","",J85/J84)</f>
        <v>0.88235294117647056</v>
      </c>
      <c r="K86" s="92">
        <f>IF(K85="","",L85-L84)</f>
        <v>0</v>
      </c>
      <c r="L86" s="91">
        <f>IF(K85="","",L85/L84)</f>
        <v>1</v>
      </c>
      <c r="M86" s="92">
        <f>IF(M85="","",N85-N84)</f>
        <v>-4</v>
      </c>
      <c r="N86" s="91">
        <f>IF(M85="","",N85/N84)</f>
        <v>0.92</v>
      </c>
      <c r="O86" s="92">
        <f>IF(O85="","",P85-P84)</f>
        <v>-1</v>
      </c>
      <c r="P86" s="91">
        <f>IF(O85="","",P85/P84)</f>
        <v>0.9821428571428571</v>
      </c>
      <c r="Q86" s="92">
        <f>IF(Q85="","",R85-R84)</f>
        <v>-11</v>
      </c>
      <c r="R86" s="91">
        <f>IF(Q85="","",R85/R84)</f>
        <v>0.84722222222222221</v>
      </c>
      <c r="S86" s="92">
        <f>IF(S85="","",T85-T84)</f>
        <v>-15</v>
      </c>
      <c r="T86" s="91">
        <f>IF(S85="","",T85/T84)</f>
        <v>0.8125</v>
      </c>
      <c r="U86" s="92">
        <f>IF(U85="","",V85-V84)</f>
        <v>-14</v>
      </c>
      <c r="V86" s="91">
        <f>IF(U85="","",V85/V84)</f>
        <v>0.84090909090909094</v>
      </c>
      <c r="W86" s="92">
        <f>IF(W85="","",X85-X84)</f>
        <v>-22</v>
      </c>
      <c r="X86" s="91">
        <f>IF(W85="","",X85/X84)</f>
        <v>0.78217821782178221</v>
      </c>
      <c r="Y86" s="92">
        <f>IF(Y85="","",Z85-Z84)</f>
        <v>-25</v>
      </c>
      <c r="Z86" s="91">
        <f>IF(Y85="","",Z85/Z84)</f>
        <v>0.77272727272727271</v>
      </c>
      <c r="AA86" s="93">
        <f>AA85/AA84</f>
        <v>0.77272727272727271</v>
      </c>
      <c r="AB86" s="71"/>
    </row>
    <row r="87" spans="1:28" s="13" customFormat="1" ht="24" customHeight="1" x14ac:dyDescent="0.25">
      <c r="A87" s="70"/>
      <c r="B87" s="79"/>
      <c r="C87" s="136">
        <v>2</v>
      </c>
      <c r="D87" s="137">
        <v>2</v>
      </c>
      <c r="E87" s="138">
        <v>10</v>
      </c>
      <c r="F87" s="137">
        <v>12</v>
      </c>
      <c r="G87" s="138">
        <v>8</v>
      </c>
      <c r="H87" s="137">
        <v>20</v>
      </c>
      <c r="I87" s="138">
        <v>9</v>
      </c>
      <c r="J87" s="137">
        <v>29</v>
      </c>
      <c r="K87" s="138">
        <v>9</v>
      </c>
      <c r="L87" s="137">
        <v>38</v>
      </c>
      <c r="M87" s="138">
        <v>11</v>
      </c>
      <c r="N87" s="137">
        <v>49</v>
      </c>
      <c r="O87" s="138">
        <v>5</v>
      </c>
      <c r="P87" s="137">
        <v>54</v>
      </c>
      <c r="Q87" s="138">
        <v>4</v>
      </c>
      <c r="R87" s="137">
        <v>58</v>
      </c>
      <c r="S87" s="138">
        <v>7</v>
      </c>
      <c r="T87" s="137">
        <v>65</v>
      </c>
      <c r="U87" s="138">
        <v>12</v>
      </c>
      <c r="V87" s="137">
        <v>77</v>
      </c>
      <c r="W87" s="138">
        <v>6</v>
      </c>
      <c r="X87" s="137">
        <v>83</v>
      </c>
      <c r="Y87" s="138">
        <v>8</v>
      </c>
      <c r="Z87" s="139">
        <v>91</v>
      </c>
      <c r="AA87" s="101">
        <v>91</v>
      </c>
      <c r="AB87" s="71"/>
    </row>
    <row r="88" spans="1:28" s="13" customFormat="1" ht="24" customHeight="1" x14ac:dyDescent="0.25">
      <c r="A88" s="70"/>
      <c r="B88" s="84" t="s">
        <v>126</v>
      </c>
      <c r="C88" s="85">
        <v>8</v>
      </c>
      <c r="D88" s="86">
        <f>C88</f>
        <v>8</v>
      </c>
      <c r="E88" s="87">
        <v>12</v>
      </c>
      <c r="F88" s="86">
        <f>E88+D88</f>
        <v>20</v>
      </c>
      <c r="G88" s="87">
        <v>8</v>
      </c>
      <c r="H88" s="86">
        <f>G88+F88</f>
        <v>28</v>
      </c>
      <c r="I88" s="87">
        <v>3</v>
      </c>
      <c r="J88" s="86">
        <f>I88+H88</f>
        <v>31</v>
      </c>
      <c r="K88" s="87">
        <v>0</v>
      </c>
      <c r="L88" s="86">
        <f>K88+J88</f>
        <v>31</v>
      </c>
      <c r="M88" s="87">
        <v>1</v>
      </c>
      <c r="N88" s="86">
        <f>M88+L88</f>
        <v>32</v>
      </c>
      <c r="O88" s="87">
        <v>5</v>
      </c>
      <c r="P88" s="86">
        <f>O88+N88</f>
        <v>37</v>
      </c>
      <c r="Q88" s="87">
        <v>15</v>
      </c>
      <c r="R88" s="86">
        <f>Q88+P88</f>
        <v>52</v>
      </c>
      <c r="S88" s="87">
        <v>4</v>
      </c>
      <c r="T88" s="86">
        <f>S88+R88</f>
        <v>56</v>
      </c>
      <c r="U88" s="87">
        <v>8</v>
      </c>
      <c r="V88" s="86">
        <f>U88+T88</f>
        <v>64</v>
      </c>
      <c r="W88" s="87">
        <v>7</v>
      </c>
      <c r="X88" s="86">
        <f>W88+V88</f>
        <v>71</v>
      </c>
      <c r="Y88" s="87">
        <v>21</v>
      </c>
      <c r="Z88" s="86">
        <f>Y88+X88</f>
        <v>92</v>
      </c>
      <c r="AA88" s="88">
        <f>MAX(D88,F88,H88,J88,L88,N88,P88,R88,T88,V88,X88,Z88)</f>
        <v>92</v>
      </c>
      <c r="AB88" s="71"/>
    </row>
    <row r="89" spans="1:28" s="13" customFormat="1" ht="24" customHeight="1" thickBot="1" x14ac:dyDescent="0.3">
      <c r="A89" s="70"/>
      <c r="B89" s="89"/>
      <c r="C89" s="90">
        <f>D88-D87</f>
        <v>6</v>
      </c>
      <c r="D89" s="91">
        <f>D88/D87</f>
        <v>4</v>
      </c>
      <c r="E89" s="92">
        <f>IF(E88="","",F88-F87)</f>
        <v>8</v>
      </c>
      <c r="F89" s="91">
        <f>IF(E88="","",F88/F87)</f>
        <v>1.6666666666666667</v>
      </c>
      <c r="G89" s="92">
        <f>IF(G88="","",H88-H87)</f>
        <v>8</v>
      </c>
      <c r="H89" s="91">
        <f>IF(G88="","",H88/H87)</f>
        <v>1.4</v>
      </c>
      <c r="I89" s="92">
        <f>IF(I88="","",J88-J87)</f>
        <v>2</v>
      </c>
      <c r="J89" s="91">
        <f>IF(I88="","",J88/J87)</f>
        <v>1.0689655172413792</v>
      </c>
      <c r="K89" s="92">
        <f>IF(K88="","",L88-L87)</f>
        <v>-7</v>
      </c>
      <c r="L89" s="91">
        <f>IF(K88="","",L88/L87)</f>
        <v>0.81578947368421051</v>
      </c>
      <c r="M89" s="92">
        <f>IF(M88="","",N88-N87)</f>
        <v>-17</v>
      </c>
      <c r="N89" s="91">
        <f>IF(M88="","",N88/N87)</f>
        <v>0.65306122448979587</v>
      </c>
      <c r="O89" s="92">
        <f>IF(O88="","",P88-P87)</f>
        <v>-17</v>
      </c>
      <c r="P89" s="91">
        <f>IF(O88="","",P88/P87)</f>
        <v>0.68518518518518523</v>
      </c>
      <c r="Q89" s="92">
        <f>IF(Q88="","",R88-R87)</f>
        <v>-6</v>
      </c>
      <c r="R89" s="91">
        <f>IF(Q88="","",R88/R87)</f>
        <v>0.89655172413793105</v>
      </c>
      <c r="S89" s="92">
        <f>IF(S88="","",T88-T87)</f>
        <v>-9</v>
      </c>
      <c r="T89" s="91">
        <f>IF(S88="","",T88/T87)</f>
        <v>0.86153846153846159</v>
      </c>
      <c r="U89" s="92">
        <f>IF(U88="","",V88-V87)</f>
        <v>-13</v>
      </c>
      <c r="V89" s="91">
        <f>IF(U88="","",V88/V87)</f>
        <v>0.83116883116883122</v>
      </c>
      <c r="W89" s="92">
        <f>IF(W88="","",X88-X87)</f>
        <v>-12</v>
      </c>
      <c r="X89" s="91">
        <f>IF(W88="","",X88/X87)</f>
        <v>0.85542168674698793</v>
      </c>
      <c r="Y89" s="92">
        <f>IF(Y88="","",Z88-Z87)</f>
        <v>1</v>
      </c>
      <c r="Z89" s="91">
        <f>IF(Y88="","",Z88/Z87)</f>
        <v>1.0109890109890109</v>
      </c>
      <c r="AA89" s="93">
        <f>AA88/AA87</f>
        <v>1.0109890109890109</v>
      </c>
      <c r="AB89" s="71"/>
    </row>
    <row r="90" spans="1:28" s="13" customFormat="1" ht="24" customHeight="1" x14ac:dyDescent="0.25">
      <c r="A90" s="70"/>
      <c r="B90" s="79"/>
      <c r="C90" s="140">
        <v>3</v>
      </c>
      <c r="D90" s="137">
        <v>3</v>
      </c>
      <c r="E90" s="141">
        <v>3</v>
      </c>
      <c r="F90" s="137">
        <v>6</v>
      </c>
      <c r="G90" s="141">
        <v>6</v>
      </c>
      <c r="H90" s="137">
        <v>12</v>
      </c>
      <c r="I90" s="141">
        <v>5</v>
      </c>
      <c r="J90" s="137">
        <v>17</v>
      </c>
      <c r="K90" s="141">
        <v>7</v>
      </c>
      <c r="L90" s="137">
        <v>24</v>
      </c>
      <c r="M90" s="141">
        <v>5</v>
      </c>
      <c r="N90" s="137">
        <v>29</v>
      </c>
      <c r="O90" s="141">
        <v>2</v>
      </c>
      <c r="P90" s="137">
        <v>31</v>
      </c>
      <c r="Q90" s="141">
        <v>2</v>
      </c>
      <c r="R90" s="137">
        <v>33</v>
      </c>
      <c r="S90" s="141">
        <v>2</v>
      </c>
      <c r="T90" s="137">
        <v>35</v>
      </c>
      <c r="U90" s="141">
        <v>18</v>
      </c>
      <c r="V90" s="137">
        <v>53</v>
      </c>
      <c r="W90" s="141">
        <v>4</v>
      </c>
      <c r="X90" s="137">
        <v>57</v>
      </c>
      <c r="Y90" s="141">
        <v>14</v>
      </c>
      <c r="Z90" s="139">
        <v>71</v>
      </c>
      <c r="AA90" s="101">
        <v>71</v>
      </c>
      <c r="AB90" s="71"/>
    </row>
    <row r="91" spans="1:28" s="13" customFormat="1" ht="24" customHeight="1" x14ac:dyDescent="0.25">
      <c r="A91" s="70"/>
      <c r="B91" s="84" t="s">
        <v>127</v>
      </c>
      <c r="C91" s="119">
        <v>6</v>
      </c>
      <c r="D91" s="86">
        <f>C91</f>
        <v>6</v>
      </c>
      <c r="E91" s="120">
        <v>22</v>
      </c>
      <c r="F91" s="86">
        <f>E91+D91</f>
        <v>28</v>
      </c>
      <c r="G91" s="120">
        <v>6</v>
      </c>
      <c r="H91" s="86">
        <f>G91+F91</f>
        <v>34</v>
      </c>
      <c r="I91" s="120">
        <v>3</v>
      </c>
      <c r="J91" s="86">
        <f>I91+H91</f>
        <v>37</v>
      </c>
      <c r="K91" s="120">
        <v>3</v>
      </c>
      <c r="L91" s="86">
        <f>K91+J91</f>
        <v>40</v>
      </c>
      <c r="M91" s="120">
        <v>0</v>
      </c>
      <c r="N91" s="86">
        <f>M91+L91</f>
        <v>40</v>
      </c>
      <c r="O91" s="120">
        <v>4</v>
      </c>
      <c r="P91" s="86">
        <f>O91+N91</f>
        <v>44</v>
      </c>
      <c r="Q91" s="120">
        <v>12</v>
      </c>
      <c r="R91" s="86">
        <f>Q91+P91</f>
        <v>56</v>
      </c>
      <c r="S91" s="120">
        <v>1</v>
      </c>
      <c r="T91" s="86">
        <f>S91+R91</f>
        <v>57</v>
      </c>
      <c r="U91" s="120">
        <v>1</v>
      </c>
      <c r="V91" s="86">
        <f>U91+T91</f>
        <v>58</v>
      </c>
      <c r="W91" s="120">
        <v>1</v>
      </c>
      <c r="X91" s="86">
        <f>W91+V91</f>
        <v>59</v>
      </c>
      <c r="Y91" s="120">
        <v>33</v>
      </c>
      <c r="Z91" s="86">
        <f>Y91+X91</f>
        <v>92</v>
      </c>
      <c r="AA91" s="88">
        <f>MAX(D91,F91,H91,J91,L91,N91,P91,R91,T91,V91,X91,Z91)</f>
        <v>92</v>
      </c>
      <c r="AB91" s="71"/>
    </row>
    <row r="92" spans="1:28" s="13" customFormat="1" ht="24" customHeight="1" thickBot="1" x14ac:dyDescent="0.3">
      <c r="A92" s="70"/>
      <c r="B92" s="89"/>
      <c r="C92" s="90">
        <f>D91-D90</f>
        <v>3</v>
      </c>
      <c r="D92" s="91">
        <f>D91/D90</f>
        <v>2</v>
      </c>
      <c r="E92" s="92">
        <f>IF(E91="","",F91-F90)</f>
        <v>22</v>
      </c>
      <c r="F92" s="91">
        <f>IF(E91="","",F91/F90)</f>
        <v>4.666666666666667</v>
      </c>
      <c r="G92" s="92">
        <f>IF(G91="","",H91-H90)</f>
        <v>22</v>
      </c>
      <c r="H92" s="91">
        <f>IF(G91="","",H91/H90)</f>
        <v>2.8333333333333335</v>
      </c>
      <c r="I92" s="92">
        <f>IF(I91="","",J91-J90)</f>
        <v>20</v>
      </c>
      <c r="J92" s="91">
        <f>IF(I91="","",J91/J90)</f>
        <v>2.1764705882352939</v>
      </c>
      <c r="K92" s="92">
        <f>IF(K91="","",L91-L90)</f>
        <v>16</v>
      </c>
      <c r="L92" s="91">
        <f>IF(K91="","",L91/L90)</f>
        <v>1.6666666666666667</v>
      </c>
      <c r="M92" s="92">
        <f>IF(M91="","",N91-N90)</f>
        <v>11</v>
      </c>
      <c r="N92" s="91">
        <f>IF(M91="","",N91/N90)</f>
        <v>1.3793103448275863</v>
      </c>
      <c r="O92" s="92">
        <f>IF(O91="","",P91-P90)</f>
        <v>13</v>
      </c>
      <c r="P92" s="91">
        <f>IF(O91="","",P91/P90)</f>
        <v>1.4193548387096775</v>
      </c>
      <c r="Q92" s="92">
        <f>IF(Q91="","",R91-R90)</f>
        <v>23</v>
      </c>
      <c r="R92" s="91">
        <f>IF(Q91="","",R91/R90)</f>
        <v>1.696969696969697</v>
      </c>
      <c r="S92" s="92">
        <f>IF(S91="","",T91-T90)</f>
        <v>22</v>
      </c>
      <c r="T92" s="91">
        <f>IF(S91="","",T91/T90)</f>
        <v>1.6285714285714286</v>
      </c>
      <c r="U92" s="92">
        <f>IF(U91="","",V91-V90)</f>
        <v>5</v>
      </c>
      <c r="V92" s="91">
        <f>IF(U91="","",V91/V90)</f>
        <v>1.0943396226415094</v>
      </c>
      <c r="W92" s="92">
        <f>IF(W91="","",X91-X90)</f>
        <v>2</v>
      </c>
      <c r="X92" s="91">
        <f>IF(W91="","",X91/X90)</f>
        <v>1.0350877192982457</v>
      </c>
      <c r="Y92" s="92">
        <f>IF(Y91="","",Z91-Z90)</f>
        <v>21</v>
      </c>
      <c r="Z92" s="91">
        <f>IF(Y91="","",Z91/Z90)</f>
        <v>1.295774647887324</v>
      </c>
      <c r="AA92" s="93">
        <f>AA91/AA90</f>
        <v>1.295774647887324</v>
      </c>
      <c r="AB92" s="71"/>
    </row>
    <row r="93" spans="1:28" s="13" customFormat="1" ht="24" customHeight="1" x14ac:dyDescent="0.25">
      <c r="A93" s="70"/>
      <c r="B93" s="79"/>
      <c r="C93" s="142">
        <v>41</v>
      </c>
      <c r="D93" s="143">
        <v>41</v>
      </c>
      <c r="E93" s="144">
        <v>73</v>
      </c>
      <c r="F93" s="143">
        <v>114</v>
      </c>
      <c r="G93" s="144">
        <v>53</v>
      </c>
      <c r="H93" s="143">
        <v>167</v>
      </c>
      <c r="I93" s="144">
        <v>38</v>
      </c>
      <c r="J93" s="143">
        <v>205</v>
      </c>
      <c r="K93" s="144">
        <v>65</v>
      </c>
      <c r="L93" s="143">
        <v>270</v>
      </c>
      <c r="M93" s="144">
        <v>108</v>
      </c>
      <c r="N93" s="143">
        <v>378</v>
      </c>
      <c r="O93" s="144">
        <v>57</v>
      </c>
      <c r="P93" s="143">
        <v>435</v>
      </c>
      <c r="Q93" s="144">
        <v>54</v>
      </c>
      <c r="R93" s="143">
        <v>489</v>
      </c>
      <c r="S93" s="144">
        <v>15</v>
      </c>
      <c r="T93" s="143">
        <v>504</v>
      </c>
      <c r="U93" s="144">
        <v>59</v>
      </c>
      <c r="V93" s="143">
        <v>563</v>
      </c>
      <c r="W93" s="144">
        <v>85</v>
      </c>
      <c r="X93" s="143">
        <v>648</v>
      </c>
      <c r="Y93" s="144">
        <v>95</v>
      </c>
      <c r="Z93" s="145">
        <v>743</v>
      </c>
      <c r="AA93" s="101">
        <v>743</v>
      </c>
      <c r="AB93" s="71"/>
    </row>
    <row r="94" spans="1:28" s="13" customFormat="1" ht="24" customHeight="1" x14ac:dyDescent="0.25">
      <c r="A94" s="70"/>
      <c r="B94" s="84" t="s">
        <v>128</v>
      </c>
      <c r="C94" s="119">
        <v>61</v>
      </c>
      <c r="D94" s="86">
        <f>C94</f>
        <v>61</v>
      </c>
      <c r="E94" s="120">
        <v>118</v>
      </c>
      <c r="F94" s="86">
        <f>E94+D94</f>
        <v>179</v>
      </c>
      <c r="G94" s="120">
        <v>47</v>
      </c>
      <c r="H94" s="86">
        <f>G94+F94</f>
        <v>226</v>
      </c>
      <c r="I94" s="120">
        <v>45</v>
      </c>
      <c r="J94" s="86">
        <f>I94+H94</f>
        <v>271</v>
      </c>
      <c r="K94" s="120">
        <v>15</v>
      </c>
      <c r="L94" s="86">
        <f>K94+J94</f>
        <v>286</v>
      </c>
      <c r="M94" s="120">
        <v>33</v>
      </c>
      <c r="N94" s="86">
        <f>M94+L94</f>
        <v>319</v>
      </c>
      <c r="O94" s="120">
        <v>79</v>
      </c>
      <c r="P94" s="86">
        <f>O94+N94</f>
        <v>398</v>
      </c>
      <c r="Q94" s="120">
        <v>35</v>
      </c>
      <c r="R94" s="86">
        <f>Q94+P94</f>
        <v>433</v>
      </c>
      <c r="S94" s="120">
        <v>17</v>
      </c>
      <c r="T94" s="86">
        <f>S94+R94</f>
        <v>450</v>
      </c>
      <c r="U94" s="120">
        <v>48</v>
      </c>
      <c r="V94" s="86">
        <f>U94+T94</f>
        <v>498</v>
      </c>
      <c r="W94" s="120">
        <v>55</v>
      </c>
      <c r="X94" s="86">
        <f>W94+V94</f>
        <v>553</v>
      </c>
      <c r="Y94" s="120">
        <v>22</v>
      </c>
      <c r="Z94" s="86">
        <f>Y94+X94</f>
        <v>575</v>
      </c>
      <c r="AA94" s="88">
        <f>MAX(D94,F94,H94,J94,L94,N94,P94,R94,T94,V94,X94,Z94)</f>
        <v>575</v>
      </c>
      <c r="AB94" s="71"/>
    </row>
    <row r="95" spans="1:28" s="13" customFormat="1" ht="24" customHeight="1" thickBot="1" x14ac:dyDescent="0.3">
      <c r="A95" s="70"/>
      <c r="B95" s="89"/>
      <c r="C95" s="90">
        <f>D94-D93</f>
        <v>20</v>
      </c>
      <c r="D95" s="91">
        <f>D94/D93</f>
        <v>1.4878048780487805</v>
      </c>
      <c r="E95" s="92">
        <f>IF(E94="","",F94-F93)</f>
        <v>65</v>
      </c>
      <c r="F95" s="91">
        <f>IF(E94="","",F94/F93)</f>
        <v>1.5701754385964912</v>
      </c>
      <c r="G95" s="92">
        <f>IF(G94="","",H94-H93)</f>
        <v>59</v>
      </c>
      <c r="H95" s="91">
        <f>IF(G94="","",H94/H93)</f>
        <v>1.3532934131736527</v>
      </c>
      <c r="I95" s="92">
        <f>IF(I94="","",J94-J93)</f>
        <v>66</v>
      </c>
      <c r="J95" s="91">
        <f>IF(I94="","",J94/J93)</f>
        <v>1.3219512195121952</v>
      </c>
      <c r="K95" s="92">
        <f>IF(K94="","",L94-L93)</f>
        <v>16</v>
      </c>
      <c r="L95" s="91">
        <f>IF(K94="","",L94/L93)</f>
        <v>1.0592592592592593</v>
      </c>
      <c r="M95" s="92">
        <f>IF(M94="","",N94-N93)</f>
        <v>-59</v>
      </c>
      <c r="N95" s="91">
        <f>IF(M94="","",N94/N93)</f>
        <v>0.84391534391534395</v>
      </c>
      <c r="O95" s="92">
        <f>IF(O94="","",P94-P93)</f>
        <v>-37</v>
      </c>
      <c r="P95" s="91">
        <f>IF(O94="","",P94/P93)</f>
        <v>0.9149425287356322</v>
      </c>
      <c r="Q95" s="92">
        <f>IF(Q94="","",R94-R93)</f>
        <v>-56</v>
      </c>
      <c r="R95" s="91">
        <f>IF(Q94="","",R94/R93)</f>
        <v>0.88548057259713697</v>
      </c>
      <c r="S95" s="92">
        <f>IF(S94="","",T94-T93)</f>
        <v>-54</v>
      </c>
      <c r="T95" s="91">
        <f>IF(S94="","",T94/T93)</f>
        <v>0.8928571428571429</v>
      </c>
      <c r="U95" s="92">
        <f>IF(U94="","",V94-V93)</f>
        <v>-65</v>
      </c>
      <c r="V95" s="91">
        <f>IF(U94="","",V94/V93)</f>
        <v>0.88454706927175841</v>
      </c>
      <c r="W95" s="92">
        <f>IF(W94="","",X94-X93)</f>
        <v>-95</v>
      </c>
      <c r="X95" s="91">
        <f>IF(W94="","",X94/X93)</f>
        <v>0.85339506172839508</v>
      </c>
      <c r="Y95" s="92">
        <f>IF(Y94="","",Z94-Z93)</f>
        <v>-168</v>
      </c>
      <c r="Z95" s="91">
        <f>IF(Y94="","",Z94/Z93)</f>
        <v>0.77388963660834453</v>
      </c>
      <c r="AA95" s="93">
        <f>AA94/AA93</f>
        <v>0.77388963660834453</v>
      </c>
      <c r="AB95" s="71"/>
    </row>
    <row r="96" spans="1:28" s="13" customFormat="1" ht="24" customHeight="1" x14ac:dyDescent="0.25">
      <c r="A96" s="70"/>
      <c r="B96" s="79"/>
      <c r="C96" s="308">
        <v>4</v>
      </c>
      <c r="D96" s="309">
        <v>4</v>
      </c>
      <c r="E96" s="310">
        <v>5</v>
      </c>
      <c r="F96" s="309">
        <v>9</v>
      </c>
      <c r="G96" s="310">
        <v>3</v>
      </c>
      <c r="H96" s="309">
        <v>12</v>
      </c>
      <c r="I96" s="310">
        <v>5</v>
      </c>
      <c r="J96" s="309">
        <v>17</v>
      </c>
      <c r="K96" s="310">
        <v>16</v>
      </c>
      <c r="L96" s="309">
        <v>33</v>
      </c>
      <c r="M96" s="310">
        <v>4</v>
      </c>
      <c r="N96" s="309">
        <v>37</v>
      </c>
      <c r="O96" s="310">
        <v>6</v>
      </c>
      <c r="P96" s="309">
        <v>43</v>
      </c>
      <c r="Q96" s="310">
        <v>3</v>
      </c>
      <c r="R96" s="309">
        <v>46</v>
      </c>
      <c r="S96" s="310">
        <v>3</v>
      </c>
      <c r="T96" s="309">
        <v>49</v>
      </c>
      <c r="U96" s="310">
        <v>6</v>
      </c>
      <c r="V96" s="309">
        <v>55</v>
      </c>
      <c r="W96" s="310">
        <v>2</v>
      </c>
      <c r="X96" s="309">
        <v>57</v>
      </c>
      <c r="Y96" s="310">
        <v>3</v>
      </c>
      <c r="Z96" s="311">
        <v>60</v>
      </c>
      <c r="AA96" s="101">
        <v>60</v>
      </c>
      <c r="AB96" s="71"/>
    </row>
    <row r="97" spans="1:28" s="13" customFormat="1" ht="24" customHeight="1" x14ac:dyDescent="0.25">
      <c r="A97" s="70"/>
      <c r="B97" s="84" t="s">
        <v>129</v>
      </c>
      <c r="C97" s="119">
        <v>2</v>
      </c>
      <c r="D97" s="86">
        <f>C97</f>
        <v>2</v>
      </c>
      <c r="E97" s="120">
        <v>1</v>
      </c>
      <c r="F97" s="86">
        <f>E97+D97</f>
        <v>3</v>
      </c>
      <c r="G97" s="120">
        <v>2</v>
      </c>
      <c r="H97" s="86">
        <f>G97+F97</f>
        <v>5</v>
      </c>
      <c r="I97" s="120">
        <v>5</v>
      </c>
      <c r="J97" s="86">
        <f>I97+H97</f>
        <v>10</v>
      </c>
      <c r="K97" s="120">
        <v>3</v>
      </c>
      <c r="L97" s="86">
        <f>K97+J97</f>
        <v>13</v>
      </c>
      <c r="M97" s="120">
        <v>3</v>
      </c>
      <c r="N97" s="86">
        <f>M97+L97</f>
        <v>16</v>
      </c>
      <c r="O97" s="120">
        <v>3</v>
      </c>
      <c r="P97" s="86">
        <f>O97+N97</f>
        <v>19</v>
      </c>
      <c r="Q97" s="120">
        <v>2</v>
      </c>
      <c r="R97" s="86">
        <f>Q97+P97</f>
        <v>21</v>
      </c>
      <c r="S97" s="120">
        <v>2</v>
      </c>
      <c r="T97" s="86">
        <f>S97+R97</f>
        <v>23</v>
      </c>
      <c r="U97" s="120">
        <v>3</v>
      </c>
      <c r="V97" s="86">
        <f>U97+T97</f>
        <v>26</v>
      </c>
      <c r="W97" s="120">
        <v>7</v>
      </c>
      <c r="X97" s="86">
        <f>W97+V97</f>
        <v>33</v>
      </c>
      <c r="Y97" s="120">
        <v>3</v>
      </c>
      <c r="Z97" s="86">
        <f>Y97+X97</f>
        <v>36</v>
      </c>
      <c r="AA97" s="88">
        <f>MAX(D97,F97,H97,J97,L97,N97,P97,R97,T97,V97,X97,Z97)</f>
        <v>36</v>
      </c>
      <c r="AB97" s="71"/>
    </row>
    <row r="98" spans="1:28" s="13" customFormat="1" ht="24" customHeight="1" thickBot="1" x14ac:dyDescent="0.3">
      <c r="A98" s="70"/>
      <c r="B98" s="89"/>
      <c r="C98" s="90">
        <f>D97-D96</f>
        <v>-2</v>
      </c>
      <c r="D98" s="91">
        <f>D97/D96</f>
        <v>0.5</v>
      </c>
      <c r="E98" s="92">
        <f>IF(E97="","",F97-F96)</f>
        <v>-6</v>
      </c>
      <c r="F98" s="91">
        <f>IF(E97="","",F97/F96)</f>
        <v>0.33333333333333331</v>
      </c>
      <c r="G98" s="92">
        <f>IF(G97="","",H97-H96)</f>
        <v>-7</v>
      </c>
      <c r="H98" s="91">
        <f>IF(G97="","",H97/H96)</f>
        <v>0.41666666666666669</v>
      </c>
      <c r="I98" s="92">
        <f>IF(I97="","",J97-J96)</f>
        <v>-7</v>
      </c>
      <c r="J98" s="91">
        <f>IF(I97="","",J97/J96)</f>
        <v>0.58823529411764708</v>
      </c>
      <c r="K98" s="92">
        <f>IF(K97="","",L97-L96)</f>
        <v>-20</v>
      </c>
      <c r="L98" s="91">
        <f>IF(K97="","",L97/L96)</f>
        <v>0.39393939393939392</v>
      </c>
      <c r="M98" s="92">
        <f>IF(M97="","",N97-N96)</f>
        <v>-21</v>
      </c>
      <c r="N98" s="91">
        <f>IF(M97="","",N97/N96)</f>
        <v>0.43243243243243246</v>
      </c>
      <c r="O98" s="92">
        <f>IF(O97="","",P97-P96)</f>
        <v>-24</v>
      </c>
      <c r="P98" s="91">
        <f>IF(O97="","",P97/P96)</f>
        <v>0.44186046511627908</v>
      </c>
      <c r="Q98" s="92">
        <f>IF(Q97="","",R97-R96)</f>
        <v>-25</v>
      </c>
      <c r="R98" s="91">
        <f>IF(Q97="","",R97/R96)</f>
        <v>0.45652173913043476</v>
      </c>
      <c r="S98" s="92">
        <f>IF(S97="","",T97-T96)</f>
        <v>-26</v>
      </c>
      <c r="T98" s="91">
        <f>IF(S97="","",T97/T96)</f>
        <v>0.46938775510204084</v>
      </c>
      <c r="U98" s="92">
        <f>IF(U97="","",V97-V96)</f>
        <v>-29</v>
      </c>
      <c r="V98" s="91">
        <f>IF(U97="","",V97/V96)</f>
        <v>0.47272727272727272</v>
      </c>
      <c r="W98" s="92">
        <f>IF(W97="","",X97-X96)</f>
        <v>-24</v>
      </c>
      <c r="X98" s="91">
        <f>IF(W97="","",X97/X96)</f>
        <v>0.57894736842105265</v>
      </c>
      <c r="Y98" s="92">
        <f>IF(Y97="","",Z97-Z96)</f>
        <v>-24</v>
      </c>
      <c r="Z98" s="91">
        <f>IF(Y97="","",Z97/Z96)</f>
        <v>0.6</v>
      </c>
      <c r="AA98" s="93">
        <f>AA97/AA96</f>
        <v>0.6</v>
      </c>
      <c r="AB98" s="71"/>
    </row>
    <row r="99" spans="1:28" s="13" customFormat="1" ht="24" customHeight="1" x14ac:dyDescent="0.25">
      <c r="A99" s="70"/>
      <c r="B99" s="79"/>
      <c r="C99" s="94">
        <f>C60+C63+C66+C69+C72+C75+C78+C81+C84+C87+C90+C93+C96</f>
        <v>106</v>
      </c>
      <c r="D99" s="95">
        <f>D60+D63+D66+D69+D72+D75+D78+D81+D84+D87+D90+D93+D96</f>
        <v>106</v>
      </c>
      <c r="E99" s="96">
        <f>IF(E60="","",(E60+E63+E66+E69+E72+E75+E78+E81+E84+E87+E90+E93+E96))</f>
        <v>145</v>
      </c>
      <c r="F99" s="95">
        <f>IF(E99="","",E99+D99)</f>
        <v>251</v>
      </c>
      <c r="G99" s="96">
        <f>IF(G60="","",(G60+G63+G66+G69+G72+G75+G78+G81+G84+G87+G90+G93+G96))</f>
        <v>144</v>
      </c>
      <c r="H99" s="95">
        <f>IF(G99="","",G99+F99)</f>
        <v>395</v>
      </c>
      <c r="I99" s="96">
        <f>IF(I60="","",(I60+I63+I66+I69+I72+I75+I78+I81+I84+I87+I90+I93+I96))</f>
        <v>185</v>
      </c>
      <c r="J99" s="95">
        <f>IF(I99="","",I99+H99)</f>
        <v>580</v>
      </c>
      <c r="K99" s="96">
        <f>IF(K60="","",(K60+K63+K66+K69+K72+K75+K78+K81+K84+K87+K90+K93+K96))</f>
        <v>153</v>
      </c>
      <c r="L99" s="95">
        <f>IF(K99="","",K99+J99)</f>
        <v>733</v>
      </c>
      <c r="M99" s="96">
        <f>IF(M60="","",(M60+M63+M66+M69+M72+M75+M78+M81+M84+M87+M90+M93+M96))</f>
        <v>315</v>
      </c>
      <c r="N99" s="95">
        <f>IF(M99="","",M99+L99)</f>
        <v>1048</v>
      </c>
      <c r="O99" s="96">
        <f>IF(O60="","",(O60+O63+O66+O69+O72+O75+O78+O81+O84+O87+O90+O93+O96))</f>
        <v>163</v>
      </c>
      <c r="P99" s="95">
        <f>IF(O99="","",O99+N99)</f>
        <v>1211</v>
      </c>
      <c r="Q99" s="96">
        <f>IF(Q60="","",(Q60+Q63+Q66+Q69+Q72+Q75+Q78+Q81+Q84+Q87+Q90+Q93+Q96))</f>
        <v>136</v>
      </c>
      <c r="R99" s="95">
        <f>IF(Q99="","",Q99+P99)</f>
        <v>1347</v>
      </c>
      <c r="S99" s="96">
        <f>IF(S60="","",(S60+S63+S66+S69+S72+S75+S78+S81+S84+S87+S90+S93+S96))</f>
        <v>117</v>
      </c>
      <c r="T99" s="95">
        <f>IF(S99="","",S99+R99)</f>
        <v>1464</v>
      </c>
      <c r="U99" s="96">
        <f>IF(U60="","",(U60+U63+U66+U69+U72+U75+U78+U81+U84+U87+U90+U93+U96))</f>
        <v>190</v>
      </c>
      <c r="V99" s="95">
        <f>IF(U99="","",U99+T99)</f>
        <v>1654</v>
      </c>
      <c r="W99" s="96">
        <f>IF(W60="","",(W60+W63+W66+W69+W72+W75+W78+W81+W84+W87+W90+W93+W96))</f>
        <v>173</v>
      </c>
      <c r="X99" s="95">
        <f>IF(W99="","",W99+V99)</f>
        <v>1827</v>
      </c>
      <c r="Y99" s="96">
        <f>IF(Y60="","",(Y60+Y63+Y66+Y69+Y72+Y75+Y78+Y81+Y84+Y87+Y90+Y93+Y96))</f>
        <v>227</v>
      </c>
      <c r="Z99" s="95">
        <f>IF(Y99="","",Y99+X99)</f>
        <v>2054</v>
      </c>
      <c r="AA99" s="83">
        <f>Z99</f>
        <v>2054</v>
      </c>
      <c r="AB99" s="71"/>
    </row>
    <row r="100" spans="1:28" s="13" customFormat="1" ht="24" customHeight="1" x14ac:dyDescent="0.25">
      <c r="A100" s="70"/>
      <c r="B100" s="84" t="s">
        <v>111</v>
      </c>
      <c r="C100" s="119">
        <f>C61+C64+C67+C70+C73+C76+C79+C82+C85+C88+C91+C94+C97</f>
        <v>123</v>
      </c>
      <c r="D100" s="86">
        <f>C100</f>
        <v>123</v>
      </c>
      <c r="E100" s="120">
        <f>IF(E61="","",(E61+E64+E67+E70+E73+E76+E79+E82+E85+E88+E91+E94+E97))</f>
        <v>196</v>
      </c>
      <c r="F100" s="86">
        <f>IF(E100="","",E100+D100)</f>
        <v>319</v>
      </c>
      <c r="G100" s="120">
        <f>IF(G61="","",(G61+G64+G67+G70+G73+G76+G79+G82+G85+G88+G91+G94+G97))</f>
        <v>124</v>
      </c>
      <c r="H100" s="86">
        <f>IF(G100="","",G100+F100)</f>
        <v>443</v>
      </c>
      <c r="I100" s="120">
        <f>IF(I61="","",(I61+I64+I67+I70+I73+I76+I79+I82+I85+I88+I91+I94+I97))</f>
        <v>134</v>
      </c>
      <c r="J100" s="86">
        <f>IF(I100="","",I100+H100)</f>
        <v>577</v>
      </c>
      <c r="K100" s="120">
        <f>IF(K61="","",(K61+K64+K67+K70+K73+K76+K79+K82+K85+K88+K91+K94+K97))</f>
        <v>92</v>
      </c>
      <c r="L100" s="86">
        <f>IF(K100="","",K100+J100)</f>
        <v>669</v>
      </c>
      <c r="M100" s="120">
        <f>IF(M61="","",(M61+M64+M67+M70+M73+M76+M79+M82+M85+M88+M91+M94+M97))</f>
        <v>134</v>
      </c>
      <c r="N100" s="86">
        <f>IF(M100="","",M100+L100)</f>
        <v>803</v>
      </c>
      <c r="O100" s="120">
        <f>IF(O61="","",(O61+O64+O67+O70+O73+O76+O79+O82+O85+O88+O91+O94+O97))</f>
        <v>153</v>
      </c>
      <c r="P100" s="86">
        <f>IF(O100="","",O100+N100)</f>
        <v>956</v>
      </c>
      <c r="Q100" s="120">
        <f>IF(Q61="","",(Q61+Q64+Q67+Q70+Q73+Q76+Q79+Q82+Q85+Q88+Q91+Q94+Q97))</f>
        <v>124</v>
      </c>
      <c r="R100" s="86">
        <f>IF(Q100="","",Q100+P100)</f>
        <v>1080</v>
      </c>
      <c r="S100" s="120">
        <f>IF(S61="","",(S61+S64+S67+S70+S73+S76+S79+S82+S85+S88+S91+S94+S97))</f>
        <v>113</v>
      </c>
      <c r="T100" s="86">
        <f>IF(S100="","",S100+R100)</f>
        <v>1193</v>
      </c>
      <c r="U100" s="120">
        <f>IF(U61="","",(U61+U64+U67+U70+U73+U76+U79+U82+U85+U88+U91+U94+U97))</f>
        <v>125</v>
      </c>
      <c r="V100" s="86">
        <f>IF(U100="","",U100+T100)</f>
        <v>1318</v>
      </c>
      <c r="W100" s="120">
        <f>IF(W61="","",(W61+W64+W67+W70+W73+W76+W79+W82+W85+W88+W91+W94+W97))</f>
        <v>132</v>
      </c>
      <c r="X100" s="86">
        <f>IF(W100="","",W100+V100)</f>
        <v>1450</v>
      </c>
      <c r="Y100" s="120">
        <f>IF(Y61="","",(Y61+Y64+Y67+Y70+Y73+Y76+Y79+Y82+Y85+Y88+Y91+Y94+Y97))</f>
        <v>159</v>
      </c>
      <c r="Z100" s="86">
        <f>IF(Y100="","",Y100+X100)</f>
        <v>1609</v>
      </c>
      <c r="AA100" s="88">
        <f>MAX(D100,F100,H100,J100,L100,N100,P100,R100,T100,V100,X100,Z100)</f>
        <v>1609</v>
      </c>
      <c r="AB100" s="71"/>
    </row>
    <row r="101" spans="1:28" s="13" customFormat="1" ht="24" customHeight="1" thickBot="1" x14ac:dyDescent="0.3">
      <c r="A101" s="70"/>
      <c r="B101" s="146"/>
      <c r="C101" s="121">
        <f>D100-D99</f>
        <v>17</v>
      </c>
      <c r="D101" s="122">
        <f>D100/D99</f>
        <v>1.1603773584905661</v>
      </c>
      <c r="E101" s="123">
        <f>IF(E100="","",F100-F99)</f>
        <v>68</v>
      </c>
      <c r="F101" s="122">
        <f>IF(E100="","",F100/F99)</f>
        <v>1.2709163346613546</v>
      </c>
      <c r="G101" s="123">
        <f>IF(G100="","",H100-H99)</f>
        <v>48</v>
      </c>
      <c r="H101" s="122">
        <f>IF(G100="","",H100/H99)</f>
        <v>1.1215189873417721</v>
      </c>
      <c r="I101" s="123">
        <f>IF(I100="","",J100-J99)</f>
        <v>-3</v>
      </c>
      <c r="J101" s="122">
        <f>IF(I100="","",J100/J99)</f>
        <v>0.9948275862068966</v>
      </c>
      <c r="K101" s="123">
        <f>IF(K100="","",L100-L99)</f>
        <v>-64</v>
      </c>
      <c r="L101" s="122">
        <f>IF(K100="","",L100/L99)</f>
        <v>0.91268758526603</v>
      </c>
      <c r="M101" s="123">
        <f>IF(M100="","",N100-N99)</f>
        <v>-245</v>
      </c>
      <c r="N101" s="122">
        <f>IF(M100="","",N100/N99)</f>
        <v>0.76622137404580148</v>
      </c>
      <c r="O101" s="123">
        <f>IF(O100="","",P100-P99)</f>
        <v>-255</v>
      </c>
      <c r="P101" s="122">
        <f>IF(O100="","",P100/P99)</f>
        <v>0.78943022295623455</v>
      </c>
      <c r="Q101" s="123">
        <f>IF(Q100="","",R100-R99)</f>
        <v>-267</v>
      </c>
      <c r="R101" s="122">
        <f>IF(Q100="","",R100/R99)</f>
        <v>0.80178173719376389</v>
      </c>
      <c r="S101" s="123">
        <f>IF(S100="","",T100-T99)</f>
        <v>-271</v>
      </c>
      <c r="T101" s="122">
        <f>IF(S100="","",T100/T99)</f>
        <v>0.81489071038251371</v>
      </c>
      <c r="U101" s="123">
        <f>IF(U100="","",V100-V99)</f>
        <v>-336</v>
      </c>
      <c r="V101" s="122">
        <f>IF(U100="","",V100/V99)</f>
        <v>0.79685610640870619</v>
      </c>
      <c r="W101" s="123">
        <f>IF(W100="","",X100-X99)</f>
        <v>-377</v>
      </c>
      <c r="X101" s="122">
        <f>IF(W100="","",X100/X99)</f>
        <v>0.79365079365079361</v>
      </c>
      <c r="Y101" s="123">
        <f>IF(Y100="","",Z100-Z99)</f>
        <v>-445</v>
      </c>
      <c r="Z101" s="122">
        <f>IF(Y100="","",Z100/Z99)</f>
        <v>0.78334956183057447</v>
      </c>
      <c r="AA101" s="124">
        <f>AA100/AA99</f>
        <v>0.78334956183057447</v>
      </c>
      <c r="AB101" s="71"/>
    </row>
    <row r="102" spans="1:28" s="13" customFormat="1" ht="24" customHeight="1" thickBot="1" x14ac:dyDescent="0.3">
      <c r="A102" s="70"/>
      <c r="B102" s="70"/>
      <c r="C102" s="125"/>
      <c r="D102" s="125"/>
      <c r="E102" s="125"/>
      <c r="F102" s="125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</row>
    <row r="103" spans="1:28" s="13" customFormat="1" ht="21.75" customHeight="1" x14ac:dyDescent="0.25">
      <c r="A103" s="70"/>
      <c r="B103" s="70"/>
      <c r="C103" s="126" t="s">
        <v>392</v>
      </c>
      <c r="D103" s="127"/>
      <c r="E103" s="95" t="s">
        <v>389</v>
      </c>
      <c r="F103" s="127"/>
      <c r="G103" s="128"/>
      <c r="H103" s="70"/>
      <c r="I103" s="129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</row>
    <row r="104" spans="1:28" s="13" customFormat="1" ht="21.75" customHeight="1" x14ac:dyDescent="0.25">
      <c r="A104" s="70"/>
      <c r="B104" s="70"/>
      <c r="C104" s="130" t="s">
        <v>391</v>
      </c>
      <c r="D104" s="85"/>
      <c r="E104" s="86" t="s">
        <v>393</v>
      </c>
      <c r="F104" s="85"/>
      <c r="G104" s="128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</row>
    <row r="105" spans="1:28" s="13" customFormat="1" ht="21.75" customHeight="1" thickBot="1" x14ac:dyDescent="0.3">
      <c r="A105" s="70"/>
      <c r="B105" s="70"/>
      <c r="C105" s="131" t="s">
        <v>115</v>
      </c>
      <c r="D105" s="125"/>
      <c r="E105" s="132" t="s">
        <v>116</v>
      </c>
      <c r="F105" s="125"/>
      <c r="G105" s="128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129" t="s">
        <v>130</v>
      </c>
      <c r="AB105" s="70"/>
    </row>
    <row r="106" spans="1:28" s="147" customFormat="1" ht="18.899999999999999" customHeight="1" x14ac:dyDescent="0.2"/>
    <row r="135" spans="11:15" x14ac:dyDescent="0.2">
      <c r="K135" s="276" t="s">
        <v>322</v>
      </c>
      <c r="L135" s="276" t="s">
        <v>323</v>
      </c>
      <c r="M135" s="276">
        <v>1710</v>
      </c>
      <c r="N135" s="276">
        <v>58</v>
      </c>
      <c r="O135" s="276">
        <v>6610</v>
      </c>
    </row>
    <row r="136" spans="11:15" x14ac:dyDescent="0.2">
      <c r="L136" s="276" t="s">
        <v>324</v>
      </c>
      <c r="M136" s="276">
        <v>655</v>
      </c>
      <c r="N136" s="276">
        <v>22</v>
      </c>
      <c r="O136" s="276">
        <v>2816</v>
      </c>
    </row>
    <row r="137" spans="11:15" x14ac:dyDescent="0.2">
      <c r="L137" s="276" t="s">
        <v>325</v>
      </c>
      <c r="M137" s="276">
        <v>826</v>
      </c>
      <c r="N137" s="276">
        <v>0</v>
      </c>
      <c r="O137" s="276">
        <v>0</v>
      </c>
    </row>
    <row r="138" spans="11:15" x14ac:dyDescent="0.2">
      <c r="L138" s="276" t="s">
        <v>326</v>
      </c>
      <c r="M138" s="276">
        <v>21</v>
      </c>
      <c r="N138" s="276">
        <v>0</v>
      </c>
      <c r="O138" s="276">
        <v>0</v>
      </c>
    </row>
    <row r="139" spans="11:15" x14ac:dyDescent="0.2">
      <c r="L139" s="276" t="s">
        <v>327</v>
      </c>
      <c r="M139" s="276">
        <v>208</v>
      </c>
      <c r="N139" s="276">
        <v>36</v>
      </c>
      <c r="O139" s="276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7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5" zoomScaleNormal="100" zoomScaleSheetLayoutView="75" workbookViewId="0">
      <pane xSplit="2" ySplit="2" topLeftCell="D3" activePane="bottomRight" state="frozenSplit"/>
      <selection activeCell="S12" sqref="S12"/>
      <selection pane="topRight" activeCell="S12" sqref="S12"/>
      <selection pane="bottomLeft" activeCell="S12" sqref="S12"/>
      <selection pane="bottomRight" activeCell="AJ66" sqref="AJ66"/>
    </sheetView>
  </sheetViews>
  <sheetFormatPr defaultRowHeight="13.2" x14ac:dyDescent="0.2"/>
  <cols>
    <col min="1" max="1" width="5.6640625" customWidth="1"/>
    <col min="2" max="2" width="12.109375" customWidth="1"/>
    <col min="3" max="3" width="15.88671875" customWidth="1"/>
    <col min="4" max="29" width="9.6640625" customWidth="1"/>
    <col min="30" max="30" width="5.33203125" customWidth="1"/>
  </cols>
  <sheetData>
    <row r="1" spans="1:30" s="13" customFormat="1" ht="21.9" customHeight="1" thickBot="1" x14ac:dyDescent="0.3">
      <c r="A1" s="70"/>
      <c r="B1" s="72" t="str">
        <f>'２・３ページ'!C1</f>
        <v>令和2年分</v>
      </c>
      <c r="C1" s="71"/>
      <c r="D1" s="71" t="s">
        <v>131</v>
      </c>
      <c r="E1" s="71" t="s">
        <v>132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 t="s">
        <v>85</v>
      </c>
      <c r="X1" s="71"/>
      <c r="Y1" s="71"/>
      <c r="Z1" s="71"/>
      <c r="AA1" s="73"/>
      <c r="AB1" s="71" t="s">
        <v>133</v>
      </c>
      <c r="AC1" s="71"/>
      <c r="AD1" s="70"/>
    </row>
    <row r="2" spans="1:30" s="13" customFormat="1" ht="21.9" customHeight="1" thickBot="1" x14ac:dyDescent="0.3">
      <c r="A2" s="70"/>
      <c r="B2" s="148"/>
      <c r="C2" s="149" t="s">
        <v>134</v>
      </c>
      <c r="D2" s="134" t="s">
        <v>135</v>
      </c>
      <c r="E2" s="76"/>
      <c r="F2" s="290" t="s">
        <v>136</v>
      </c>
      <c r="G2" s="291"/>
      <c r="H2" s="75" t="s">
        <v>137</v>
      </c>
      <c r="I2" s="76"/>
      <c r="J2" s="290" t="s">
        <v>138</v>
      </c>
      <c r="K2" s="291"/>
      <c r="L2" s="75" t="s">
        <v>139</v>
      </c>
      <c r="M2" s="76"/>
      <c r="N2" s="290" t="s">
        <v>140</v>
      </c>
      <c r="O2" s="291"/>
      <c r="P2" s="75" t="s">
        <v>141</v>
      </c>
      <c r="Q2" s="76"/>
      <c r="R2" s="290" t="s">
        <v>142</v>
      </c>
      <c r="S2" s="291"/>
      <c r="T2" s="75" t="s">
        <v>143</v>
      </c>
      <c r="U2" s="76"/>
      <c r="V2" s="290" t="s">
        <v>144</v>
      </c>
      <c r="W2" s="291"/>
      <c r="X2" s="75" t="s">
        <v>145</v>
      </c>
      <c r="Y2" s="76"/>
      <c r="Z2" s="290" t="s">
        <v>146</v>
      </c>
      <c r="AA2" s="291"/>
      <c r="AB2" s="75" t="s">
        <v>147</v>
      </c>
      <c r="AC2" s="150"/>
      <c r="AD2" s="71"/>
    </row>
    <row r="3" spans="1:30" s="13" customFormat="1" ht="21.9" customHeight="1" x14ac:dyDescent="0.25">
      <c r="A3" s="70"/>
      <c r="B3" s="151"/>
      <c r="C3" s="152" t="s">
        <v>148</v>
      </c>
      <c r="D3" s="153">
        <v>84</v>
      </c>
      <c r="E3" s="154">
        <v>104</v>
      </c>
      <c r="F3" s="153">
        <v>111</v>
      </c>
      <c r="G3" s="159">
        <v>164</v>
      </c>
      <c r="H3" s="153">
        <v>133</v>
      </c>
      <c r="I3" s="154">
        <v>167</v>
      </c>
      <c r="J3" s="153">
        <v>105</v>
      </c>
      <c r="K3" s="154">
        <v>195</v>
      </c>
      <c r="L3" s="153">
        <v>56</v>
      </c>
      <c r="M3" s="154">
        <v>72</v>
      </c>
      <c r="N3" s="160">
        <v>150</v>
      </c>
      <c r="O3" s="85">
        <v>193</v>
      </c>
      <c r="P3" s="153">
        <v>119</v>
      </c>
      <c r="Q3" s="156">
        <v>131</v>
      </c>
      <c r="R3" s="160">
        <v>80</v>
      </c>
      <c r="S3" s="159">
        <v>91</v>
      </c>
      <c r="T3" s="153">
        <v>85</v>
      </c>
      <c r="U3" s="154">
        <v>102</v>
      </c>
      <c r="V3" s="153">
        <v>80</v>
      </c>
      <c r="W3" s="154">
        <v>113</v>
      </c>
      <c r="X3" s="153">
        <v>101</v>
      </c>
      <c r="Y3" s="154">
        <v>112</v>
      </c>
      <c r="Z3" s="153">
        <v>114</v>
      </c>
      <c r="AA3" s="154">
        <v>124</v>
      </c>
      <c r="AB3" s="157">
        <f>SUM(D3,F3,H3,J3,L3,N3,P3,R3,T3,V3,X3,Z3)</f>
        <v>1218</v>
      </c>
      <c r="AC3" s="158">
        <f>SUM(E3,G3,I3,K3,M3,O3,Q3,S3,U3,W3,Y3,AA3)</f>
        <v>1568</v>
      </c>
      <c r="AD3" s="71"/>
    </row>
    <row r="4" spans="1:30" s="13" customFormat="1" ht="21.9" customHeight="1" x14ac:dyDescent="0.25">
      <c r="A4" s="70"/>
      <c r="B4" s="151"/>
      <c r="C4" s="152" t="s">
        <v>149</v>
      </c>
      <c r="D4" s="153">
        <v>50</v>
      </c>
      <c r="E4" s="154">
        <v>50</v>
      </c>
      <c r="F4" s="153">
        <v>56</v>
      </c>
      <c r="G4" s="159">
        <v>60</v>
      </c>
      <c r="H4" s="153">
        <v>47</v>
      </c>
      <c r="I4" s="154">
        <v>49</v>
      </c>
      <c r="J4" s="153">
        <v>64</v>
      </c>
      <c r="K4" s="154">
        <v>69</v>
      </c>
      <c r="L4" s="153">
        <v>24</v>
      </c>
      <c r="M4" s="154">
        <v>26</v>
      </c>
      <c r="N4" s="160">
        <v>59</v>
      </c>
      <c r="O4" s="85">
        <v>60</v>
      </c>
      <c r="P4" s="153">
        <v>27</v>
      </c>
      <c r="Q4" s="161">
        <v>36</v>
      </c>
      <c r="R4" s="162">
        <v>61</v>
      </c>
      <c r="S4" s="163">
        <v>63</v>
      </c>
      <c r="T4" s="153">
        <v>30</v>
      </c>
      <c r="U4" s="154">
        <v>34</v>
      </c>
      <c r="V4" s="153">
        <v>59</v>
      </c>
      <c r="W4" s="154">
        <v>60</v>
      </c>
      <c r="X4" s="153">
        <v>29</v>
      </c>
      <c r="Y4" s="154">
        <v>31</v>
      </c>
      <c r="Z4" s="153">
        <v>32</v>
      </c>
      <c r="AA4" s="154">
        <v>35</v>
      </c>
      <c r="AB4" s="164">
        <f t="shared" ref="AB4:AC32" si="0">SUM(D4,F4,H4,J4,L4,N4,P4,R4,T4,V4,X4,Z4)</f>
        <v>538</v>
      </c>
      <c r="AC4" s="165">
        <f t="shared" si="0"/>
        <v>573</v>
      </c>
      <c r="AD4" s="71"/>
    </row>
    <row r="5" spans="1:30" s="13" customFormat="1" ht="21.9" customHeight="1" x14ac:dyDescent="0.25">
      <c r="A5" s="70"/>
      <c r="B5" s="151"/>
      <c r="C5" s="152" t="s">
        <v>150</v>
      </c>
      <c r="D5" s="153">
        <v>104</v>
      </c>
      <c r="E5" s="154">
        <v>127</v>
      </c>
      <c r="F5" s="153">
        <v>109</v>
      </c>
      <c r="G5" s="159">
        <v>148</v>
      </c>
      <c r="H5" s="153">
        <v>92</v>
      </c>
      <c r="I5" s="154">
        <v>101</v>
      </c>
      <c r="J5" s="153">
        <v>122</v>
      </c>
      <c r="K5" s="154">
        <v>189</v>
      </c>
      <c r="L5" s="153">
        <v>83</v>
      </c>
      <c r="M5" s="154">
        <v>95</v>
      </c>
      <c r="N5" s="160">
        <v>113</v>
      </c>
      <c r="O5" s="85">
        <v>217</v>
      </c>
      <c r="P5" s="153">
        <v>125</v>
      </c>
      <c r="Q5" s="161">
        <v>141</v>
      </c>
      <c r="R5" s="162">
        <v>82</v>
      </c>
      <c r="S5" s="163">
        <v>84</v>
      </c>
      <c r="T5" s="153">
        <v>116</v>
      </c>
      <c r="U5" s="154">
        <v>183</v>
      </c>
      <c r="V5" s="153">
        <v>137</v>
      </c>
      <c r="W5" s="154">
        <v>205</v>
      </c>
      <c r="X5" s="153">
        <v>191</v>
      </c>
      <c r="Y5" s="154">
        <v>203</v>
      </c>
      <c r="Z5" s="153">
        <v>138</v>
      </c>
      <c r="AA5" s="154">
        <v>189</v>
      </c>
      <c r="AB5" s="164">
        <f t="shared" si="0"/>
        <v>1412</v>
      </c>
      <c r="AC5" s="165">
        <f t="shared" si="0"/>
        <v>1882</v>
      </c>
      <c r="AD5" s="71"/>
    </row>
    <row r="6" spans="1:30" s="13" customFormat="1" ht="21.9" customHeight="1" x14ac:dyDescent="0.25">
      <c r="A6" s="70"/>
      <c r="B6" s="151"/>
      <c r="C6" s="152" t="s">
        <v>151</v>
      </c>
      <c r="D6" s="153">
        <v>145</v>
      </c>
      <c r="E6" s="154">
        <v>178</v>
      </c>
      <c r="F6" s="153">
        <v>276</v>
      </c>
      <c r="G6" s="159">
        <v>368</v>
      </c>
      <c r="H6" s="153">
        <v>133</v>
      </c>
      <c r="I6" s="154">
        <v>138</v>
      </c>
      <c r="J6" s="153">
        <v>157</v>
      </c>
      <c r="K6" s="154">
        <v>165</v>
      </c>
      <c r="L6" s="153">
        <v>60</v>
      </c>
      <c r="M6" s="154">
        <v>66</v>
      </c>
      <c r="N6" s="160">
        <v>173</v>
      </c>
      <c r="O6" s="85">
        <v>196</v>
      </c>
      <c r="P6" s="153">
        <v>129</v>
      </c>
      <c r="Q6" s="161">
        <v>152</v>
      </c>
      <c r="R6" s="162">
        <v>125</v>
      </c>
      <c r="S6" s="163">
        <v>148</v>
      </c>
      <c r="T6" s="153">
        <v>100</v>
      </c>
      <c r="U6" s="154">
        <v>127</v>
      </c>
      <c r="V6" s="153">
        <v>141</v>
      </c>
      <c r="W6" s="154">
        <v>174</v>
      </c>
      <c r="X6" s="153">
        <v>135</v>
      </c>
      <c r="Y6" s="154">
        <v>154</v>
      </c>
      <c r="Z6" s="153">
        <v>121</v>
      </c>
      <c r="AA6" s="154">
        <v>135</v>
      </c>
      <c r="AB6" s="164">
        <f t="shared" si="0"/>
        <v>1695</v>
      </c>
      <c r="AC6" s="165">
        <f t="shared" si="0"/>
        <v>2001</v>
      </c>
      <c r="AD6" s="71"/>
    </row>
    <row r="7" spans="1:30" s="13" customFormat="1" ht="21.9" customHeight="1" x14ac:dyDescent="0.25">
      <c r="A7" s="70"/>
      <c r="B7" s="166" t="s">
        <v>152</v>
      </c>
      <c r="C7" s="152" t="s">
        <v>153</v>
      </c>
      <c r="D7" s="153">
        <v>4</v>
      </c>
      <c r="E7" s="154">
        <v>8</v>
      </c>
      <c r="F7" s="153">
        <v>11</v>
      </c>
      <c r="G7" s="159">
        <v>12</v>
      </c>
      <c r="H7" s="153">
        <v>14</v>
      </c>
      <c r="I7" s="154">
        <v>14</v>
      </c>
      <c r="J7" s="153">
        <v>10</v>
      </c>
      <c r="K7" s="154">
        <v>10</v>
      </c>
      <c r="L7" s="153">
        <v>14</v>
      </c>
      <c r="M7" s="154">
        <v>16</v>
      </c>
      <c r="N7" s="160">
        <v>13</v>
      </c>
      <c r="O7" s="85">
        <v>15</v>
      </c>
      <c r="P7" s="327">
        <v>24</v>
      </c>
      <c r="Q7" s="326">
        <v>26</v>
      </c>
      <c r="R7" s="162">
        <v>11</v>
      </c>
      <c r="S7" s="161">
        <v>14</v>
      </c>
      <c r="T7" s="153">
        <v>27</v>
      </c>
      <c r="U7" s="154">
        <v>27</v>
      </c>
      <c r="V7" s="153">
        <v>20</v>
      </c>
      <c r="W7" s="154">
        <v>24</v>
      </c>
      <c r="X7" s="153">
        <v>17</v>
      </c>
      <c r="Y7" s="154">
        <v>17</v>
      </c>
      <c r="Z7" s="153">
        <v>18</v>
      </c>
      <c r="AA7" s="154">
        <v>25</v>
      </c>
      <c r="AB7" s="164">
        <f t="shared" si="0"/>
        <v>183</v>
      </c>
      <c r="AC7" s="165">
        <f t="shared" si="0"/>
        <v>208</v>
      </c>
      <c r="AD7" s="71"/>
    </row>
    <row r="8" spans="1:30" s="13" customFormat="1" ht="21.9" customHeight="1" x14ac:dyDescent="0.25">
      <c r="A8" s="70"/>
      <c r="B8" s="151"/>
      <c r="C8" s="152" t="s">
        <v>154</v>
      </c>
      <c r="D8" s="167">
        <v>10</v>
      </c>
      <c r="E8" s="168">
        <v>10</v>
      </c>
      <c r="F8" s="167">
        <v>23</v>
      </c>
      <c r="G8" s="163">
        <v>26</v>
      </c>
      <c r="H8" s="167">
        <v>32</v>
      </c>
      <c r="I8" s="168">
        <v>32</v>
      </c>
      <c r="J8" s="167">
        <v>15</v>
      </c>
      <c r="K8" s="168">
        <v>21</v>
      </c>
      <c r="L8" s="167">
        <v>36</v>
      </c>
      <c r="M8" s="168">
        <v>36</v>
      </c>
      <c r="N8" s="162">
        <v>59</v>
      </c>
      <c r="O8" s="169">
        <v>59</v>
      </c>
      <c r="P8" s="167">
        <v>23</v>
      </c>
      <c r="Q8" s="161">
        <v>24</v>
      </c>
      <c r="R8" s="162">
        <v>24</v>
      </c>
      <c r="S8" s="161">
        <v>25</v>
      </c>
      <c r="T8" s="167">
        <v>22</v>
      </c>
      <c r="U8" s="168">
        <v>22</v>
      </c>
      <c r="V8" s="167">
        <v>43</v>
      </c>
      <c r="W8" s="168">
        <v>47</v>
      </c>
      <c r="X8" s="167">
        <v>23</v>
      </c>
      <c r="Y8" s="168">
        <v>26</v>
      </c>
      <c r="Z8" s="167">
        <v>25</v>
      </c>
      <c r="AA8" s="170">
        <v>25</v>
      </c>
      <c r="AB8" s="164">
        <f t="shared" si="0"/>
        <v>335</v>
      </c>
      <c r="AC8" s="165">
        <f t="shared" si="0"/>
        <v>353</v>
      </c>
      <c r="AD8" s="71"/>
    </row>
    <row r="9" spans="1:30" s="13" customFormat="1" ht="21.9" customHeight="1" x14ac:dyDescent="0.25">
      <c r="A9" s="70"/>
      <c r="B9" s="151"/>
      <c r="C9" s="152" t="s">
        <v>155</v>
      </c>
      <c r="D9" s="153">
        <v>7</v>
      </c>
      <c r="E9" s="154">
        <v>7</v>
      </c>
      <c r="F9" s="153">
        <v>11</v>
      </c>
      <c r="G9" s="159">
        <v>13</v>
      </c>
      <c r="H9" s="153">
        <v>5</v>
      </c>
      <c r="I9" s="154">
        <v>6</v>
      </c>
      <c r="J9" s="153">
        <v>18</v>
      </c>
      <c r="K9" s="154">
        <v>19</v>
      </c>
      <c r="L9" s="153">
        <v>13</v>
      </c>
      <c r="M9" s="154">
        <v>14</v>
      </c>
      <c r="N9" s="160">
        <v>14</v>
      </c>
      <c r="O9" s="85">
        <v>14</v>
      </c>
      <c r="P9" s="153">
        <v>8</v>
      </c>
      <c r="Q9" s="161">
        <v>10</v>
      </c>
      <c r="R9" s="162">
        <v>19</v>
      </c>
      <c r="S9" s="161">
        <v>20</v>
      </c>
      <c r="T9" s="153">
        <v>6</v>
      </c>
      <c r="U9" s="154">
        <v>7</v>
      </c>
      <c r="V9" s="153">
        <v>11</v>
      </c>
      <c r="W9" s="154">
        <v>11</v>
      </c>
      <c r="X9" s="153">
        <v>19</v>
      </c>
      <c r="Y9" s="154">
        <v>21</v>
      </c>
      <c r="Z9" s="153">
        <v>5</v>
      </c>
      <c r="AA9" s="154">
        <v>5</v>
      </c>
      <c r="AB9" s="164">
        <f t="shared" si="0"/>
        <v>136</v>
      </c>
      <c r="AC9" s="165">
        <f t="shared" si="0"/>
        <v>147</v>
      </c>
      <c r="AD9" s="71"/>
    </row>
    <row r="10" spans="1:30" s="13" customFormat="1" ht="21.9" customHeight="1" x14ac:dyDescent="0.25">
      <c r="A10" s="70"/>
      <c r="B10" s="151"/>
      <c r="C10" s="152" t="s">
        <v>156</v>
      </c>
      <c r="D10" s="153">
        <v>9</v>
      </c>
      <c r="E10" s="154">
        <v>9</v>
      </c>
      <c r="F10" s="153">
        <v>12</v>
      </c>
      <c r="G10" s="159">
        <v>12</v>
      </c>
      <c r="H10" s="153">
        <v>12</v>
      </c>
      <c r="I10" s="154">
        <v>12</v>
      </c>
      <c r="J10" s="153">
        <v>12</v>
      </c>
      <c r="K10" s="154">
        <v>13</v>
      </c>
      <c r="L10" s="153">
        <v>6</v>
      </c>
      <c r="M10" s="154">
        <v>7</v>
      </c>
      <c r="N10" s="160">
        <v>8</v>
      </c>
      <c r="O10" s="85">
        <v>8</v>
      </c>
      <c r="P10" s="153">
        <v>7</v>
      </c>
      <c r="Q10" s="161">
        <v>7</v>
      </c>
      <c r="R10" s="162">
        <v>27</v>
      </c>
      <c r="S10" s="163">
        <v>28</v>
      </c>
      <c r="T10" s="153">
        <v>16</v>
      </c>
      <c r="U10" s="154">
        <v>16</v>
      </c>
      <c r="V10" s="153">
        <v>8</v>
      </c>
      <c r="W10" s="154">
        <v>9</v>
      </c>
      <c r="X10" s="153">
        <v>11</v>
      </c>
      <c r="Y10" s="154">
        <v>12</v>
      </c>
      <c r="Z10" s="153">
        <v>7</v>
      </c>
      <c r="AA10" s="154">
        <v>9</v>
      </c>
      <c r="AB10" s="164">
        <f t="shared" si="0"/>
        <v>135</v>
      </c>
      <c r="AC10" s="165">
        <f t="shared" si="0"/>
        <v>142</v>
      </c>
      <c r="AD10" s="71"/>
    </row>
    <row r="11" spans="1:30" s="13" customFormat="1" ht="21.9" customHeight="1" x14ac:dyDescent="0.25">
      <c r="A11" s="70"/>
      <c r="B11" s="151"/>
      <c r="C11" s="152" t="s">
        <v>157</v>
      </c>
      <c r="D11" s="153">
        <v>13</v>
      </c>
      <c r="E11" s="154">
        <v>15</v>
      </c>
      <c r="F11" s="153">
        <v>9</v>
      </c>
      <c r="G11" s="159">
        <v>11</v>
      </c>
      <c r="H11" s="153">
        <v>44</v>
      </c>
      <c r="I11" s="154">
        <v>44</v>
      </c>
      <c r="J11" s="153">
        <v>29</v>
      </c>
      <c r="K11" s="154">
        <v>29</v>
      </c>
      <c r="L11" s="153">
        <v>13</v>
      </c>
      <c r="M11" s="154">
        <v>13</v>
      </c>
      <c r="N11" s="160">
        <v>11</v>
      </c>
      <c r="O11" s="85">
        <v>13</v>
      </c>
      <c r="P11" s="153">
        <v>18</v>
      </c>
      <c r="Q11" s="161">
        <v>35</v>
      </c>
      <c r="R11" s="162">
        <v>13</v>
      </c>
      <c r="S11" s="163">
        <v>13</v>
      </c>
      <c r="T11" s="153">
        <v>27</v>
      </c>
      <c r="U11" s="154">
        <v>27</v>
      </c>
      <c r="V11" s="153">
        <v>22</v>
      </c>
      <c r="W11" s="154">
        <v>22</v>
      </c>
      <c r="X11" s="153">
        <v>21</v>
      </c>
      <c r="Y11" s="154">
        <v>21</v>
      </c>
      <c r="Z11" s="153">
        <v>10</v>
      </c>
      <c r="AA11" s="154">
        <v>10</v>
      </c>
      <c r="AB11" s="164">
        <f t="shared" si="0"/>
        <v>230</v>
      </c>
      <c r="AC11" s="165">
        <f t="shared" si="0"/>
        <v>253</v>
      </c>
      <c r="AD11" s="71"/>
    </row>
    <row r="12" spans="1:30" s="13" customFormat="1" ht="21.9" customHeight="1" x14ac:dyDescent="0.25">
      <c r="A12" s="70"/>
      <c r="B12" s="171"/>
      <c r="C12" s="172" t="s">
        <v>158</v>
      </c>
      <c r="D12" s="128">
        <v>9</v>
      </c>
      <c r="E12" s="173">
        <v>9</v>
      </c>
      <c r="F12" s="128">
        <v>17</v>
      </c>
      <c r="G12" s="174">
        <v>17</v>
      </c>
      <c r="H12" s="128">
        <v>5</v>
      </c>
      <c r="I12" s="173">
        <v>6</v>
      </c>
      <c r="J12" s="128">
        <v>2</v>
      </c>
      <c r="K12" s="173">
        <v>2</v>
      </c>
      <c r="L12" s="128">
        <v>3</v>
      </c>
      <c r="M12" s="173">
        <v>3</v>
      </c>
      <c r="N12" s="175">
        <v>3</v>
      </c>
      <c r="O12" s="71">
        <v>3</v>
      </c>
      <c r="P12" s="128">
        <v>3</v>
      </c>
      <c r="Q12" s="161">
        <v>3</v>
      </c>
      <c r="R12" s="128">
        <v>16</v>
      </c>
      <c r="S12" s="173">
        <v>17</v>
      </c>
      <c r="T12" s="128">
        <v>8</v>
      </c>
      <c r="U12" s="173">
        <v>8</v>
      </c>
      <c r="V12" s="128">
        <v>2</v>
      </c>
      <c r="W12" s="173">
        <v>2</v>
      </c>
      <c r="X12" s="128">
        <v>2</v>
      </c>
      <c r="Y12" s="173">
        <v>2</v>
      </c>
      <c r="Z12" s="128">
        <v>17</v>
      </c>
      <c r="AA12" s="173">
        <v>18</v>
      </c>
      <c r="AB12" s="164">
        <f t="shared" si="0"/>
        <v>87</v>
      </c>
      <c r="AC12" s="165">
        <f t="shared" si="0"/>
        <v>90</v>
      </c>
      <c r="AD12" s="71"/>
    </row>
    <row r="13" spans="1:30" s="13" customFormat="1" ht="21.9" customHeight="1" x14ac:dyDescent="0.25">
      <c r="A13" s="70"/>
      <c r="B13" s="151"/>
      <c r="C13" s="176" t="s">
        <v>107</v>
      </c>
      <c r="D13" s="177">
        <v>12</v>
      </c>
      <c r="E13" s="178">
        <v>33</v>
      </c>
      <c r="F13" s="177">
        <v>13</v>
      </c>
      <c r="G13" s="179">
        <v>13</v>
      </c>
      <c r="H13" s="177">
        <v>77</v>
      </c>
      <c r="I13" s="178">
        <v>77</v>
      </c>
      <c r="J13" s="177">
        <v>25</v>
      </c>
      <c r="K13" s="178">
        <v>28</v>
      </c>
      <c r="L13" s="177">
        <v>13</v>
      </c>
      <c r="M13" s="178">
        <v>15</v>
      </c>
      <c r="N13" s="180">
        <v>30</v>
      </c>
      <c r="O13" s="181">
        <v>31</v>
      </c>
      <c r="P13" s="177">
        <v>45</v>
      </c>
      <c r="Q13" s="161">
        <v>65</v>
      </c>
      <c r="R13" s="177">
        <v>29</v>
      </c>
      <c r="S13" s="178">
        <v>58</v>
      </c>
      <c r="T13" s="177">
        <v>62</v>
      </c>
      <c r="U13" s="178">
        <v>64</v>
      </c>
      <c r="V13" s="177">
        <v>47</v>
      </c>
      <c r="W13" s="178">
        <v>48</v>
      </c>
      <c r="X13" s="177">
        <v>18</v>
      </c>
      <c r="Y13" s="178">
        <v>21</v>
      </c>
      <c r="Z13" s="177">
        <v>17</v>
      </c>
      <c r="AA13" s="178">
        <v>57</v>
      </c>
      <c r="AB13" s="164">
        <f t="shared" si="0"/>
        <v>388</v>
      </c>
      <c r="AC13" s="165">
        <f t="shared" si="0"/>
        <v>510</v>
      </c>
      <c r="AD13" s="71"/>
    </row>
    <row r="14" spans="1:30" s="13" customFormat="1" ht="21.9" customHeight="1" x14ac:dyDescent="0.25">
      <c r="A14" s="70"/>
      <c r="B14" s="151"/>
      <c r="C14" s="182" t="s">
        <v>159</v>
      </c>
      <c r="D14" s="167">
        <v>12</v>
      </c>
      <c r="E14" s="168">
        <v>14</v>
      </c>
      <c r="F14" s="167">
        <v>30</v>
      </c>
      <c r="G14" s="163">
        <v>31</v>
      </c>
      <c r="H14" s="167">
        <v>17</v>
      </c>
      <c r="I14" s="168">
        <v>17</v>
      </c>
      <c r="J14" s="167">
        <v>21</v>
      </c>
      <c r="K14" s="168">
        <v>22</v>
      </c>
      <c r="L14" s="167">
        <v>17</v>
      </c>
      <c r="M14" s="168">
        <v>18</v>
      </c>
      <c r="N14" s="162">
        <v>16</v>
      </c>
      <c r="O14" s="169">
        <v>16</v>
      </c>
      <c r="P14" s="167">
        <v>39</v>
      </c>
      <c r="Q14" s="163">
        <v>45</v>
      </c>
      <c r="R14" s="167">
        <v>27</v>
      </c>
      <c r="S14" s="168">
        <v>27</v>
      </c>
      <c r="T14" s="167">
        <v>7</v>
      </c>
      <c r="U14" s="168">
        <v>7</v>
      </c>
      <c r="V14" s="167">
        <v>18</v>
      </c>
      <c r="W14" s="168">
        <v>19</v>
      </c>
      <c r="X14" s="167">
        <v>17</v>
      </c>
      <c r="Y14" s="168">
        <v>17</v>
      </c>
      <c r="Z14" s="167">
        <v>23</v>
      </c>
      <c r="AA14" s="168">
        <v>25</v>
      </c>
      <c r="AB14" s="164">
        <f t="shared" si="0"/>
        <v>244</v>
      </c>
      <c r="AC14" s="165">
        <f t="shared" si="0"/>
        <v>258</v>
      </c>
      <c r="AD14" s="71"/>
    </row>
    <row r="15" spans="1:30" s="13" customFormat="1" ht="21.9" customHeight="1" thickBot="1" x14ac:dyDescent="0.3">
      <c r="A15" s="70"/>
      <c r="B15" s="183"/>
      <c r="C15" s="184" t="s">
        <v>160</v>
      </c>
      <c r="D15" s="185">
        <v>22</v>
      </c>
      <c r="E15" s="186">
        <v>26</v>
      </c>
      <c r="F15" s="185">
        <v>18</v>
      </c>
      <c r="G15" s="187">
        <v>19</v>
      </c>
      <c r="H15" s="185">
        <v>23</v>
      </c>
      <c r="I15" s="186">
        <v>23</v>
      </c>
      <c r="J15" s="185">
        <v>10</v>
      </c>
      <c r="K15" s="186">
        <v>12</v>
      </c>
      <c r="L15" s="185">
        <v>5</v>
      </c>
      <c r="M15" s="186">
        <v>5</v>
      </c>
      <c r="N15" s="185">
        <v>31</v>
      </c>
      <c r="O15" s="186">
        <v>48</v>
      </c>
      <c r="P15" s="185">
        <v>19</v>
      </c>
      <c r="Q15" s="186">
        <v>21</v>
      </c>
      <c r="R15" s="185">
        <v>28</v>
      </c>
      <c r="S15" s="186">
        <v>28</v>
      </c>
      <c r="T15" s="185">
        <v>25</v>
      </c>
      <c r="U15" s="186">
        <v>25</v>
      </c>
      <c r="V15" s="185">
        <v>32</v>
      </c>
      <c r="W15" s="186">
        <v>32</v>
      </c>
      <c r="X15" s="185">
        <v>8</v>
      </c>
      <c r="Y15" s="186">
        <v>8</v>
      </c>
      <c r="Z15" s="185">
        <v>27</v>
      </c>
      <c r="AA15" s="186">
        <v>27</v>
      </c>
      <c r="AB15" s="188">
        <f t="shared" si="0"/>
        <v>248</v>
      </c>
      <c r="AC15" s="189">
        <f>SUM(E15,G15,I15,K15,M15,O15,Q15,S15,U15,W15,Y15,AA15)</f>
        <v>274</v>
      </c>
      <c r="AD15" s="71"/>
    </row>
    <row r="16" spans="1:30" s="13" customFormat="1" ht="21.9" customHeight="1" x14ac:dyDescent="0.25">
      <c r="A16" s="70"/>
      <c r="B16" s="151"/>
      <c r="C16" s="152" t="s">
        <v>161</v>
      </c>
      <c r="D16" s="167">
        <v>1</v>
      </c>
      <c r="E16" s="154">
        <v>1</v>
      </c>
      <c r="F16" s="153">
        <v>2</v>
      </c>
      <c r="G16" s="159">
        <v>3</v>
      </c>
      <c r="H16" s="153">
        <v>3</v>
      </c>
      <c r="I16" s="154">
        <v>4</v>
      </c>
      <c r="J16" s="153">
        <v>3</v>
      </c>
      <c r="K16" s="154">
        <v>4</v>
      </c>
      <c r="L16" s="153">
        <v>1</v>
      </c>
      <c r="M16" s="154">
        <v>1</v>
      </c>
      <c r="N16" s="153">
        <v>7</v>
      </c>
      <c r="O16" s="154">
        <v>7</v>
      </c>
      <c r="P16" s="153">
        <v>5</v>
      </c>
      <c r="Q16" s="154">
        <v>5</v>
      </c>
      <c r="R16" s="153">
        <v>0</v>
      </c>
      <c r="S16" s="154">
        <v>0</v>
      </c>
      <c r="T16" s="153">
        <v>2</v>
      </c>
      <c r="U16" s="154">
        <v>2</v>
      </c>
      <c r="V16" s="153">
        <v>1</v>
      </c>
      <c r="W16" s="154">
        <v>1</v>
      </c>
      <c r="X16" s="153">
        <v>2</v>
      </c>
      <c r="Y16" s="154">
        <v>2</v>
      </c>
      <c r="Z16" s="153">
        <v>9</v>
      </c>
      <c r="AA16" s="154">
        <v>9</v>
      </c>
      <c r="AB16" s="157">
        <f t="shared" si="0"/>
        <v>36</v>
      </c>
      <c r="AC16" s="158">
        <f t="shared" si="0"/>
        <v>39</v>
      </c>
      <c r="AD16" s="71"/>
    </row>
    <row r="17" spans="1:30" s="13" customFormat="1" ht="21.9" customHeight="1" x14ac:dyDescent="0.25">
      <c r="A17" s="70"/>
      <c r="B17" s="166" t="s">
        <v>162</v>
      </c>
      <c r="C17" s="152" t="s">
        <v>163</v>
      </c>
      <c r="D17" s="190">
        <v>3</v>
      </c>
      <c r="E17" s="154">
        <v>3</v>
      </c>
      <c r="F17" s="153">
        <v>0</v>
      </c>
      <c r="G17" s="159">
        <v>1</v>
      </c>
      <c r="H17" s="153">
        <v>1</v>
      </c>
      <c r="I17" s="154">
        <v>1</v>
      </c>
      <c r="J17" s="153">
        <v>2</v>
      </c>
      <c r="K17" s="154">
        <v>2</v>
      </c>
      <c r="L17" s="153">
        <v>2</v>
      </c>
      <c r="M17" s="154">
        <v>2</v>
      </c>
      <c r="N17" s="153">
        <v>2</v>
      </c>
      <c r="O17" s="154">
        <v>2</v>
      </c>
      <c r="P17" s="153">
        <v>3</v>
      </c>
      <c r="Q17" s="154">
        <v>3</v>
      </c>
      <c r="R17" s="153">
        <v>1</v>
      </c>
      <c r="S17" s="154">
        <v>1</v>
      </c>
      <c r="T17" s="153">
        <v>0</v>
      </c>
      <c r="U17" s="154">
        <v>0</v>
      </c>
      <c r="V17" s="153">
        <v>3</v>
      </c>
      <c r="W17" s="154">
        <v>3</v>
      </c>
      <c r="X17" s="153">
        <v>3</v>
      </c>
      <c r="Y17" s="154">
        <v>4</v>
      </c>
      <c r="Z17" s="153">
        <v>6</v>
      </c>
      <c r="AA17" s="154">
        <v>6</v>
      </c>
      <c r="AB17" s="164">
        <f t="shared" si="0"/>
        <v>26</v>
      </c>
      <c r="AC17" s="165">
        <f t="shared" si="0"/>
        <v>28</v>
      </c>
      <c r="AD17" s="71"/>
    </row>
    <row r="18" spans="1:30" s="13" customFormat="1" ht="21.75" customHeight="1" thickBot="1" x14ac:dyDescent="0.3">
      <c r="A18" s="70"/>
      <c r="B18" s="191"/>
      <c r="C18" s="192" t="s">
        <v>164</v>
      </c>
      <c r="D18" s="193">
        <v>0</v>
      </c>
      <c r="E18" s="194">
        <v>0</v>
      </c>
      <c r="F18" s="195">
        <v>1</v>
      </c>
      <c r="G18" s="196">
        <v>2</v>
      </c>
      <c r="H18" s="195">
        <v>2</v>
      </c>
      <c r="I18" s="194">
        <v>2</v>
      </c>
      <c r="J18" s="195">
        <v>0</v>
      </c>
      <c r="K18" s="194">
        <v>1</v>
      </c>
      <c r="L18" s="195">
        <v>2</v>
      </c>
      <c r="M18" s="194">
        <v>2</v>
      </c>
      <c r="N18" s="195">
        <v>2</v>
      </c>
      <c r="O18" s="194">
        <v>2</v>
      </c>
      <c r="P18" s="195">
        <v>2</v>
      </c>
      <c r="Q18" s="194">
        <v>2</v>
      </c>
      <c r="R18" s="195">
        <v>2</v>
      </c>
      <c r="S18" s="194">
        <v>2</v>
      </c>
      <c r="T18" s="195">
        <v>1</v>
      </c>
      <c r="U18" s="194">
        <v>1</v>
      </c>
      <c r="V18" s="195">
        <v>1</v>
      </c>
      <c r="W18" s="194">
        <v>1</v>
      </c>
      <c r="X18" s="195">
        <v>3</v>
      </c>
      <c r="Y18" s="194">
        <v>3</v>
      </c>
      <c r="Z18" s="195">
        <v>1</v>
      </c>
      <c r="AA18" s="194">
        <v>1</v>
      </c>
      <c r="AB18" s="188">
        <f t="shared" si="0"/>
        <v>17</v>
      </c>
      <c r="AC18" s="189">
        <f t="shared" si="0"/>
        <v>19</v>
      </c>
      <c r="AD18" s="71"/>
    </row>
    <row r="19" spans="1:30" s="13" customFormat="1" ht="21.9" customHeight="1" thickBot="1" x14ac:dyDescent="0.3">
      <c r="A19" s="70"/>
      <c r="B19" s="166" t="s">
        <v>165</v>
      </c>
      <c r="C19" s="172" t="s">
        <v>166</v>
      </c>
      <c r="D19" s="128">
        <v>1</v>
      </c>
      <c r="E19" s="173">
        <v>1</v>
      </c>
      <c r="F19" s="128">
        <v>0</v>
      </c>
      <c r="G19" s="174">
        <v>0</v>
      </c>
      <c r="H19" s="128">
        <v>10</v>
      </c>
      <c r="I19" s="173">
        <v>10</v>
      </c>
      <c r="J19" s="128">
        <v>7</v>
      </c>
      <c r="K19" s="173">
        <v>8</v>
      </c>
      <c r="L19" s="128">
        <v>4</v>
      </c>
      <c r="M19" s="173">
        <v>5</v>
      </c>
      <c r="N19" s="128">
        <v>1</v>
      </c>
      <c r="O19" s="173">
        <v>3</v>
      </c>
      <c r="P19" s="128">
        <v>7</v>
      </c>
      <c r="Q19" s="173">
        <v>7</v>
      </c>
      <c r="R19" s="128">
        <v>5</v>
      </c>
      <c r="S19" s="173">
        <v>5</v>
      </c>
      <c r="T19" s="128">
        <v>2</v>
      </c>
      <c r="U19" s="173">
        <v>3</v>
      </c>
      <c r="V19" s="128">
        <v>2</v>
      </c>
      <c r="W19" s="173">
        <v>2</v>
      </c>
      <c r="X19" s="128">
        <v>11</v>
      </c>
      <c r="Y19" s="173">
        <v>11</v>
      </c>
      <c r="Z19" s="128">
        <v>9</v>
      </c>
      <c r="AA19" s="173">
        <v>9</v>
      </c>
      <c r="AB19" s="197">
        <f t="shared" si="0"/>
        <v>59</v>
      </c>
      <c r="AC19" s="198">
        <f t="shared" si="0"/>
        <v>64</v>
      </c>
      <c r="AD19" s="71"/>
    </row>
    <row r="20" spans="1:30" s="13" customFormat="1" ht="21.9" customHeight="1" x14ac:dyDescent="0.25">
      <c r="A20" s="70"/>
      <c r="B20" s="133" t="s">
        <v>167</v>
      </c>
      <c r="C20" s="199" t="s">
        <v>168</v>
      </c>
      <c r="D20" s="155">
        <v>8</v>
      </c>
      <c r="E20" s="200">
        <v>8</v>
      </c>
      <c r="F20" s="201">
        <v>8</v>
      </c>
      <c r="G20" s="202">
        <v>8</v>
      </c>
      <c r="H20" s="201">
        <v>6</v>
      </c>
      <c r="I20" s="202">
        <v>8</v>
      </c>
      <c r="J20" s="203">
        <v>0</v>
      </c>
      <c r="K20" s="204">
        <v>0</v>
      </c>
      <c r="L20" s="203">
        <v>0</v>
      </c>
      <c r="M20" s="204">
        <v>0</v>
      </c>
      <c r="N20" s="203">
        <v>9</v>
      </c>
      <c r="O20" s="204">
        <v>9</v>
      </c>
      <c r="P20" s="203">
        <v>1</v>
      </c>
      <c r="Q20" s="204">
        <v>1</v>
      </c>
      <c r="R20" s="203">
        <v>8</v>
      </c>
      <c r="S20" s="204">
        <v>11</v>
      </c>
      <c r="T20" s="203">
        <v>3</v>
      </c>
      <c r="U20" s="204">
        <v>28</v>
      </c>
      <c r="V20" s="203">
        <v>2</v>
      </c>
      <c r="W20" s="204">
        <v>14</v>
      </c>
      <c r="X20" s="203">
        <v>1</v>
      </c>
      <c r="Y20" s="204">
        <v>1</v>
      </c>
      <c r="Z20" s="203">
        <v>20</v>
      </c>
      <c r="AA20" s="205">
        <v>21</v>
      </c>
      <c r="AB20" s="157">
        <f t="shared" si="0"/>
        <v>66</v>
      </c>
      <c r="AC20" s="158">
        <f t="shared" si="0"/>
        <v>109</v>
      </c>
      <c r="AD20" s="71"/>
    </row>
    <row r="21" spans="1:30" s="13" customFormat="1" ht="21.9" customHeight="1" thickBot="1" x14ac:dyDescent="0.3">
      <c r="A21" s="70"/>
      <c r="B21" s="183"/>
      <c r="C21" s="206" t="s">
        <v>169</v>
      </c>
      <c r="D21" s="128">
        <v>1</v>
      </c>
      <c r="E21" s="207">
        <v>1</v>
      </c>
      <c r="F21" s="208">
        <v>0</v>
      </c>
      <c r="G21" s="209">
        <v>0</v>
      </c>
      <c r="H21" s="208">
        <v>1</v>
      </c>
      <c r="I21" s="207">
        <v>1</v>
      </c>
      <c r="J21" s="185">
        <v>1</v>
      </c>
      <c r="K21" s="187">
        <v>1</v>
      </c>
      <c r="L21" s="185">
        <v>0</v>
      </c>
      <c r="M21" s="186">
        <v>0</v>
      </c>
      <c r="N21" s="185">
        <v>4</v>
      </c>
      <c r="O21" s="186">
        <v>4</v>
      </c>
      <c r="P21" s="185">
        <v>1</v>
      </c>
      <c r="Q21" s="186">
        <v>1</v>
      </c>
      <c r="R21" s="185">
        <v>0</v>
      </c>
      <c r="S21" s="186">
        <v>0</v>
      </c>
      <c r="T21" s="185">
        <v>1</v>
      </c>
      <c r="U21" s="186">
        <v>1</v>
      </c>
      <c r="V21" s="185">
        <v>0</v>
      </c>
      <c r="W21" s="186">
        <v>0</v>
      </c>
      <c r="X21" s="185">
        <v>0</v>
      </c>
      <c r="Y21" s="186">
        <v>0</v>
      </c>
      <c r="Z21" s="185">
        <v>1</v>
      </c>
      <c r="AA21" s="186">
        <v>1</v>
      </c>
      <c r="AB21" s="188">
        <f t="shared" si="0"/>
        <v>10</v>
      </c>
      <c r="AC21" s="189">
        <f t="shared" si="0"/>
        <v>10</v>
      </c>
      <c r="AD21" s="71"/>
    </row>
    <row r="22" spans="1:30" s="13" customFormat="1" ht="21.9" customHeight="1" x14ac:dyDescent="0.25">
      <c r="A22" s="70"/>
      <c r="B22" s="151"/>
      <c r="C22" s="152" t="s">
        <v>170</v>
      </c>
      <c r="D22" s="155">
        <v>0</v>
      </c>
      <c r="E22" s="154">
        <v>0</v>
      </c>
      <c r="F22" s="153">
        <v>0</v>
      </c>
      <c r="G22" s="159">
        <v>0</v>
      </c>
      <c r="H22" s="153">
        <v>1</v>
      </c>
      <c r="I22" s="154">
        <v>1</v>
      </c>
      <c r="J22" s="153">
        <v>1</v>
      </c>
      <c r="K22" s="154">
        <v>1</v>
      </c>
      <c r="L22" s="153">
        <v>1</v>
      </c>
      <c r="M22" s="154">
        <v>1</v>
      </c>
      <c r="N22" s="153">
        <v>2</v>
      </c>
      <c r="O22" s="154">
        <v>2</v>
      </c>
      <c r="P22" s="153">
        <v>6</v>
      </c>
      <c r="Q22" s="154">
        <v>6</v>
      </c>
      <c r="R22" s="153">
        <v>0</v>
      </c>
      <c r="S22" s="154">
        <v>0</v>
      </c>
      <c r="T22" s="153">
        <v>0</v>
      </c>
      <c r="U22" s="154">
        <v>0</v>
      </c>
      <c r="V22" s="153">
        <v>0</v>
      </c>
      <c r="W22" s="154">
        <v>0</v>
      </c>
      <c r="X22" s="153">
        <v>1</v>
      </c>
      <c r="Y22" s="154">
        <v>1</v>
      </c>
      <c r="Z22" s="153">
        <v>1</v>
      </c>
      <c r="AA22" s="154">
        <v>1</v>
      </c>
      <c r="AB22" s="157">
        <f t="shared" si="0"/>
        <v>13</v>
      </c>
      <c r="AC22" s="158">
        <f t="shared" si="0"/>
        <v>13</v>
      </c>
      <c r="AD22" s="71"/>
    </row>
    <row r="23" spans="1:30" s="13" customFormat="1" ht="21.9" customHeight="1" x14ac:dyDescent="0.25">
      <c r="A23" s="70"/>
      <c r="B23" s="166" t="s">
        <v>171</v>
      </c>
      <c r="C23" s="152" t="s">
        <v>172</v>
      </c>
      <c r="D23" s="153">
        <v>0</v>
      </c>
      <c r="E23" s="154">
        <v>0</v>
      </c>
      <c r="F23" s="153">
        <v>0</v>
      </c>
      <c r="G23" s="159">
        <v>0</v>
      </c>
      <c r="H23" s="153">
        <v>0</v>
      </c>
      <c r="I23" s="154">
        <v>0</v>
      </c>
      <c r="J23" s="153">
        <v>0</v>
      </c>
      <c r="K23" s="154">
        <v>0</v>
      </c>
      <c r="L23" s="153">
        <v>0</v>
      </c>
      <c r="M23" s="154">
        <v>0</v>
      </c>
      <c r="N23" s="153">
        <v>0</v>
      </c>
      <c r="O23" s="154">
        <v>0</v>
      </c>
      <c r="P23" s="153">
        <v>0</v>
      </c>
      <c r="Q23" s="154">
        <v>0</v>
      </c>
      <c r="R23" s="153">
        <v>0</v>
      </c>
      <c r="S23" s="154">
        <v>0</v>
      </c>
      <c r="T23" s="153">
        <v>0</v>
      </c>
      <c r="U23" s="154">
        <v>0</v>
      </c>
      <c r="V23" s="153">
        <v>0</v>
      </c>
      <c r="W23" s="154">
        <v>0</v>
      </c>
      <c r="X23" s="153">
        <v>0</v>
      </c>
      <c r="Y23" s="154">
        <v>0</v>
      </c>
      <c r="Z23" s="153">
        <v>0</v>
      </c>
      <c r="AA23" s="154">
        <v>0</v>
      </c>
      <c r="AB23" s="164">
        <f t="shared" si="0"/>
        <v>0</v>
      </c>
      <c r="AC23" s="165">
        <f t="shared" si="0"/>
        <v>0</v>
      </c>
      <c r="AD23" s="71"/>
    </row>
    <row r="24" spans="1:30" s="13" customFormat="1" ht="21.9" customHeight="1" x14ac:dyDescent="0.25">
      <c r="A24" s="70"/>
      <c r="B24" s="151"/>
      <c r="C24" s="172" t="s">
        <v>173</v>
      </c>
      <c r="D24" s="190">
        <v>0</v>
      </c>
      <c r="E24" s="173">
        <v>0</v>
      </c>
      <c r="F24" s="128">
        <v>0</v>
      </c>
      <c r="G24" s="174">
        <v>0</v>
      </c>
      <c r="H24" s="128">
        <v>1</v>
      </c>
      <c r="I24" s="173">
        <v>1</v>
      </c>
      <c r="J24" s="128">
        <v>0</v>
      </c>
      <c r="K24" s="173">
        <v>0</v>
      </c>
      <c r="L24" s="128">
        <v>0</v>
      </c>
      <c r="M24" s="173">
        <v>0</v>
      </c>
      <c r="N24" s="128">
        <v>2</v>
      </c>
      <c r="O24" s="173">
        <v>2</v>
      </c>
      <c r="P24" s="128">
        <v>0</v>
      </c>
      <c r="Q24" s="173">
        <v>0</v>
      </c>
      <c r="R24" s="128">
        <v>0</v>
      </c>
      <c r="S24" s="173">
        <v>0</v>
      </c>
      <c r="T24" s="128">
        <v>0</v>
      </c>
      <c r="U24" s="173">
        <v>0</v>
      </c>
      <c r="V24" s="128">
        <v>0</v>
      </c>
      <c r="W24" s="173">
        <v>0</v>
      </c>
      <c r="X24" s="128">
        <v>0</v>
      </c>
      <c r="Y24" s="173">
        <v>0</v>
      </c>
      <c r="Z24" s="128">
        <v>1</v>
      </c>
      <c r="AA24" s="173">
        <v>1</v>
      </c>
      <c r="AB24" s="164">
        <f t="shared" si="0"/>
        <v>4</v>
      </c>
      <c r="AC24" s="165">
        <f t="shared" si="0"/>
        <v>4</v>
      </c>
      <c r="AD24" s="71"/>
    </row>
    <row r="25" spans="1:30" s="13" customFormat="1" ht="21.9" customHeight="1" thickBot="1" x14ac:dyDescent="0.3">
      <c r="A25" s="70"/>
      <c r="B25" s="210"/>
      <c r="C25" s="211" t="s">
        <v>174</v>
      </c>
      <c r="D25" s="212">
        <v>1</v>
      </c>
      <c r="E25" s="186">
        <v>1</v>
      </c>
      <c r="F25" s="185">
        <v>0</v>
      </c>
      <c r="G25" s="187">
        <v>0</v>
      </c>
      <c r="H25" s="185">
        <v>4</v>
      </c>
      <c r="I25" s="187">
        <v>4</v>
      </c>
      <c r="J25" s="213">
        <v>5</v>
      </c>
      <c r="K25" s="214">
        <v>5</v>
      </c>
      <c r="L25" s="213">
        <v>3</v>
      </c>
      <c r="M25" s="214">
        <v>3</v>
      </c>
      <c r="N25" s="213">
        <v>0</v>
      </c>
      <c r="O25" s="214">
        <v>1</v>
      </c>
      <c r="P25" s="213">
        <v>2</v>
      </c>
      <c r="Q25" s="214">
        <v>2</v>
      </c>
      <c r="R25" s="213">
        <v>4</v>
      </c>
      <c r="S25" s="214">
        <v>4</v>
      </c>
      <c r="T25" s="213">
        <v>3</v>
      </c>
      <c r="U25" s="214">
        <v>4</v>
      </c>
      <c r="V25" s="213">
        <v>1</v>
      </c>
      <c r="W25" s="214">
        <v>1</v>
      </c>
      <c r="X25" s="213">
        <v>2</v>
      </c>
      <c r="Y25" s="214">
        <v>2</v>
      </c>
      <c r="Z25" s="213">
        <v>2</v>
      </c>
      <c r="AA25" s="214">
        <v>2</v>
      </c>
      <c r="AB25" s="188">
        <f t="shared" si="0"/>
        <v>27</v>
      </c>
      <c r="AC25" s="189">
        <f t="shared" si="0"/>
        <v>29</v>
      </c>
      <c r="AD25" s="71"/>
    </row>
    <row r="26" spans="1:30" s="13" customFormat="1" ht="21.9" customHeight="1" x14ac:dyDescent="0.25">
      <c r="A26" s="70"/>
      <c r="B26" s="151"/>
      <c r="C26" s="152" t="s">
        <v>175</v>
      </c>
      <c r="D26" s="128">
        <v>0</v>
      </c>
      <c r="E26" s="154">
        <v>0</v>
      </c>
      <c r="F26" s="153">
        <v>0</v>
      </c>
      <c r="G26" s="159">
        <v>0</v>
      </c>
      <c r="H26" s="153">
        <v>0</v>
      </c>
      <c r="I26" s="154">
        <v>0</v>
      </c>
      <c r="J26" s="153">
        <v>1</v>
      </c>
      <c r="K26" s="154">
        <v>1</v>
      </c>
      <c r="L26" s="153">
        <v>0</v>
      </c>
      <c r="M26" s="154">
        <v>0</v>
      </c>
      <c r="N26" s="153">
        <v>0</v>
      </c>
      <c r="O26" s="154">
        <v>0</v>
      </c>
      <c r="P26" s="153">
        <v>0</v>
      </c>
      <c r="Q26" s="154">
        <v>0</v>
      </c>
      <c r="R26" s="153">
        <v>0</v>
      </c>
      <c r="S26" s="154">
        <v>0</v>
      </c>
      <c r="T26" s="153">
        <v>0</v>
      </c>
      <c r="U26" s="154">
        <v>0</v>
      </c>
      <c r="V26" s="153">
        <v>0</v>
      </c>
      <c r="W26" s="154">
        <v>0</v>
      </c>
      <c r="X26" s="153">
        <v>0</v>
      </c>
      <c r="Y26" s="154">
        <v>0</v>
      </c>
      <c r="Z26" s="153">
        <v>0</v>
      </c>
      <c r="AA26" s="154">
        <v>0</v>
      </c>
      <c r="AB26" s="157">
        <f t="shared" si="0"/>
        <v>1</v>
      </c>
      <c r="AC26" s="158">
        <f t="shared" si="0"/>
        <v>1</v>
      </c>
      <c r="AD26" s="71"/>
    </row>
    <row r="27" spans="1:30" s="13" customFormat="1" ht="21.9" customHeight="1" x14ac:dyDescent="0.25">
      <c r="A27" s="70"/>
      <c r="B27" s="166" t="s">
        <v>176</v>
      </c>
      <c r="C27" s="152" t="s">
        <v>177</v>
      </c>
      <c r="D27" s="162">
        <v>0</v>
      </c>
      <c r="E27" s="154">
        <v>0</v>
      </c>
      <c r="F27" s="153">
        <v>0</v>
      </c>
      <c r="G27" s="159">
        <v>0</v>
      </c>
      <c r="H27" s="153">
        <v>0</v>
      </c>
      <c r="I27" s="154">
        <v>0</v>
      </c>
      <c r="J27" s="153">
        <v>0</v>
      </c>
      <c r="K27" s="154">
        <v>0</v>
      </c>
      <c r="L27" s="153">
        <v>0</v>
      </c>
      <c r="M27" s="154">
        <v>0</v>
      </c>
      <c r="N27" s="153">
        <v>1</v>
      </c>
      <c r="O27" s="154">
        <v>17</v>
      </c>
      <c r="P27" s="153">
        <v>0</v>
      </c>
      <c r="Q27" s="154">
        <v>0</v>
      </c>
      <c r="R27" s="153">
        <v>1</v>
      </c>
      <c r="S27" s="154">
        <v>2</v>
      </c>
      <c r="T27" s="153">
        <v>0</v>
      </c>
      <c r="U27" s="154">
        <v>0</v>
      </c>
      <c r="V27" s="153">
        <v>1</v>
      </c>
      <c r="W27" s="154">
        <v>1</v>
      </c>
      <c r="X27" s="153">
        <v>0</v>
      </c>
      <c r="Y27" s="154">
        <v>0</v>
      </c>
      <c r="Z27" s="153">
        <v>1</v>
      </c>
      <c r="AA27" s="154">
        <v>1</v>
      </c>
      <c r="AB27" s="164">
        <f t="shared" si="0"/>
        <v>4</v>
      </c>
      <c r="AC27" s="165">
        <f t="shared" si="0"/>
        <v>21</v>
      </c>
      <c r="AD27" s="71"/>
    </row>
    <row r="28" spans="1:30" s="13" customFormat="1" ht="21.9" customHeight="1" x14ac:dyDescent="0.25">
      <c r="A28" s="70"/>
      <c r="B28" s="151"/>
      <c r="C28" s="152" t="s">
        <v>178</v>
      </c>
      <c r="D28" s="162">
        <v>0</v>
      </c>
      <c r="E28" s="154">
        <v>0</v>
      </c>
      <c r="F28" s="153">
        <v>1</v>
      </c>
      <c r="G28" s="159">
        <v>1</v>
      </c>
      <c r="H28" s="153">
        <v>0</v>
      </c>
      <c r="I28" s="154">
        <v>0</v>
      </c>
      <c r="J28" s="153">
        <v>1</v>
      </c>
      <c r="K28" s="154">
        <v>1</v>
      </c>
      <c r="L28" s="153">
        <v>0</v>
      </c>
      <c r="M28" s="154">
        <v>0</v>
      </c>
      <c r="N28" s="153">
        <v>2</v>
      </c>
      <c r="O28" s="154">
        <v>2</v>
      </c>
      <c r="P28" s="153">
        <v>1</v>
      </c>
      <c r="Q28" s="154">
        <v>1</v>
      </c>
      <c r="R28" s="153">
        <v>2</v>
      </c>
      <c r="S28" s="154">
        <v>2</v>
      </c>
      <c r="T28" s="153">
        <v>0</v>
      </c>
      <c r="U28" s="154">
        <v>1</v>
      </c>
      <c r="V28" s="153">
        <v>0</v>
      </c>
      <c r="W28" s="154">
        <v>0</v>
      </c>
      <c r="X28" s="153">
        <v>0</v>
      </c>
      <c r="Y28" s="154">
        <v>0</v>
      </c>
      <c r="Z28" s="153">
        <v>0</v>
      </c>
      <c r="AA28" s="154">
        <v>0</v>
      </c>
      <c r="AB28" s="164">
        <f t="shared" si="0"/>
        <v>7</v>
      </c>
      <c r="AC28" s="165">
        <f t="shared" si="0"/>
        <v>8</v>
      </c>
      <c r="AD28" s="71"/>
    </row>
    <row r="29" spans="1:30" s="13" customFormat="1" ht="21.9" customHeight="1" thickBot="1" x14ac:dyDescent="0.3">
      <c r="A29" s="70"/>
      <c r="B29" s="183"/>
      <c r="C29" s="206" t="s">
        <v>179</v>
      </c>
      <c r="D29" s="212">
        <v>2</v>
      </c>
      <c r="E29" s="207">
        <v>2</v>
      </c>
      <c r="F29" s="208">
        <v>0</v>
      </c>
      <c r="G29" s="209">
        <v>0</v>
      </c>
      <c r="H29" s="208">
        <v>1</v>
      </c>
      <c r="I29" s="207">
        <v>1</v>
      </c>
      <c r="J29" s="208">
        <v>5</v>
      </c>
      <c r="K29" s="207">
        <v>5</v>
      </c>
      <c r="L29" s="208">
        <v>3</v>
      </c>
      <c r="M29" s="207">
        <v>3</v>
      </c>
      <c r="N29" s="208">
        <v>7</v>
      </c>
      <c r="O29" s="207">
        <v>7</v>
      </c>
      <c r="P29" s="208">
        <v>3</v>
      </c>
      <c r="Q29" s="207">
        <v>3</v>
      </c>
      <c r="R29" s="208">
        <v>4</v>
      </c>
      <c r="S29" s="207">
        <v>4</v>
      </c>
      <c r="T29" s="208">
        <v>1</v>
      </c>
      <c r="U29" s="207">
        <v>5</v>
      </c>
      <c r="V29" s="208">
        <v>4</v>
      </c>
      <c r="W29" s="207">
        <v>4</v>
      </c>
      <c r="X29" s="208">
        <v>3</v>
      </c>
      <c r="Y29" s="207">
        <v>3</v>
      </c>
      <c r="Z29" s="208">
        <v>0</v>
      </c>
      <c r="AA29" s="207">
        <v>0</v>
      </c>
      <c r="AB29" s="188">
        <f t="shared" si="0"/>
        <v>33</v>
      </c>
      <c r="AC29" s="189">
        <f t="shared" si="0"/>
        <v>37</v>
      </c>
      <c r="AD29" s="71"/>
    </row>
    <row r="30" spans="1:30" s="13" customFormat="1" ht="21.9" customHeight="1" x14ac:dyDescent="0.25">
      <c r="A30" s="70"/>
      <c r="B30" s="151"/>
      <c r="C30" s="152" t="s">
        <v>180</v>
      </c>
      <c r="D30" s="155">
        <v>1</v>
      </c>
      <c r="E30" s="154">
        <v>1</v>
      </c>
      <c r="F30" s="153">
        <v>2</v>
      </c>
      <c r="G30" s="159">
        <v>2</v>
      </c>
      <c r="H30" s="153">
        <v>5</v>
      </c>
      <c r="I30" s="154">
        <v>5</v>
      </c>
      <c r="J30" s="153">
        <v>7</v>
      </c>
      <c r="K30" s="154">
        <v>7</v>
      </c>
      <c r="L30" s="153">
        <v>1</v>
      </c>
      <c r="M30" s="154">
        <v>2</v>
      </c>
      <c r="N30" s="153">
        <v>5</v>
      </c>
      <c r="O30" s="154">
        <v>6</v>
      </c>
      <c r="P30" s="153">
        <v>6</v>
      </c>
      <c r="Q30" s="154">
        <v>7</v>
      </c>
      <c r="R30" s="153">
        <v>2</v>
      </c>
      <c r="S30" s="154">
        <v>2</v>
      </c>
      <c r="T30" s="153">
        <v>4</v>
      </c>
      <c r="U30" s="154">
        <v>4</v>
      </c>
      <c r="V30" s="153">
        <v>5</v>
      </c>
      <c r="W30" s="154">
        <v>6</v>
      </c>
      <c r="X30" s="153">
        <v>6</v>
      </c>
      <c r="Y30" s="154">
        <v>7</v>
      </c>
      <c r="Z30" s="153">
        <v>1</v>
      </c>
      <c r="AA30" s="154">
        <v>1</v>
      </c>
      <c r="AB30" s="157">
        <f t="shared" si="0"/>
        <v>45</v>
      </c>
      <c r="AC30" s="158">
        <f t="shared" si="0"/>
        <v>50</v>
      </c>
      <c r="AD30" s="71"/>
    </row>
    <row r="31" spans="1:30" s="13" customFormat="1" ht="21.9" customHeight="1" x14ac:dyDescent="0.25">
      <c r="A31" s="70"/>
      <c r="B31" s="166" t="s">
        <v>181</v>
      </c>
      <c r="C31" s="152" t="s">
        <v>182</v>
      </c>
      <c r="D31" s="153">
        <v>0</v>
      </c>
      <c r="E31" s="154">
        <v>0</v>
      </c>
      <c r="F31" s="153">
        <v>0</v>
      </c>
      <c r="G31" s="159">
        <v>0</v>
      </c>
      <c r="H31" s="153">
        <v>1</v>
      </c>
      <c r="I31" s="154">
        <v>1</v>
      </c>
      <c r="J31" s="153">
        <v>0</v>
      </c>
      <c r="K31" s="154">
        <v>0</v>
      </c>
      <c r="L31" s="153">
        <v>1</v>
      </c>
      <c r="M31" s="154">
        <v>1</v>
      </c>
      <c r="N31" s="153">
        <v>2</v>
      </c>
      <c r="O31" s="154">
        <v>2</v>
      </c>
      <c r="P31" s="153">
        <v>1</v>
      </c>
      <c r="Q31" s="154">
        <v>1</v>
      </c>
      <c r="R31" s="153">
        <v>1</v>
      </c>
      <c r="S31" s="154">
        <v>1</v>
      </c>
      <c r="T31" s="153">
        <v>0</v>
      </c>
      <c r="U31" s="154">
        <v>0</v>
      </c>
      <c r="V31" s="153">
        <v>0</v>
      </c>
      <c r="W31" s="154">
        <v>0</v>
      </c>
      <c r="X31" s="153">
        <v>2</v>
      </c>
      <c r="Y31" s="154">
        <v>2</v>
      </c>
      <c r="Z31" s="153">
        <v>1</v>
      </c>
      <c r="AA31" s="154">
        <v>1</v>
      </c>
      <c r="AB31" s="164">
        <f t="shared" si="0"/>
        <v>9</v>
      </c>
      <c r="AC31" s="165">
        <f t="shared" si="0"/>
        <v>9</v>
      </c>
      <c r="AD31" s="71"/>
    </row>
    <row r="32" spans="1:30" s="13" customFormat="1" ht="21.9" customHeight="1" thickBot="1" x14ac:dyDescent="0.3">
      <c r="A32" s="70"/>
      <c r="B32" s="151"/>
      <c r="C32" s="172" t="s">
        <v>183</v>
      </c>
      <c r="D32" s="185">
        <v>0</v>
      </c>
      <c r="E32" s="173">
        <v>0</v>
      </c>
      <c r="F32" s="195">
        <v>0</v>
      </c>
      <c r="G32" s="196">
        <v>0</v>
      </c>
      <c r="H32" s="128">
        <v>0</v>
      </c>
      <c r="I32" s="173">
        <v>0</v>
      </c>
      <c r="J32" s="128">
        <v>2</v>
      </c>
      <c r="K32" s="173">
        <v>2</v>
      </c>
      <c r="L32" s="128">
        <v>5</v>
      </c>
      <c r="M32" s="173">
        <v>5</v>
      </c>
      <c r="N32" s="128">
        <v>0</v>
      </c>
      <c r="O32" s="173">
        <v>0</v>
      </c>
      <c r="P32" s="128">
        <v>0</v>
      </c>
      <c r="Q32" s="173">
        <v>0</v>
      </c>
      <c r="R32" s="128">
        <v>1</v>
      </c>
      <c r="S32" s="173">
        <v>1</v>
      </c>
      <c r="T32" s="128">
        <v>0</v>
      </c>
      <c r="U32" s="173">
        <v>0</v>
      </c>
      <c r="V32" s="128">
        <v>0</v>
      </c>
      <c r="W32" s="173">
        <v>1</v>
      </c>
      <c r="X32" s="128">
        <v>1</v>
      </c>
      <c r="Y32" s="173">
        <v>1</v>
      </c>
      <c r="Z32" s="128">
        <v>0</v>
      </c>
      <c r="AA32" s="173">
        <v>0</v>
      </c>
      <c r="AB32" s="215">
        <f t="shared" si="0"/>
        <v>9</v>
      </c>
      <c r="AC32" s="216">
        <f t="shared" si="0"/>
        <v>10</v>
      </c>
      <c r="AD32" s="71"/>
    </row>
    <row r="33" spans="1:30" s="13" customFormat="1" ht="21.9" customHeight="1" x14ac:dyDescent="0.25">
      <c r="A33" s="70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 t="s">
        <v>184</v>
      </c>
      <c r="AD33" s="70"/>
    </row>
    <row r="34" spans="1:30" s="13" customFormat="1" ht="21.9" customHeight="1" thickBot="1" x14ac:dyDescent="0.3">
      <c r="A34" s="70"/>
      <c r="B34" s="72" t="str">
        <f>B1</f>
        <v>令和2年分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3"/>
      <c r="AB34" s="73" t="s">
        <v>133</v>
      </c>
      <c r="AC34" s="71"/>
      <c r="AD34" s="70"/>
    </row>
    <row r="35" spans="1:30" s="13" customFormat="1" ht="21.9" customHeight="1" thickBot="1" x14ac:dyDescent="0.3">
      <c r="A35" s="70"/>
      <c r="B35" s="148"/>
      <c r="C35" s="149" t="s">
        <v>134</v>
      </c>
      <c r="D35" s="134" t="s">
        <v>135</v>
      </c>
      <c r="E35" s="76"/>
      <c r="F35" s="290" t="s">
        <v>136</v>
      </c>
      <c r="G35" s="291"/>
      <c r="H35" s="75" t="s">
        <v>137</v>
      </c>
      <c r="I35" s="76"/>
      <c r="J35" s="290" t="s">
        <v>138</v>
      </c>
      <c r="K35" s="291"/>
      <c r="L35" s="75" t="s">
        <v>139</v>
      </c>
      <c r="M35" s="76"/>
      <c r="N35" s="290" t="s">
        <v>140</v>
      </c>
      <c r="O35" s="291"/>
      <c r="P35" s="75" t="s">
        <v>141</v>
      </c>
      <c r="Q35" s="76"/>
      <c r="R35" s="290" t="s">
        <v>142</v>
      </c>
      <c r="S35" s="291"/>
      <c r="T35" s="75" t="s">
        <v>143</v>
      </c>
      <c r="U35" s="76"/>
      <c r="V35" s="290" t="s">
        <v>144</v>
      </c>
      <c r="W35" s="291"/>
      <c r="X35" s="75" t="s">
        <v>145</v>
      </c>
      <c r="Y35" s="76"/>
      <c r="Z35" s="290" t="s">
        <v>146</v>
      </c>
      <c r="AA35" s="291"/>
      <c r="AB35" s="75" t="s">
        <v>147</v>
      </c>
      <c r="AC35" s="150"/>
      <c r="AD35" s="71"/>
    </row>
    <row r="36" spans="1:30" s="13" customFormat="1" ht="21.9" customHeight="1" x14ac:dyDescent="0.25">
      <c r="A36" s="70"/>
      <c r="B36" s="151"/>
      <c r="C36" s="152" t="s">
        <v>185</v>
      </c>
      <c r="D36" s="153">
        <v>0</v>
      </c>
      <c r="E36" s="154">
        <v>0</v>
      </c>
      <c r="F36" s="153">
        <v>0</v>
      </c>
      <c r="G36" s="159">
        <v>0</v>
      </c>
      <c r="H36" s="153">
        <v>1</v>
      </c>
      <c r="I36" s="154">
        <v>1</v>
      </c>
      <c r="J36" s="153">
        <v>0</v>
      </c>
      <c r="K36" s="154">
        <v>0</v>
      </c>
      <c r="L36" s="153">
        <v>0</v>
      </c>
      <c r="M36" s="154">
        <v>0</v>
      </c>
      <c r="N36" s="153">
        <v>0</v>
      </c>
      <c r="O36" s="154">
        <v>0</v>
      </c>
      <c r="P36" s="153">
        <v>0</v>
      </c>
      <c r="Q36" s="154">
        <v>0</v>
      </c>
      <c r="R36" s="153">
        <v>0</v>
      </c>
      <c r="S36" s="154">
        <v>0</v>
      </c>
      <c r="T36" s="153">
        <v>0</v>
      </c>
      <c r="U36" s="154">
        <v>0</v>
      </c>
      <c r="V36" s="153">
        <v>0</v>
      </c>
      <c r="W36" s="154">
        <v>0</v>
      </c>
      <c r="X36" s="153">
        <v>0</v>
      </c>
      <c r="Y36" s="154">
        <v>0</v>
      </c>
      <c r="Z36" s="153">
        <v>0</v>
      </c>
      <c r="AA36" s="154">
        <v>0</v>
      </c>
      <c r="AB36" s="157">
        <f>SUM(D36,F36,H36,J36,L36,N36,P36,R36,T36,V36,X36,Z36)</f>
        <v>1</v>
      </c>
      <c r="AC36" s="158">
        <f>SUM(E36,G36,I36,K36,M36,O36,Q36,S36,U36,W36,Y36,AA36)</f>
        <v>1</v>
      </c>
      <c r="AD36" s="71"/>
    </row>
    <row r="37" spans="1:30" s="13" customFormat="1" ht="21.9" customHeight="1" x14ac:dyDescent="0.25">
      <c r="A37" s="70"/>
      <c r="B37" s="218" t="s">
        <v>186</v>
      </c>
      <c r="C37" s="152" t="s">
        <v>187</v>
      </c>
      <c r="D37" s="153">
        <v>0</v>
      </c>
      <c r="E37" s="154">
        <v>0</v>
      </c>
      <c r="F37" s="153">
        <v>0</v>
      </c>
      <c r="G37" s="159">
        <v>0</v>
      </c>
      <c r="H37" s="153">
        <v>0</v>
      </c>
      <c r="I37" s="154">
        <v>0</v>
      </c>
      <c r="J37" s="153">
        <v>0</v>
      </c>
      <c r="K37" s="154">
        <v>0</v>
      </c>
      <c r="L37" s="153">
        <v>2</v>
      </c>
      <c r="M37" s="154">
        <v>2</v>
      </c>
      <c r="N37" s="153">
        <v>0</v>
      </c>
      <c r="O37" s="154">
        <v>0</v>
      </c>
      <c r="P37" s="153">
        <v>0</v>
      </c>
      <c r="Q37" s="154">
        <v>0</v>
      </c>
      <c r="R37" s="153">
        <v>0</v>
      </c>
      <c r="S37" s="154">
        <v>0</v>
      </c>
      <c r="T37" s="153">
        <v>0</v>
      </c>
      <c r="U37" s="154">
        <v>0</v>
      </c>
      <c r="V37" s="153">
        <v>0</v>
      </c>
      <c r="W37" s="154">
        <v>0</v>
      </c>
      <c r="X37" s="153">
        <v>0</v>
      </c>
      <c r="Y37" s="154">
        <v>0</v>
      </c>
      <c r="Z37" s="153">
        <v>0</v>
      </c>
      <c r="AA37" s="154">
        <v>0</v>
      </c>
      <c r="AB37" s="164">
        <f>SUM(D37,F37,H37,J37,L37,N37,P37,R37,T37,V37,X37,Z37)</f>
        <v>2</v>
      </c>
      <c r="AC37" s="165">
        <f t="shared" ref="AC37:AC64" si="1">SUM(E37,G37,I37,K37,M37,O37,Q37,S37,U37,W37,Y37,AA37)</f>
        <v>2</v>
      </c>
      <c r="AD37" s="71"/>
    </row>
    <row r="38" spans="1:30" s="13" customFormat="1" ht="21.9" customHeight="1" x14ac:dyDescent="0.25">
      <c r="A38" s="70"/>
      <c r="B38" s="151"/>
      <c r="C38" s="172" t="s">
        <v>188</v>
      </c>
      <c r="D38" s="128">
        <v>0</v>
      </c>
      <c r="E38" s="173">
        <v>0</v>
      </c>
      <c r="F38" s="128">
        <v>0</v>
      </c>
      <c r="G38" s="174">
        <v>0</v>
      </c>
      <c r="H38" s="128">
        <v>0</v>
      </c>
      <c r="I38" s="173">
        <v>0</v>
      </c>
      <c r="J38" s="128">
        <v>0</v>
      </c>
      <c r="K38" s="173">
        <v>0</v>
      </c>
      <c r="L38" s="128">
        <v>0</v>
      </c>
      <c r="M38" s="173">
        <v>0</v>
      </c>
      <c r="N38" s="128">
        <v>1</v>
      </c>
      <c r="O38" s="173">
        <v>1</v>
      </c>
      <c r="P38" s="128">
        <v>0</v>
      </c>
      <c r="Q38" s="173">
        <v>0</v>
      </c>
      <c r="R38" s="128">
        <v>0</v>
      </c>
      <c r="S38" s="173">
        <v>0</v>
      </c>
      <c r="T38" s="128">
        <v>0</v>
      </c>
      <c r="U38" s="173">
        <v>0</v>
      </c>
      <c r="V38" s="128">
        <v>0</v>
      </c>
      <c r="W38" s="173">
        <v>0</v>
      </c>
      <c r="X38" s="128">
        <v>0</v>
      </c>
      <c r="Y38" s="173">
        <v>0</v>
      </c>
      <c r="Z38" s="128">
        <v>0</v>
      </c>
      <c r="AA38" s="173">
        <v>0</v>
      </c>
      <c r="AB38" s="164">
        <f t="shared" ref="AB38:AB64" si="2">SUM(D38,F38,H38,J38,L38,N38,P38,R38,T38,V38,X38,Z38)</f>
        <v>1</v>
      </c>
      <c r="AC38" s="165">
        <f t="shared" si="1"/>
        <v>1</v>
      </c>
      <c r="AD38" s="71"/>
    </row>
    <row r="39" spans="1:30" s="13" customFormat="1" ht="21.9" customHeight="1" thickBot="1" x14ac:dyDescent="0.3">
      <c r="A39" s="70"/>
      <c r="B39" s="210"/>
      <c r="C39" s="219" t="s">
        <v>189</v>
      </c>
      <c r="D39" s="220">
        <v>1</v>
      </c>
      <c r="E39" s="221">
        <v>1</v>
      </c>
      <c r="F39" s="220">
        <v>1</v>
      </c>
      <c r="G39" s="222">
        <v>1</v>
      </c>
      <c r="H39" s="220">
        <v>1</v>
      </c>
      <c r="I39" s="221">
        <v>2</v>
      </c>
      <c r="J39" s="220">
        <v>10</v>
      </c>
      <c r="K39" s="221">
        <v>10</v>
      </c>
      <c r="L39" s="220">
        <v>5</v>
      </c>
      <c r="M39" s="221">
        <v>5</v>
      </c>
      <c r="N39" s="220">
        <v>3</v>
      </c>
      <c r="O39" s="221">
        <v>3</v>
      </c>
      <c r="P39" s="220">
        <v>4</v>
      </c>
      <c r="Q39" s="221">
        <v>4</v>
      </c>
      <c r="R39" s="220">
        <v>2</v>
      </c>
      <c r="S39" s="221">
        <v>3</v>
      </c>
      <c r="T39" s="220">
        <v>1</v>
      </c>
      <c r="U39" s="221">
        <v>1</v>
      </c>
      <c r="V39" s="220">
        <v>7</v>
      </c>
      <c r="W39" s="221">
        <v>7</v>
      </c>
      <c r="X39" s="220">
        <v>3</v>
      </c>
      <c r="Y39" s="221">
        <v>3</v>
      </c>
      <c r="Z39" s="220">
        <v>1</v>
      </c>
      <c r="AA39" s="221">
        <v>1</v>
      </c>
      <c r="AB39" s="188">
        <f t="shared" si="2"/>
        <v>39</v>
      </c>
      <c r="AC39" s="189">
        <f t="shared" si="1"/>
        <v>41</v>
      </c>
      <c r="AD39" s="71"/>
    </row>
    <row r="40" spans="1:30" s="13" customFormat="1" ht="21.9" customHeight="1" x14ac:dyDescent="0.25">
      <c r="A40" s="70"/>
      <c r="B40" s="223"/>
      <c r="C40" s="224" t="s">
        <v>190</v>
      </c>
      <c r="D40" s="203">
        <v>10</v>
      </c>
      <c r="E40" s="204">
        <v>12</v>
      </c>
      <c r="F40" s="203">
        <v>4</v>
      </c>
      <c r="G40" s="225">
        <v>4</v>
      </c>
      <c r="H40" s="203">
        <v>8</v>
      </c>
      <c r="I40" s="204">
        <v>9</v>
      </c>
      <c r="J40" s="203">
        <v>9</v>
      </c>
      <c r="K40" s="204">
        <v>9</v>
      </c>
      <c r="L40" s="203">
        <v>21</v>
      </c>
      <c r="M40" s="204">
        <v>21</v>
      </c>
      <c r="N40" s="203">
        <v>6</v>
      </c>
      <c r="O40" s="204">
        <v>7</v>
      </c>
      <c r="P40" s="203">
        <v>8</v>
      </c>
      <c r="Q40" s="204">
        <v>8</v>
      </c>
      <c r="R40" s="203">
        <v>7</v>
      </c>
      <c r="S40" s="204">
        <v>7</v>
      </c>
      <c r="T40" s="203">
        <v>18</v>
      </c>
      <c r="U40" s="204">
        <v>19</v>
      </c>
      <c r="V40" s="203">
        <v>8</v>
      </c>
      <c r="W40" s="204">
        <v>8</v>
      </c>
      <c r="X40" s="203">
        <v>6</v>
      </c>
      <c r="Y40" s="204">
        <v>7</v>
      </c>
      <c r="Z40" s="203">
        <v>12</v>
      </c>
      <c r="AA40" s="204">
        <v>12</v>
      </c>
      <c r="AB40" s="157">
        <f t="shared" si="2"/>
        <v>117</v>
      </c>
      <c r="AC40" s="158">
        <f t="shared" si="1"/>
        <v>123</v>
      </c>
      <c r="AD40" s="71"/>
    </row>
    <row r="41" spans="1:30" s="13" customFormat="1" ht="21.9" customHeight="1" x14ac:dyDescent="0.25">
      <c r="A41" s="70"/>
      <c r="B41" s="166" t="s">
        <v>191</v>
      </c>
      <c r="C41" s="182" t="s">
        <v>192</v>
      </c>
      <c r="D41" s="167">
        <v>1</v>
      </c>
      <c r="E41" s="168">
        <v>1</v>
      </c>
      <c r="F41" s="167">
        <v>6</v>
      </c>
      <c r="G41" s="163">
        <v>7</v>
      </c>
      <c r="H41" s="167">
        <v>2</v>
      </c>
      <c r="I41" s="168">
        <v>2</v>
      </c>
      <c r="J41" s="167">
        <v>0</v>
      </c>
      <c r="K41" s="168">
        <v>0</v>
      </c>
      <c r="L41" s="167">
        <v>2</v>
      </c>
      <c r="M41" s="168">
        <v>2</v>
      </c>
      <c r="N41" s="167">
        <v>0</v>
      </c>
      <c r="O41" s="168">
        <v>0</v>
      </c>
      <c r="P41" s="167">
        <v>0</v>
      </c>
      <c r="Q41" s="168">
        <v>0</v>
      </c>
      <c r="R41" s="167">
        <v>1</v>
      </c>
      <c r="S41" s="168">
        <v>1</v>
      </c>
      <c r="T41" s="167">
        <v>2</v>
      </c>
      <c r="U41" s="168">
        <v>2</v>
      </c>
      <c r="V41" s="167">
        <v>4</v>
      </c>
      <c r="W41" s="168">
        <v>4</v>
      </c>
      <c r="X41" s="167">
        <v>0</v>
      </c>
      <c r="Y41" s="168">
        <v>0</v>
      </c>
      <c r="Z41" s="167">
        <v>3</v>
      </c>
      <c r="AA41" s="168">
        <v>4</v>
      </c>
      <c r="AB41" s="164">
        <f t="shared" si="2"/>
        <v>21</v>
      </c>
      <c r="AC41" s="165">
        <f t="shared" si="1"/>
        <v>23</v>
      </c>
      <c r="AD41" s="71"/>
    </row>
    <row r="42" spans="1:30" s="13" customFormat="1" ht="21.9" customHeight="1" x14ac:dyDescent="0.25">
      <c r="A42" s="70"/>
      <c r="B42" s="151"/>
      <c r="C42" s="152" t="s">
        <v>193</v>
      </c>
      <c r="D42" s="153">
        <v>0</v>
      </c>
      <c r="E42" s="154">
        <v>0</v>
      </c>
      <c r="F42" s="153">
        <v>1</v>
      </c>
      <c r="G42" s="159">
        <v>1</v>
      </c>
      <c r="H42" s="153">
        <v>0</v>
      </c>
      <c r="I42" s="154">
        <v>1</v>
      </c>
      <c r="J42" s="153">
        <v>0</v>
      </c>
      <c r="K42" s="154">
        <v>0</v>
      </c>
      <c r="L42" s="153">
        <v>1</v>
      </c>
      <c r="M42" s="154">
        <v>1</v>
      </c>
      <c r="N42" s="153">
        <v>1</v>
      </c>
      <c r="O42" s="154">
        <v>1</v>
      </c>
      <c r="P42" s="153">
        <v>1</v>
      </c>
      <c r="Q42" s="154">
        <v>1</v>
      </c>
      <c r="R42" s="153">
        <v>4</v>
      </c>
      <c r="S42" s="154">
        <v>5</v>
      </c>
      <c r="T42" s="153">
        <v>0</v>
      </c>
      <c r="U42" s="154">
        <v>0</v>
      </c>
      <c r="V42" s="153">
        <v>2</v>
      </c>
      <c r="W42" s="154">
        <v>2</v>
      </c>
      <c r="X42" s="153">
        <v>1</v>
      </c>
      <c r="Y42" s="154">
        <v>1</v>
      </c>
      <c r="Z42" s="153">
        <v>0</v>
      </c>
      <c r="AA42" s="154">
        <v>0</v>
      </c>
      <c r="AB42" s="164">
        <f t="shared" si="2"/>
        <v>11</v>
      </c>
      <c r="AC42" s="165">
        <f t="shared" si="1"/>
        <v>13</v>
      </c>
      <c r="AD42" s="71"/>
    </row>
    <row r="43" spans="1:30" s="13" customFormat="1" ht="21.9" customHeight="1" thickBot="1" x14ac:dyDescent="0.3">
      <c r="A43" s="70"/>
      <c r="B43" s="191"/>
      <c r="C43" s="192" t="s">
        <v>194</v>
      </c>
      <c r="D43" s="195">
        <v>5</v>
      </c>
      <c r="E43" s="194">
        <v>5</v>
      </c>
      <c r="F43" s="195">
        <v>2</v>
      </c>
      <c r="G43" s="196">
        <v>2</v>
      </c>
      <c r="H43" s="195">
        <v>1</v>
      </c>
      <c r="I43" s="194">
        <v>2</v>
      </c>
      <c r="J43" s="195">
        <v>16</v>
      </c>
      <c r="K43" s="194">
        <v>16</v>
      </c>
      <c r="L43" s="195">
        <v>9</v>
      </c>
      <c r="M43" s="194">
        <v>9</v>
      </c>
      <c r="N43" s="195">
        <v>9</v>
      </c>
      <c r="O43" s="194">
        <v>9</v>
      </c>
      <c r="P43" s="195">
        <v>1</v>
      </c>
      <c r="Q43" s="194">
        <v>1</v>
      </c>
      <c r="R43" s="195">
        <v>3</v>
      </c>
      <c r="S43" s="194">
        <v>3</v>
      </c>
      <c r="T43" s="195">
        <v>14</v>
      </c>
      <c r="U43" s="194">
        <v>14</v>
      </c>
      <c r="V43" s="195">
        <v>1</v>
      </c>
      <c r="W43" s="194">
        <v>1</v>
      </c>
      <c r="X43" s="195">
        <v>9</v>
      </c>
      <c r="Y43" s="194">
        <v>9</v>
      </c>
      <c r="Z43" s="195">
        <v>3</v>
      </c>
      <c r="AA43" s="194">
        <v>3</v>
      </c>
      <c r="AB43" s="188">
        <f t="shared" si="2"/>
        <v>73</v>
      </c>
      <c r="AC43" s="189">
        <f t="shared" si="1"/>
        <v>74</v>
      </c>
      <c r="AD43" s="71"/>
    </row>
    <row r="44" spans="1:30" s="13" customFormat="1" ht="21.9" customHeight="1" x14ac:dyDescent="0.25">
      <c r="A44" s="70"/>
      <c r="B44" s="226"/>
      <c r="C44" s="199" t="s">
        <v>195</v>
      </c>
      <c r="D44" s="201">
        <v>1</v>
      </c>
      <c r="E44" s="200">
        <v>2</v>
      </c>
      <c r="F44" s="201">
        <v>4</v>
      </c>
      <c r="G44" s="202">
        <v>4</v>
      </c>
      <c r="H44" s="201">
        <v>4</v>
      </c>
      <c r="I44" s="200">
        <v>4</v>
      </c>
      <c r="J44" s="201">
        <v>3</v>
      </c>
      <c r="K44" s="200">
        <v>3</v>
      </c>
      <c r="L44" s="201">
        <v>3</v>
      </c>
      <c r="M44" s="200">
        <v>3</v>
      </c>
      <c r="N44" s="201">
        <v>5</v>
      </c>
      <c r="O44" s="200">
        <v>5</v>
      </c>
      <c r="P44" s="201">
        <v>4</v>
      </c>
      <c r="Q44" s="200">
        <v>5</v>
      </c>
      <c r="R44" s="201">
        <v>3</v>
      </c>
      <c r="S44" s="200">
        <v>3</v>
      </c>
      <c r="T44" s="201">
        <v>4</v>
      </c>
      <c r="U44" s="200">
        <v>4</v>
      </c>
      <c r="V44" s="201">
        <v>4</v>
      </c>
      <c r="W44" s="200">
        <v>4</v>
      </c>
      <c r="X44" s="201">
        <v>2</v>
      </c>
      <c r="Y44" s="200">
        <v>2</v>
      </c>
      <c r="Z44" s="201">
        <v>3</v>
      </c>
      <c r="AA44" s="200">
        <v>4</v>
      </c>
      <c r="AB44" s="157">
        <f t="shared" si="2"/>
        <v>40</v>
      </c>
      <c r="AC44" s="158">
        <f t="shared" si="1"/>
        <v>43</v>
      </c>
      <c r="AD44" s="71"/>
    </row>
    <row r="45" spans="1:30" s="13" customFormat="1" ht="21.9" customHeight="1" x14ac:dyDescent="0.25">
      <c r="A45" s="70"/>
      <c r="B45" s="166" t="s">
        <v>196</v>
      </c>
      <c r="C45" s="152" t="s">
        <v>197</v>
      </c>
      <c r="D45" s="153">
        <v>4</v>
      </c>
      <c r="E45" s="154">
        <v>4</v>
      </c>
      <c r="F45" s="153">
        <v>3</v>
      </c>
      <c r="G45" s="159">
        <v>3</v>
      </c>
      <c r="H45" s="153">
        <v>1</v>
      </c>
      <c r="I45" s="154">
        <v>1</v>
      </c>
      <c r="J45" s="153">
        <v>1</v>
      </c>
      <c r="K45" s="154">
        <v>1</v>
      </c>
      <c r="L45" s="153">
        <v>0</v>
      </c>
      <c r="M45" s="154">
        <v>0</v>
      </c>
      <c r="N45" s="153">
        <v>1</v>
      </c>
      <c r="O45" s="154">
        <v>1</v>
      </c>
      <c r="P45" s="153">
        <v>0</v>
      </c>
      <c r="Q45" s="154">
        <v>1</v>
      </c>
      <c r="R45" s="153">
        <v>1</v>
      </c>
      <c r="S45" s="154">
        <v>1</v>
      </c>
      <c r="T45" s="153">
        <v>0</v>
      </c>
      <c r="U45" s="154">
        <v>0</v>
      </c>
      <c r="V45" s="153">
        <v>2</v>
      </c>
      <c r="W45" s="154">
        <v>2</v>
      </c>
      <c r="X45" s="153">
        <v>1</v>
      </c>
      <c r="Y45" s="154">
        <v>1</v>
      </c>
      <c r="Z45" s="153">
        <v>0</v>
      </c>
      <c r="AA45" s="154">
        <v>0</v>
      </c>
      <c r="AB45" s="164">
        <f t="shared" si="2"/>
        <v>14</v>
      </c>
      <c r="AC45" s="165">
        <f t="shared" si="1"/>
        <v>15</v>
      </c>
      <c r="AD45" s="71"/>
    </row>
    <row r="46" spans="1:30" s="13" customFormat="1" ht="21.9" customHeight="1" x14ac:dyDescent="0.25">
      <c r="A46" s="70"/>
      <c r="B46" s="151"/>
      <c r="C46" s="152" t="s">
        <v>198</v>
      </c>
      <c r="D46" s="153">
        <v>2</v>
      </c>
      <c r="E46" s="154">
        <v>2</v>
      </c>
      <c r="F46" s="153">
        <v>4</v>
      </c>
      <c r="G46" s="159">
        <v>4</v>
      </c>
      <c r="H46" s="153">
        <v>0</v>
      </c>
      <c r="I46" s="154">
        <v>0</v>
      </c>
      <c r="J46" s="153">
        <v>1</v>
      </c>
      <c r="K46" s="154">
        <v>1</v>
      </c>
      <c r="L46" s="153">
        <v>3</v>
      </c>
      <c r="M46" s="154">
        <v>3</v>
      </c>
      <c r="N46" s="153">
        <v>4</v>
      </c>
      <c r="O46" s="154">
        <v>4</v>
      </c>
      <c r="P46" s="153">
        <v>2</v>
      </c>
      <c r="Q46" s="154">
        <v>2</v>
      </c>
      <c r="R46" s="153">
        <v>1</v>
      </c>
      <c r="S46" s="154">
        <v>1</v>
      </c>
      <c r="T46" s="153">
        <v>0</v>
      </c>
      <c r="U46" s="154">
        <v>0</v>
      </c>
      <c r="V46" s="153">
        <v>1</v>
      </c>
      <c r="W46" s="154">
        <v>1</v>
      </c>
      <c r="X46" s="153">
        <v>2</v>
      </c>
      <c r="Y46" s="154">
        <v>2</v>
      </c>
      <c r="Z46" s="153">
        <v>2</v>
      </c>
      <c r="AA46" s="154">
        <v>2</v>
      </c>
      <c r="AB46" s="164">
        <f t="shared" si="2"/>
        <v>22</v>
      </c>
      <c r="AC46" s="165">
        <f t="shared" si="1"/>
        <v>22</v>
      </c>
      <c r="AD46" s="71"/>
    </row>
    <row r="47" spans="1:30" s="13" customFormat="1" ht="21.9" customHeight="1" thickBot="1" x14ac:dyDescent="0.3">
      <c r="A47" s="70"/>
      <c r="B47" s="183"/>
      <c r="C47" s="206" t="s">
        <v>199</v>
      </c>
      <c r="D47" s="208">
        <v>1</v>
      </c>
      <c r="E47" s="207">
        <v>1</v>
      </c>
      <c r="F47" s="208">
        <v>0</v>
      </c>
      <c r="G47" s="209">
        <v>0</v>
      </c>
      <c r="H47" s="208">
        <v>0</v>
      </c>
      <c r="I47" s="207">
        <v>0</v>
      </c>
      <c r="J47" s="208">
        <v>0</v>
      </c>
      <c r="K47" s="207">
        <v>0</v>
      </c>
      <c r="L47" s="208">
        <v>0</v>
      </c>
      <c r="M47" s="207">
        <v>0</v>
      </c>
      <c r="N47" s="208">
        <v>0</v>
      </c>
      <c r="O47" s="207">
        <v>0</v>
      </c>
      <c r="P47" s="208">
        <v>1</v>
      </c>
      <c r="Q47" s="207">
        <v>1</v>
      </c>
      <c r="R47" s="208">
        <v>1</v>
      </c>
      <c r="S47" s="207">
        <v>1</v>
      </c>
      <c r="T47" s="208">
        <v>0</v>
      </c>
      <c r="U47" s="207">
        <v>0</v>
      </c>
      <c r="V47" s="208">
        <v>2</v>
      </c>
      <c r="W47" s="207">
        <v>2</v>
      </c>
      <c r="X47" s="208">
        <v>0</v>
      </c>
      <c r="Y47" s="207">
        <v>0</v>
      </c>
      <c r="Z47" s="208">
        <v>0</v>
      </c>
      <c r="AA47" s="207">
        <v>0</v>
      </c>
      <c r="AB47" s="188">
        <f t="shared" si="2"/>
        <v>5</v>
      </c>
      <c r="AC47" s="189">
        <f t="shared" si="1"/>
        <v>5</v>
      </c>
      <c r="AD47" s="71"/>
    </row>
    <row r="48" spans="1:30" s="13" customFormat="1" ht="21.9" customHeight="1" x14ac:dyDescent="0.25">
      <c r="A48" s="70"/>
      <c r="B48" s="151"/>
      <c r="C48" s="152" t="s">
        <v>200</v>
      </c>
      <c r="D48" s="153">
        <v>3</v>
      </c>
      <c r="E48" s="154">
        <v>3</v>
      </c>
      <c r="F48" s="153">
        <v>5</v>
      </c>
      <c r="G48" s="159">
        <v>5</v>
      </c>
      <c r="H48" s="153">
        <v>2</v>
      </c>
      <c r="I48" s="154">
        <v>2</v>
      </c>
      <c r="J48" s="153">
        <v>2</v>
      </c>
      <c r="K48" s="154">
        <v>2</v>
      </c>
      <c r="L48" s="153">
        <v>0</v>
      </c>
      <c r="M48" s="154">
        <v>0</v>
      </c>
      <c r="N48" s="153">
        <v>0</v>
      </c>
      <c r="O48" s="154">
        <v>0</v>
      </c>
      <c r="P48" s="153">
        <v>2</v>
      </c>
      <c r="Q48" s="154">
        <v>2</v>
      </c>
      <c r="R48" s="153">
        <v>14</v>
      </c>
      <c r="S48" s="154">
        <v>14</v>
      </c>
      <c r="T48" s="153">
        <v>2</v>
      </c>
      <c r="U48" s="154">
        <v>2</v>
      </c>
      <c r="V48" s="153">
        <v>4</v>
      </c>
      <c r="W48" s="154">
        <v>4</v>
      </c>
      <c r="X48" s="153">
        <v>0</v>
      </c>
      <c r="Y48" s="154">
        <v>6</v>
      </c>
      <c r="Z48" s="153">
        <v>7</v>
      </c>
      <c r="AA48" s="154">
        <v>7</v>
      </c>
      <c r="AB48" s="157">
        <f t="shared" si="2"/>
        <v>41</v>
      </c>
      <c r="AC48" s="158">
        <f t="shared" si="1"/>
        <v>47</v>
      </c>
      <c r="AD48" s="71"/>
    </row>
    <row r="49" spans="1:30" s="13" customFormat="1" ht="21.9" customHeight="1" x14ac:dyDescent="0.25">
      <c r="A49" s="70"/>
      <c r="B49" s="151"/>
      <c r="C49" s="152" t="s">
        <v>201</v>
      </c>
      <c r="D49" s="153">
        <v>2</v>
      </c>
      <c r="E49" s="154">
        <v>2</v>
      </c>
      <c r="F49" s="153">
        <v>2</v>
      </c>
      <c r="G49" s="159">
        <v>2</v>
      </c>
      <c r="H49" s="153">
        <v>2</v>
      </c>
      <c r="I49" s="154">
        <v>4</v>
      </c>
      <c r="J49" s="153">
        <v>0</v>
      </c>
      <c r="K49" s="154">
        <v>0</v>
      </c>
      <c r="L49" s="153">
        <v>0</v>
      </c>
      <c r="M49" s="154">
        <v>0</v>
      </c>
      <c r="N49" s="153">
        <v>0</v>
      </c>
      <c r="O49" s="154">
        <v>0</v>
      </c>
      <c r="P49" s="153">
        <v>0</v>
      </c>
      <c r="Q49" s="154">
        <v>0</v>
      </c>
      <c r="R49" s="153">
        <v>0</v>
      </c>
      <c r="S49" s="154">
        <v>0</v>
      </c>
      <c r="T49" s="153">
        <v>0</v>
      </c>
      <c r="U49" s="154">
        <v>0</v>
      </c>
      <c r="V49" s="153">
        <v>0</v>
      </c>
      <c r="W49" s="154">
        <v>0</v>
      </c>
      <c r="X49" s="153">
        <v>0</v>
      </c>
      <c r="Y49" s="154">
        <v>0</v>
      </c>
      <c r="Z49" s="153">
        <v>9</v>
      </c>
      <c r="AA49" s="154">
        <v>9</v>
      </c>
      <c r="AB49" s="164">
        <f t="shared" si="2"/>
        <v>15</v>
      </c>
      <c r="AC49" s="165">
        <f t="shared" si="1"/>
        <v>17</v>
      </c>
      <c r="AD49" s="71"/>
    </row>
    <row r="50" spans="1:30" s="13" customFormat="1" ht="21.9" customHeight="1" x14ac:dyDescent="0.25">
      <c r="A50" s="70"/>
      <c r="B50" s="166" t="s">
        <v>202</v>
      </c>
      <c r="C50" s="152" t="s">
        <v>203</v>
      </c>
      <c r="D50" s="153">
        <v>1</v>
      </c>
      <c r="E50" s="154">
        <v>1</v>
      </c>
      <c r="F50" s="153">
        <v>1</v>
      </c>
      <c r="G50" s="159">
        <v>3</v>
      </c>
      <c r="H50" s="153">
        <v>0</v>
      </c>
      <c r="I50" s="154">
        <v>0</v>
      </c>
      <c r="J50" s="153">
        <v>1</v>
      </c>
      <c r="K50" s="154">
        <v>1</v>
      </c>
      <c r="L50" s="153">
        <v>0</v>
      </c>
      <c r="M50" s="154">
        <v>0</v>
      </c>
      <c r="N50" s="153">
        <v>1</v>
      </c>
      <c r="O50" s="154">
        <v>1</v>
      </c>
      <c r="P50" s="153">
        <v>0</v>
      </c>
      <c r="Q50" s="154">
        <v>0</v>
      </c>
      <c r="R50" s="153">
        <v>0</v>
      </c>
      <c r="S50" s="154">
        <v>0</v>
      </c>
      <c r="T50" s="153">
        <v>0</v>
      </c>
      <c r="U50" s="154">
        <v>0</v>
      </c>
      <c r="V50" s="153">
        <v>1</v>
      </c>
      <c r="W50" s="154">
        <v>1</v>
      </c>
      <c r="X50" s="153">
        <v>0</v>
      </c>
      <c r="Y50" s="154">
        <v>1</v>
      </c>
      <c r="Z50" s="153">
        <v>1</v>
      </c>
      <c r="AA50" s="154">
        <v>1</v>
      </c>
      <c r="AB50" s="164">
        <f t="shared" si="2"/>
        <v>6</v>
      </c>
      <c r="AC50" s="165">
        <f t="shared" si="1"/>
        <v>9</v>
      </c>
      <c r="AD50" s="71"/>
    </row>
    <row r="51" spans="1:30" s="13" customFormat="1" ht="21.9" customHeight="1" x14ac:dyDescent="0.25">
      <c r="A51" s="70"/>
      <c r="B51" s="151"/>
      <c r="C51" s="152" t="s">
        <v>204</v>
      </c>
      <c r="D51" s="153">
        <v>1</v>
      </c>
      <c r="E51" s="154">
        <v>1</v>
      </c>
      <c r="F51" s="153">
        <v>1</v>
      </c>
      <c r="G51" s="159">
        <v>1</v>
      </c>
      <c r="H51" s="153">
        <v>2</v>
      </c>
      <c r="I51" s="154">
        <v>2</v>
      </c>
      <c r="J51" s="153">
        <v>0</v>
      </c>
      <c r="K51" s="154">
        <v>0</v>
      </c>
      <c r="L51" s="153">
        <v>0</v>
      </c>
      <c r="M51" s="154">
        <v>0</v>
      </c>
      <c r="N51" s="153">
        <v>0</v>
      </c>
      <c r="O51" s="154">
        <v>0</v>
      </c>
      <c r="P51" s="153">
        <v>0</v>
      </c>
      <c r="Q51" s="154">
        <v>0</v>
      </c>
      <c r="R51" s="153">
        <v>0</v>
      </c>
      <c r="S51" s="154">
        <v>0</v>
      </c>
      <c r="T51" s="153">
        <v>1</v>
      </c>
      <c r="U51" s="154">
        <v>1</v>
      </c>
      <c r="V51" s="153">
        <v>3</v>
      </c>
      <c r="W51" s="154">
        <v>3</v>
      </c>
      <c r="X51" s="153">
        <v>0</v>
      </c>
      <c r="Y51" s="154">
        <v>0</v>
      </c>
      <c r="Z51" s="153">
        <v>3</v>
      </c>
      <c r="AA51" s="154">
        <v>3</v>
      </c>
      <c r="AB51" s="164">
        <f t="shared" si="2"/>
        <v>11</v>
      </c>
      <c r="AC51" s="165">
        <f t="shared" si="1"/>
        <v>11</v>
      </c>
      <c r="AD51" s="71"/>
    </row>
    <row r="52" spans="1:30" s="13" customFormat="1" ht="21.9" customHeight="1" thickBot="1" x14ac:dyDescent="0.3">
      <c r="A52" s="70"/>
      <c r="B52" s="183"/>
      <c r="C52" s="206" t="s">
        <v>205</v>
      </c>
      <c r="D52" s="208">
        <v>1</v>
      </c>
      <c r="E52" s="207">
        <v>1</v>
      </c>
      <c r="F52" s="208">
        <v>1</v>
      </c>
      <c r="G52" s="209">
        <v>1</v>
      </c>
      <c r="H52" s="208">
        <v>0</v>
      </c>
      <c r="I52" s="207">
        <v>0</v>
      </c>
      <c r="J52" s="208">
        <v>0</v>
      </c>
      <c r="K52" s="207">
        <v>0</v>
      </c>
      <c r="L52" s="208">
        <v>0</v>
      </c>
      <c r="M52" s="207">
        <v>0</v>
      </c>
      <c r="N52" s="208">
        <v>0</v>
      </c>
      <c r="O52" s="207">
        <v>0</v>
      </c>
      <c r="P52" s="208">
        <v>3</v>
      </c>
      <c r="Q52" s="207">
        <v>3</v>
      </c>
      <c r="R52" s="208">
        <v>1</v>
      </c>
      <c r="S52" s="207">
        <v>1</v>
      </c>
      <c r="T52" s="208">
        <v>1</v>
      </c>
      <c r="U52" s="207">
        <v>1</v>
      </c>
      <c r="V52" s="208">
        <v>0</v>
      </c>
      <c r="W52" s="207">
        <v>0</v>
      </c>
      <c r="X52" s="208">
        <v>0</v>
      </c>
      <c r="Y52" s="207">
        <v>0</v>
      </c>
      <c r="Z52" s="208">
        <v>1</v>
      </c>
      <c r="AA52" s="207">
        <v>1</v>
      </c>
      <c r="AB52" s="188">
        <f t="shared" si="2"/>
        <v>8</v>
      </c>
      <c r="AC52" s="189">
        <f t="shared" si="1"/>
        <v>8</v>
      </c>
      <c r="AD52" s="71"/>
    </row>
    <row r="53" spans="1:30" s="13" customFormat="1" ht="21.9" customHeight="1" x14ac:dyDescent="0.25">
      <c r="A53" s="70"/>
      <c r="B53" s="227" t="s">
        <v>206</v>
      </c>
      <c r="C53" s="152" t="s">
        <v>207</v>
      </c>
      <c r="D53" s="153">
        <v>4</v>
      </c>
      <c r="E53" s="154">
        <v>4</v>
      </c>
      <c r="F53" s="153">
        <v>20</v>
      </c>
      <c r="G53" s="159">
        <v>20</v>
      </c>
      <c r="H53" s="153">
        <v>5</v>
      </c>
      <c r="I53" s="154">
        <v>5</v>
      </c>
      <c r="J53" s="153">
        <v>3</v>
      </c>
      <c r="K53" s="154">
        <v>3</v>
      </c>
      <c r="L53" s="153">
        <v>0</v>
      </c>
      <c r="M53" s="154">
        <v>0</v>
      </c>
      <c r="N53" s="153">
        <v>0</v>
      </c>
      <c r="O53" s="154">
        <v>0</v>
      </c>
      <c r="P53" s="153">
        <v>2</v>
      </c>
      <c r="Q53" s="154">
        <v>3</v>
      </c>
      <c r="R53" s="153">
        <v>8</v>
      </c>
      <c r="S53" s="154">
        <v>9</v>
      </c>
      <c r="T53" s="153">
        <v>0</v>
      </c>
      <c r="U53" s="154">
        <v>0</v>
      </c>
      <c r="V53" s="153">
        <v>1</v>
      </c>
      <c r="W53" s="154">
        <v>1</v>
      </c>
      <c r="X53" s="153">
        <v>1</v>
      </c>
      <c r="Y53" s="154">
        <v>1</v>
      </c>
      <c r="Z53" s="153">
        <v>25</v>
      </c>
      <c r="AA53" s="154">
        <v>25</v>
      </c>
      <c r="AB53" s="157">
        <f t="shared" si="2"/>
        <v>69</v>
      </c>
      <c r="AC53" s="158">
        <f t="shared" si="1"/>
        <v>71</v>
      </c>
      <c r="AD53" s="71"/>
    </row>
    <row r="54" spans="1:30" s="13" customFormat="1" ht="21.9" customHeight="1" thickBot="1" x14ac:dyDescent="0.3">
      <c r="A54" s="70"/>
      <c r="B54" s="151"/>
      <c r="C54" s="172" t="s">
        <v>208</v>
      </c>
      <c r="D54" s="128">
        <v>1</v>
      </c>
      <c r="E54" s="173">
        <v>2</v>
      </c>
      <c r="F54" s="128">
        <v>2</v>
      </c>
      <c r="G54" s="174">
        <v>2</v>
      </c>
      <c r="H54" s="128">
        <v>0</v>
      </c>
      <c r="I54" s="173">
        <v>1</v>
      </c>
      <c r="J54" s="128">
        <v>0</v>
      </c>
      <c r="K54" s="173">
        <v>0</v>
      </c>
      <c r="L54" s="128">
        <v>3</v>
      </c>
      <c r="M54" s="173">
        <v>3</v>
      </c>
      <c r="N54" s="128">
        <v>0</v>
      </c>
      <c r="O54" s="173">
        <v>0</v>
      </c>
      <c r="P54" s="128">
        <v>1</v>
      </c>
      <c r="Q54" s="173">
        <v>1</v>
      </c>
      <c r="R54" s="128">
        <v>3</v>
      </c>
      <c r="S54" s="173">
        <v>3</v>
      </c>
      <c r="T54" s="128">
        <v>1</v>
      </c>
      <c r="U54" s="173">
        <v>1</v>
      </c>
      <c r="V54" s="128">
        <v>0</v>
      </c>
      <c r="W54" s="173">
        <v>0</v>
      </c>
      <c r="X54" s="128">
        <v>0</v>
      </c>
      <c r="Y54" s="173">
        <v>0</v>
      </c>
      <c r="Z54" s="128">
        <v>6</v>
      </c>
      <c r="AA54" s="173">
        <v>8</v>
      </c>
      <c r="AB54" s="188">
        <f t="shared" si="2"/>
        <v>17</v>
      </c>
      <c r="AC54" s="189">
        <f t="shared" si="1"/>
        <v>21</v>
      </c>
      <c r="AD54" s="71"/>
    </row>
    <row r="55" spans="1:30" s="13" customFormat="1" ht="21.9" customHeight="1" x14ac:dyDescent="0.25">
      <c r="A55" s="70"/>
      <c r="B55" s="223"/>
      <c r="C55" s="199" t="s">
        <v>209</v>
      </c>
      <c r="D55" s="201">
        <v>1</v>
      </c>
      <c r="E55" s="200">
        <v>1</v>
      </c>
      <c r="F55" s="201">
        <v>2</v>
      </c>
      <c r="G55" s="202">
        <v>2</v>
      </c>
      <c r="H55" s="201">
        <v>0</v>
      </c>
      <c r="I55" s="200">
        <v>0</v>
      </c>
      <c r="J55" s="201">
        <v>1</v>
      </c>
      <c r="K55" s="200">
        <v>1</v>
      </c>
      <c r="L55" s="201">
        <v>0</v>
      </c>
      <c r="M55" s="200">
        <v>0</v>
      </c>
      <c r="N55" s="201">
        <v>1</v>
      </c>
      <c r="O55" s="200">
        <v>1</v>
      </c>
      <c r="P55" s="201">
        <v>2</v>
      </c>
      <c r="Q55" s="200">
        <v>2</v>
      </c>
      <c r="R55" s="201">
        <v>0</v>
      </c>
      <c r="S55" s="200">
        <v>0</v>
      </c>
      <c r="T55" s="201">
        <v>2</v>
      </c>
      <c r="U55" s="200">
        <v>2</v>
      </c>
      <c r="V55" s="201">
        <v>1</v>
      </c>
      <c r="W55" s="200">
        <v>1</v>
      </c>
      <c r="X55" s="201">
        <v>1</v>
      </c>
      <c r="Y55" s="200">
        <v>1</v>
      </c>
      <c r="Z55" s="201">
        <v>0</v>
      </c>
      <c r="AA55" s="200">
        <v>0</v>
      </c>
      <c r="AB55" s="157">
        <f t="shared" si="2"/>
        <v>11</v>
      </c>
      <c r="AC55" s="158">
        <f t="shared" si="1"/>
        <v>11</v>
      </c>
      <c r="AD55" s="71"/>
    </row>
    <row r="56" spans="1:30" s="13" customFormat="1" ht="21.9" customHeight="1" x14ac:dyDescent="0.25">
      <c r="A56" s="70"/>
      <c r="B56" s="151"/>
      <c r="C56" s="152" t="s">
        <v>210</v>
      </c>
      <c r="D56" s="153">
        <v>2</v>
      </c>
      <c r="E56" s="154">
        <v>2</v>
      </c>
      <c r="F56" s="153">
        <v>2</v>
      </c>
      <c r="G56" s="159">
        <v>2</v>
      </c>
      <c r="H56" s="153">
        <v>0</v>
      </c>
      <c r="I56" s="154">
        <v>0</v>
      </c>
      <c r="J56" s="153">
        <v>2</v>
      </c>
      <c r="K56" s="154">
        <v>2</v>
      </c>
      <c r="L56" s="153">
        <v>1</v>
      </c>
      <c r="M56" s="154">
        <v>1</v>
      </c>
      <c r="N56" s="153">
        <v>1</v>
      </c>
      <c r="O56" s="154">
        <v>19</v>
      </c>
      <c r="P56" s="153">
        <v>1</v>
      </c>
      <c r="Q56" s="154">
        <v>22</v>
      </c>
      <c r="R56" s="153">
        <v>5</v>
      </c>
      <c r="S56" s="154">
        <v>5</v>
      </c>
      <c r="T56" s="153">
        <v>2</v>
      </c>
      <c r="U56" s="154">
        <v>2</v>
      </c>
      <c r="V56" s="153">
        <v>1</v>
      </c>
      <c r="W56" s="154">
        <v>1</v>
      </c>
      <c r="X56" s="153">
        <v>1</v>
      </c>
      <c r="Y56" s="154">
        <v>1</v>
      </c>
      <c r="Z56" s="153">
        <v>1</v>
      </c>
      <c r="AA56" s="154">
        <v>1</v>
      </c>
      <c r="AB56" s="164">
        <f t="shared" si="2"/>
        <v>19</v>
      </c>
      <c r="AC56" s="165">
        <f t="shared" si="1"/>
        <v>58</v>
      </c>
      <c r="AD56" s="71"/>
    </row>
    <row r="57" spans="1:30" s="13" customFormat="1" ht="21.9" customHeight="1" x14ac:dyDescent="0.25">
      <c r="A57" s="70"/>
      <c r="B57" s="151"/>
      <c r="C57" s="152" t="s">
        <v>211</v>
      </c>
      <c r="D57" s="153">
        <v>26</v>
      </c>
      <c r="E57" s="154">
        <v>54</v>
      </c>
      <c r="F57" s="153">
        <v>13</v>
      </c>
      <c r="G57" s="159">
        <v>56</v>
      </c>
      <c r="H57" s="153">
        <v>20</v>
      </c>
      <c r="I57" s="154">
        <v>38</v>
      </c>
      <c r="J57" s="153">
        <v>6</v>
      </c>
      <c r="K57" s="154">
        <v>34</v>
      </c>
      <c r="L57" s="153">
        <v>8</v>
      </c>
      <c r="M57" s="154">
        <v>8</v>
      </c>
      <c r="N57" s="153">
        <v>4</v>
      </c>
      <c r="O57" s="154">
        <v>4</v>
      </c>
      <c r="P57" s="153">
        <v>39</v>
      </c>
      <c r="Q57" s="154">
        <v>39</v>
      </c>
      <c r="R57" s="153">
        <v>22</v>
      </c>
      <c r="S57" s="154">
        <v>22</v>
      </c>
      <c r="T57" s="153">
        <v>2</v>
      </c>
      <c r="U57" s="154">
        <v>2</v>
      </c>
      <c r="V57" s="153">
        <v>10</v>
      </c>
      <c r="W57" s="154">
        <v>11</v>
      </c>
      <c r="X57" s="153">
        <v>3</v>
      </c>
      <c r="Y57" s="154">
        <v>33</v>
      </c>
      <c r="Z57" s="153">
        <v>5</v>
      </c>
      <c r="AA57" s="154">
        <v>17</v>
      </c>
      <c r="AB57" s="164">
        <f t="shared" si="2"/>
        <v>158</v>
      </c>
      <c r="AC57" s="165">
        <f t="shared" si="1"/>
        <v>318</v>
      </c>
      <c r="AD57" s="71"/>
    </row>
    <row r="58" spans="1:30" s="13" customFormat="1" ht="21.9" customHeight="1" x14ac:dyDescent="0.25">
      <c r="A58" s="70"/>
      <c r="B58" s="166" t="s">
        <v>212</v>
      </c>
      <c r="C58" s="152" t="s">
        <v>213</v>
      </c>
      <c r="D58" s="153">
        <v>0</v>
      </c>
      <c r="E58" s="154">
        <v>0</v>
      </c>
      <c r="F58" s="153">
        <v>0</v>
      </c>
      <c r="G58" s="159">
        <v>0</v>
      </c>
      <c r="H58" s="153">
        <v>0</v>
      </c>
      <c r="I58" s="154">
        <v>0</v>
      </c>
      <c r="J58" s="153">
        <v>0</v>
      </c>
      <c r="K58" s="154">
        <v>0</v>
      </c>
      <c r="L58" s="153">
        <v>2</v>
      </c>
      <c r="M58" s="154">
        <v>2</v>
      </c>
      <c r="N58" s="153">
        <v>0</v>
      </c>
      <c r="O58" s="154">
        <v>0</v>
      </c>
      <c r="P58" s="153">
        <v>0</v>
      </c>
      <c r="Q58" s="154">
        <v>0</v>
      </c>
      <c r="R58" s="153">
        <v>1</v>
      </c>
      <c r="S58" s="154">
        <v>1</v>
      </c>
      <c r="T58" s="153">
        <v>4</v>
      </c>
      <c r="U58" s="154">
        <v>4</v>
      </c>
      <c r="V58" s="153">
        <v>2</v>
      </c>
      <c r="W58" s="154">
        <v>3</v>
      </c>
      <c r="X58" s="153">
        <v>7</v>
      </c>
      <c r="Y58" s="154">
        <v>7</v>
      </c>
      <c r="Z58" s="153">
        <v>0</v>
      </c>
      <c r="AA58" s="154">
        <v>0</v>
      </c>
      <c r="AB58" s="164">
        <f t="shared" si="2"/>
        <v>16</v>
      </c>
      <c r="AC58" s="165">
        <f t="shared" si="1"/>
        <v>17</v>
      </c>
      <c r="AD58" s="71"/>
    </row>
    <row r="59" spans="1:30" s="13" customFormat="1" ht="21.9" customHeight="1" x14ac:dyDescent="0.25">
      <c r="A59" s="70"/>
      <c r="B59" s="151"/>
      <c r="C59" s="152" t="s">
        <v>214</v>
      </c>
      <c r="D59" s="153">
        <v>0</v>
      </c>
      <c r="E59" s="154">
        <v>0</v>
      </c>
      <c r="F59" s="153">
        <v>0</v>
      </c>
      <c r="G59" s="159">
        <v>0</v>
      </c>
      <c r="H59" s="153">
        <v>0</v>
      </c>
      <c r="I59" s="154">
        <v>0</v>
      </c>
      <c r="J59" s="153">
        <v>1</v>
      </c>
      <c r="K59" s="154">
        <v>1</v>
      </c>
      <c r="L59" s="153">
        <v>0</v>
      </c>
      <c r="M59" s="154">
        <v>1</v>
      </c>
      <c r="N59" s="153">
        <v>0</v>
      </c>
      <c r="O59" s="154">
        <v>0</v>
      </c>
      <c r="P59" s="153">
        <v>0</v>
      </c>
      <c r="Q59" s="154">
        <v>0</v>
      </c>
      <c r="R59" s="153">
        <v>0</v>
      </c>
      <c r="S59" s="154">
        <v>0</v>
      </c>
      <c r="T59" s="153">
        <v>0</v>
      </c>
      <c r="U59" s="154">
        <v>0</v>
      </c>
      <c r="V59" s="153">
        <v>0</v>
      </c>
      <c r="W59" s="154">
        <v>0</v>
      </c>
      <c r="X59" s="153">
        <v>0</v>
      </c>
      <c r="Y59" s="154">
        <v>0</v>
      </c>
      <c r="Z59" s="153">
        <v>1</v>
      </c>
      <c r="AA59" s="154">
        <v>1</v>
      </c>
      <c r="AB59" s="164">
        <f t="shared" si="2"/>
        <v>2</v>
      </c>
      <c r="AC59" s="165">
        <f t="shared" si="1"/>
        <v>3</v>
      </c>
      <c r="AD59" s="71"/>
    </row>
    <row r="60" spans="1:30" s="13" customFormat="1" ht="21.9" customHeight="1" x14ac:dyDescent="0.25">
      <c r="A60" s="70"/>
      <c r="B60" s="151"/>
      <c r="C60" s="152" t="s">
        <v>215</v>
      </c>
      <c r="D60" s="153">
        <v>0</v>
      </c>
      <c r="E60" s="154">
        <v>0</v>
      </c>
      <c r="F60" s="153">
        <v>16</v>
      </c>
      <c r="G60" s="159">
        <v>16</v>
      </c>
      <c r="H60" s="153">
        <v>0</v>
      </c>
      <c r="I60" s="154">
        <v>0</v>
      </c>
      <c r="J60" s="153">
        <v>0</v>
      </c>
      <c r="K60" s="154">
        <v>0</v>
      </c>
      <c r="L60" s="153">
        <v>0</v>
      </c>
      <c r="M60" s="154">
        <v>0</v>
      </c>
      <c r="N60" s="153">
        <v>0</v>
      </c>
      <c r="O60" s="154">
        <v>0</v>
      </c>
      <c r="P60" s="153">
        <v>0</v>
      </c>
      <c r="Q60" s="154">
        <v>0</v>
      </c>
      <c r="R60" s="153">
        <v>0</v>
      </c>
      <c r="S60" s="154">
        <v>0</v>
      </c>
      <c r="T60" s="153">
        <v>0</v>
      </c>
      <c r="U60" s="154">
        <v>0</v>
      </c>
      <c r="V60" s="153">
        <v>0</v>
      </c>
      <c r="W60" s="154">
        <v>0</v>
      </c>
      <c r="X60" s="153">
        <v>0</v>
      </c>
      <c r="Y60" s="154">
        <v>0</v>
      </c>
      <c r="Z60" s="153">
        <v>0</v>
      </c>
      <c r="AA60" s="154">
        <v>0</v>
      </c>
      <c r="AB60" s="164">
        <f t="shared" si="2"/>
        <v>16</v>
      </c>
      <c r="AC60" s="165">
        <f t="shared" si="1"/>
        <v>16</v>
      </c>
      <c r="AD60" s="71"/>
    </row>
    <row r="61" spans="1:30" s="13" customFormat="1" ht="21.9" customHeight="1" x14ac:dyDescent="0.25">
      <c r="A61" s="70"/>
      <c r="B61" s="151"/>
      <c r="C61" s="152" t="s">
        <v>216</v>
      </c>
      <c r="D61" s="153">
        <v>4</v>
      </c>
      <c r="E61" s="154">
        <v>4</v>
      </c>
      <c r="F61" s="153">
        <v>2</v>
      </c>
      <c r="G61" s="159">
        <v>42</v>
      </c>
      <c r="H61" s="153">
        <v>1</v>
      </c>
      <c r="I61" s="154">
        <v>9</v>
      </c>
      <c r="J61" s="153">
        <v>7</v>
      </c>
      <c r="K61" s="154">
        <v>7</v>
      </c>
      <c r="L61" s="153">
        <v>3</v>
      </c>
      <c r="M61" s="154">
        <v>3</v>
      </c>
      <c r="N61" s="153">
        <v>3</v>
      </c>
      <c r="O61" s="154">
        <v>3</v>
      </c>
      <c r="P61" s="153">
        <v>16</v>
      </c>
      <c r="Q61" s="154">
        <v>16</v>
      </c>
      <c r="R61" s="153">
        <v>7</v>
      </c>
      <c r="S61" s="154">
        <v>7</v>
      </c>
      <c r="T61" s="153">
        <v>5</v>
      </c>
      <c r="U61" s="154">
        <v>7</v>
      </c>
      <c r="V61" s="153">
        <v>10</v>
      </c>
      <c r="W61" s="154">
        <v>32</v>
      </c>
      <c r="X61" s="153">
        <v>12</v>
      </c>
      <c r="Y61" s="154">
        <v>13</v>
      </c>
      <c r="Z61" s="153">
        <v>3</v>
      </c>
      <c r="AA61" s="154">
        <v>3</v>
      </c>
      <c r="AB61" s="164">
        <f t="shared" si="2"/>
        <v>73</v>
      </c>
      <c r="AC61" s="165">
        <f t="shared" si="1"/>
        <v>146</v>
      </c>
      <c r="AD61" s="71"/>
    </row>
    <row r="62" spans="1:30" s="13" customFormat="1" ht="21.9" customHeight="1" thickBot="1" x14ac:dyDescent="0.3">
      <c r="A62" s="70"/>
      <c r="B62" s="183"/>
      <c r="C62" s="206" t="s">
        <v>217</v>
      </c>
      <c r="D62" s="208">
        <v>0</v>
      </c>
      <c r="E62" s="207">
        <v>0</v>
      </c>
      <c r="F62" s="220">
        <v>0</v>
      </c>
      <c r="G62" s="222">
        <v>0</v>
      </c>
      <c r="H62" s="208">
        <v>0</v>
      </c>
      <c r="I62" s="207">
        <v>0</v>
      </c>
      <c r="J62" s="208">
        <v>0</v>
      </c>
      <c r="K62" s="207">
        <v>0</v>
      </c>
      <c r="L62" s="208">
        <v>0</v>
      </c>
      <c r="M62" s="207">
        <v>0</v>
      </c>
      <c r="N62" s="208">
        <v>0</v>
      </c>
      <c r="O62" s="207">
        <v>6</v>
      </c>
      <c r="P62" s="208">
        <v>0</v>
      </c>
      <c r="Q62" s="207">
        <v>0</v>
      </c>
      <c r="R62" s="208">
        <v>0</v>
      </c>
      <c r="S62" s="207">
        <v>0</v>
      </c>
      <c r="T62" s="208">
        <v>0</v>
      </c>
      <c r="U62" s="207">
        <v>0</v>
      </c>
      <c r="V62" s="208">
        <v>0</v>
      </c>
      <c r="W62" s="207">
        <v>0</v>
      </c>
      <c r="X62" s="208">
        <v>0</v>
      </c>
      <c r="Y62" s="207">
        <v>0</v>
      </c>
      <c r="Z62" s="208">
        <v>0</v>
      </c>
      <c r="AA62" s="207">
        <v>0</v>
      </c>
      <c r="AB62" s="188">
        <f t="shared" si="2"/>
        <v>0</v>
      </c>
      <c r="AC62" s="189">
        <f t="shared" si="1"/>
        <v>6</v>
      </c>
      <c r="AD62" s="71"/>
    </row>
    <row r="63" spans="1:30" s="13" customFormat="1" ht="21.9" customHeight="1" x14ac:dyDescent="0.25">
      <c r="A63" s="70"/>
      <c r="B63" s="227" t="s">
        <v>218</v>
      </c>
      <c r="C63" s="152" t="s">
        <v>219</v>
      </c>
      <c r="D63" s="153">
        <v>1</v>
      </c>
      <c r="E63" s="154">
        <v>2</v>
      </c>
      <c r="F63" s="153">
        <v>1</v>
      </c>
      <c r="G63" s="159">
        <v>1</v>
      </c>
      <c r="H63" s="153">
        <v>1</v>
      </c>
      <c r="I63" s="154">
        <v>1</v>
      </c>
      <c r="J63" s="153">
        <v>2</v>
      </c>
      <c r="K63" s="154">
        <v>2</v>
      </c>
      <c r="L63" s="153">
        <v>1</v>
      </c>
      <c r="M63" s="154">
        <v>1</v>
      </c>
      <c r="N63" s="153">
        <v>2</v>
      </c>
      <c r="O63" s="154">
        <v>2</v>
      </c>
      <c r="P63" s="153">
        <v>3</v>
      </c>
      <c r="Q63" s="154">
        <v>3</v>
      </c>
      <c r="R63" s="153">
        <v>1</v>
      </c>
      <c r="S63" s="154">
        <v>1</v>
      </c>
      <c r="T63" s="153">
        <v>0</v>
      </c>
      <c r="U63" s="154">
        <v>0</v>
      </c>
      <c r="V63" s="153">
        <v>1</v>
      </c>
      <c r="W63" s="154">
        <v>3</v>
      </c>
      <c r="X63" s="153">
        <v>6</v>
      </c>
      <c r="Y63" s="154">
        <v>7</v>
      </c>
      <c r="Z63" s="153">
        <v>3</v>
      </c>
      <c r="AA63" s="154">
        <v>3</v>
      </c>
      <c r="AB63" s="157">
        <f t="shared" si="2"/>
        <v>22</v>
      </c>
      <c r="AC63" s="158">
        <f t="shared" si="1"/>
        <v>26</v>
      </c>
      <c r="AD63" s="71"/>
    </row>
    <row r="64" spans="1:30" s="13" customFormat="1" ht="21.9" customHeight="1" thickBot="1" x14ac:dyDescent="0.3">
      <c r="A64" s="70"/>
      <c r="B64" s="183"/>
      <c r="C64" s="206" t="s">
        <v>220</v>
      </c>
      <c r="D64" s="208">
        <v>0</v>
      </c>
      <c r="E64" s="207">
        <v>0</v>
      </c>
      <c r="F64" s="208">
        <v>0</v>
      </c>
      <c r="G64" s="209">
        <v>0</v>
      </c>
      <c r="H64" s="208">
        <v>1</v>
      </c>
      <c r="I64" s="207">
        <v>1</v>
      </c>
      <c r="J64" s="208">
        <v>1</v>
      </c>
      <c r="K64" s="207">
        <v>3</v>
      </c>
      <c r="L64" s="208">
        <v>2</v>
      </c>
      <c r="M64" s="207">
        <v>2</v>
      </c>
      <c r="N64" s="208">
        <v>1</v>
      </c>
      <c r="O64" s="207">
        <v>1</v>
      </c>
      <c r="P64" s="208">
        <v>0</v>
      </c>
      <c r="Q64" s="207">
        <v>0</v>
      </c>
      <c r="R64" s="208">
        <v>1</v>
      </c>
      <c r="S64" s="207">
        <v>1</v>
      </c>
      <c r="T64" s="208">
        <v>2</v>
      </c>
      <c r="U64" s="207">
        <v>2</v>
      </c>
      <c r="V64" s="208">
        <v>0</v>
      </c>
      <c r="W64" s="207">
        <v>0</v>
      </c>
      <c r="X64" s="208">
        <v>0</v>
      </c>
      <c r="Y64" s="207">
        <v>0</v>
      </c>
      <c r="Z64" s="208">
        <v>0</v>
      </c>
      <c r="AA64" s="207">
        <v>0</v>
      </c>
      <c r="AB64" s="188">
        <f t="shared" si="2"/>
        <v>8</v>
      </c>
      <c r="AC64" s="189">
        <f t="shared" si="1"/>
        <v>10</v>
      </c>
      <c r="AD64" s="71"/>
    </row>
    <row r="65" spans="1:30" s="13" customFormat="1" ht="21.9" customHeight="1" x14ac:dyDescent="0.25">
      <c r="A65" s="70"/>
      <c r="B65" s="151"/>
      <c r="C65" s="172" t="s">
        <v>221</v>
      </c>
      <c r="D65" s="130">
        <f>SUM(D3:D15)</f>
        <v>481</v>
      </c>
      <c r="E65" s="120">
        <f>SUM(E3:E15)</f>
        <v>590</v>
      </c>
      <c r="F65" s="120">
        <f>SUM(F3:F15)</f>
        <v>696</v>
      </c>
      <c r="G65" s="120">
        <f>SUM(G3:G15)</f>
        <v>894</v>
      </c>
      <c r="H65" s="120">
        <f t="shared" ref="H65:AA65" si="3">SUM(H3:H15)</f>
        <v>634</v>
      </c>
      <c r="I65" s="120">
        <f t="shared" si="3"/>
        <v>686</v>
      </c>
      <c r="J65" s="355">
        <f t="shared" si="3"/>
        <v>590</v>
      </c>
      <c r="K65" s="355">
        <f t="shared" si="3"/>
        <v>774</v>
      </c>
      <c r="L65" s="355">
        <f t="shared" si="3"/>
        <v>343</v>
      </c>
      <c r="M65" s="355">
        <f t="shared" si="3"/>
        <v>386</v>
      </c>
      <c r="N65" s="355">
        <f t="shared" si="3"/>
        <v>680</v>
      </c>
      <c r="O65" s="355">
        <f t="shared" si="3"/>
        <v>873</v>
      </c>
      <c r="P65" s="365">
        <f t="shared" si="3"/>
        <v>586</v>
      </c>
      <c r="Q65" s="365">
        <f t="shared" si="3"/>
        <v>696</v>
      </c>
      <c r="R65" s="365">
        <f t="shared" si="3"/>
        <v>542</v>
      </c>
      <c r="S65" s="365">
        <f t="shared" si="3"/>
        <v>616</v>
      </c>
      <c r="T65" s="365">
        <f t="shared" si="3"/>
        <v>531</v>
      </c>
      <c r="U65" s="365">
        <f t="shared" si="3"/>
        <v>649</v>
      </c>
      <c r="V65" s="365">
        <f t="shared" si="3"/>
        <v>620</v>
      </c>
      <c r="W65" s="365">
        <f t="shared" si="3"/>
        <v>766</v>
      </c>
      <c r="X65" s="365">
        <f t="shared" si="3"/>
        <v>592</v>
      </c>
      <c r="Y65" s="365">
        <f t="shared" si="3"/>
        <v>645</v>
      </c>
      <c r="Z65" s="365">
        <f>SUM(Z3:Z15)</f>
        <v>554</v>
      </c>
      <c r="AA65" s="365">
        <f t="shared" si="3"/>
        <v>684</v>
      </c>
      <c r="AB65" s="157">
        <f>SUM(D65,F65,H65,J65,L65,N65,P65,R65,T65,V65,X65,Z65)</f>
        <v>6849</v>
      </c>
      <c r="AC65" s="158">
        <f>SUM(E65,G65,I65,K65,M65,O65,Q65,S65,U65,W65,Y65,AA65)</f>
        <v>8259</v>
      </c>
      <c r="AD65" s="71"/>
    </row>
    <row r="66" spans="1:30" s="13" customFormat="1" ht="21.9" customHeight="1" x14ac:dyDescent="0.25">
      <c r="A66" s="70"/>
      <c r="B66" s="151"/>
      <c r="C66" s="152" t="s">
        <v>222</v>
      </c>
      <c r="D66" s="153"/>
      <c r="E66" s="228">
        <f>D65/E65</f>
        <v>0.81525423728813562</v>
      </c>
      <c r="F66" s="229"/>
      <c r="G66" s="228">
        <f>F65/G65</f>
        <v>0.77852348993288589</v>
      </c>
      <c r="H66" s="229"/>
      <c r="I66" s="228">
        <f>H65/I65</f>
        <v>0.92419825072886297</v>
      </c>
      <c r="J66" s="356">
        <v>0</v>
      </c>
      <c r="K66" s="357">
        <f>J65/K65</f>
        <v>0.76227390180878551</v>
      </c>
      <c r="L66" s="356"/>
      <c r="M66" s="361">
        <f>L65/M65</f>
        <v>0.8886010362694301</v>
      </c>
      <c r="N66" s="356"/>
      <c r="O66" s="361">
        <f>N65/O65</f>
        <v>0.77892325315005728</v>
      </c>
      <c r="P66" s="366"/>
      <c r="Q66" s="367">
        <f>P65/Q65</f>
        <v>0.84195402298850575</v>
      </c>
      <c r="R66" s="366"/>
      <c r="S66" s="367">
        <f>R65/S65</f>
        <v>0.87987012987012991</v>
      </c>
      <c r="T66" s="366"/>
      <c r="U66" s="367">
        <f>T65/U65</f>
        <v>0.81818181818181823</v>
      </c>
      <c r="V66" s="366"/>
      <c r="W66" s="367">
        <f>V65/W65</f>
        <v>0.80939947780678856</v>
      </c>
      <c r="X66" s="366"/>
      <c r="Y66" s="367">
        <f>X65/Y65</f>
        <v>0.91782945736434107</v>
      </c>
      <c r="Z66" s="366"/>
      <c r="AA66" s="367">
        <f>Z65/AA65</f>
        <v>0.8099415204678363</v>
      </c>
      <c r="AB66" s="230"/>
      <c r="AC66" s="231">
        <f>AB65/AC65</f>
        <v>0.82927715219760256</v>
      </c>
      <c r="AD66" s="71"/>
    </row>
    <row r="67" spans="1:30" s="13" customFormat="1" ht="21.9" customHeight="1" x14ac:dyDescent="0.25">
      <c r="A67" s="70"/>
      <c r="B67" s="166" t="s">
        <v>223</v>
      </c>
      <c r="C67" s="172" t="s">
        <v>224</v>
      </c>
      <c r="D67" s="130">
        <f>SUM(D16:D64)</f>
        <v>90</v>
      </c>
      <c r="E67" s="120">
        <f>SUM(E16:E64)</f>
        <v>123</v>
      </c>
      <c r="F67" s="120">
        <f t="shared" ref="F67:AA67" si="4">SUM(F16:F64)</f>
        <v>107</v>
      </c>
      <c r="G67" s="120">
        <f t="shared" si="4"/>
        <v>196</v>
      </c>
      <c r="H67" s="120">
        <f t="shared" si="4"/>
        <v>88</v>
      </c>
      <c r="I67" s="120">
        <f>SUM(I16:I64)</f>
        <v>124</v>
      </c>
      <c r="J67" s="355">
        <f t="shared" si="4"/>
        <v>101</v>
      </c>
      <c r="K67" s="355">
        <f t="shared" si="4"/>
        <v>134</v>
      </c>
      <c r="L67" s="355">
        <f t="shared" si="4"/>
        <v>89</v>
      </c>
      <c r="M67" s="355">
        <f t="shared" si="4"/>
        <v>92</v>
      </c>
      <c r="N67" s="355">
        <f t="shared" si="4"/>
        <v>89</v>
      </c>
      <c r="O67" s="355">
        <f t="shared" si="4"/>
        <v>134</v>
      </c>
      <c r="P67" s="365">
        <f>SUM(P16:P64)</f>
        <v>128</v>
      </c>
      <c r="Q67" s="365">
        <f>SUM(Q16:Q64)</f>
        <v>153</v>
      </c>
      <c r="R67" s="365">
        <f t="shared" si="4"/>
        <v>117</v>
      </c>
      <c r="S67" s="365">
        <f t="shared" si="4"/>
        <v>124</v>
      </c>
      <c r="T67" s="365">
        <f t="shared" si="4"/>
        <v>78</v>
      </c>
      <c r="U67" s="365">
        <f t="shared" si="4"/>
        <v>113</v>
      </c>
      <c r="V67" s="365">
        <f t="shared" si="4"/>
        <v>85</v>
      </c>
      <c r="W67" s="365">
        <f>SUM(W16:W64)</f>
        <v>125</v>
      </c>
      <c r="X67" s="365">
        <f t="shared" si="4"/>
        <v>90</v>
      </c>
      <c r="Y67" s="365">
        <f t="shared" si="4"/>
        <v>132</v>
      </c>
      <c r="Z67" s="365">
        <f t="shared" si="4"/>
        <v>142</v>
      </c>
      <c r="AA67" s="365">
        <f t="shared" si="4"/>
        <v>159</v>
      </c>
      <c r="AB67" s="164">
        <f>SUM(D67,F67,H67,J67,L67,N67,P67,R67,T67,V67,X67,Z67)</f>
        <v>1204</v>
      </c>
      <c r="AC67" s="165">
        <f>SUM(E67,G67,I67,K67,M67,O67,Q67,S67,U67,W67,Y67,AA67)</f>
        <v>1609</v>
      </c>
      <c r="AD67" s="71"/>
    </row>
    <row r="68" spans="1:30" s="13" customFormat="1" ht="21.9" customHeight="1" x14ac:dyDescent="0.25">
      <c r="A68" s="70"/>
      <c r="B68" s="151"/>
      <c r="C68" s="152" t="s">
        <v>222</v>
      </c>
      <c r="D68" s="153"/>
      <c r="E68" s="228">
        <f>D67/E67</f>
        <v>0.73170731707317072</v>
      </c>
      <c r="F68" s="229"/>
      <c r="G68" s="228">
        <f>F67/G67</f>
        <v>0.54591836734693877</v>
      </c>
      <c r="H68" s="229"/>
      <c r="I68" s="228">
        <f>H67/I67</f>
        <v>0.70967741935483875</v>
      </c>
      <c r="J68" s="356"/>
      <c r="K68" s="357">
        <f>J67/K67</f>
        <v>0.75373134328358204</v>
      </c>
      <c r="L68" s="356"/>
      <c r="M68" s="361">
        <f>L67/M67</f>
        <v>0.96739130434782605</v>
      </c>
      <c r="N68" s="356"/>
      <c r="O68" s="361">
        <f>N67/O67</f>
        <v>0.66417910447761197</v>
      </c>
      <c r="P68" s="366"/>
      <c r="Q68" s="367">
        <f>P67/Q67</f>
        <v>0.83660130718954251</v>
      </c>
      <c r="R68" s="366"/>
      <c r="S68" s="367">
        <f>R67/S67</f>
        <v>0.94354838709677424</v>
      </c>
      <c r="T68" s="366"/>
      <c r="U68" s="367">
        <f>T67/U67</f>
        <v>0.69026548672566368</v>
      </c>
      <c r="V68" s="366"/>
      <c r="W68" s="367">
        <f>V67/W67</f>
        <v>0.68</v>
      </c>
      <c r="X68" s="366"/>
      <c r="Y68" s="367">
        <f>X67/Y67</f>
        <v>0.68181818181818177</v>
      </c>
      <c r="Z68" s="366"/>
      <c r="AA68" s="367">
        <f>Z67/AA67</f>
        <v>0.89308176100628933</v>
      </c>
      <c r="AB68" s="87"/>
      <c r="AC68" s="232">
        <f>AB67/AC67</f>
        <v>0.74829086389061528</v>
      </c>
      <c r="AD68" s="71"/>
    </row>
    <row r="69" spans="1:30" s="13" customFormat="1" ht="21.9" customHeight="1" x14ac:dyDescent="0.25">
      <c r="A69" s="70"/>
      <c r="B69" s="151"/>
      <c r="C69" s="172" t="s">
        <v>225</v>
      </c>
      <c r="D69" s="130">
        <f>D67+D65</f>
        <v>571</v>
      </c>
      <c r="E69" s="120">
        <f>E67+E65</f>
        <v>713</v>
      </c>
      <c r="F69" s="120">
        <f>F67+F65</f>
        <v>803</v>
      </c>
      <c r="G69" s="120">
        <f t="shared" ref="G69:O69" si="5">G67+G65</f>
        <v>1090</v>
      </c>
      <c r="H69" s="120">
        <f t="shared" si="5"/>
        <v>722</v>
      </c>
      <c r="I69" s="120">
        <f>I67+I65</f>
        <v>810</v>
      </c>
      <c r="J69" s="355">
        <f t="shared" si="5"/>
        <v>691</v>
      </c>
      <c r="K69" s="355">
        <f t="shared" si="5"/>
        <v>908</v>
      </c>
      <c r="L69" s="355">
        <f t="shared" si="5"/>
        <v>432</v>
      </c>
      <c r="M69" s="355">
        <f>M67+M65</f>
        <v>478</v>
      </c>
      <c r="N69" s="355">
        <f t="shared" si="5"/>
        <v>769</v>
      </c>
      <c r="O69" s="355">
        <f t="shared" si="5"/>
        <v>1007</v>
      </c>
      <c r="P69" s="365">
        <f>P67+P65</f>
        <v>714</v>
      </c>
      <c r="Q69" s="365">
        <f>Q67+Q65</f>
        <v>849</v>
      </c>
      <c r="R69" s="365">
        <f t="shared" ref="R69:AA69" si="6">R67+R65</f>
        <v>659</v>
      </c>
      <c r="S69" s="365">
        <f t="shared" si="6"/>
        <v>740</v>
      </c>
      <c r="T69" s="365">
        <f t="shared" si="6"/>
        <v>609</v>
      </c>
      <c r="U69" s="365">
        <f>U67+U65</f>
        <v>762</v>
      </c>
      <c r="V69" s="365">
        <f t="shared" si="6"/>
        <v>705</v>
      </c>
      <c r="W69" s="365">
        <f>W67+W65</f>
        <v>891</v>
      </c>
      <c r="X69" s="365">
        <f>X67+X65</f>
        <v>682</v>
      </c>
      <c r="Y69" s="365">
        <f>Y67+Y65</f>
        <v>777</v>
      </c>
      <c r="Z69" s="365">
        <f>Z67+Z65</f>
        <v>696</v>
      </c>
      <c r="AA69" s="365">
        <f t="shared" si="6"/>
        <v>843</v>
      </c>
      <c r="AB69" s="233">
        <f>SUM(D69,F69,H69,J69,L69,N69,P69,R69,T69,V69,X69,Z69)</f>
        <v>8053</v>
      </c>
      <c r="AC69" s="234">
        <f>SUM(E69,G69,I69,K69,M69,O69,Q69,S69,U69,W69,Y69,AA69)</f>
        <v>9868</v>
      </c>
      <c r="AD69" s="71"/>
    </row>
    <row r="70" spans="1:30" s="13" customFormat="1" ht="21.9" customHeight="1" thickBot="1" x14ac:dyDescent="0.3">
      <c r="A70" s="70"/>
      <c r="B70" s="191"/>
      <c r="C70" s="192" t="s">
        <v>222</v>
      </c>
      <c r="D70" s="195"/>
      <c r="E70" s="235">
        <f>D69/E69</f>
        <v>0.80084151472650766</v>
      </c>
      <c r="F70" s="236"/>
      <c r="G70" s="235">
        <f>F69/G69</f>
        <v>0.73669724770642198</v>
      </c>
      <c r="H70" s="236"/>
      <c r="I70" s="235">
        <f>H69/I69</f>
        <v>0.89135802469135805</v>
      </c>
      <c r="J70" s="358"/>
      <c r="K70" s="359">
        <f>J69/K69</f>
        <v>0.76101321585903081</v>
      </c>
      <c r="L70" s="358"/>
      <c r="M70" s="362">
        <f>L69/M69</f>
        <v>0.90376569037656906</v>
      </c>
      <c r="N70" s="358"/>
      <c r="O70" s="362">
        <f>N69/O69</f>
        <v>0.76365441906653431</v>
      </c>
      <c r="P70" s="368"/>
      <c r="Q70" s="369">
        <f>P69/Q69</f>
        <v>0.8409893992932862</v>
      </c>
      <c r="R70" s="368"/>
      <c r="S70" s="369">
        <f>R69/S69</f>
        <v>0.89054054054054055</v>
      </c>
      <c r="T70" s="368"/>
      <c r="U70" s="369">
        <f>T69/U69</f>
        <v>0.79921259842519687</v>
      </c>
      <c r="V70" s="368"/>
      <c r="W70" s="369">
        <f>V69/W69</f>
        <v>0.7912457912457912</v>
      </c>
      <c r="X70" s="368"/>
      <c r="Y70" s="369">
        <f>X69/Y69</f>
        <v>0.87773487773487768</v>
      </c>
      <c r="Z70" s="368"/>
      <c r="AA70" s="369">
        <f>Z69/AA69</f>
        <v>0.82562277580071175</v>
      </c>
      <c r="AB70" s="237"/>
      <c r="AC70" s="238">
        <f>AB69/AC69</f>
        <v>0.81607215241183628</v>
      </c>
      <c r="AD70" s="71"/>
    </row>
    <row r="71" spans="1:30" s="13" customFormat="1" ht="21.9" customHeight="1" x14ac:dyDescent="0.25">
      <c r="A71" s="70"/>
      <c r="B71" s="70"/>
      <c r="C71" s="70"/>
      <c r="D71" s="120" t="s">
        <v>226</v>
      </c>
      <c r="E71" s="85"/>
      <c r="F71" s="120" t="s">
        <v>227</v>
      </c>
      <c r="G71" s="85"/>
      <c r="H71" s="23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129"/>
      <c r="AC71" s="239"/>
      <c r="AD71" s="70"/>
    </row>
    <row r="72" spans="1:30" s="13" customFormat="1" ht="21.9" customHeight="1" x14ac:dyDescent="0.25">
      <c r="A72" s="70"/>
      <c r="B72" s="70"/>
      <c r="C72" s="70"/>
      <c r="D72" s="120" t="s">
        <v>228</v>
      </c>
      <c r="E72" s="85"/>
      <c r="F72" s="85"/>
      <c r="G72" s="85"/>
      <c r="H72" s="230"/>
      <c r="I72" s="70"/>
      <c r="J72" s="129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 t="s">
        <v>229</v>
      </c>
      <c r="AD72" s="70"/>
    </row>
  </sheetData>
  <phoneticPr fontId="2"/>
  <printOptions horizontalCentered="1"/>
  <pageMargins left="0.19685039370078741" right="0.19685039370078741" top="0.82" bottom="0.38" header="0.35" footer="0.21"/>
  <pageSetup paperSize="9" scale="49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3"/>
  <sheetViews>
    <sheetView view="pageBreakPreview" zoomScale="70" zoomScaleNormal="100" zoomScaleSheetLayoutView="70" workbookViewId="0">
      <selection activeCell="U29" sqref="U29"/>
    </sheetView>
  </sheetViews>
  <sheetFormatPr defaultColWidth="13.33203125" defaultRowHeight="13.2" x14ac:dyDescent="0.2"/>
  <cols>
    <col min="1" max="1" width="3.33203125" style="276" customWidth="1"/>
    <col min="2" max="2" width="14.6640625" style="276" customWidth="1"/>
    <col min="3" max="3" width="9.6640625" style="276" customWidth="1"/>
    <col min="4" max="4" width="2.109375" style="276" customWidth="1"/>
    <col min="5" max="5" width="9.6640625" style="276" customWidth="1"/>
    <col min="6" max="6" width="2.109375" style="276" customWidth="1"/>
    <col min="7" max="7" width="9.6640625" style="276" customWidth="1"/>
    <col min="8" max="8" width="2.109375" style="276" customWidth="1"/>
    <col min="9" max="9" width="9.6640625" style="276" customWidth="1"/>
    <col min="10" max="10" width="2.109375" style="276" customWidth="1"/>
    <col min="11" max="11" width="9.6640625" style="276" customWidth="1"/>
    <col min="12" max="12" width="2.109375" style="276" customWidth="1"/>
    <col min="13" max="13" width="9" style="276" customWidth="1"/>
    <col min="14" max="14" width="2.109375" style="276" customWidth="1"/>
    <col min="15" max="15" width="8.88671875" style="276" customWidth="1"/>
    <col min="16" max="16" width="2.109375" style="276" customWidth="1"/>
    <col min="17" max="17" width="9.6640625" style="276" customWidth="1"/>
    <col min="18" max="18" width="2.109375" style="276" customWidth="1"/>
    <col min="19" max="19" width="8.33203125" style="276" customWidth="1"/>
    <col min="20" max="20" width="2.109375" style="276" customWidth="1"/>
    <col min="21" max="21" width="8.33203125" style="276" customWidth="1"/>
    <col min="22" max="22" width="2.109375" style="276" customWidth="1"/>
    <col min="23" max="23" width="9.88671875" style="276" bestFit="1" customWidth="1"/>
    <col min="24" max="24" width="2.109375" style="276" customWidth="1"/>
    <col min="25" max="25" width="8.33203125" style="276" customWidth="1"/>
    <col min="26" max="26" width="2.109375" style="276" customWidth="1"/>
    <col min="27" max="27" width="10.88671875" style="276" customWidth="1"/>
    <col min="28" max="28" width="2.109375" style="276" customWidth="1"/>
    <col min="29" max="29" width="8.33203125" style="276" customWidth="1"/>
    <col min="30" max="30" width="2.109375" style="276" customWidth="1"/>
    <col min="31" max="31" width="8.33203125" style="276" customWidth="1"/>
    <col min="32" max="32" width="2.109375" style="276" customWidth="1"/>
    <col min="33" max="41" width="8.33203125" style="276" customWidth="1"/>
    <col min="42" max="16384" width="13.33203125" style="276"/>
  </cols>
  <sheetData>
    <row r="1" spans="1:37" ht="26.1" customHeight="1" x14ac:dyDescent="0.25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thickBot="1" x14ac:dyDescent="0.25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"/>
      <c r="AC2" s="17"/>
      <c r="AD2" s="17"/>
    </row>
    <row r="3" spans="1:37" ht="26.1" customHeight="1" x14ac:dyDescent="0.2">
      <c r="A3" s="1"/>
      <c r="B3" s="19" t="s">
        <v>13</v>
      </c>
      <c r="C3" s="240" t="s">
        <v>17</v>
      </c>
      <c r="D3" s="21"/>
      <c r="E3" s="19" t="s">
        <v>18</v>
      </c>
      <c r="F3" s="21"/>
      <c r="G3" s="19" t="s">
        <v>19</v>
      </c>
      <c r="H3" s="21"/>
      <c r="I3" s="19" t="s">
        <v>20</v>
      </c>
      <c r="J3" s="21"/>
      <c r="K3" s="19" t="s">
        <v>21</v>
      </c>
      <c r="L3" s="21"/>
      <c r="M3" s="19" t="s">
        <v>22</v>
      </c>
      <c r="N3" s="21"/>
      <c r="O3" s="19" t="s">
        <v>23</v>
      </c>
      <c r="P3" s="21"/>
      <c r="Q3" s="19" t="s">
        <v>24</v>
      </c>
      <c r="R3" s="21"/>
      <c r="S3" s="19" t="s">
        <v>25</v>
      </c>
      <c r="T3" s="21"/>
      <c r="U3" s="241" t="s">
        <v>14</v>
      </c>
      <c r="V3" s="21"/>
      <c r="W3" s="19" t="s">
        <v>15</v>
      </c>
      <c r="X3" s="21"/>
      <c r="Y3" s="19" t="s">
        <v>16</v>
      </c>
      <c r="Z3" s="21"/>
      <c r="AA3" s="20" t="s">
        <v>230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6.1" customHeight="1" thickBot="1" x14ac:dyDescent="0.25">
      <c r="A4" s="1"/>
      <c r="B4" s="22" t="s">
        <v>28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  <c r="AA4" s="23"/>
      <c r="AB4" s="1"/>
      <c r="AF4" s="17"/>
      <c r="AG4" s="17"/>
      <c r="AH4" s="17"/>
      <c r="AI4" s="17"/>
      <c r="AJ4" s="17"/>
      <c r="AK4" s="17"/>
    </row>
    <row r="5" spans="1:37" ht="26.1" customHeight="1" x14ac:dyDescent="0.2">
      <c r="A5" s="1"/>
      <c r="B5" s="320" t="s">
        <v>368</v>
      </c>
      <c r="C5" s="321">
        <v>1174</v>
      </c>
      <c r="D5" s="322"/>
      <c r="E5" s="323">
        <v>740</v>
      </c>
      <c r="F5" s="322"/>
      <c r="G5" s="323">
        <v>1255</v>
      </c>
      <c r="H5" s="322"/>
      <c r="I5" s="323">
        <v>1302</v>
      </c>
      <c r="J5" s="322"/>
      <c r="K5" s="323">
        <v>1262</v>
      </c>
      <c r="L5" s="322"/>
      <c r="M5" s="323">
        <v>1046</v>
      </c>
      <c r="N5" s="322"/>
      <c r="O5" s="323">
        <v>873</v>
      </c>
      <c r="P5" s="322"/>
      <c r="Q5" s="323">
        <v>1051</v>
      </c>
      <c r="R5" s="322"/>
      <c r="S5" s="323">
        <v>1148</v>
      </c>
      <c r="T5" s="322"/>
      <c r="U5" s="323">
        <v>676</v>
      </c>
      <c r="V5" s="324"/>
      <c r="W5" s="323">
        <v>918</v>
      </c>
      <c r="X5" s="324"/>
      <c r="Y5" s="323">
        <v>768</v>
      </c>
      <c r="Z5" s="324" t="s">
        <v>231</v>
      </c>
      <c r="AA5" s="325">
        <f>SUM(C5:Y5)</f>
        <v>12213</v>
      </c>
      <c r="AB5" s="17"/>
      <c r="AF5" s="17"/>
      <c r="AG5" s="17"/>
      <c r="AH5" s="17"/>
      <c r="AI5" s="17"/>
      <c r="AJ5" s="17"/>
      <c r="AK5" s="17"/>
    </row>
    <row r="6" spans="1:37" ht="26.1" customHeight="1" x14ac:dyDescent="0.2">
      <c r="A6" s="1"/>
      <c r="B6" s="375" t="s">
        <v>376</v>
      </c>
      <c r="C6" s="321">
        <v>1094</v>
      </c>
      <c r="D6" s="322"/>
      <c r="E6" s="323">
        <v>600</v>
      </c>
      <c r="F6" s="322"/>
      <c r="G6" s="323">
        <v>1471</v>
      </c>
      <c r="H6" s="322"/>
      <c r="I6" s="323">
        <v>921</v>
      </c>
      <c r="J6" s="322"/>
      <c r="K6" s="323">
        <v>772</v>
      </c>
      <c r="L6" s="322"/>
      <c r="M6" s="323">
        <v>1105</v>
      </c>
      <c r="N6" s="322"/>
      <c r="O6" s="323">
        <v>907</v>
      </c>
      <c r="P6" s="322"/>
      <c r="Q6" s="323">
        <v>817</v>
      </c>
      <c r="R6" s="322"/>
      <c r="S6" s="323">
        <v>994</v>
      </c>
      <c r="T6" s="322"/>
      <c r="U6" s="323">
        <v>713</v>
      </c>
      <c r="V6" s="324"/>
      <c r="W6" s="323">
        <v>1090</v>
      </c>
      <c r="X6" s="324"/>
      <c r="Y6" s="323">
        <v>810</v>
      </c>
      <c r="Z6" s="324" t="s">
        <v>231</v>
      </c>
      <c r="AA6" s="325">
        <f>SUM(C6:Y6)</f>
        <v>11294</v>
      </c>
      <c r="AB6" s="17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376" t="s">
        <v>396</v>
      </c>
      <c r="C7" s="299">
        <v>908</v>
      </c>
      <c r="D7" s="300"/>
      <c r="E7" s="301">
        <v>478</v>
      </c>
      <c r="F7" s="300"/>
      <c r="G7" s="301">
        <v>1007</v>
      </c>
      <c r="H7" s="300"/>
      <c r="I7" s="301">
        <v>849</v>
      </c>
      <c r="J7" s="300"/>
      <c r="K7" s="301">
        <v>740</v>
      </c>
      <c r="L7" s="300"/>
      <c r="M7" s="301">
        <v>762</v>
      </c>
      <c r="N7" s="300"/>
      <c r="O7" s="301">
        <v>891</v>
      </c>
      <c r="P7" s="300"/>
      <c r="Q7" s="30">
        <v>777</v>
      </c>
      <c r="R7" s="300"/>
      <c r="S7" s="301">
        <v>843</v>
      </c>
      <c r="T7" s="300"/>
      <c r="U7" s="301"/>
      <c r="V7" s="302"/>
      <c r="W7" s="301"/>
      <c r="X7" s="302"/>
      <c r="Y7" s="301"/>
      <c r="Z7" s="302" t="s">
        <v>231</v>
      </c>
      <c r="AA7" s="303">
        <f>SUM(C7:Y7)</f>
        <v>7255</v>
      </c>
      <c r="AB7" s="17"/>
      <c r="AD7" s="242"/>
      <c r="AF7" s="17"/>
      <c r="AG7" s="17"/>
      <c r="AH7" s="17"/>
      <c r="AI7" s="17"/>
      <c r="AJ7" s="17"/>
      <c r="AK7" s="17"/>
    </row>
    <row r="8" spans="1:37" ht="26.1" customHeight="1" x14ac:dyDescent="0.2">
      <c r="A8" s="1"/>
      <c r="B8" s="243" t="s">
        <v>397</v>
      </c>
      <c r="C8" s="244">
        <f>C6/C5</f>
        <v>0.93185689948892669</v>
      </c>
      <c r="D8" s="245"/>
      <c r="E8" s="246">
        <f>IF(E6="","",(C6+E6)/(C5+E5))</f>
        <v>0.88505747126436785</v>
      </c>
      <c r="F8" s="245"/>
      <c r="G8" s="246">
        <f>IF(G6="","",SUM(C6:G6)/SUM(C5:G5))</f>
        <v>0.99873777216787629</v>
      </c>
      <c r="H8" s="247"/>
      <c r="I8" s="246">
        <f>IF(I6="","",SUM(C6:I6)/SUM(C5:I5))</f>
        <v>0.91388951017669429</v>
      </c>
      <c r="J8" s="247"/>
      <c r="K8" s="248">
        <f>IF(K6="","",SUM(C6:K6)/SUM(C5:K5))</f>
        <v>0.84737484737484736</v>
      </c>
      <c r="L8" s="247"/>
      <c r="M8" s="246">
        <f>IF(M6="","",SUM(C6:M6)/SUM(C5:M5))</f>
        <v>0.87962826375571623</v>
      </c>
      <c r="N8" s="247"/>
      <c r="O8" s="246">
        <f>IF(O6="","",SUM(C6:O6)/SUM(C5:O5))</f>
        <v>0.89780449555671715</v>
      </c>
      <c r="P8" s="247"/>
      <c r="Q8" s="246">
        <f>IF(Q6="","",SUM(C6:Q6)/SUM(C5:Q5))</f>
        <v>0.88325864644375507</v>
      </c>
      <c r="R8" s="247"/>
      <c r="S8" s="246">
        <f>IF(S6="","",SUM(C6:S6)/SUM(C5:S5))</f>
        <v>0.88123033194599532</v>
      </c>
      <c r="T8" s="247"/>
      <c r="U8" s="246">
        <f>IF(U6="","",SUM(C6:U6)/SUM(C5:U5))</f>
        <v>0.89237199582027171</v>
      </c>
      <c r="V8" s="247"/>
      <c r="W8" s="246">
        <f>IF(W6="","",SUM(C6:W6)/SUM(C5:W5))</f>
        <v>0.91603320227173435</v>
      </c>
      <c r="X8" s="247"/>
      <c r="Y8" s="246">
        <f>IF(Y6="","",SUM(C6:Y6)/SUM(C5:Y5))</f>
        <v>0.9247523131089822</v>
      </c>
      <c r="Z8" s="247"/>
      <c r="AA8" s="292">
        <f>+AA6/AA5</f>
        <v>0.9247523131089822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thickBot="1" x14ac:dyDescent="0.25">
      <c r="A9" s="1"/>
      <c r="B9" s="249" t="s">
        <v>398</v>
      </c>
      <c r="C9" s="35">
        <f>IF(C7="","",(A7+C7)/(A6+C6))</f>
        <v>0.82998171846435098</v>
      </c>
      <c r="D9" s="36"/>
      <c r="E9" s="35">
        <f>IF(E7="","",(C7+E7)/(C6+E6))</f>
        <v>0.81818181818181823</v>
      </c>
      <c r="F9" s="36"/>
      <c r="G9" s="35">
        <f>IF(G7="","",SUM(C7:G7)/SUM(C6:G6))</f>
        <v>0.75608214849921007</v>
      </c>
      <c r="H9" s="37"/>
      <c r="I9" s="35">
        <f>IF(I7="","",SUM(C7:I7)/SUM(C6:I6))</f>
        <v>0.79344101811062162</v>
      </c>
      <c r="J9" s="37"/>
      <c r="K9" s="38">
        <f>IF(K7="","",SUM(C7:K7)/SUM(C6:K6))</f>
        <v>0.81967888019761215</v>
      </c>
      <c r="L9" s="37"/>
      <c r="M9" s="35">
        <f>IF(M7="","",SUM(C7:M7)/SUM(C6:M6))</f>
        <v>0.79557269830622168</v>
      </c>
      <c r="N9" s="37"/>
      <c r="O9" s="35">
        <f>IF(O7="","",SUM(C7:O7)/SUM(C6:O6))</f>
        <v>0.82023289665211063</v>
      </c>
      <c r="P9" s="37"/>
      <c r="Q9" s="35">
        <f>IF(Q7="","",SUM(C7:Q7)/SUM(C6:Q6))</f>
        <v>0.83413555353193702</v>
      </c>
      <c r="R9" s="37"/>
      <c r="S9" s="35">
        <f>IF(S7="","",SUM(C7:S7)/SUM(C6:S6))</f>
        <v>0.83573321045962445</v>
      </c>
      <c r="T9" s="37"/>
      <c r="U9" s="35" t="str">
        <f>IF(U7="","",SUM(C7:U7)/SUM(C6:U6))</f>
        <v/>
      </c>
      <c r="V9" s="37"/>
      <c r="W9" s="35" t="str">
        <f>IF(W7="","",SUM(C7:W7)/SUM(C6:W6))</f>
        <v/>
      </c>
      <c r="X9" s="37"/>
      <c r="Y9" s="35" t="str">
        <f>IF(Y7="","",SUM(C7:Y7)/SUM(C6:Y6))</f>
        <v/>
      </c>
      <c r="Z9" s="37"/>
      <c r="AA9" s="293">
        <f>+AA7/AA6</f>
        <v>0.64237648308836548</v>
      </c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50"/>
      <c r="B10" s="251"/>
      <c r="C10" s="252"/>
      <c r="D10" s="253"/>
      <c r="E10" s="252"/>
      <c r="F10" s="253"/>
      <c r="G10" s="252"/>
      <c r="H10" s="32"/>
      <c r="I10" s="252"/>
      <c r="J10" s="32"/>
      <c r="K10" s="254"/>
      <c r="L10" s="32"/>
      <c r="M10" s="252"/>
      <c r="N10" s="32"/>
      <c r="O10" s="252"/>
      <c r="P10" s="32"/>
      <c r="Q10" s="252"/>
      <c r="R10" s="32"/>
      <c r="S10" s="252"/>
      <c r="T10" s="32"/>
      <c r="U10" s="252"/>
      <c r="V10" s="32"/>
      <c r="W10" s="252"/>
      <c r="X10" s="32"/>
      <c r="Y10" s="252"/>
      <c r="Z10" s="32"/>
      <c r="AA10" s="255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6.1" customHeight="1" x14ac:dyDescent="0.2">
      <c r="A11" s="250"/>
      <c r="B11" s="251"/>
      <c r="C11" s="305" t="s">
        <v>232</v>
      </c>
      <c r="D11" s="256"/>
      <c r="E11" s="305" t="s">
        <v>34</v>
      </c>
      <c r="F11" s="256"/>
      <c r="G11" s="305" t="s">
        <v>233</v>
      </c>
      <c r="H11" s="257"/>
      <c r="I11" s="305" t="s">
        <v>232</v>
      </c>
      <c r="J11" s="256"/>
      <c r="K11" s="305" t="s">
        <v>34</v>
      </c>
      <c r="L11" s="256"/>
      <c r="M11" s="305" t="s">
        <v>233</v>
      </c>
      <c r="N11" s="257"/>
      <c r="O11" s="305" t="s">
        <v>232</v>
      </c>
      <c r="P11" s="256"/>
      <c r="Q11" s="305" t="s">
        <v>34</v>
      </c>
      <c r="R11" s="256"/>
      <c r="S11" s="305" t="s">
        <v>233</v>
      </c>
      <c r="T11" s="257"/>
      <c r="U11" s="305" t="s">
        <v>232</v>
      </c>
      <c r="V11" s="256"/>
      <c r="W11" s="305" t="s">
        <v>34</v>
      </c>
      <c r="X11" s="256"/>
      <c r="Y11" s="305" t="s">
        <v>233</v>
      </c>
      <c r="Z11" s="257"/>
      <c r="AA11" s="305" t="s">
        <v>232</v>
      </c>
      <c r="AB11" s="256"/>
      <c r="AC11" s="305" t="s">
        <v>34</v>
      </c>
      <c r="AD11" s="256"/>
      <c r="AE11" s="305" t="s">
        <v>233</v>
      </c>
      <c r="AF11" s="1"/>
      <c r="AG11" s="1"/>
      <c r="AH11" s="1"/>
      <c r="AI11" s="1"/>
      <c r="AJ11" s="1"/>
      <c r="AK11" s="1"/>
    </row>
    <row r="12" spans="1:37" ht="26.1" customHeight="1" x14ac:dyDescent="0.2">
      <c r="A12" s="1"/>
      <c r="C12" s="1" t="s">
        <v>234</v>
      </c>
      <c r="E12" s="258">
        <v>24544</v>
      </c>
      <c r="F12" s="1"/>
      <c r="I12" s="1" t="s">
        <v>235</v>
      </c>
      <c r="J12" s="1"/>
      <c r="K12" s="258">
        <v>23523</v>
      </c>
      <c r="L12" s="1"/>
      <c r="M12" s="259">
        <f>+K12/E17</f>
        <v>1.1680901777733639</v>
      </c>
      <c r="N12" s="1"/>
      <c r="O12" s="1" t="s">
        <v>236</v>
      </c>
      <c r="P12" s="1"/>
      <c r="Q12" s="258">
        <v>14115</v>
      </c>
      <c r="R12" s="1"/>
      <c r="S12" s="259">
        <f>+Q12/K17</f>
        <v>0.93033219087793306</v>
      </c>
      <c r="T12" s="1"/>
      <c r="U12" s="1" t="s">
        <v>237</v>
      </c>
      <c r="W12" s="260">
        <v>11333</v>
      </c>
      <c r="X12" s="32"/>
      <c r="Y12" s="259">
        <f>+W12/Q17</f>
        <v>0.94836820083682005</v>
      </c>
      <c r="Z12" s="32"/>
      <c r="AA12" s="1" t="s">
        <v>329</v>
      </c>
      <c r="AB12" s="1"/>
      <c r="AC12" s="258">
        <v>14221</v>
      </c>
      <c r="AD12" s="1"/>
      <c r="AE12" s="259">
        <f>+AC12/W17</f>
        <v>0.89137520371066814</v>
      </c>
    </row>
    <row r="13" spans="1:37" ht="26.1" customHeight="1" x14ac:dyDescent="0.2">
      <c r="A13" s="1"/>
      <c r="C13" s="1" t="s">
        <v>238</v>
      </c>
      <c r="E13" s="258">
        <v>19814</v>
      </c>
      <c r="F13" s="1"/>
      <c r="G13" s="259">
        <f>+E13/E12</f>
        <v>0.80728487614080835</v>
      </c>
      <c r="I13" s="1" t="s">
        <v>239</v>
      </c>
      <c r="J13" s="1"/>
      <c r="K13" s="258">
        <v>18681</v>
      </c>
      <c r="L13" s="1"/>
      <c r="M13" s="259">
        <f>+K13/K12</f>
        <v>0.79415890830251246</v>
      </c>
      <c r="N13" s="1"/>
      <c r="O13" s="1" t="s">
        <v>240</v>
      </c>
      <c r="P13" s="1"/>
      <c r="Q13" s="258">
        <v>13548</v>
      </c>
      <c r="R13" s="1"/>
      <c r="S13" s="259">
        <f>+Q13/Q12</f>
        <v>0.95982996811902233</v>
      </c>
      <c r="T13" s="1"/>
      <c r="U13" s="1" t="s">
        <v>241</v>
      </c>
      <c r="W13" s="260">
        <v>9604</v>
      </c>
      <c r="X13" s="32"/>
      <c r="Y13" s="259">
        <f>+W13/W12</f>
        <v>0.84743668931439164</v>
      </c>
      <c r="Z13" s="1"/>
      <c r="AA13" s="1" t="s">
        <v>334</v>
      </c>
      <c r="AB13" s="1"/>
      <c r="AC13" s="289">
        <v>16609</v>
      </c>
      <c r="AD13" s="1"/>
      <c r="AE13" s="259">
        <f>+AC13/AC12</f>
        <v>1.1679206806834963</v>
      </c>
    </row>
    <row r="14" spans="1:37" ht="26.1" customHeight="1" x14ac:dyDescent="0.2">
      <c r="A14" s="1"/>
      <c r="C14" s="1" t="s">
        <v>242</v>
      </c>
      <c r="E14" s="258">
        <v>19867</v>
      </c>
      <c r="F14" s="1"/>
      <c r="G14" s="259">
        <f>+E14/E13</f>
        <v>1.0026748763500555</v>
      </c>
      <c r="I14" s="1" t="s">
        <v>243</v>
      </c>
      <c r="J14" s="1"/>
      <c r="K14" s="258">
        <v>17375</v>
      </c>
      <c r="L14" s="1"/>
      <c r="M14" s="259">
        <f>+K14/K13</f>
        <v>0.9300893956426316</v>
      </c>
      <c r="N14" s="1"/>
      <c r="O14" s="1" t="s">
        <v>244</v>
      </c>
      <c r="P14" s="1"/>
      <c r="Q14" s="258">
        <v>13566</v>
      </c>
      <c r="R14" s="1"/>
      <c r="S14" s="259">
        <f>+Q14/Q13</f>
        <v>1.0013286093888396</v>
      </c>
      <c r="T14" s="1"/>
      <c r="U14" s="1" t="s">
        <v>245</v>
      </c>
      <c r="W14" s="260">
        <v>8912</v>
      </c>
      <c r="Y14" s="259">
        <f>+W14/W13</f>
        <v>0.9279466888796335</v>
      </c>
      <c r="Z14" s="1"/>
      <c r="AA14" s="1" t="s">
        <v>349</v>
      </c>
      <c r="AB14" s="1"/>
      <c r="AC14" s="289">
        <v>17757</v>
      </c>
      <c r="AD14" s="1"/>
      <c r="AE14" s="259">
        <f>+AC14/AC13</f>
        <v>1.0691191522668433</v>
      </c>
    </row>
    <row r="15" spans="1:37" ht="26.1" customHeight="1" x14ac:dyDescent="0.2">
      <c r="A15" s="1"/>
      <c r="C15" s="1" t="s">
        <v>246</v>
      </c>
      <c r="E15" s="261">
        <v>22879</v>
      </c>
      <c r="F15" s="1"/>
      <c r="G15" s="259">
        <f>+E15/E14</f>
        <v>1.1516081944933809</v>
      </c>
      <c r="I15" s="1" t="s">
        <v>247</v>
      </c>
      <c r="J15" s="1"/>
      <c r="K15" s="258">
        <v>16289</v>
      </c>
      <c r="L15" s="1"/>
      <c r="M15" s="259">
        <f>+K15/K14</f>
        <v>0.93749640287769787</v>
      </c>
      <c r="N15" s="1"/>
      <c r="O15" s="1" t="s">
        <v>248</v>
      </c>
      <c r="Q15" s="258">
        <v>12833</v>
      </c>
      <c r="R15" s="1"/>
      <c r="S15" s="259">
        <f>+Q15/Q14</f>
        <v>0.9459678608285419</v>
      </c>
      <c r="T15" s="1"/>
      <c r="U15" s="1" t="s">
        <v>249</v>
      </c>
      <c r="W15" s="260">
        <v>8093</v>
      </c>
      <c r="Y15" s="259">
        <f>+W15/W14</f>
        <v>0.90810143626570916</v>
      </c>
      <c r="Z15" s="1"/>
      <c r="AA15" s="1" t="s">
        <v>358</v>
      </c>
      <c r="AB15" s="1"/>
      <c r="AC15" s="289">
        <v>14340</v>
      </c>
      <c r="AD15" s="1"/>
      <c r="AE15" s="259">
        <f>+AC15/AC14</f>
        <v>0.80756884608886637</v>
      </c>
    </row>
    <row r="16" spans="1:37" ht="26.1" customHeight="1" x14ac:dyDescent="0.2">
      <c r="A16" s="1"/>
      <c r="C16" s="1" t="s">
        <v>250</v>
      </c>
      <c r="D16" s="1"/>
      <c r="E16" s="258">
        <v>23014</v>
      </c>
      <c r="F16" s="1"/>
      <c r="G16" s="259">
        <f>+E16/E15</f>
        <v>1.005900607544036</v>
      </c>
      <c r="I16" s="1" t="s">
        <v>251</v>
      </c>
      <c r="J16" s="1"/>
      <c r="K16" s="258">
        <v>15204</v>
      </c>
      <c r="L16" s="1"/>
      <c r="M16" s="259">
        <f>+K16/K15</f>
        <v>0.93339063171465408</v>
      </c>
      <c r="N16" s="1"/>
      <c r="O16" s="1" t="s">
        <v>252</v>
      </c>
      <c r="Q16" s="258">
        <v>12891</v>
      </c>
      <c r="R16" s="1"/>
      <c r="S16" s="259">
        <f>+Q16/Q15</f>
        <v>1.0045195979116341</v>
      </c>
      <c r="T16" s="1"/>
      <c r="U16" s="1" t="s">
        <v>307</v>
      </c>
      <c r="W16" s="260">
        <v>12421</v>
      </c>
      <c r="Y16" s="259">
        <f>+W16/W15</f>
        <v>1.5347831459285803</v>
      </c>
      <c r="Z16" s="1"/>
      <c r="AA16" s="1" t="s">
        <v>369</v>
      </c>
      <c r="AB16" s="1"/>
      <c r="AC16" s="289">
        <v>12213</v>
      </c>
      <c r="AD16" s="1"/>
      <c r="AE16" s="259">
        <f>+AC16/AC15</f>
        <v>0.85167364016736402</v>
      </c>
    </row>
    <row r="17" spans="1:31" ht="26.1" customHeight="1" x14ac:dyDescent="0.2">
      <c r="A17" s="1"/>
      <c r="B17" s="1"/>
      <c r="C17" s="1" t="s">
        <v>253</v>
      </c>
      <c r="D17" s="1"/>
      <c r="E17" s="258">
        <v>20138</v>
      </c>
      <c r="F17" s="1"/>
      <c r="G17" s="259">
        <f>+E17/E16</f>
        <v>0.87503258885895541</v>
      </c>
      <c r="H17" s="1"/>
      <c r="I17" s="1" t="s">
        <v>254</v>
      </c>
      <c r="J17" s="1"/>
      <c r="K17" s="258">
        <v>15172</v>
      </c>
      <c r="L17" s="1"/>
      <c r="M17" s="259">
        <f>+K17/K16</f>
        <v>0.99789529071297023</v>
      </c>
      <c r="N17" s="1"/>
      <c r="O17" s="1" t="s">
        <v>255</v>
      </c>
      <c r="Q17" s="260">
        <v>11950</v>
      </c>
      <c r="R17" s="1"/>
      <c r="S17" s="259">
        <f>+Q17/Q16</f>
        <v>0.92700333566053839</v>
      </c>
      <c r="T17" s="1"/>
      <c r="U17" s="1" t="s">
        <v>328</v>
      </c>
      <c r="V17" s="1"/>
      <c r="W17" s="258">
        <v>15954</v>
      </c>
      <c r="X17" s="1"/>
      <c r="Y17" s="263">
        <v>1.284</v>
      </c>
      <c r="Z17" s="1"/>
      <c r="AA17" s="1" t="s">
        <v>395</v>
      </c>
      <c r="AB17" s="1"/>
      <c r="AC17" s="289">
        <v>11294</v>
      </c>
      <c r="AD17" s="1"/>
      <c r="AE17" s="259">
        <f>+AC17/AC16</f>
        <v>0.9247523131089822</v>
      </c>
    </row>
    <row r="18" spans="1:31" ht="26.1" customHeight="1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256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58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375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50" t="s">
        <v>71</v>
      </c>
      <c r="C21" s="51" t="s">
        <v>17</v>
      </c>
      <c r="D21" s="52"/>
      <c r="E21" s="51" t="s">
        <v>18</v>
      </c>
      <c r="F21" s="52"/>
      <c r="G21" s="51" t="s">
        <v>19</v>
      </c>
      <c r="H21" s="52"/>
      <c r="I21" s="51" t="s">
        <v>20</v>
      </c>
      <c r="J21" s="52"/>
      <c r="K21" s="51" t="s">
        <v>21</v>
      </c>
      <c r="L21" s="52"/>
      <c r="M21" s="51" t="s">
        <v>22</v>
      </c>
      <c r="N21" s="52"/>
      <c r="O21" s="53" t="s">
        <v>23</v>
      </c>
      <c r="P21" s="54"/>
      <c r="Q21" s="53" t="s">
        <v>24</v>
      </c>
      <c r="R21" s="54"/>
      <c r="S21" s="53" t="s">
        <v>25</v>
      </c>
      <c r="T21" s="52"/>
      <c r="U21" s="51" t="s">
        <v>14</v>
      </c>
      <c r="V21" s="52"/>
      <c r="W21" s="51" t="s">
        <v>15</v>
      </c>
      <c r="X21" s="52"/>
      <c r="Y21" s="51" t="s">
        <v>16</v>
      </c>
      <c r="Z21" s="52"/>
      <c r="AA21" s="51" t="s">
        <v>26</v>
      </c>
      <c r="AB21" s="262" t="s">
        <v>257</v>
      </c>
      <c r="AC21" s="1"/>
    </row>
    <row r="22" spans="1:31" ht="26.1" customHeight="1" x14ac:dyDescent="0.2">
      <c r="A22" s="1"/>
      <c r="B22" s="55" t="s">
        <v>73</v>
      </c>
      <c r="C22" s="56">
        <v>592</v>
      </c>
      <c r="D22" s="17"/>
      <c r="E22" s="56">
        <v>370</v>
      </c>
      <c r="F22" s="17"/>
      <c r="G22" s="56">
        <v>671</v>
      </c>
      <c r="H22" s="17"/>
      <c r="I22" s="56">
        <v>485</v>
      </c>
      <c r="J22" s="17"/>
      <c r="K22" s="56">
        <v>383</v>
      </c>
      <c r="L22" s="17"/>
      <c r="M22" s="56">
        <v>434</v>
      </c>
      <c r="N22" s="17"/>
      <c r="O22" s="56">
        <v>470</v>
      </c>
      <c r="P22" s="17"/>
      <c r="Q22" s="56">
        <v>321</v>
      </c>
      <c r="R22" s="17"/>
      <c r="S22" s="56">
        <v>337</v>
      </c>
      <c r="T22" s="1"/>
      <c r="U22" s="56">
        <v>347</v>
      </c>
      <c r="V22" s="17"/>
      <c r="W22" s="56">
        <v>565</v>
      </c>
      <c r="X22" s="17"/>
      <c r="Y22" s="56">
        <v>394</v>
      </c>
      <c r="Z22" s="17"/>
      <c r="AA22" s="56">
        <f>SUM(C22:Z22)</f>
        <v>5369</v>
      </c>
      <c r="AB22" s="381">
        <v>0.96771077687318896</v>
      </c>
      <c r="AC22" s="381"/>
    </row>
    <row r="23" spans="1:31" ht="26.1" customHeight="1" x14ac:dyDescent="0.2">
      <c r="A23" s="1"/>
      <c r="B23" s="55" t="s">
        <v>75</v>
      </c>
      <c r="C23" s="56">
        <v>265</v>
      </c>
      <c r="D23" s="17"/>
      <c r="E23" s="56">
        <v>132</v>
      </c>
      <c r="F23" s="17"/>
      <c r="G23" s="56">
        <v>504</v>
      </c>
      <c r="H23" s="17"/>
      <c r="I23" s="56">
        <v>260</v>
      </c>
      <c r="J23" s="17"/>
      <c r="K23" s="56">
        <v>280</v>
      </c>
      <c r="L23" s="17"/>
      <c r="M23" s="56">
        <v>444</v>
      </c>
      <c r="N23" s="17"/>
      <c r="O23" s="56">
        <v>199</v>
      </c>
      <c r="P23" s="17"/>
      <c r="Q23" s="56">
        <v>275</v>
      </c>
      <c r="R23" s="17"/>
      <c r="S23" s="56">
        <v>250</v>
      </c>
      <c r="T23" s="1"/>
      <c r="U23" s="56">
        <v>222</v>
      </c>
      <c r="V23" s="17"/>
      <c r="W23" s="56">
        <v>374</v>
      </c>
      <c r="X23" s="17"/>
      <c r="Y23" s="56">
        <v>246</v>
      </c>
      <c r="Z23" s="17"/>
      <c r="AA23" s="56">
        <f t="shared" ref="AA23:AA25" si="0">SUM(C23:Z23)</f>
        <v>3451</v>
      </c>
      <c r="AB23" s="381">
        <v>1.1310037776578521</v>
      </c>
      <c r="AC23" s="381"/>
    </row>
    <row r="24" spans="1:31" ht="26.1" customHeight="1" x14ac:dyDescent="0.2">
      <c r="A24" s="1"/>
      <c r="B24" s="55" t="s">
        <v>76</v>
      </c>
      <c r="C24" s="56">
        <v>9</v>
      </c>
      <c r="D24" s="17"/>
      <c r="E24" s="56">
        <v>1</v>
      </c>
      <c r="F24" s="17"/>
      <c r="G24" s="56">
        <v>1</v>
      </c>
      <c r="H24" s="17"/>
      <c r="I24" s="56">
        <v>1</v>
      </c>
      <c r="J24" s="17"/>
      <c r="K24" s="56">
        <v>2</v>
      </c>
      <c r="L24" s="17"/>
      <c r="M24" s="56">
        <v>26</v>
      </c>
      <c r="N24" s="17"/>
      <c r="O24" s="56">
        <v>2</v>
      </c>
      <c r="P24" s="17"/>
      <c r="Q24" s="56">
        <v>0</v>
      </c>
      <c r="R24" s="17"/>
      <c r="S24" s="56">
        <v>1</v>
      </c>
      <c r="T24" s="1"/>
      <c r="U24" s="56">
        <v>0</v>
      </c>
      <c r="V24" s="17"/>
      <c r="W24" s="56">
        <v>2</v>
      </c>
      <c r="X24" s="17"/>
      <c r="Y24" s="56">
        <v>1</v>
      </c>
      <c r="Z24" s="17"/>
      <c r="AA24" s="56">
        <f t="shared" si="0"/>
        <v>46</v>
      </c>
      <c r="AB24" s="381">
        <v>1.1382978723404256</v>
      </c>
      <c r="AC24" s="381"/>
    </row>
    <row r="25" spans="1:31" ht="26.1" customHeight="1" x14ac:dyDescent="0.2">
      <c r="A25" s="1"/>
      <c r="B25" s="59" t="s">
        <v>77</v>
      </c>
      <c r="C25" s="60">
        <v>228</v>
      </c>
      <c r="D25" s="26"/>
      <c r="E25" s="60">
        <v>97</v>
      </c>
      <c r="F25" s="26"/>
      <c r="G25" s="60">
        <v>295</v>
      </c>
      <c r="H25" s="26"/>
      <c r="I25" s="60">
        <v>175</v>
      </c>
      <c r="J25" s="26"/>
      <c r="K25" s="60">
        <v>107</v>
      </c>
      <c r="L25" s="26"/>
      <c r="M25" s="60">
        <v>201</v>
      </c>
      <c r="N25" s="26"/>
      <c r="O25" s="60">
        <v>236</v>
      </c>
      <c r="P25" s="26"/>
      <c r="Q25" s="60">
        <v>221</v>
      </c>
      <c r="R25" s="26"/>
      <c r="S25" s="60">
        <v>406</v>
      </c>
      <c r="T25" s="62"/>
      <c r="U25" s="56">
        <v>144</v>
      </c>
      <c r="V25" s="26"/>
      <c r="W25" s="60">
        <v>149</v>
      </c>
      <c r="X25" s="26"/>
      <c r="Y25" s="60">
        <v>169</v>
      </c>
      <c r="Z25" s="26"/>
      <c r="AA25" s="56">
        <f t="shared" si="0"/>
        <v>2428</v>
      </c>
      <c r="AB25" s="381">
        <v>1.2185017026106697</v>
      </c>
      <c r="AC25" s="381"/>
    </row>
    <row r="26" spans="1:31" ht="26.1" customHeight="1" x14ac:dyDescent="0.2">
      <c r="A26" s="1"/>
      <c r="B26" s="55" t="s">
        <v>79</v>
      </c>
      <c r="C26" s="56">
        <f>SUM(C22:C25)</f>
        <v>1094</v>
      </c>
      <c r="D26" s="17"/>
      <c r="E26" s="56">
        <f>SUM(E22:E25)</f>
        <v>600</v>
      </c>
      <c r="F26" s="17"/>
      <c r="G26" s="56">
        <f>SUM(G22:G25)</f>
        <v>1471</v>
      </c>
      <c r="H26" s="17"/>
      <c r="I26" s="56">
        <f>SUM(I22:I25)</f>
        <v>921</v>
      </c>
      <c r="J26" s="17"/>
      <c r="K26" s="56">
        <f>SUM(K22:K25)</f>
        <v>772</v>
      </c>
      <c r="L26" s="17"/>
      <c r="M26" s="56">
        <f>SUM(M22:M25)</f>
        <v>1105</v>
      </c>
      <c r="N26" s="17"/>
      <c r="O26" s="56">
        <f>SUM(O22:O25)</f>
        <v>907</v>
      </c>
      <c r="P26" s="17"/>
      <c r="Q26" s="56">
        <f>SUM(Q22:Q25)</f>
        <v>817</v>
      </c>
      <c r="R26" s="17"/>
      <c r="S26" s="56">
        <f>SUM(S22:S25)</f>
        <v>994</v>
      </c>
      <c r="T26" s="1"/>
      <c r="U26" s="264">
        <f>SUM(U22:U25)</f>
        <v>713</v>
      </c>
      <c r="V26" s="260"/>
      <c r="W26" s="56">
        <f>SUM(W22:W25)</f>
        <v>1090</v>
      </c>
      <c r="X26" s="17"/>
      <c r="Y26" s="56">
        <f>SUM(Y22:Y25)</f>
        <v>810</v>
      </c>
      <c r="Z26" s="17"/>
      <c r="AA26" s="278">
        <f>SUM(C26:Z26)</f>
        <v>11294</v>
      </c>
      <c r="AB26" s="382">
        <v>1.0691191522668433</v>
      </c>
      <c r="AC26" s="382"/>
    </row>
    <row r="27" spans="1:31" ht="26.1" customHeight="1" x14ac:dyDescent="0.2">
      <c r="A27" s="1"/>
      <c r="B27" s="1"/>
      <c r="C27" s="1" t="s">
        <v>403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50" t="s">
        <v>71</v>
      </c>
      <c r="C28" s="51" t="s">
        <v>17</v>
      </c>
      <c r="D28" s="52"/>
      <c r="E28" s="51" t="s">
        <v>18</v>
      </c>
      <c r="F28" s="52"/>
      <c r="G28" s="51" t="s">
        <v>19</v>
      </c>
      <c r="H28" s="52"/>
      <c r="I28" s="51" t="s">
        <v>20</v>
      </c>
      <c r="J28" s="52"/>
      <c r="K28" s="51" t="s">
        <v>21</v>
      </c>
      <c r="L28" s="52"/>
      <c r="M28" s="51" t="s">
        <v>22</v>
      </c>
      <c r="N28" s="52"/>
      <c r="O28" s="53" t="s">
        <v>23</v>
      </c>
      <c r="P28" s="54"/>
      <c r="Q28" s="53" t="s">
        <v>24</v>
      </c>
      <c r="R28" s="54"/>
      <c r="S28" s="53" t="s">
        <v>25</v>
      </c>
      <c r="T28" s="52"/>
      <c r="U28" s="51" t="s">
        <v>14</v>
      </c>
      <c r="V28" s="52"/>
      <c r="W28" s="51" t="s">
        <v>15</v>
      </c>
      <c r="X28" s="52"/>
      <c r="Y28" s="51" t="s">
        <v>16</v>
      </c>
      <c r="Z28" s="52"/>
      <c r="AA28" s="51" t="s">
        <v>26</v>
      </c>
      <c r="AB28" s="262" t="s">
        <v>257</v>
      </c>
      <c r="AC28" s="1"/>
    </row>
    <row r="29" spans="1:31" ht="26.1" customHeight="1" x14ac:dyDescent="0.2">
      <c r="A29" s="1"/>
      <c r="B29" s="55" t="s">
        <v>73</v>
      </c>
      <c r="C29" s="56">
        <v>426</v>
      </c>
      <c r="D29" s="17"/>
      <c r="E29" s="56">
        <v>319</v>
      </c>
      <c r="F29" s="17"/>
      <c r="G29" s="56">
        <v>467</v>
      </c>
      <c r="H29" s="17"/>
      <c r="I29" s="56">
        <v>429</v>
      </c>
      <c r="J29" s="17"/>
      <c r="K29" s="56">
        <v>432</v>
      </c>
      <c r="L29" s="17"/>
      <c r="M29" s="56">
        <v>416</v>
      </c>
      <c r="N29" s="17"/>
      <c r="O29" s="56">
        <v>415</v>
      </c>
      <c r="P29" s="17"/>
      <c r="Q29" s="56">
        <v>466</v>
      </c>
      <c r="R29" s="17"/>
      <c r="S29" s="56">
        <v>453</v>
      </c>
      <c r="T29" s="1"/>
      <c r="U29" s="56"/>
      <c r="V29" s="17"/>
      <c r="W29" s="56"/>
      <c r="X29" s="17"/>
      <c r="Y29" s="56"/>
      <c r="Z29" s="17"/>
      <c r="AA29" s="56">
        <f>SUM(C29:Z29)</f>
        <v>3823</v>
      </c>
      <c r="AB29" s="381">
        <f>+AA29/AA22</f>
        <v>0.71205066120320359</v>
      </c>
      <c r="AC29" s="381"/>
    </row>
    <row r="30" spans="1:31" ht="26.1" customHeight="1" x14ac:dyDescent="0.2">
      <c r="A30" s="1"/>
      <c r="B30" s="55" t="s">
        <v>75</v>
      </c>
      <c r="C30" s="56">
        <v>215</v>
      </c>
      <c r="D30" s="17"/>
      <c r="E30" s="56">
        <v>54</v>
      </c>
      <c r="F30" s="17"/>
      <c r="G30" s="56">
        <v>279</v>
      </c>
      <c r="H30" s="17"/>
      <c r="I30" s="56">
        <v>289</v>
      </c>
      <c r="J30" s="17"/>
      <c r="K30" s="56">
        <v>186</v>
      </c>
      <c r="L30" s="17"/>
      <c r="M30" s="56">
        <v>240</v>
      </c>
      <c r="N30" s="17"/>
      <c r="O30" s="56">
        <v>291</v>
      </c>
      <c r="P30" s="17"/>
      <c r="Q30" s="56">
        <v>183</v>
      </c>
      <c r="R30" s="17"/>
      <c r="S30" s="56">
        <v>232</v>
      </c>
      <c r="T30" s="1"/>
      <c r="U30" s="56"/>
      <c r="V30" s="17"/>
      <c r="W30" s="56"/>
      <c r="X30" s="17"/>
      <c r="Y30" s="56"/>
      <c r="Z30" s="17"/>
      <c r="AA30" s="56">
        <f t="shared" ref="AA30:AA32" si="1">SUM(C30:Z30)</f>
        <v>1969</v>
      </c>
      <c r="AB30" s="381">
        <f>+AA30/AA23</f>
        <v>0.57055925818603304</v>
      </c>
      <c r="AC30" s="381"/>
      <c r="AD30" s="1"/>
    </row>
    <row r="31" spans="1:31" ht="26.1" customHeight="1" x14ac:dyDescent="0.2">
      <c r="A31" s="1"/>
      <c r="B31" s="55" t="s">
        <v>76</v>
      </c>
      <c r="C31" s="56">
        <v>22</v>
      </c>
      <c r="D31" s="17"/>
      <c r="E31" s="56">
        <v>2</v>
      </c>
      <c r="F31" s="17"/>
      <c r="G31" s="56">
        <v>10</v>
      </c>
      <c r="H31" s="17"/>
      <c r="I31" s="56">
        <v>0</v>
      </c>
      <c r="J31" s="17"/>
      <c r="K31" s="56">
        <v>9</v>
      </c>
      <c r="L31" s="17"/>
      <c r="M31" s="56">
        <v>5</v>
      </c>
      <c r="N31" s="17"/>
      <c r="O31" s="56">
        <v>2</v>
      </c>
      <c r="P31" s="17"/>
      <c r="Q31" s="56">
        <v>8</v>
      </c>
      <c r="R31" s="17"/>
      <c r="S31" s="56">
        <v>3</v>
      </c>
      <c r="T31" s="1"/>
      <c r="U31" s="56"/>
      <c r="V31" s="17"/>
      <c r="W31" s="56"/>
      <c r="X31" s="17"/>
      <c r="Y31" s="56"/>
      <c r="Z31" s="17"/>
      <c r="AA31" s="56">
        <f t="shared" si="1"/>
        <v>61</v>
      </c>
      <c r="AB31" s="381">
        <f>+AA31/AA24</f>
        <v>1.326086956521739</v>
      </c>
      <c r="AC31" s="381"/>
    </row>
    <row r="32" spans="1:31" ht="26.1" customHeight="1" x14ac:dyDescent="0.2">
      <c r="A32" s="1"/>
      <c r="B32" s="59" t="s">
        <v>77</v>
      </c>
      <c r="C32" s="60">
        <v>245</v>
      </c>
      <c r="D32" s="26"/>
      <c r="E32" s="60">
        <v>103</v>
      </c>
      <c r="F32" s="26"/>
      <c r="G32" s="60">
        <v>251</v>
      </c>
      <c r="H32" s="26"/>
      <c r="I32" s="60">
        <v>131</v>
      </c>
      <c r="J32" s="26"/>
      <c r="K32" s="60">
        <v>113</v>
      </c>
      <c r="L32" s="26"/>
      <c r="M32" s="60">
        <v>101</v>
      </c>
      <c r="N32" s="26"/>
      <c r="O32" s="60">
        <v>183</v>
      </c>
      <c r="P32" s="26"/>
      <c r="Q32" s="60">
        <v>120</v>
      </c>
      <c r="R32" s="26"/>
      <c r="S32" s="60">
        <v>155</v>
      </c>
      <c r="T32" s="62"/>
      <c r="U32" s="56"/>
      <c r="V32" s="26"/>
      <c r="W32" s="60"/>
      <c r="X32" s="26"/>
      <c r="Y32" s="60"/>
      <c r="Z32" s="26"/>
      <c r="AA32" s="56">
        <f t="shared" si="1"/>
        <v>1402</v>
      </c>
      <c r="AB32" s="381">
        <f>+AA32/AA25</f>
        <v>0.57742998352553543</v>
      </c>
      <c r="AC32" s="381"/>
    </row>
    <row r="33" spans="1:30" ht="26.1" customHeight="1" x14ac:dyDescent="0.2">
      <c r="A33" s="1"/>
      <c r="B33" s="55" t="s">
        <v>79</v>
      </c>
      <c r="C33" s="56">
        <f>SUM(C29:C32)</f>
        <v>908</v>
      </c>
      <c r="D33" s="17"/>
      <c r="E33" s="56">
        <f>SUM(E29:E32)</f>
        <v>478</v>
      </c>
      <c r="F33" s="17"/>
      <c r="G33" s="56">
        <f>SUM(G29:G32)</f>
        <v>1007</v>
      </c>
      <c r="H33" s="17"/>
      <c r="I33" s="56">
        <f>SUM(I29:I32)</f>
        <v>849</v>
      </c>
      <c r="J33" s="17"/>
      <c r="K33" s="56">
        <f>SUM(K29:K32)</f>
        <v>740</v>
      </c>
      <c r="L33" s="17"/>
      <c r="M33" s="56">
        <f>SUM(M29:M32)</f>
        <v>762</v>
      </c>
      <c r="N33" s="17"/>
      <c r="O33" s="56">
        <f>SUM(O29:O32)</f>
        <v>891</v>
      </c>
      <c r="P33" s="17"/>
      <c r="Q33" s="56">
        <f>SUM(Q29:Q32)</f>
        <v>777</v>
      </c>
      <c r="R33" s="17"/>
      <c r="S33" s="56">
        <f>SUM(S29:S32)</f>
        <v>843</v>
      </c>
      <c r="T33" s="1"/>
      <c r="U33" s="264">
        <f>SUM(U29:U32)</f>
        <v>0</v>
      </c>
      <c r="V33" s="260"/>
      <c r="W33" s="56">
        <f>SUM(W29:W32)</f>
        <v>0</v>
      </c>
      <c r="X33" s="17"/>
      <c r="Y33" s="56">
        <f>SUM(Y29:Y32)</f>
        <v>0</v>
      </c>
      <c r="Z33" s="17"/>
      <c r="AA33" s="278">
        <f>SUM(C33:Z33)</f>
        <v>7255</v>
      </c>
      <c r="AB33" s="382">
        <f>+AA33/AA26</f>
        <v>0.64237648308836548</v>
      </c>
      <c r="AC33" s="382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335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AY272"/>
  <sheetViews>
    <sheetView view="pageBreakPreview" zoomScale="85" zoomScaleNormal="100" zoomScaleSheetLayoutView="85" workbookViewId="0">
      <selection activeCell="Q8" sqref="Q8"/>
    </sheetView>
  </sheetViews>
  <sheetFormatPr defaultRowHeight="13.2" x14ac:dyDescent="0.2"/>
  <cols>
    <col min="1" max="1" width="8.6640625" customWidth="1"/>
    <col min="12" max="12" width="9" customWidth="1"/>
    <col min="14" max="14" width="4.88671875" customWidth="1"/>
  </cols>
  <sheetData>
    <row r="69" spans="1:51" x14ac:dyDescent="0.2">
      <c r="D69" t="s">
        <v>359</v>
      </c>
      <c r="P69" t="s">
        <v>367</v>
      </c>
      <c r="AB69" s="276" t="s">
        <v>371</v>
      </c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t="s">
        <v>394</v>
      </c>
    </row>
    <row r="70" spans="1:51" x14ac:dyDescent="0.2">
      <c r="D70" s="306" t="s">
        <v>259</v>
      </c>
      <c r="E70" s="306" t="s">
        <v>260</v>
      </c>
      <c r="F70" s="306" t="s">
        <v>16</v>
      </c>
      <c r="G70" s="306" t="s">
        <v>17</v>
      </c>
      <c r="H70" s="306" t="s">
        <v>18</v>
      </c>
      <c r="I70" s="306" t="s">
        <v>19</v>
      </c>
      <c r="J70" s="306" t="s">
        <v>20</v>
      </c>
      <c r="K70" s="306" t="s">
        <v>21</v>
      </c>
      <c r="L70" s="306" t="s">
        <v>22</v>
      </c>
      <c r="M70" s="306" t="s">
        <v>23</v>
      </c>
      <c r="N70" s="306" t="s">
        <v>24</v>
      </c>
      <c r="O70" s="306" t="s">
        <v>25</v>
      </c>
      <c r="P70" s="306" t="s">
        <v>259</v>
      </c>
      <c r="Q70" s="306" t="s">
        <v>260</v>
      </c>
      <c r="R70" s="306" t="s">
        <v>16</v>
      </c>
      <c r="S70" s="306" t="s">
        <v>17</v>
      </c>
      <c r="T70" s="306" t="s">
        <v>18</v>
      </c>
      <c r="U70" s="306" t="s">
        <v>19</v>
      </c>
      <c r="V70" s="306" t="s">
        <v>20</v>
      </c>
      <c r="W70" s="306" t="s">
        <v>21</v>
      </c>
      <c r="X70" s="306" t="s">
        <v>22</v>
      </c>
      <c r="Y70" s="306" t="s">
        <v>23</v>
      </c>
      <c r="Z70" s="306" t="s">
        <v>24</v>
      </c>
      <c r="AA70" s="306" t="s">
        <v>25</v>
      </c>
      <c r="AB70" s="306" t="s">
        <v>259</v>
      </c>
      <c r="AC70" s="306" t="s">
        <v>260</v>
      </c>
      <c r="AD70" s="306" t="s">
        <v>16</v>
      </c>
      <c r="AE70" s="306" t="s">
        <v>17</v>
      </c>
      <c r="AF70" s="306" t="s">
        <v>18</v>
      </c>
      <c r="AG70" s="306" t="s">
        <v>19</v>
      </c>
      <c r="AH70" s="306" t="s">
        <v>20</v>
      </c>
      <c r="AI70" s="306" t="s">
        <v>21</v>
      </c>
      <c r="AJ70" s="306" t="s">
        <v>22</v>
      </c>
      <c r="AK70" s="306" t="s">
        <v>23</v>
      </c>
      <c r="AL70" s="306" t="s">
        <v>24</v>
      </c>
      <c r="AM70" s="306" t="s">
        <v>25</v>
      </c>
      <c r="AN70" s="306" t="s">
        <v>259</v>
      </c>
      <c r="AO70" s="306" t="s">
        <v>260</v>
      </c>
      <c r="AP70" s="306" t="s">
        <v>16</v>
      </c>
      <c r="AQ70" s="306" t="s">
        <v>17</v>
      </c>
      <c r="AR70" s="306" t="s">
        <v>18</v>
      </c>
      <c r="AS70" s="306" t="s">
        <v>19</v>
      </c>
      <c r="AT70" s="306" t="s">
        <v>20</v>
      </c>
      <c r="AU70" s="306" t="s">
        <v>21</v>
      </c>
      <c r="AV70" s="306" t="s">
        <v>22</v>
      </c>
      <c r="AW70" s="306" t="s">
        <v>23</v>
      </c>
      <c r="AX70" s="306" t="s">
        <v>24</v>
      </c>
      <c r="AY70" s="306" t="s">
        <v>25</v>
      </c>
    </row>
    <row r="71" spans="1:51" x14ac:dyDescent="0.2">
      <c r="A71" t="s">
        <v>261</v>
      </c>
      <c r="B71" t="s">
        <v>262</v>
      </c>
      <c r="D71" s="242">
        <v>157</v>
      </c>
      <c r="E71" s="242">
        <v>129</v>
      </c>
      <c r="F71" s="242">
        <v>174</v>
      </c>
      <c r="G71" s="242">
        <v>163</v>
      </c>
      <c r="H71" s="242">
        <v>148</v>
      </c>
      <c r="I71" s="242">
        <v>199</v>
      </c>
      <c r="J71" s="242">
        <v>204</v>
      </c>
      <c r="K71" s="242">
        <v>177</v>
      </c>
      <c r="L71" s="242">
        <v>173</v>
      </c>
      <c r="M71" s="242">
        <v>253</v>
      </c>
      <c r="N71" s="242">
        <v>107</v>
      </c>
      <c r="O71" s="242">
        <v>205</v>
      </c>
      <c r="P71" s="242">
        <v>121</v>
      </c>
      <c r="Q71" s="242">
        <v>233</v>
      </c>
      <c r="R71" s="242">
        <v>109</v>
      </c>
      <c r="S71" s="242">
        <v>180</v>
      </c>
      <c r="T71" s="242">
        <v>106</v>
      </c>
      <c r="U71" s="242">
        <v>195</v>
      </c>
      <c r="V71" s="242">
        <v>197</v>
      </c>
      <c r="W71" s="242">
        <v>161</v>
      </c>
      <c r="X71" s="242">
        <v>228</v>
      </c>
      <c r="Y71" s="242">
        <v>105</v>
      </c>
      <c r="Z71" s="242">
        <v>299</v>
      </c>
      <c r="AA71" s="242">
        <v>169</v>
      </c>
      <c r="AB71" s="242">
        <v>133</v>
      </c>
      <c r="AC71" s="242">
        <v>162</v>
      </c>
      <c r="AD71" s="242">
        <v>171</v>
      </c>
      <c r="AE71" s="242">
        <v>224</v>
      </c>
      <c r="AF71" s="242">
        <v>87</v>
      </c>
      <c r="AG71" s="242">
        <v>205</v>
      </c>
      <c r="AH71" s="242">
        <v>193</v>
      </c>
      <c r="AI71" s="242">
        <v>145</v>
      </c>
      <c r="AJ71" s="242">
        <v>262</v>
      </c>
      <c r="AK71" s="242">
        <v>167</v>
      </c>
      <c r="AL71" s="242">
        <v>119</v>
      </c>
      <c r="AM71" s="242">
        <v>220</v>
      </c>
      <c r="AN71" s="242">
        <v>104</v>
      </c>
      <c r="AO71" s="242">
        <v>164</v>
      </c>
      <c r="AP71" s="242">
        <v>167</v>
      </c>
      <c r="AQ71" s="242">
        <v>195</v>
      </c>
      <c r="AR71" s="242">
        <v>72</v>
      </c>
      <c r="AS71" s="242">
        <v>193</v>
      </c>
      <c r="AT71" s="242">
        <v>131</v>
      </c>
      <c r="AU71" s="242">
        <v>91</v>
      </c>
      <c r="AV71" s="242">
        <v>102</v>
      </c>
      <c r="AW71" s="242">
        <v>113</v>
      </c>
      <c r="AX71" s="242">
        <v>112</v>
      </c>
      <c r="AY71" s="242">
        <f>+'２・３ページ'!Y4</f>
        <v>124</v>
      </c>
    </row>
    <row r="72" spans="1:51" x14ac:dyDescent="0.2">
      <c r="B72" t="s">
        <v>263</v>
      </c>
      <c r="D72" s="242">
        <v>30</v>
      </c>
      <c r="E72" s="242">
        <v>81</v>
      </c>
      <c r="F72" s="242">
        <v>15</v>
      </c>
      <c r="G72" s="242">
        <v>35</v>
      </c>
      <c r="H72" s="242">
        <v>18</v>
      </c>
      <c r="I72" s="242">
        <v>14</v>
      </c>
      <c r="J72" s="242">
        <v>14</v>
      </c>
      <c r="K72" s="242">
        <v>26</v>
      </c>
      <c r="L72" s="242">
        <v>57</v>
      </c>
      <c r="M72" s="242">
        <v>43</v>
      </c>
      <c r="N72" s="242">
        <v>31</v>
      </c>
      <c r="O72" s="242">
        <v>53</v>
      </c>
      <c r="P72" s="242">
        <v>12</v>
      </c>
      <c r="Q72" s="242">
        <v>17</v>
      </c>
      <c r="R72" s="242">
        <v>60</v>
      </c>
      <c r="S72" s="242">
        <v>28</v>
      </c>
      <c r="T72" s="242">
        <v>12</v>
      </c>
      <c r="U72" s="242">
        <v>27</v>
      </c>
      <c r="V72" s="242">
        <v>21</v>
      </c>
      <c r="W72" s="242">
        <v>20</v>
      </c>
      <c r="X72" s="242">
        <v>9</v>
      </c>
      <c r="Y72" s="242">
        <v>26</v>
      </c>
      <c r="Z72" s="242">
        <v>30</v>
      </c>
      <c r="AA72" s="242">
        <v>9</v>
      </c>
      <c r="AB72" s="242">
        <v>36</v>
      </c>
      <c r="AC72" s="242">
        <v>27</v>
      </c>
      <c r="AD72" s="242">
        <v>15</v>
      </c>
      <c r="AE72" s="242">
        <v>27</v>
      </c>
      <c r="AF72" s="242">
        <v>16</v>
      </c>
      <c r="AG72" s="242">
        <v>18</v>
      </c>
      <c r="AH72" s="242">
        <v>16</v>
      </c>
      <c r="AI72" s="242">
        <v>28</v>
      </c>
      <c r="AJ72" s="242">
        <v>27</v>
      </c>
      <c r="AK72" s="242">
        <v>16</v>
      </c>
      <c r="AL72" s="242">
        <v>16</v>
      </c>
      <c r="AM72" s="242">
        <v>6</v>
      </c>
      <c r="AN72" s="242">
        <v>15</v>
      </c>
      <c r="AO72" s="242">
        <v>11</v>
      </c>
      <c r="AP72" s="242">
        <v>44</v>
      </c>
      <c r="AQ72" s="242">
        <v>29</v>
      </c>
      <c r="AR72" s="242">
        <v>13</v>
      </c>
      <c r="AS72" s="242">
        <v>13</v>
      </c>
      <c r="AT72" s="242">
        <v>35</v>
      </c>
      <c r="AU72" s="242">
        <v>13</v>
      </c>
      <c r="AV72" s="242">
        <v>27</v>
      </c>
      <c r="AW72" s="242">
        <v>22</v>
      </c>
      <c r="AX72" s="242">
        <v>21</v>
      </c>
      <c r="AY72" s="242">
        <f>+'２・３ページ'!Y28</f>
        <v>10</v>
      </c>
    </row>
    <row r="73" spans="1:51" x14ac:dyDescent="0.2">
      <c r="B73" t="s">
        <v>264</v>
      </c>
      <c r="D73" s="242">
        <v>13</v>
      </c>
      <c r="E73" s="242">
        <v>20</v>
      </c>
      <c r="F73" s="242">
        <v>12</v>
      </c>
      <c r="G73" s="242">
        <v>16</v>
      </c>
      <c r="H73" s="242">
        <v>31</v>
      </c>
      <c r="I73" s="242">
        <v>37</v>
      </c>
      <c r="J73" s="242">
        <v>44</v>
      </c>
      <c r="K73" s="242">
        <v>9</v>
      </c>
      <c r="L73" s="242">
        <v>26</v>
      </c>
      <c r="M73" s="242">
        <v>26</v>
      </c>
      <c r="N73" s="242">
        <v>74</v>
      </c>
      <c r="O73" s="242">
        <v>63</v>
      </c>
      <c r="P73" s="242">
        <v>19</v>
      </c>
      <c r="Q73" s="242">
        <v>16</v>
      </c>
      <c r="R73" s="242">
        <v>25</v>
      </c>
      <c r="S73" s="242">
        <v>29</v>
      </c>
      <c r="T73" s="242">
        <v>28</v>
      </c>
      <c r="U73" s="242">
        <v>50</v>
      </c>
      <c r="V73" s="242">
        <v>22</v>
      </c>
      <c r="W73" s="242">
        <v>30</v>
      </c>
      <c r="X73" s="242">
        <v>18</v>
      </c>
      <c r="Y73" s="242">
        <v>23</v>
      </c>
      <c r="Z73" s="242">
        <v>27</v>
      </c>
      <c r="AA73" s="242">
        <v>18</v>
      </c>
      <c r="AB73" s="242">
        <v>30</v>
      </c>
      <c r="AC73" s="242">
        <v>22</v>
      </c>
      <c r="AD73" s="242">
        <v>41</v>
      </c>
      <c r="AE73" s="242">
        <v>34</v>
      </c>
      <c r="AF73" s="242">
        <v>18</v>
      </c>
      <c r="AG73" s="242">
        <v>21</v>
      </c>
      <c r="AH73" s="242">
        <v>24</v>
      </c>
      <c r="AI73" s="242">
        <v>15</v>
      </c>
      <c r="AJ73" s="242">
        <v>16</v>
      </c>
      <c r="AK73" s="242">
        <v>20</v>
      </c>
      <c r="AL73" s="242">
        <v>47</v>
      </c>
      <c r="AM73" s="242">
        <v>22</v>
      </c>
      <c r="AN73" s="242">
        <v>14</v>
      </c>
      <c r="AO73" s="242">
        <v>31</v>
      </c>
      <c r="AP73" s="242">
        <v>17</v>
      </c>
      <c r="AQ73" s="242">
        <v>22</v>
      </c>
      <c r="AR73" s="242">
        <v>18</v>
      </c>
      <c r="AS73" s="242">
        <v>16</v>
      </c>
      <c r="AT73" s="242">
        <v>45</v>
      </c>
      <c r="AU73" s="242">
        <v>27</v>
      </c>
      <c r="AV73" s="242">
        <v>7</v>
      </c>
      <c r="AW73" s="242">
        <v>19</v>
      </c>
      <c r="AX73" s="242">
        <v>17</v>
      </c>
      <c r="AY73" s="242">
        <f>+'２・３ページ'!Y37</f>
        <v>25</v>
      </c>
    </row>
    <row r="74" spans="1:51" x14ac:dyDescent="0.2">
      <c r="B74" t="s">
        <v>265</v>
      </c>
      <c r="D74" s="242">
        <v>9</v>
      </c>
      <c r="E74" s="242">
        <v>6</v>
      </c>
      <c r="F74" s="242">
        <v>6</v>
      </c>
      <c r="G74" s="242">
        <v>15</v>
      </c>
      <c r="H74" s="242">
        <v>23</v>
      </c>
      <c r="I74" s="242">
        <v>15</v>
      </c>
      <c r="J74" s="242">
        <v>21</v>
      </c>
      <c r="K74" s="242">
        <v>3</v>
      </c>
      <c r="L74" s="242">
        <v>78</v>
      </c>
      <c r="M74" s="242">
        <v>12</v>
      </c>
      <c r="N74" s="242">
        <v>23</v>
      </c>
      <c r="O74" s="242">
        <v>26</v>
      </c>
      <c r="P74" s="242">
        <v>6</v>
      </c>
      <c r="Q74" s="242">
        <v>18</v>
      </c>
      <c r="R74" s="242">
        <v>26</v>
      </c>
      <c r="S74" s="242">
        <v>27</v>
      </c>
      <c r="T74" s="242">
        <v>18</v>
      </c>
      <c r="U74" s="242">
        <v>10</v>
      </c>
      <c r="V74" s="242">
        <v>33</v>
      </c>
      <c r="W74" s="242">
        <v>21</v>
      </c>
      <c r="X74" s="242">
        <v>10</v>
      </c>
      <c r="Y74" s="242">
        <v>24</v>
      </c>
      <c r="Z74" s="242">
        <v>21</v>
      </c>
      <c r="AA74" s="242">
        <v>27</v>
      </c>
      <c r="AB74" s="242">
        <v>35</v>
      </c>
      <c r="AC74" s="242">
        <v>11</v>
      </c>
      <c r="AD74" s="242">
        <v>9</v>
      </c>
      <c r="AE74" s="242">
        <v>26</v>
      </c>
      <c r="AF74" s="242">
        <v>28</v>
      </c>
      <c r="AG74" s="242">
        <v>16</v>
      </c>
      <c r="AH74" s="242">
        <v>9</v>
      </c>
      <c r="AI74" s="242">
        <v>19</v>
      </c>
      <c r="AJ74" s="242">
        <v>29</v>
      </c>
      <c r="AK74" s="242">
        <v>16</v>
      </c>
      <c r="AL74" s="242">
        <v>6</v>
      </c>
      <c r="AM74" s="242">
        <v>34</v>
      </c>
      <c r="AN74" s="242">
        <v>26</v>
      </c>
      <c r="AO74" s="242">
        <v>19</v>
      </c>
      <c r="AP74" s="242">
        <v>23</v>
      </c>
      <c r="AQ74" s="242">
        <v>12</v>
      </c>
      <c r="AR74" s="242">
        <v>5</v>
      </c>
      <c r="AS74" s="242">
        <v>48</v>
      </c>
      <c r="AT74" s="242">
        <v>21</v>
      </c>
      <c r="AU74" s="242">
        <v>28</v>
      </c>
      <c r="AV74" s="242">
        <v>25</v>
      </c>
      <c r="AW74" s="242">
        <v>32</v>
      </c>
      <c r="AX74" s="242">
        <v>8</v>
      </c>
      <c r="AY74" s="242">
        <f>+'２・３ページ'!Y40</f>
        <v>27</v>
      </c>
    </row>
    <row r="75" spans="1:51" x14ac:dyDescent="0.2">
      <c r="B75" t="s">
        <v>266</v>
      </c>
      <c r="D75" s="242">
        <v>8</v>
      </c>
      <c r="E75" s="242">
        <v>5</v>
      </c>
      <c r="F75" s="242">
        <v>9</v>
      </c>
      <c r="G75" s="242">
        <v>13</v>
      </c>
      <c r="H75" s="242">
        <v>14</v>
      </c>
      <c r="I75" s="242">
        <v>7</v>
      </c>
      <c r="J75" s="242">
        <v>14</v>
      </c>
      <c r="K75" s="242">
        <v>3</v>
      </c>
      <c r="L75" s="242">
        <v>25</v>
      </c>
      <c r="M75" s="242">
        <v>18</v>
      </c>
      <c r="N75" s="242">
        <v>15</v>
      </c>
      <c r="O75" s="242">
        <v>11</v>
      </c>
      <c r="P75" s="242">
        <v>9</v>
      </c>
      <c r="Q75" s="242">
        <v>10</v>
      </c>
      <c r="R75" s="242">
        <v>3</v>
      </c>
      <c r="S75" s="242">
        <v>6</v>
      </c>
      <c r="T75" s="242">
        <v>8</v>
      </c>
      <c r="U75" s="242">
        <v>10</v>
      </c>
      <c r="V75" s="242">
        <v>13</v>
      </c>
      <c r="W75" s="242">
        <v>16</v>
      </c>
      <c r="X75" s="242">
        <v>5</v>
      </c>
      <c r="Y75" s="242">
        <v>19</v>
      </c>
      <c r="Z75" s="242">
        <v>8</v>
      </c>
      <c r="AA75" s="242">
        <v>4</v>
      </c>
      <c r="AB75" s="242">
        <v>14</v>
      </c>
      <c r="AC75" s="242">
        <v>5</v>
      </c>
      <c r="AD75" s="242">
        <v>8</v>
      </c>
      <c r="AE75" s="242">
        <v>44</v>
      </c>
      <c r="AF75" s="242">
        <v>6</v>
      </c>
      <c r="AG75" s="242">
        <v>22</v>
      </c>
      <c r="AH75" s="242">
        <v>17</v>
      </c>
      <c r="AI75" s="242">
        <v>11</v>
      </c>
      <c r="AJ75" s="242">
        <v>7</v>
      </c>
      <c r="AK75" s="242">
        <v>20</v>
      </c>
      <c r="AL75" s="242">
        <v>4</v>
      </c>
      <c r="AM75" s="242">
        <v>6</v>
      </c>
      <c r="AN75" s="242">
        <v>4</v>
      </c>
      <c r="AO75" s="242">
        <v>6</v>
      </c>
      <c r="AP75" s="242">
        <v>7</v>
      </c>
      <c r="AQ75" s="242">
        <v>7</v>
      </c>
      <c r="AR75" s="242">
        <v>5</v>
      </c>
      <c r="AS75" s="242">
        <v>11</v>
      </c>
      <c r="AT75" s="242">
        <v>10</v>
      </c>
      <c r="AU75" s="242">
        <v>3</v>
      </c>
      <c r="AV75" s="242">
        <v>3</v>
      </c>
      <c r="AW75" s="242">
        <v>5</v>
      </c>
      <c r="AX75" s="242">
        <v>9</v>
      </c>
      <c r="AY75" s="242">
        <f>+'２・３ページ'!Y61</f>
        <v>16</v>
      </c>
    </row>
    <row r="76" spans="1:51" x14ac:dyDescent="0.2">
      <c r="B76" t="s">
        <v>267</v>
      </c>
      <c r="D76" s="242">
        <v>5</v>
      </c>
      <c r="E76" s="242">
        <v>2</v>
      </c>
      <c r="F76" s="242">
        <v>5</v>
      </c>
      <c r="G76" s="242">
        <v>5</v>
      </c>
      <c r="H76" s="242">
        <v>3</v>
      </c>
      <c r="I76" s="242">
        <v>3</v>
      </c>
      <c r="J76" s="242">
        <v>5</v>
      </c>
      <c r="K76" s="242">
        <v>1</v>
      </c>
      <c r="L76" s="242">
        <v>38</v>
      </c>
      <c r="M76" s="242">
        <v>11</v>
      </c>
      <c r="N76" s="242">
        <v>19</v>
      </c>
      <c r="O76" s="242">
        <v>7</v>
      </c>
      <c r="P76" s="242">
        <v>5</v>
      </c>
      <c r="Q76" s="242">
        <v>19</v>
      </c>
      <c r="R76" s="242">
        <v>2</v>
      </c>
      <c r="S76" s="242">
        <v>5</v>
      </c>
      <c r="T76" s="242">
        <v>2</v>
      </c>
      <c r="U76" s="242">
        <v>4</v>
      </c>
      <c r="V76" s="242">
        <v>10</v>
      </c>
      <c r="W76" s="242">
        <v>2</v>
      </c>
      <c r="X76" s="242">
        <v>4</v>
      </c>
      <c r="Y76" s="242">
        <v>6</v>
      </c>
      <c r="Z76" s="242">
        <v>9</v>
      </c>
      <c r="AA76" s="242">
        <v>3</v>
      </c>
      <c r="AB76" s="242">
        <v>2</v>
      </c>
      <c r="AC76" s="242">
        <v>3</v>
      </c>
      <c r="AD76" s="242">
        <v>4</v>
      </c>
      <c r="AE76" s="242">
        <v>3</v>
      </c>
      <c r="AF76" s="242">
        <v>5</v>
      </c>
      <c r="AG76" s="242">
        <v>4</v>
      </c>
      <c r="AH76" s="242">
        <v>5</v>
      </c>
      <c r="AI76" s="242">
        <v>1</v>
      </c>
      <c r="AJ76" s="242">
        <v>13</v>
      </c>
      <c r="AK76" s="242">
        <v>2</v>
      </c>
      <c r="AL76" s="242">
        <v>4</v>
      </c>
      <c r="AM76" s="242">
        <v>13</v>
      </c>
      <c r="AN76" s="242">
        <v>1</v>
      </c>
      <c r="AO76" s="242">
        <v>0</v>
      </c>
      <c r="AP76" s="242">
        <v>10</v>
      </c>
      <c r="AQ76" s="242">
        <v>8</v>
      </c>
      <c r="AR76" s="242">
        <v>5</v>
      </c>
      <c r="AS76" s="242">
        <v>3</v>
      </c>
      <c r="AT76" s="242">
        <v>7</v>
      </c>
      <c r="AU76" s="242">
        <v>5</v>
      </c>
      <c r="AV76" s="242">
        <v>3</v>
      </c>
      <c r="AW76" s="242">
        <v>2</v>
      </c>
      <c r="AX76" s="242">
        <v>11</v>
      </c>
      <c r="AY76" s="242">
        <f>+'２・３ページ'!Y64</f>
        <v>9</v>
      </c>
    </row>
    <row r="77" spans="1:51" x14ac:dyDescent="0.2">
      <c r="A77" s="265" t="s">
        <v>268</v>
      </c>
      <c r="B77" s="266"/>
      <c r="C77" s="266"/>
      <c r="D77" s="267">
        <f>SUM(D71:D76)</f>
        <v>222</v>
      </c>
      <c r="E77" s="267">
        <f t="shared" ref="E77:O77" si="0">SUM(E71:E76)</f>
        <v>243</v>
      </c>
      <c r="F77" s="267">
        <f>SUM(F71:F76)</f>
        <v>221</v>
      </c>
      <c r="G77" s="267">
        <f>SUM(G71:G76)</f>
        <v>247</v>
      </c>
      <c r="H77" s="267">
        <f t="shared" si="0"/>
        <v>237</v>
      </c>
      <c r="I77" s="273">
        <f t="shared" si="0"/>
        <v>275</v>
      </c>
      <c r="J77" s="267">
        <f>SUM(J71:J76)</f>
        <v>302</v>
      </c>
      <c r="K77" s="267">
        <f t="shared" si="0"/>
        <v>219</v>
      </c>
      <c r="L77" s="267">
        <f t="shared" si="0"/>
        <v>397</v>
      </c>
      <c r="M77" s="267">
        <f t="shared" si="0"/>
        <v>363</v>
      </c>
      <c r="N77" s="267">
        <f>SUM(N71:N76)</f>
        <v>269</v>
      </c>
      <c r="O77" s="268">
        <f t="shared" si="0"/>
        <v>365</v>
      </c>
      <c r="P77" s="267">
        <f>SUM(P71:P76)</f>
        <v>172</v>
      </c>
      <c r="Q77" s="267">
        <f t="shared" ref="Q77" si="1">SUM(Q71:Q76)</f>
        <v>313</v>
      </c>
      <c r="R77" s="267">
        <f>SUM(R71:R76)</f>
        <v>225</v>
      </c>
      <c r="S77" s="267">
        <f>SUM(S71:S76)</f>
        <v>275</v>
      </c>
      <c r="T77" s="267">
        <f t="shared" ref="T77:U77" si="2">SUM(T71:T76)</f>
        <v>174</v>
      </c>
      <c r="U77" s="273">
        <f t="shared" si="2"/>
        <v>296</v>
      </c>
      <c r="V77" s="267">
        <f>SUM(V71:V76)</f>
        <v>296</v>
      </c>
      <c r="W77" s="267">
        <f t="shared" ref="W77:Y77" si="3">SUM(W71:W76)</f>
        <v>250</v>
      </c>
      <c r="X77" s="267">
        <f t="shared" si="3"/>
        <v>274</v>
      </c>
      <c r="Y77" s="267">
        <f t="shared" si="3"/>
        <v>203</v>
      </c>
      <c r="Z77" s="267">
        <f>SUM(Z71:Z76)</f>
        <v>394</v>
      </c>
      <c r="AA77" s="268">
        <f t="shared" ref="AA77" si="4">SUM(AA71:AA76)</f>
        <v>230</v>
      </c>
      <c r="AB77" s="267">
        <f>SUM(AB71:AB76)</f>
        <v>250</v>
      </c>
      <c r="AC77" s="267">
        <f t="shared" ref="AC77" si="5">SUM(AC71:AC76)</f>
        <v>230</v>
      </c>
      <c r="AD77" s="267">
        <f>SUM(AD71:AD76)</f>
        <v>248</v>
      </c>
      <c r="AE77" s="267">
        <f>SUM(AE71:AE76)</f>
        <v>358</v>
      </c>
      <c r="AF77" s="267">
        <f t="shared" ref="AF77:AG77" si="6">SUM(AF71:AF76)</f>
        <v>160</v>
      </c>
      <c r="AG77" s="273">
        <f t="shared" si="6"/>
        <v>286</v>
      </c>
      <c r="AH77" s="267">
        <f>SUM(AH71:AH76)</f>
        <v>264</v>
      </c>
      <c r="AI77" s="267">
        <f t="shared" ref="AI77:AK77" si="7">SUM(AI71:AI76)</f>
        <v>219</v>
      </c>
      <c r="AJ77" s="267">
        <f t="shared" si="7"/>
        <v>354</v>
      </c>
      <c r="AK77" s="267">
        <f t="shared" si="7"/>
        <v>241</v>
      </c>
      <c r="AL77" s="267">
        <f>SUM(AL71:AL76)</f>
        <v>196</v>
      </c>
      <c r="AM77" s="268">
        <f t="shared" ref="AM77" si="8">SUM(AM71:AM76)</f>
        <v>301</v>
      </c>
      <c r="AN77" s="267">
        <f>SUM(AN71:AN76)</f>
        <v>164</v>
      </c>
      <c r="AO77" s="267">
        <f t="shared" ref="AO77" si="9">SUM(AO71:AO76)</f>
        <v>231</v>
      </c>
      <c r="AP77" s="267">
        <f>SUM(AP71:AP76)</f>
        <v>268</v>
      </c>
      <c r="AQ77" s="267">
        <f>SUM(AQ71:AQ76)</f>
        <v>273</v>
      </c>
      <c r="AR77" s="267">
        <f t="shared" ref="AR77:AS77" si="10">SUM(AR71:AR76)</f>
        <v>118</v>
      </c>
      <c r="AS77" s="273">
        <f t="shared" si="10"/>
        <v>284</v>
      </c>
      <c r="AT77" s="267">
        <f>SUM(AT71:AT76)</f>
        <v>249</v>
      </c>
      <c r="AU77" s="267">
        <f t="shared" ref="AU77:AW77" si="11">SUM(AU71:AU76)</f>
        <v>167</v>
      </c>
      <c r="AV77" s="267">
        <f t="shared" si="11"/>
        <v>167</v>
      </c>
      <c r="AW77" s="267">
        <f t="shared" si="11"/>
        <v>193</v>
      </c>
      <c r="AX77" s="267">
        <f>SUM(AX71:AX76)</f>
        <v>178</v>
      </c>
      <c r="AY77" s="268">
        <f t="shared" ref="AY77" si="12">SUM(AY71:AY76)</f>
        <v>211</v>
      </c>
    </row>
    <row r="78" spans="1:51" x14ac:dyDescent="0.2">
      <c r="A78" t="s">
        <v>269</v>
      </c>
      <c r="B78" t="s">
        <v>270</v>
      </c>
      <c r="D78" s="242">
        <v>146</v>
      </c>
      <c r="E78" s="242">
        <v>219</v>
      </c>
      <c r="F78" s="242">
        <v>263</v>
      </c>
      <c r="G78" s="242">
        <v>333</v>
      </c>
      <c r="H78" s="242">
        <v>260</v>
      </c>
      <c r="I78" s="242">
        <v>189</v>
      </c>
      <c r="J78" s="242">
        <v>245</v>
      </c>
      <c r="K78" s="242">
        <v>263</v>
      </c>
      <c r="L78" s="242">
        <v>263</v>
      </c>
      <c r="M78" s="242">
        <v>317</v>
      </c>
      <c r="N78" s="242">
        <v>167</v>
      </c>
      <c r="O78" s="242">
        <v>234</v>
      </c>
      <c r="P78" s="242">
        <v>157</v>
      </c>
      <c r="Q78" s="242">
        <v>217</v>
      </c>
      <c r="R78" s="242">
        <v>210</v>
      </c>
      <c r="S78" s="242">
        <v>183</v>
      </c>
      <c r="T78" s="242">
        <v>109</v>
      </c>
      <c r="U78" s="242">
        <v>251</v>
      </c>
      <c r="V78" s="242">
        <v>186</v>
      </c>
      <c r="W78" s="242">
        <v>351</v>
      </c>
      <c r="X78" s="242">
        <v>192</v>
      </c>
      <c r="Y78" s="242">
        <v>182</v>
      </c>
      <c r="Z78" s="242">
        <v>158</v>
      </c>
      <c r="AA78" s="242">
        <v>265</v>
      </c>
      <c r="AB78" s="242">
        <v>116</v>
      </c>
      <c r="AC78" s="242">
        <v>255</v>
      </c>
      <c r="AD78" s="242">
        <v>115</v>
      </c>
      <c r="AE78" s="242">
        <v>215</v>
      </c>
      <c r="AF78" s="242">
        <v>110</v>
      </c>
      <c r="AG78" s="242">
        <v>298</v>
      </c>
      <c r="AH78" s="242">
        <v>149</v>
      </c>
      <c r="AI78" s="242">
        <v>209</v>
      </c>
      <c r="AJ78" s="242">
        <v>224</v>
      </c>
      <c r="AK78" s="242">
        <v>171</v>
      </c>
      <c r="AL78" s="242">
        <v>220</v>
      </c>
      <c r="AM78" s="242">
        <v>293</v>
      </c>
      <c r="AN78" s="242">
        <v>127</v>
      </c>
      <c r="AO78" s="242">
        <v>148</v>
      </c>
      <c r="AP78" s="242">
        <v>101</v>
      </c>
      <c r="AQ78" s="242">
        <v>189</v>
      </c>
      <c r="AR78" s="242">
        <v>95</v>
      </c>
      <c r="AS78" s="242">
        <v>217</v>
      </c>
      <c r="AT78" s="242">
        <v>141</v>
      </c>
      <c r="AU78" s="242">
        <v>84</v>
      </c>
      <c r="AV78" s="242">
        <v>183</v>
      </c>
      <c r="AW78" s="242">
        <v>205</v>
      </c>
      <c r="AX78" s="242">
        <v>203</v>
      </c>
      <c r="AY78" s="242">
        <f>+'２・３ページ'!Y10</f>
        <v>189</v>
      </c>
    </row>
    <row r="79" spans="1:51" x14ac:dyDescent="0.2">
      <c r="B79" t="s">
        <v>271</v>
      </c>
      <c r="D79" s="242">
        <v>28</v>
      </c>
      <c r="E79" s="242">
        <v>53</v>
      </c>
      <c r="F79" s="242">
        <v>61</v>
      </c>
      <c r="G79" s="242">
        <v>22</v>
      </c>
      <c r="H79" s="242">
        <v>40</v>
      </c>
      <c r="I79" s="242">
        <v>19</v>
      </c>
      <c r="J79" s="242">
        <v>39</v>
      </c>
      <c r="K79" s="242">
        <v>32</v>
      </c>
      <c r="L79" s="242">
        <v>38</v>
      </c>
      <c r="M79" s="242">
        <v>36</v>
      </c>
      <c r="N79" s="242">
        <v>48</v>
      </c>
      <c r="O79" s="242">
        <v>26</v>
      </c>
      <c r="P79" s="242">
        <v>25</v>
      </c>
      <c r="Q79" s="242">
        <v>24</v>
      </c>
      <c r="R79" s="242">
        <v>28</v>
      </c>
      <c r="S79" s="242">
        <v>27</v>
      </c>
      <c r="T79" s="242">
        <v>24</v>
      </c>
      <c r="U79" s="242">
        <v>69</v>
      </c>
      <c r="V79" s="242">
        <v>27</v>
      </c>
      <c r="W79" s="242">
        <v>66</v>
      </c>
      <c r="X79" s="242">
        <v>38</v>
      </c>
      <c r="Y79" s="242">
        <v>27</v>
      </c>
      <c r="Z79" s="242">
        <v>29</v>
      </c>
      <c r="AA79" s="242">
        <v>24</v>
      </c>
      <c r="AB79" s="242">
        <v>19</v>
      </c>
      <c r="AC79" s="242">
        <v>33</v>
      </c>
      <c r="AD79" s="242">
        <v>34</v>
      </c>
      <c r="AE79" s="242">
        <v>40</v>
      </c>
      <c r="AF79" s="242">
        <v>10</v>
      </c>
      <c r="AG79" s="242">
        <v>43</v>
      </c>
      <c r="AH79" s="242">
        <v>32</v>
      </c>
      <c r="AI79" s="242">
        <v>18</v>
      </c>
      <c r="AJ79" s="242">
        <v>22</v>
      </c>
      <c r="AK79" s="242">
        <v>32</v>
      </c>
      <c r="AL79" s="242">
        <v>26</v>
      </c>
      <c r="AM79" s="242">
        <v>19</v>
      </c>
      <c r="AN79" s="242">
        <v>10</v>
      </c>
      <c r="AO79" s="242">
        <v>26</v>
      </c>
      <c r="AP79" s="242">
        <v>32</v>
      </c>
      <c r="AQ79" s="242">
        <v>21</v>
      </c>
      <c r="AR79" s="242">
        <v>36</v>
      </c>
      <c r="AS79" s="242">
        <v>59</v>
      </c>
      <c r="AT79" s="242">
        <v>24</v>
      </c>
      <c r="AU79" s="242">
        <v>25</v>
      </c>
      <c r="AV79" s="242">
        <v>22</v>
      </c>
      <c r="AW79" s="242">
        <v>47</v>
      </c>
      <c r="AX79" s="242">
        <v>26</v>
      </c>
      <c r="AY79" s="242">
        <f>+'２・３ページ'!Y19</f>
        <v>25</v>
      </c>
    </row>
    <row r="80" spans="1:51" x14ac:dyDescent="0.2">
      <c r="B80" t="s">
        <v>272</v>
      </c>
      <c r="D80" s="242">
        <v>11</v>
      </c>
      <c r="E80" s="242">
        <v>28</v>
      </c>
      <c r="F80" s="242">
        <v>16</v>
      </c>
      <c r="G80" s="242">
        <v>12</v>
      </c>
      <c r="H80" s="242">
        <v>17</v>
      </c>
      <c r="I80" s="242">
        <v>5</v>
      </c>
      <c r="J80" s="242">
        <v>11</v>
      </c>
      <c r="K80" s="242">
        <v>31</v>
      </c>
      <c r="L80" s="242">
        <v>8</v>
      </c>
      <c r="M80" s="242">
        <v>13</v>
      </c>
      <c r="N80" s="242">
        <v>3</v>
      </c>
      <c r="O80" s="242">
        <v>6</v>
      </c>
      <c r="P80" s="242">
        <v>1</v>
      </c>
      <c r="Q80" s="242">
        <v>9</v>
      </c>
      <c r="R80" s="242">
        <v>4</v>
      </c>
      <c r="S80" s="242">
        <v>4</v>
      </c>
      <c r="T80" s="242">
        <v>5</v>
      </c>
      <c r="U80" s="242">
        <v>20</v>
      </c>
      <c r="V80" s="242">
        <v>7</v>
      </c>
      <c r="W80" s="242">
        <v>13</v>
      </c>
      <c r="X80" s="242">
        <v>9</v>
      </c>
      <c r="Y80" s="242">
        <v>4</v>
      </c>
      <c r="Z80" s="242">
        <v>8</v>
      </c>
      <c r="AA80" s="242">
        <v>15</v>
      </c>
      <c r="AB80" s="242">
        <v>10</v>
      </c>
      <c r="AC80" s="242">
        <v>5</v>
      </c>
      <c r="AD80" s="242">
        <v>20</v>
      </c>
      <c r="AE80" s="242">
        <v>7</v>
      </c>
      <c r="AF80" s="242">
        <v>9</v>
      </c>
      <c r="AG80" s="242">
        <v>4</v>
      </c>
      <c r="AH80" s="242">
        <v>6</v>
      </c>
      <c r="AI80" s="242">
        <v>2</v>
      </c>
      <c r="AJ80" s="242">
        <v>6</v>
      </c>
      <c r="AK80" s="242">
        <v>9</v>
      </c>
      <c r="AL80" s="242">
        <v>5</v>
      </c>
      <c r="AM80" s="242">
        <v>3</v>
      </c>
      <c r="AN80" s="242">
        <v>9</v>
      </c>
      <c r="AO80" s="242">
        <v>17</v>
      </c>
      <c r="AP80" s="242">
        <v>6</v>
      </c>
      <c r="AQ80" s="242">
        <v>2</v>
      </c>
      <c r="AR80" s="242">
        <v>3</v>
      </c>
      <c r="AS80" s="242">
        <v>3</v>
      </c>
      <c r="AT80" s="242">
        <v>3</v>
      </c>
      <c r="AU80" s="242">
        <v>17</v>
      </c>
      <c r="AV80" s="242">
        <v>8</v>
      </c>
      <c r="AW80" s="242">
        <v>2</v>
      </c>
      <c r="AX80" s="242">
        <v>2</v>
      </c>
      <c r="AY80" s="242">
        <f>+'２・３ページ'!Y31</f>
        <v>18</v>
      </c>
    </row>
    <row r="81" spans="1:51" x14ac:dyDescent="0.2">
      <c r="B81" t="s">
        <v>273</v>
      </c>
      <c r="D81" s="242">
        <v>6</v>
      </c>
      <c r="E81" s="242">
        <v>6</v>
      </c>
      <c r="F81" s="242">
        <v>7</v>
      </c>
      <c r="G81" s="242">
        <v>3</v>
      </c>
      <c r="H81" s="242">
        <v>2</v>
      </c>
      <c r="I81" s="242">
        <v>1</v>
      </c>
      <c r="J81" s="242">
        <v>7</v>
      </c>
      <c r="K81" s="242">
        <v>3</v>
      </c>
      <c r="L81" s="242">
        <v>13</v>
      </c>
      <c r="M81" s="242">
        <v>10</v>
      </c>
      <c r="N81" s="242">
        <v>16</v>
      </c>
      <c r="O81" s="242">
        <v>9</v>
      </c>
      <c r="P81" s="242">
        <v>1</v>
      </c>
      <c r="Q81" s="242">
        <v>7</v>
      </c>
      <c r="R81" s="242">
        <v>3</v>
      </c>
      <c r="S81" s="242">
        <v>4</v>
      </c>
      <c r="T81" s="242">
        <v>2</v>
      </c>
      <c r="U81" s="242">
        <v>27</v>
      </c>
      <c r="V81" s="242">
        <v>9</v>
      </c>
      <c r="W81" s="242">
        <v>19</v>
      </c>
      <c r="X81" s="242">
        <v>18</v>
      </c>
      <c r="Y81" s="242">
        <v>4</v>
      </c>
      <c r="Z81" s="242">
        <v>17</v>
      </c>
      <c r="AA81" s="242">
        <v>13</v>
      </c>
      <c r="AB81" s="242">
        <v>3</v>
      </c>
      <c r="AC81" s="242">
        <v>9</v>
      </c>
      <c r="AD81" s="242">
        <v>16</v>
      </c>
      <c r="AE81" s="242">
        <v>9</v>
      </c>
      <c r="AF81" s="242">
        <v>7</v>
      </c>
      <c r="AG81" s="242">
        <v>8</v>
      </c>
      <c r="AH81" s="242">
        <v>15</v>
      </c>
      <c r="AI81" s="242">
        <v>5</v>
      </c>
      <c r="AJ81" s="242">
        <v>8</v>
      </c>
      <c r="AK81" s="242">
        <v>12</v>
      </c>
      <c r="AL81" s="242">
        <v>8</v>
      </c>
      <c r="AM81" s="242">
        <v>15</v>
      </c>
      <c r="AN81" s="242">
        <v>9</v>
      </c>
      <c r="AO81" s="242">
        <v>8</v>
      </c>
      <c r="AP81" s="242">
        <v>9</v>
      </c>
      <c r="AQ81" s="242">
        <v>1</v>
      </c>
      <c r="AR81" s="242">
        <v>0</v>
      </c>
      <c r="AS81" s="242">
        <v>13</v>
      </c>
      <c r="AT81" s="242">
        <v>2</v>
      </c>
      <c r="AU81" s="242">
        <v>11</v>
      </c>
      <c r="AV81" s="242">
        <v>29</v>
      </c>
      <c r="AW81" s="242">
        <v>14</v>
      </c>
      <c r="AX81" s="242">
        <v>1</v>
      </c>
      <c r="AY81" s="242">
        <f>+'２・３ページ'!Y67</f>
        <v>22</v>
      </c>
    </row>
    <row r="82" spans="1:51" x14ac:dyDescent="0.2">
      <c r="B82" t="s">
        <v>274</v>
      </c>
      <c r="D82" s="242">
        <v>9</v>
      </c>
      <c r="E82" s="242">
        <v>12</v>
      </c>
      <c r="F82" s="242">
        <v>6</v>
      </c>
      <c r="G82" s="242">
        <v>7</v>
      </c>
      <c r="H82" s="242">
        <v>11</v>
      </c>
      <c r="I82" s="242">
        <v>5</v>
      </c>
      <c r="J82" s="242">
        <v>11</v>
      </c>
      <c r="K82" s="242">
        <v>13</v>
      </c>
      <c r="L82" s="242">
        <v>12</v>
      </c>
      <c r="M82" s="242">
        <v>6</v>
      </c>
      <c r="N82" s="242">
        <v>21</v>
      </c>
      <c r="O82" s="242">
        <v>2</v>
      </c>
      <c r="P82" s="242">
        <v>4</v>
      </c>
      <c r="Q82" s="242">
        <v>9</v>
      </c>
      <c r="R82" s="242">
        <v>7</v>
      </c>
      <c r="S82" s="242">
        <v>5</v>
      </c>
      <c r="T82" s="242">
        <v>1</v>
      </c>
      <c r="U82" s="242">
        <v>10</v>
      </c>
      <c r="V82" s="242">
        <v>16</v>
      </c>
      <c r="W82" s="242">
        <v>20</v>
      </c>
      <c r="X82" s="242">
        <v>17</v>
      </c>
      <c r="Y82" s="242">
        <v>1</v>
      </c>
      <c r="Z82" s="242">
        <v>9</v>
      </c>
      <c r="AA82" s="242">
        <v>12</v>
      </c>
      <c r="AB82" s="242">
        <v>2</v>
      </c>
      <c r="AC82" s="242">
        <v>10</v>
      </c>
      <c r="AD82" s="242">
        <v>8</v>
      </c>
      <c r="AE82" s="242">
        <v>9</v>
      </c>
      <c r="AF82" s="242">
        <v>9</v>
      </c>
      <c r="AG82" s="242">
        <v>11</v>
      </c>
      <c r="AH82" s="242">
        <v>5</v>
      </c>
      <c r="AI82" s="242">
        <v>4</v>
      </c>
      <c r="AJ82" s="242">
        <v>7</v>
      </c>
      <c r="AK82" s="242">
        <v>12</v>
      </c>
      <c r="AL82" s="242">
        <v>6</v>
      </c>
      <c r="AM82" s="242">
        <v>8</v>
      </c>
      <c r="AN82" s="242">
        <v>8</v>
      </c>
      <c r="AO82" s="242">
        <v>12</v>
      </c>
      <c r="AP82" s="242">
        <v>8</v>
      </c>
      <c r="AQ82" s="242">
        <v>3</v>
      </c>
      <c r="AR82" s="242">
        <v>0</v>
      </c>
      <c r="AS82" s="242">
        <v>1</v>
      </c>
      <c r="AT82" s="242">
        <v>5</v>
      </c>
      <c r="AU82" s="242">
        <v>15</v>
      </c>
      <c r="AV82" s="242">
        <v>4</v>
      </c>
      <c r="AW82" s="242">
        <v>8</v>
      </c>
      <c r="AX82" s="242">
        <v>7</v>
      </c>
      <c r="AY82" s="242">
        <f>+'２・３ページ'!Y88</f>
        <v>21</v>
      </c>
    </row>
    <row r="83" spans="1:51" x14ac:dyDescent="0.2">
      <c r="B83" t="s">
        <v>206</v>
      </c>
      <c r="D83" s="242">
        <v>9</v>
      </c>
      <c r="E83" s="242">
        <v>5</v>
      </c>
      <c r="F83" s="242">
        <v>8</v>
      </c>
      <c r="G83" s="242">
        <v>5</v>
      </c>
      <c r="H83" s="242">
        <v>8</v>
      </c>
      <c r="I83" s="242">
        <v>5</v>
      </c>
      <c r="J83" s="242">
        <v>12</v>
      </c>
      <c r="K83" s="242">
        <v>11</v>
      </c>
      <c r="L83" s="242">
        <v>6</v>
      </c>
      <c r="M83" s="242">
        <v>4</v>
      </c>
      <c r="N83" s="242">
        <v>3</v>
      </c>
      <c r="O83" s="242">
        <v>2</v>
      </c>
      <c r="P83" s="242">
        <v>6</v>
      </c>
      <c r="Q83" s="242">
        <v>10</v>
      </c>
      <c r="R83" s="242">
        <v>8</v>
      </c>
      <c r="S83" s="242">
        <v>14</v>
      </c>
      <c r="T83" s="242">
        <v>1</v>
      </c>
      <c r="U83" s="242">
        <v>15</v>
      </c>
      <c r="V83" s="242">
        <v>10</v>
      </c>
      <c r="W83" s="242">
        <v>13</v>
      </c>
      <c r="X83" s="242">
        <v>17</v>
      </c>
      <c r="Y83" s="242">
        <v>2</v>
      </c>
      <c r="Z83" s="242">
        <v>7</v>
      </c>
      <c r="AA83" s="242">
        <v>6</v>
      </c>
      <c r="AB83" s="242">
        <v>3</v>
      </c>
      <c r="AC83" s="242">
        <v>3</v>
      </c>
      <c r="AD83" s="242">
        <v>6</v>
      </c>
      <c r="AE83" s="242">
        <v>5</v>
      </c>
      <c r="AF83" s="242">
        <v>7</v>
      </c>
      <c r="AG83" s="242">
        <v>5</v>
      </c>
      <c r="AH83" s="242">
        <v>2</v>
      </c>
      <c r="AI83" s="242">
        <v>2</v>
      </c>
      <c r="AJ83" s="242">
        <v>2</v>
      </c>
      <c r="AK83" s="242">
        <v>18</v>
      </c>
      <c r="AL83" s="242">
        <v>4</v>
      </c>
      <c r="AM83" s="242">
        <v>14</v>
      </c>
      <c r="AN83" s="242">
        <v>6</v>
      </c>
      <c r="AO83" s="242">
        <v>22</v>
      </c>
      <c r="AP83" s="242">
        <v>6</v>
      </c>
      <c r="AQ83" s="242">
        <v>3</v>
      </c>
      <c r="AR83" s="242">
        <v>3</v>
      </c>
      <c r="AS83" s="242">
        <v>0</v>
      </c>
      <c r="AT83" s="242">
        <v>4</v>
      </c>
      <c r="AU83" s="242">
        <v>12</v>
      </c>
      <c r="AV83" s="242">
        <v>1</v>
      </c>
      <c r="AW83" s="242">
        <v>1</v>
      </c>
      <c r="AX83" s="242">
        <v>1</v>
      </c>
      <c r="AY83" s="242">
        <f>+'２・３ページ'!Y91</f>
        <v>33</v>
      </c>
    </row>
    <row r="84" spans="1:51" x14ac:dyDescent="0.2">
      <c r="A84" s="265" t="s">
        <v>268</v>
      </c>
      <c r="B84" s="266"/>
      <c r="C84" s="266"/>
      <c r="D84" s="267">
        <f>SUM(D78:D83)</f>
        <v>209</v>
      </c>
      <c r="E84" s="267">
        <f t="shared" ref="E84:O84" si="13">SUM(E78:E83)</f>
        <v>323</v>
      </c>
      <c r="F84" s="267">
        <f t="shared" si="13"/>
        <v>361</v>
      </c>
      <c r="G84" s="267">
        <f t="shared" si="13"/>
        <v>382</v>
      </c>
      <c r="H84" s="267">
        <f>SUM(H78:H83)</f>
        <v>338</v>
      </c>
      <c r="I84" s="273">
        <f>SUM(I78:I83)</f>
        <v>224</v>
      </c>
      <c r="J84" s="267">
        <f>SUM(J78:J83)</f>
        <v>325</v>
      </c>
      <c r="K84" s="267">
        <f t="shared" si="13"/>
        <v>353</v>
      </c>
      <c r="L84" s="267">
        <f t="shared" si="13"/>
        <v>340</v>
      </c>
      <c r="M84" s="267">
        <f>SUM(M78:M83)</f>
        <v>386</v>
      </c>
      <c r="N84" s="267">
        <f>SUM(N78:N83)</f>
        <v>258</v>
      </c>
      <c r="O84" s="268">
        <f t="shared" si="13"/>
        <v>279</v>
      </c>
      <c r="P84" s="267">
        <f>SUM(P78:P83)</f>
        <v>194</v>
      </c>
      <c r="Q84" s="267">
        <f t="shared" ref="Q84:R84" si="14">SUM(Q78:Q83)</f>
        <v>276</v>
      </c>
      <c r="R84" s="267">
        <f t="shared" si="14"/>
        <v>260</v>
      </c>
      <c r="S84" s="267">
        <f>SUM(S78:S83)</f>
        <v>237</v>
      </c>
      <c r="T84" s="267">
        <f>SUM(T78:T83)</f>
        <v>142</v>
      </c>
      <c r="U84" s="273">
        <f>SUM(U78:U83)</f>
        <v>392</v>
      </c>
      <c r="V84" s="267">
        <f>SUM(V78:V83)</f>
        <v>255</v>
      </c>
      <c r="W84" s="267">
        <f t="shared" ref="W84:X84" si="15">SUM(W78:W83)</f>
        <v>482</v>
      </c>
      <c r="X84" s="267">
        <f t="shared" si="15"/>
        <v>291</v>
      </c>
      <c r="Y84" s="267">
        <f>SUM(Y78:Y83)</f>
        <v>220</v>
      </c>
      <c r="Z84" s="267">
        <f>SUM(Z78:Z83)</f>
        <v>228</v>
      </c>
      <c r="AA84" s="268">
        <f t="shared" ref="AA84" si="16">SUM(AA78:AA83)</f>
        <v>335</v>
      </c>
      <c r="AB84" s="267">
        <f>SUM(AB78:AB83)</f>
        <v>153</v>
      </c>
      <c r="AC84" s="267">
        <f t="shared" ref="AC84:AD84" si="17">SUM(AC78:AC83)</f>
        <v>315</v>
      </c>
      <c r="AD84" s="267">
        <f t="shared" si="17"/>
        <v>199</v>
      </c>
      <c r="AE84" s="267">
        <f>SUM(AE78:AE83)</f>
        <v>285</v>
      </c>
      <c r="AF84" s="267">
        <f>SUM(AF78:AF83)</f>
        <v>152</v>
      </c>
      <c r="AG84" s="273">
        <f>SUM(AG78:AG83)</f>
        <v>369</v>
      </c>
      <c r="AH84" s="267">
        <f>SUM(AH78:AH83)</f>
        <v>209</v>
      </c>
      <c r="AI84" s="267">
        <f t="shared" ref="AI84:AJ84" si="18">SUM(AI78:AI83)</f>
        <v>240</v>
      </c>
      <c r="AJ84" s="267">
        <f t="shared" si="18"/>
        <v>269</v>
      </c>
      <c r="AK84" s="267">
        <f>SUM(AK78:AK83)</f>
        <v>254</v>
      </c>
      <c r="AL84" s="267">
        <f>SUM(AL78:AL83)</f>
        <v>269</v>
      </c>
      <c r="AM84" s="268">
        <f t="shared" ref="AM84" si="19">SUM(AM78:AM83)</f>
        <v>352</v>
      </c>
      <c r="AN84" s="267">
        <f>SUM(AN78:AN83)</f>
        <v>169</v>
      </c>
      <c r="AO84" s="267">
        <f t="shared" ref="AO84:AP84" si="20">SUM(AO78:AO83)</f>
        <v>233</v>
      </c>
      <c r="AP84" s="267">
        <f t="shared" si="20"/>
        <v>162</v>
      </c>
      <c r="AQ84" s="267">
        <f>SUM(AQ78:AQ83)</f>
        <v>219</v>
      </c>
      <c r="AR84" s="267">
        <f>SUM(AR78:AR83)</f>
        <v>137</v>
      </c>
      <c r="AS84" s="273">
        <f>SUM(AS78:AS83)</f>
        <v>293</v>
      </c>
      <c r="AT84" s="267">
        <f>SUM(AT78:AT83)</f>
        <v>179</v>
      </c>
      <c r="AU84" s="267">
        <f t="shared" ref="AU84:AV84" si="21">SUM(AU78:AU83)</f>
        <v>164</v>
      </c>
      <c r="AV84" s="267">
        <f t="shared" si="21"/>
        <v>247</v>
      </c>
      <c r="AW84" s="267">
        <f>SUM(AW78:AW83)</f>
        <v>277</v>
      </c>
      <c r="AX84" s="267">
        <f>SUM(AX78:AX83)</f>
        <v>240</v>
      </c>
      <c r="AY84" s="268">
        <f t="shared" ref="AY84" si="22">SUM(AY78:AY83)</f>
        <v>308</v>
      </c>
    </row>
    <row r="85" spans="1:51" x14ac:dyDescent="0.2">
      <c r="A85" t="s">
        <v>275</v>
      </c>
      <c r="B85" t="s">
        <v>276</v>
      </c>
      <c r="D85" s="242">
        <v>28</v>
      </c>
      <c r="E85" s="242">
        <v>27</v>
      </c>
      <c r="F85" s="242">
        <v>27</v>
      </c>
      <c r="G85" s="242">
        <v>18</v>
      </c>
      <c r="H85" s="242">
        <v>9</v>
      </c>
      <c r="I85" s="242">
        <v>22</v>
      </c>
      <c r="J85" s="242">
        <v>17</v>
      </c>
      <c r="K85" s="242">
        <v>36</v>
      </c>
      <c r="L85" s="242">
        <v>30</v>
      </c>
      <c r="M85" s="242">
        <v>23</v>
      </c>
      <c r="N85" s="242">
        <v>23</v>
      </c>
      <c r="O85" s="242">
        <v>17</v>
      </c>
      <c r="P85" s="242">
        <v>36</v>
      </c>
      <c r="Q85" s="242">
        <v>15</v>
      </c>
      <c r="R85" s="242">
        <v>24</v>
      </c>
      <c r="S85" s="242">
        <v>30</v>
      </c>
      <c r="T85" s="242">
        <v>28</v>
      </c>
      <c r="U85" s="242">
        <v>80</v>
      </c>
      <c r="V85" s="242">
        <v>28</v>
      </c>
      <c r="W85" s="242">
        <v>41</v>
      </c>
      <c r="X85" s="242">
        <v>46</v>
      </c>
      <c r="Y85" s="242">
        <v>21</v>
      </c>
      <c r="Z85" s="242">
        <v>27</v>
      </c>
      <c r="AA85" s="242">
        <v>35</v>
      </c>
      <c r="AB85" s="242">
        <v>17</v>
      </c>
      <c r="AC85" s="242">
        <v>27</v>
      </c>
      <c r="AD85" s="242">
        <v>18</v>
      </c>
      <c r="AE85" s="242">
        <v>41</v>
      </c>
      <c r="AF85" s="242">
        <v>7</v>
      </c>
      <c r="AG85" s="242">
        <v>78</v>
      </c>
      <c r="AH85" s="242">
        <v>13</v>
      </c>
      <c r="AI85" s="242">
        <v>19</v>
      </c>
      <c r="AJ85" s="242">
        <v>21</v>
      </c>
      <c r="AK85" s="242">
        <v>30</v>
      </c>
      <c r="AL85" s="242">
        <v>24</v>
      </c>
      <c r="AM85" s="242">
        <v>18</v>
      </c>
      <c r="AN85" s="242">
        <v>8</v>
      </c>
      <c r="AO85" s="242">
        <v>12</v>
      </c>
      <c r="AP85" s="242">
        <v>14</v>
      </c>
      <c r="AQ85" s="242">
        <v>10</v>
      </c>
      <c r="AR85" s="242">
        <v>16</v>
      </c>
      <c r="AS85" s="242">
        <v>15</v>
      </c>
      <c r="AT85" s="242">
        <v>26</v>
      </c>
      <c r="AU85" s="242">
        <v>14</v>
      </c>
      <c r="AV85" s="242">
        <v>27</v>
      </c>
      <c r="AW85" s="242">
        <v>24</v>
      </c>
      <c r="AX85" s="242">
        <v>17</v>
      </c>
      <c r="AY85" s="242">
        <f>+'２・３ページ'!Y16</f>
        <v>25</v>
      </c>
    </row>
    <row r="86" spans="1:51" x14ac:dyDescent="0.2">
      <c r="B86" t="s">
        <v>277</v>
      </c>
      <c r="D86" s="242">
        <v>43</v>
      </c>
      <c r="E86" s="242">
        <v>41</v>
      </c>
      <c r="F86" s="242">
        <v>35</v>
      </c>
      <c r="G86" s="242">
        <v>57</v>
      </c>
      <c r="H86" s="242">
        <v>18</v>
      </c>
      <c r="I86" s="242">
        <v>18</v>
      </c>
      <c r="J86" s="242">
        <v>28</v>
      </c>
      <c r="K86" s="242">
        <v>45</v>
      </c>
      <c r="L86" s="242">
        <v>54</v>
      </c>
      <c r="M86" s="242">
        <v>15</v>
      </c>
      <c r="N86" s="242">
        <v>31</v>
      </c>
      <c r="O86" s="242">
        <v>24</v>
      </c>
      <c r="P86" s="242">
        <v>41</v>
      </c>
      <c r="Q86" s="242">
        <v>19</v>
      </c>
      <c r="R86" s="242">
        <v>25</v>
      </c>
      <c r="S86" s="242">
        <v>26</v>
      </c>
      <c r="T86" s="242">
        <v>43</v>
      </c>
      <c r="U86" s="242">
        <v>16</v>
      </c>
      <c r="V86" s="242">
        <v>15</v>
      </c>
      <c r="W86" s="242">
        <v>18</v>
      </c>
      <c r="X86" s="242">
        <v>40</v>
      </c>
      <c r="Y86" s="242">
        <v>20</v>
      </c>
      <c r="Z86" s="242">
        <v>14</v>
      </c>
      <c r="AA86" s="242">
        <v>33</v>
      </c>
      <c r="AB86" s="242">
        <v>24</v>
      </c>
      <c r="AC86" s="242">
        <v>21</v>
      </c>
      <c r="AD86" s="242">
        <v>21</v>
      </c>
      <c r="AE86" s="242">
        <v>30</v>
      </c>
      <c r="AF86" s="242">
        <v>9</v>
      </c>
      <c r="AG86" s="242">
        <v>77</v>
      </c>
      <c r="AH86" s="242">
        <v>8</v>
      </c>
      <c r="AI86" s="242">
        <v>22</v>
      </c>
      <c r="AJ86" s="242">
        <v>33</v>
      </c>
      <c r="AK86" s="242">
        <v>39</v>
      </c>
      <c r="AL86" s="242">
        <v>28</v>
      </c>
      <c r="AM86" s="242">
        <v>55</v>
      </c>
      <c r="AN86" s="242">
        <v>18</v>
      </c>
      <c r="AO86" s="242">
        <v>14</v>
      </c>
      <c r="AP86" s="242">
        <v>14</v>
      </c>
      <c r="AQ86" s="242">
        <v>25</v>
      </c>
      <c r="AR86" s="242">
        <v>33</v>
      </c>
      <c r="AS86" s="242">
        <v>17</v>
      </c>
      <c r="AT86" s="242">
        <v>10</v>
      </c>
      <c r="AU86" s="242">
        <v>16</v>
      </c>
      <c r="AV86" s="242">
        <v>35</v>
      </c>
      <c r="AW86" s="242">
        <v>15</v>
      </c>
      <c r="AX86" s="242">
        <v>17</v>
      </c>
      <c r="AY86" s="242">
        <f>+'２・３ページ'!Y82</f>
        <v>19</v>
      </c>
    </row>
    <row r="87" spans="1:51" x14ac:dyDescent="0.2">
      <c r="B87" t="s">
        <v>361</v>
      </c>
      <c r="D87" s="242">
        <v>7</v>
      </c>
      <c r="E87" s="242">
        <v>6</v>
      </c>
      <c r="F87" s="242">
        <v>8</v>
      </c>
      <c r="G87" s="242">
        <v>17</v>
      </c>
      <c r="H87" s="242">
        <v>0</v>
      </c>
      <c r="I87" s="242">
        <v>18</v>
      </c>
      <c r="J87" s="242">
        <v>29</v>
      </c>
      <c r="K87" s="242">
        <v>1</v>
      </c>
      <c r="L87" s="242">
        <v>5</v>
      </c>
      <c r="M87" s="242">
        <v>9</v>
      </c>
      <c r="N87" s="242">
        <v>6</v>
      </c>
      <c r="O87" s="242">
        <v>9</v>
      </c>
      <c r="P87" s="242">
        <v>3</v>
      </c>
      <c r="Q87" s="242">
        <v>5</v>
      </c>
      <c r="R87" s="242">
        <v>7</v>
      </c>
      <c r="S87" s="242">
        <v>4</v>
      </c>
      <c r="T87" s="242">
        <v>20</v>
      </c>
      <c r="U87" s="242">
        <v>13</v>
      </c>
      <c r="V87" s="242">
        <v>13</v>
      </c>
      <c r="W87" s="242">
        <v>5</v>
      </c>
      <c r="X87" s="242">
        <v>9</v>
      </c>
      <c r="Y87" s="242">
        <v>5</v>
      </c>
      <c r="Z87" s="242">
        <v>9</v>
      </c>
      <c r="AA87" s="242">
        <v>7</v>
      </c>
      <c r="AB87" s="242">
        <v>8</v>
      </c>
      <c r="AC87" s="242">
        <v>9</v>
      </c>
      <c r="AD87" s="242">
        <v>1</v>
      </c>
      <c r="AE87" s="242">
        <v>16</v>
      </c>
      <c r="AF87" s="242">
        <v>2</v>
      </c>
      <c r="AG87" s="242">
        <v>14</v>
      </c>
      <c r="AH87" s="242">
        <v>6</v>
      </c>
      <c r="AI87" s="242">
        <v>16</v>
      </c>
      <c r="AJ87" s="242">
        <v>8</v>
      </c>
      <c r="AK87" s="242">
        <v>8</v>
      </c>
      <c r="AL87" s="242">
        <v>13</v>
      </c>
      <c r="AM87" s="242">
        <v>9</v>
      </c>
      <c r="AN87" s="242">
        <v>9</v>
      </c>
      <c r="AO87" s="242">
        <v>11</v>
      </c>
      <c r="AP87" s="242">
        <v>5</v>
      </c>
      <c r="AQ87" s="242">
        <v>5</v>
      </c>
      <c r="AR87" s="242">
        <v>6</v>
      </c>
      <c r="AS87" s="242">
        <v>10</v>
      </c>
      <c r="AT87" s="242">
        <v>9</v>
      </c>
      <c r="AU87" s="242">
        <v>6</v>
      </c>
      <c r="AV87" s="242">
        <v>4</v>
      </c>
      <c r="AW87" s="242">
        <v>9</v>
      </c>
      <c r="AX87" s="242">
        <v>5</v>
      </c>
      <c r="AY87" s="242">
        <f>+'２・３ページ'!Y85</f>
        <v>6</v>
      </c>
    </row>
    <row r="88" spans="1:51" x14ac:dyDescent="0.2">
      <c r="A88" s="265" t="s">
        <v>268</v>
      </c>
      <c r="B88" s="266"/>
      <c r="C88" s="266"/>
      <c r="D88" s="267">
        <f>SUM(D85:D87)</f>
        <v>78</v>
      </c>
      <c r="E88" s="267">
        <f t="shared" ref="E88:O88" si="23">SUM(E85:E87)</f>
        <v>74</v>
      </c>
      <c r="F88" s="267">
        <f t="shared" si="23"/>
        <v>70</v>
      </c>
      <c r="G88" s="267">
        <f t="shared" si="23"/>
        <v>92</v>
      </c>
      <c r="H88" s="267">
        <f t="shared" si="23"/>
        <v>27</v>
      </c>
      <c r="I88" s="273">
        <f>SUM(I85:I87)</f>
        <v>58</v>
      </c>
      <c r="J88" s="267">
        <f>SUM(J85:J87)</f>
        <v>74</v>
      </c>
      <c r="K88" s="267">
        <f t="shared" si="23"/>
        <v>82</v>
      </c>
      <c r="L88" s="267">
        <f t="shared" si="23"/>
        <v>89</v>
      </c>
      <c r="M88" s="267">
        <f>SUM(M85:M87)</f>
        <v>47</v>
      </c>
      <c r="N88" s="267">
        <f>SUM(N85:N87)</f>
        <v>60</v>
      </c>
      <c r="O88" s="268">
        <f t="shared" si="23"/>
        <v>50</v>
      </c>
      <c r="P88" s="267">
        <f>SUM(P85:P87)</f>
        <v>80</v>
      </c>
      <c r="Q88" s="267">
        <f t="shared" ref="Q88:T88" si="24">SUM(Q85:Q87)</f>
        <v>39</v>
      </c>
      <c r="R88" s="267">
        <f t="shared" si="24"/>
        <v>56</v>
      </c>
      <c r="S88" s="267">
        <f t="shared" si="24"/>
        <v>60</v>
      </c>
      <c r="T88" s="267">
        <f t="shared" si="24"/>
        <v>91</v>
      </c>
      <c r="U88" s="273">
        <f>SUM(U85:U87)</f>
        <v>109</v>
      </c>
      <c r="V88" s="267">
        <f>SUM(V85:V87)</f>
        <v>56</v>
      </c>
      <c r="W88" s="267">
        <f t="shared" ref="W88:X88" si="25">SUM(W85:W87)</f>
        <v>64</v>
      </c>
      <c r="X88" s="267">
        <f t="shared" si="25"/>
        <v>95</v>
      </c>
      <c r="Y88" s="267">
        <f>SUM(Y85:Y87)</f>
        <v>46</v>
      </c>
      <c r="Z88" s="267">
        <f>SUM(Z85:Z87)</f>
        <v>50</v>
      </c>
      <c r="AA88" s="268">
        <f t="shared" ref="AA88" si="26">SUM(AA85:AA87)</f>
        <v>75</v>
      </c>
      <c r="AB88" s="267">
        <f>SUM(AB85:AB87)</f>
        <v>49</v>
      </c>
      <c r="AC88" s="267">
        <f t="shared" ref="AC88:AF88" si="27">SUM(AC85:AC87)</f>
        <v>57</v>
      </c>
      <c r="AD88" s="267">
        <f t="shared" si="27"/>
        <v>40</v>
      </c>
      <c r="AE88" s="267">
        <f t="shared" si="27"/>
        <v>87</v>
      </c>
      <c r="AF88" s="267">
        <f t="shared" si="27"/>
        <v>18</v>
      </c>
      <c r="AG88" s="273">
        <f>SUM(AG85:AG87)</f>
        <v>169</v>
      </c>
      <c r="AH88" s="267">
        <f>SUM(AH85:AH87)</f>
        <v>27</v>
      </c>
      <c r="AI88" s="267">
        <f t="shared" ref="AI88:AJ88" si="28">SUM(AI85:AI87)</f>
        <v>57</v>
      </c>
      <c r="AJ88" s="267">
        <f t="shared" si="28"/>
        <v>62</v>
      </c>
      <c r="AK88" s="267">
        <f>SUM(AK85:AK87)</f>
        <v>77</v>
      </c>
      <c r="AL88" s="267">
        <f>SUM(AL85:AL87)</f>
        <v>65</v>
      </c>
      <c r="AM88" s="268">
        <f t="shared" ref="AM88" si="29">SUM(AM85:AM87)</f>
        <v>82</v>
      </c>
      <c r="AN88" s="267">
        <f>SUM(AN85:AN87)</f>
        <v>35</v>
      </c>
      <c r="AO88" s="267">
        <f t="shared" ref="AO88:AR88" si="30">SUM(AO85:AO87)</f>
        <v>37</v>
      </c>
      <c r="AP88" s="267">
        <f t="shared" si="30"/>
        <v>33</v>
      </c>
      <c r="AQ88" s="267">
        <f t="shared" si="30"/>
        <v>40</v>
      </c>
      <c r="AR88" s="267">
        <f t="shared" si="30"/>
        <v>55</v>
      </c>
      <c r="AS88" s="273">
        <f>SUM(AS85:AS87)</f>
        <v>42</v>
      </c>
      <c r="AT88" s="267">
        <f>SUM(AT85:AT87)</f>
        <v>45</v>
      </c>
      <c r="AU88" s="267">
        <f t="shared" ref="AU88:AV88" si="31">SUM(AU85:AU87)</f>
        <v>36</v>
      </c>
      <c r="AV88" s="267">
        <f t="shared" si="31"/>
        <v>66</v>
      </c>
      <c r="AW88" s="267">
        <f>SUM(AW85:AW87)</f>
        <v>48</v>
      </c>
      <c r="AX88" s="267">
        <f>SUM(AX85:AX87)</f>
        <v>39</v>
      </c>
      <c r="AY88" s="268">
        <f t="shared" ref="AY88" si="32">SUM(AY85:AY87)</f>
        <v>50</v>
      </c>
    </row>
    <row r="89" spans="1:51" x14ac:dyDescent="0.2">
      <c r="A89" t="s">
        <v>278</v>
      </c>
      <c r="B89" t="s">
        <v>279</v>
      </c>
      <c r="D89" s="242">
        <v>31</v>
      </c>
      <c r="E89" s="242">
        <v>17</v>
      </c>
      <c r="F89" s="242">
        <v>29</v>
      </c>
      <c r="G89" s="242">
        <v>52</v>
      </c>
      <c r="H89" s="242">
        <v>36</v>
      </c>
      <c r="I89" s="242">
        <v>47</v>
      </c>
      <c r="J89" s="242">
        <v>44</v>
      </c>
      <c r="K89" s="242">
        <v>81</v>
      </c>
      <c r="L89" s="242">
        <v>31</v>
      </c>
      <c r="M89" s="242">
        <v>60</v>
      </c>
      <c r="N89" s="242">
        <v>72</v>
      </c>
      <c r="O89" s="242">
        <v>60</v>
      </c>
      <c r="P89" s="242">
        <v>37</v>
      </c>
      <c r="Q89" s="242">
        <v>27</v>
      </c>
      <c r="R89" s="242">
        <v>33</v>
      </c>
      <c r="S89" s="242">
        <v>78</v>
      </c>
      <c r="T89" s="242">
        <v>33</v>
      </c>
      <c r="U89" s="242">
        <v>29</v>
      </c>
      <c r="V89" s="242">
        <v>111</v>
      </c>
      <c r="W89" s="242">
        <v>92</v>
      </c>
      <c r="X89" s="242">
        <v>54</v>
      </c>
      <c r="Y89" s="242">
        <v>68</v>
      </c>
      <c r="Z89" s="242">
        <v>74</v>
      </c>
      <c r="AA89" s="242">
        <v>25</v>
      </c>
      <c r="AB89" s="242">
        <v>24</v>
      </c>
      <c r="AC89" s="242">
        <v>34</v>
      </c>
      <c r="AD89" s="242">
        <v>28</v>
      </c>
      <c r="AE89" s="242">
        <v>69</v>
      </c>
      <c r="AF89" s="242">
        <v>30</v>
      </c>
      <c r="AG89" s="242">
        <v>44</v>
      </c>
      <c r="AH89" s="242">
        <v>34</v>
      </c>
      <c r="AI89" s="242">
        <v>35</v>
      </c>
      <c r="AJ89" s="242">
        <v>78</v>
      </c>
      <c r="AK89" s="242">
        <v>54</v>
      </c>
      <c r="AL89" s="242">
        <v>49</v>
      </c>
      <c r="AM89" s="242">
        <v>30</v>
      </c>
      <c r="AN89" s="242">
        <v>50</v>
      </c>
      <c r="AO89" s="242">
        <v>60</v>
      </c>
      <c r="AP89" s="242">
        <v>49</v>
      </c>
      <c r="AQ89" s="242">
        <v>69</v>
      </c>
      <c r="AR89" s="242">
        <v>26</v>
      </c>
      <c r="AS89" s="242">
        <v>60</v>
      </c>
      <c r="AT89" s="242">
        <v>36</v>
      </c>
      <c r="AU89" s="242">
        <v>63</v>
      </c>
      <c r="AV89" s="242">
        <v>34</v>
      </c>
      <c r="AW89" s="242">
        <v>60</v>
      </c>
      <c r="AX89" s="242">
        <v>31</v>
      </c>
      <c r="AY89" s="242">
        <f>+'２・３ページ'!Y7</f>
        <v>35</v>
      </c>
    </row>
    <row r="90" spans="1:51" x14ac:dyDescent="0.2">
      <c r="B90" t="s">
        <v>280</v>
      </c>
      <c r="D90" s="242">
        <v>10</v>
      </c>
      <c r="E90" s="242">
        <v>10</v>
      </c>
      <c r="F90" s="242">
        <v>4</v>
      </c>
      <c r="G90" s="242">
        <v>3</v>
      </c>
      <c r="H90" s="242">
        <v>2</v>
      </c>
      <c r="I90" s="242">
        <v>6</v>
      </c>
      <c r="J90" s="242">
        <v>5</v>
      </c>
      <c r="K90" s="242">
        <v>8</v>
      </c>
      <c r="L90" s="242">
        <v>5</v>
      </c>
      <c r="M90" s="242">
        <v>13</v>
      </c>
      <c r="N90" s="242">
        <v>5</v>
      </c>
      <c r="O90" s="242">
        <v>6</v>
      </c>
      <c r="P90" s="242">
        <v>3</v>
      </c>
      <c r="Q90" s="242">
        <v>4</v>
      </c>
      <c r="R90" s="242">
        <v>3</v>
      </c>
      <c r="S90" s="242">
        <v>7</v>
      </c>
      <c r="T90" s="242">
        <v>8</v>
      </c>
      <c r="U90" s="242">
        <v>10</v>
      </c>
      <c r="V90" s="242">
        <v>7</v>
      </c>
      <c r="W90" s="242">
        <v>5</v>
      </c>
      <c r="X90" s="242">
        <v>2</v>
      </c>
      <c r="Y90" s="242">
        <v>7</v>
      </c>
      <c r="Z90" s="242">
        <v>24</v>
      </c>
      <c r="AA90" s="242">
        <v>3</v>
      </c>
      <c r="AB90" s="242">
        <v>1</v>
      </c>
      <c r="AC90" s="242">
        <v>2</v>
      </c>
      <c r="AD90" s="242">
        <v>3</v>
      </c>
      <c r="AE90" s="242">
        <v>13</v>
      </c>
      <c r="AF90" s="242">
        <v>6</v>
      </c>
      <c r="AG90" s="242">
        <v>34</v>
      </c>
      <c r="AH90" s="242">
        <v>13</v>
      </c>
      <c r="AI90" s="242">
        <v>4</v>
      </c>
      <c r="AJ90" s="242">
        <v>5</v>
      </c>
      <c r="AK90" s="242">
        <v>5</v>
      </c>
      <c r="AL90" s="242">
        <v>7</v>
      </c>
      <c r="AM90" s="242">
        <v>3</v>
      </c>
      <c r="AN90" s="242">
        <v>1</v>
      </c>
      <c r="AO90" s="242">
        <v>2</v>
      </c>
      <c r="AP90" s="242">
        <v>6</v>
      </c>
      <c r="AQ90" s="242">
        <v>9</v>
      </c>
      <c r="AR90" s="242">
        <v>8</v>
      </c>
      <c r="AS90" s="242">
        <v>8</v>
      </c>
      <c r="AT90" s="242">
        <v>8</v>
      </c>
      <c r="AU90" s="242">
        <v>4</v>
      </c>
      <c r="AV90" s="242">
        <v>4</v>
      </c>
      <c r="AW90" s="242">
        <v>7</v>
      </c>
      <c r="AX90" s="242">
        <v>10</v>
      </c>
      <c r="AY90" s="242">
        <f>+'２・３ページ'!Y76</f>
        <v>2</v>
      </c>
    </row>
    <row r="91" spans="1:51" x14ac:dyDescent="0.2">
      <c r="B91" t="s">
        <v>186</v>
      </c>
      <c r="D91" s="242">
        <v>9</v>
      </c>
      <c r="E91" s="242">
        <v>4</v>
      </c>
      <c r="F91" s="242">
        <v>2</v>
      </c>
      <c r="G91" s="242">
        <v>6</v>
      </c>
      <c r="H91" s="242">
        <v>3</v>
      </c>
      <c r="I91" s="242">
        <v>16</v>
      </c>
      <c r="J91" s="242">
        <v>5</v>
      </c>
      <c r="K91" s="242">
        <v>7</v>
      </c>
      <c r="L91" s="242">
        <v>6</v>
      </c>
      <c r="M91" s="242">
        <v>12</v>
      </c>
      <c r="N91" s="242">
        <v>2</v>
      </c>
      <c r="O91" s="242">
        <v>3</v>
      </c>
      <c r="P91" s="242">
        <v>1</v>
      </c>
      <c r="Q91" s="242">
        <v>4</v>
      </c>
      <c r="R91" s="242">
        <v>2</v>
      </c>
      <c r="S91" s="242">
        <v>2</v>
      </c>
      <c r="T91" s="242">
        <v>5</v>
      </c>
      <c r="U91" s="242">
        <v>7</v>
      </c>
      <c r="V91" s="242">
        <v>12</v>
      </c>
      <c r="W91" s="242">
        <v>2</v>
      </c>
      <c r="X91" s="242">
        <v>10</v>
      </c>
      <c r="Y91" s="242">
        <v>6</v>
      </c>
      <c r="Z91" s="242">
        <v>11</v>
      </c>
      <c r="AA91" s="242">
        <v>8</v>
      </c>
      <c r="AB91" s="242">
        <v>2</v>
      </c>
      <c r="AC91" s="242">
        <v>4</v>
      </c>
      <c r="AD91" s="242">
        <v>4</v>
      </c>
      <c r="AE91" s="242">
        <v>4</v>
      </c>
      <c r="AF91" s="242">
        <v>8</v>
      </c>
      <c r="AG91" s="242">
        <v>9</v>
      </c>
      <c r="AH91" s="242">
        <v>12</v>
      </c>
      <c r="AI91" s="242">
        <v>6</v>
      </c>
      <c r="AJ91" s="242">
        <v>5</v>
      </c>
      <c r="AK91" s="242">
        <v>5</v>
      </c>
      <c r="AL91" s="242">
        <v>5</v>
      </c>
      <c r="AM91" s="242">
        <v>2</v>
      </c>
      <c r="AN91" s="242">
        <v>1</v>
      </c>
      <c r="AO91" s="242">
        <v>1</v>
      </c>
      <c r="AP91" s="242">
        <v>3</v>
      </c>
      <c r="AQ91" s="242">
        <v>10</v>
      </c>
      <c r="AR91" s="242">
        <v>7</v>
      </c>
      <c r="AS91" s="242">
        <v>4</v>
      </c>
      <c r="AT91" s="242">
        <v>4</v>
      </c>
      <c r="AU91" s="242">
        <v>3</v>
      </c>
      <c r="AV91" s="242">
        <v>1</v>
      </c>
      <c r="AW91" s="242">
        <v>7</v>
      </c>
      <c r="AX91" s="242">
        <v>3</v>
      </c>
      <c r="AY91" s="242">
        <f>+'２・３ページ'!Y79</f>
        <v>1</v>
      </c>
    </row>
    <row r="92" spans="1:51" x14ac:dyDescent="0.2">
      <c r="A92" s="265" t="s">
        <v>268</v>
      </c>
      <c r="B92" s="266"/>
      <c r="C92" s="266"/>
      <c r="D92" s="267">
        <f>SUM(D89:D91)</f>
        <v>50</v>
      </c>
      <c r="E92" s="267">
        <f t="shared" ref="E92:O92" si="33">SUM(E89:E91)</f>
        <v>31</v>
      </c>
      <c r="F92" s="267">
        <f t="shared" si="33"/>
        <v>35</v>
      </c>
      <c r="G92" s="267">
        <f t="shared" si="33"/>
        <v>61</v>
      </c>
      <c r="H92" s="267">
        <f t="shared" si="33"/>
        <v>41</v>
      </c>
      <c r="I92" s="273">
        <f>SUM(I89:I91)</f>
        <v>69</v>
      </c>
      <c r="J92" s="267">
        <f>SUM(J89:J91)</f>
        <v>54</v>
      </c>
      <c r="K92" s="267">
        <f t="shared" si="33"/>
        <v>96</v>
      </c>
      <c r="L92" s="267">
        <f t="shared" si="33"/>
        <v>42</v>
      </c>
      <c r="M92" s="267">
        <f>SUM(M89:M91)</f>
        <v>85</v>
      </c>
      <c r="N92" s="267">
        <f>SUM(N89:N91)</f>
        <v>79</v>
      </c>
      <c r="O92" s="268">
        <f t="shared" si="33"/>
        <v>69</v>
      </c>
      <c r="P92" s="267">
        <f>SUM(P89:P91)</f>
        <v>41</v>
      </c>
      <c r="Q92" s="267">
        <f t="shared" ref="Q92:T92" si="34">SUM(Q89:Q91)</f>
        <v>35</v>
      </c>
      <c r="R92" s="267">
        <f t="shared" si="34"/>
        <v>38</v>
      </c>
      <c r="S92" s="267">
        <f t="shared" si="34"/>
        <v>87</v>
      </c>
      <c r="T92" s="267">
        <f t="shared" si="34"/>
        <v>46</v>
      </c>
      <c r="U92" s="273">
        <f>SUM(U89:U91)</f>
        <v>46</v>
      </c>
      <c r="V92" s="267">
        <f>SUM(V89:V91)</f>
        <v>130</v>
      </c>
      <c r="W92" s="267">
        <f t="shared" ref="W92:X92" si="35">SUM(W89:W91)</f>
        <v>99</v>
      </c>
      <c r="X92" s="267">
        <f t="shared" si="35"/>
        <v>66</v>
      </c>
      <c r="Y92" s="267">
        <f>SUM(Y89:Y91)</f>
        <v>81</v>
      </c>
      <c r="Z92" s="267">
        <f>SUM(Z89:Z91)</f>
        <v>109</v>
      </c>
      <c r="AA92" s="268">
        <f t="shared" ref="AA92" si="36">SUM(AA89:AA91)</f>
        <v>36</v>
      </c>
      <c r="AB92" s="267">
        <f>SUM(AB89:AB91)</f>
        <v>27</v>
      </c>
      <c r="AC92" s="267">
        <f t="shared" ref="AC92:AF92" si="37">SUM(AC89:AC91)</f>
        <v>40</v>
      </c>
      <c r="AD92" s="267">
        <f t="shared" si="37"/>
        <v>35</v>
      </c>
      <c r="AE92" s="267">
        <f t="shared" si="37"/>
        <v>86</v>
      </c>
      <c r="AF92" s="267">
        <f t="shared" si="37"/>
        <v>44</v>
      </c>
      <c r="AG92" s="273">
        <f>SUM(AG89:AG91)</f>
        <v>87</v>
      </c>
      <c r="AH92" s="267">
        <f>SUM(AH89:AH91)</f>
        <v>59</v>
      </c>
      <c r="AI92" s="267">
        <f t="shared" ref="AI92:AJ92" si="38">SUM(AI89:AI91)</f>
        <v>45</v>
      </c>
      <c r="AJ92" s="267">
        <f t="shared" si="38"/>
        <v>88</v>
      </c>
      <c r="AK92" s="267">
        <f>SUM(AK89:AK91)</f>
        <v>64</v>
      </c>
      <c r="AL92" s="267">
        <f>SUM(AL89:AL91)</f>
        <v>61</v>
      </c>
      <c r="AM92" s="268">
        <f t="shared" ref="AM92" si="39">SUM(AM89:AM91)</f>
        <v>35</v>
      </c>
      <c r="AN92" s="267">
        <f>SUM(AN89:AN91)</f>
        <v>52</v>
      </c>
      <c r="AO92" s="267">
        <f t="shared" ref="AO92:AR92" si="40">SUM(AO89:AO91)</f>
        <v>63</v>
      </c>
      <c r="AP92" s="267">
        <f t="shared" si="40"/>
        <v>58</v>
      </c>
      <c r="AQ92" s="267">
        <f t="shared" si="40"/>
        <v>88</v>
      </c>
      <c r="AR92" s="267">
        <f t="shared" si="40"/>
        <v>41</v>
      </c>
      <c r="AS92" s="273">
        <f>SUM(AS89:AS91)</f>
        <v>72</v>
      </c>
      <c r="AT92" s="267">
        <f>SUM(AT89:AT91)</f>
        <v>48</v>
      </c>
      <c r="AU92" s="267">
        <f t="shared" ref="AU92:AV92" si="41">SUM(AU89:AU91)</f>
        <v>70</v>
      </c>
      <c r="AV92" s="267">
        <f t="shared" si="41"/>
        <v>39</v>
      </c>
      <c r="AW92" s="267">
        <f>SUM(AW89:AW91)</f>
        <v>74</v>
      </c>
      <c r="AX92" s="267">
        <f>SUM(AX89:AX91)</f>
        <v>44</v>
      </c>
      <c r="AY92" s="268">
        <f t="shared" ref="AY92" si="42">SUM(AY89:AY91)</f>
        <v>38</v>
      </c>
    </row>
    <row r="93" spans="1:51" x14ac:dyDescent="0.2">
      <c r="A93" t="s">
        <v>281</v>
      </c>
      <c r="B93" t="s">
        <v>282</v>
      </c>
      <c r="D93" s="242">
        <v>8</v>
      </c>
      <c r="E93" s="242">
        <v>11</v>
      </c>
      <c r="F93" s="242">
        <v>15</v>
      </c>
      <c r="G93" s="242">
        <v>15</v>
      </c>
      <c r="H93" s="242">
        <v>6</v>
      </c>
      <c r="I93" s="242">
        <v>11</v>
      </c>
      <c r="J93" s="242">
        <v>5</v>
      </c>
      <c r="K93" s="242">
        <v>27</v>
      </c>
      <c r="L93" s="242">
        <v>9</v>
      </c>
      <c r="M93" s="242">
        <v>8</v>
      </c>
      <c r="N93" s="242">
        <v>7</v>
      </c>
      <c r="O93" s="242">
        <v>17</v>
      </c>
      <c r="P93" s="242">
        <v>23</v>
      </c>
      <c r="Q93" s="242">
        <v>2</v>
      </c>
      <c r="R93" s="242">
        <v>21</v>
      </c>
      <c r="S93" s="242">
        <v>14</v>
      </c>
      <c r="T93" s="242">
        <v>4</v>
      </c>
      <c r="U93" s="242">
        <v>46</v>
      </c>
      <c r="V93" s="242">
        <v>31</v>
      </c>
      <c r="W93" s="242">
        <v>9</v>
      </c>
      <c r="X93" s="242">
        <v>14</v>
      </c>
      <c r="Y93" s="242">
        <v>14</v>
      </c>
      <c r="Z93" s="242">
        <v>10</v>
      </c>
      <c r="AA93" s="242">
        <v>14</v>
      </c>
      <c r="AB93" s="242">
        <v>4</v>
      </c>
      <c r="AC93" s="242">
        <v>10</v>
      </c>
      <c r="AD93" s="242">
        <v>20</v>
      </c>
      <c r="AE93" s="242">
        <v>20</v>
      </c>
      <c r="AF93" s="242">
        <v>11</v>
      </c>
      <c r="AG93" s="242">
        <v>30</v>
      </c>
      <c r="AH93" s="242">
        <v>16</v>
      </c>
      <c r="AI93" s="242">
        <v>20</v>
      </c>
      <c r="AJ93" s="242">
        <v>14</v>
      </c>
      <c r="AK93" s="242">
        <v>8</v>
      </c>
      <c r="AL93" s="242">
        <v>17</v>
      </c>
      <c r="AM93" s="242">
        <v>8</v>
      </c>
      <c r="AN93" s="242">
        <v>7</v>
      </c>
      <c r="AO93" s="242">
        <v>13</v>
      </c>
      <c r="AP93" s="242">
        <v>6</v>
      </c>
      <c r="AQ93" s="242">
        <v>19</v>
      </c>
      <c r="AR93" s="242">
        <v>14</v>
      </c>
      <c r="AS93" s="242">
        <v>14</v>
      </c>
      <c r="AT93" s="242">
        <v>10</v>
      </c>
      <c r="AU93" s="242">
        <v>20</v>
      </c>
      <c r="AV93" s="242">
        <v>7</v>
      </c>
      <c r="AW93" s="242">
        <v>11</v>
      </c>
      <c r="AX93" s="242">
        <v>21</v>
      </c>
      <c r="AY93" s="242">
        <f>+'２・３ページ'!Y22</f>
        <v>5</v>
      </c>
    </row>
    <row r="94" spans="1:51" x14ac:dyDescent="0.2">
      <c r="B94" t="s">
        <v>283</v>
      </c>
      <c r="D94" s="242">
        <v>1</v>
      </c>
      <c r="E94" s="242">
        <v>1</v>
      </c>
      <c r="F94" s="242">
        <v>1</v>
      </c>
      <c r="G94" s="242">
        <v>3</v>
      </c>
      <c r="H94" s="242">
        <v>5</v>
      </c>
      <c r="I94" s="242">
        <v>4</v>
      </c>
      <c r="J94" s="242">
        <v>4</v>
      </c>
      <c r="K94" s="242">
        <v>17</v>
      </c>
      <c r="L94" s="242">
        <v>4</v>
      </c>
      <c r="M94" s="242">
        <v>7</v>
      </c>
      <c r="N94" s="242">
        <v>2</v>
      </c>
      <c r="O94" s="242">
        <v>9</v>
      </c>
      <c r="P94" s="242">
        <v>8</v>
      </c>
      <c r="Q94" s="242">
        <v>0</v>
      </c>
      <c r="R94" s="242">
        <v>5</v>
      </c>
      <c r="S94" s="242">
        <v>5</v>
      </c>
      <c r="T94" s="242">
        <v>2</v>
      </c>
      <c r="U94" s="242">
        <v>7</v>
      </c>
      <c r="V94" s="242">
        <v>19</v>
      </c>
      <c r="W94" s="242">
        <v>3</v>
      </c>
      <c r="X94" s="242">
        <v>5</v>
      </c>
      <c r="Y94" s="242">
        <v>4</v>
      </c>
      <c r="Z94" s="242">
        <v>1</v>
      </c>
      <c r="AA94" s="242">
        <v>3</v>
      </c>
      <c r="AB94" s="242">
        <v>1</v>
      </c>
      <c r="AC94" s="242">
        <v>0</v>
      </c>
      <c r="AD94" s="242">
        <v>4</v>
      </c>
      <c r="AE94" s="242">
        <v>3</v>
      </c>
      <c r="AF94" s="242">
        <v>7</v>
      </c>
      <c r="AG94" s="242">
        <v>14</v>
      </c>
      <c r="AH94" s="242">
        <v>10</v>
      </c>
      <c r="AI94" s="242">
        <v>4</v>
      </c>
      <c r="AJ94" s="242">
        <v>4</v>
      </c>
      <c r="AK94" s="242">
        <v>1</v>
      </c>
      <c r="AL94" s="242">
        <v>3</v>
      </c>
      <c r="AM94" s="242">
        <v>2</v>
      </c>
      <c r="AN94" s="242">
        <v>2</v>
      </c>
      <c r="AO94" s="242">
        <v>1</v>
      </c>
      <c r="AP94" s="242">
        <v>1</v>
      </c>
      <c r="AQ94" s="242">
        <v>7</v>
      </c>
      <c r="AR94" s="242">
        <v>3</v>
      </c>
      <c r="AS94" s="242">
        <v>26</v>
      </c>
      <c r="AT94" s="242">
        <v>4</v>
      </c>
      <c r="AU94" s="242">
        <v>8</v>
      </c>
      <c r="AV94" s="242">
        <v>6</v>
      </c>
      <c r="AW94" s="242">
        <v>5</v>
      </c>
      <c r="AX94" s="242">
        <v>3</v>
      </c>
      <c r="AY94" s="242">
        <f>+'２・３ページ'!Y73</f>
        <v>1</v>
      </c>
    </row>
    <row r="95" spans="1:51" x14ac:dyDescent="0.2">
      <c r="A95" s="265" t="s">
        <v>268</v>
      </c>
      <c r="B95" s="266"/>
      <c r="C95" s="266"/>
      <c r="D95" s="267">
        <f>SUM(D93:D94)</f>
        <v>9</v>
      </c>
      <c r="E95" s="267">
        <f t="shared" ref="E95:N95" si="43">SUM(E93:E94)</f>
        <v>12</v>
      </c>
      <c r="F95" s="267">
        <f t="shared" si="43"/>
        <v>16</v>
      </c>
      <c r="G95" s="267">
        <f t="shared" si="43"/>
        <v>18</v>
      </c>
      <c r="H95" s="267">
        <f t="shared" si="43"/>
        <v>11</v>
      </c>
      <c r="I95" s="273">
        <f>SUM(I93:I94)</f>
        <v>15</v>
      </c>
      <c r="J95" s="267">
        <f>SUM(J93:J94)</f>
        <v>9</v>
      </c>
      <c r="K95" s="267">
        <f t="shared" si="43"/>
        <v>44</v>
      </c>
      <c r="L95" s="267">
        <f t="shared" si="43"/>
        <v>13</v>
      </c>
      <c r="M95" s="267">
        <f>SUM(M93:M94)</f>
        <v>15</v>
      </c>
      <c r="N95" s="267">
        <f t="shared" si="43"/>
        <v>9</v>
      </c>
      <c r="O95" s="268">
        <f>SUM(O93:O94)</f>
        <v>26</v>
      </c>
      <c r="P95" s="267">
        <f>SUM(P93:P94)</f>
        <v>31</v>
      </c>
      <c r="Q95" s="267">
        <f t="shared" ref="Q95:T95" si="44">SUM(Q93:Q94)</f>
        <v>2</v>
      </c>
      <c r="R95" s="267">
        <f t="shared" si="44"/>
        <v>26</v>
      </c>
      <c r="S95" s="267">
        <f t="shared" si="44"/>
        <v>19</v>
      </c>
      <c r="T95" s="267">
        <f t="shared" si="44"/>
        <v>6</v>
      </c>
      <c r="U95" s="273">
        <f>SUM(U93:U94)</f>
        <v>53</v>
      </c>
      <c r="V95" s="267">
        <f>SUM(V93:V94)</f>
        <v>50</v>
      </c>
      <c r="W95" s="267">
        <f t="shared" ref="W95:X95" si="45">SUM(W93:W94)</f>
        <v>12</v>
      </c>
      <c r="X95" s="267">
        <f t="shared" si="45"/>
        <v>19</v>
      </c>
      <c r="Y95" s="267">
        <f>SUM(Y93:Y94)</f>
        <v>18</v>
      </c>
      <c r="Z95" s="267">
        <f t="shared" ref="Z95" si="46">SUM(Z93:Z94)</f>
        <v>11</v>
      </c>
      <c r="AA95" s="268">
        <f>SUM(AA93:AA94)</f>
        <v>17</v>
      </c>
      <c r="AB95" s="267">
        <f>SUM(AB93:AB94)</f>
        <v>5</v>
      </c>
      <c r="AC95" s="267">
        <f t="shared" ref="AC95:AF95" si="47">SUM(AC93:AC94)</f>
        <v>10</v>
      </c>
      <c r="AD95" s="267">
        <f t="shared" si="47"/>
        <v>24</v>
      </c>
      <c r="AE95" s="267">
        <f t="shared" si="47"/>
        <v>23</v>
      </c>
      <c r="AF95" s="267">
        <f t="shared" si="47"/>
        <v>18</v>
      </c>
      <c r="AG95" s="273">
        <f>SUM(AG93:AG94)</f>
        <v>44</v>
      </c>
      <c r="AH95" s="267">
        <f>SUM(AH93:AH94)</f>
        <v>26</v>
      </c>
      <c r="AI95" s="267">
        <f t="shared" ref="AI95:AJ95" si="48">SUM(AI93:AI94)</f>
        <v>24</v>
      </c>
      <c r="AJ95" s="267">
        <f t="shared" si="48"/>
        <v>18</v>
      </c>
      <c r="AK95" s="267">
        <f>SUM(AK93:AK94)</f>
        <v>9</v>
      </c>
      <c r="AL95" s="267">
        <f t="shared" ref="AL95" si="49">SUM(AL93:AL94)</f>
        <v>20</v>
      </c>
      <c r="AM95" s="268">
        <f>SUM(AM93:AM94)</f>
        <v>10</v>
      </c>
      <c r="AN95" s="267">
        <f>SUM(AN93:AN94)</f>
        <v>9</v>
      </c>
      <c r="AO95" s="267">
        <f t="shared" ref="AO95:AR95" si="50">SUM(AO93:AO94)</f>
        <v>14</v>
      </c>
      <c r="AP95" s="267">
        <f t="shared" si="50"/>
        <v>7</v>
      </c>
      <c r="AQ95" s="267">
        <f t="shared" si="50"/>
        <v>26</v>
      </c>
      <c r="AR95" s="267">
        <f t="shared" si="50"/>
        <v>17</v>
      </c>
      <c r="AS95" s="273">
        <f>SUM(AS93:AS94)</f>
        <v>40</v>
      </c>
      <c r="AT95" s="267">
        <f>SUM(AT93:AT94)</f>
        <v>14</v>
      </c>
      <c r="AU95" s="267">
        <f t="shared" ref="AU95:AV95" si="51">SUM(AU93:AU94)</f>
        <v>28</v>
      </c>
      <c r="AV95" s="267">
        <f t="shared" si="51"/>
        <v>13</v>
      </c>
      <c r="AW95" s="267">
        <f>SUM(AW93:AW94)</f>
        <v>16</v>
      </c>
      <c r="AX95" s="267">
        <f t="shared" ref="AX95" si="52">SUM(AX93:AX94)</f>
        <v>24</v>
      </c>
      <c r="AY95" s="268">
        <f>SUM(AY93:AY94)</f>
        <v>6</v>
      </c>
    </row>
    <row r="96" spans="1:51" x14ac:dyDescent="0.2">
      <c r="A96" s="265" t="s">
        <v>284</v>
      </c>
      <c r="B96" s="266" t="s">
        <v>285</v>
      </c>
      <c r="C96" s="266"/>
      <c r="D96" s="267">
        <v>4</v>
      </c>
      <c r="E96" s="267">
        <v>0</v>
      </c>
      <c r="F96" s="267">
        <v>6</v>
      </c>
      <c r="G96" s="267">
        <v>5</v>
      </c>
      <c r="H96" s="267">
        <v>5</v>
      </c>
      <c r="I96" s="273">
        <v>11</v>
      </c>
      <c r="J96" s="267">
        <v>7</v>
      </c>
      <c r="K96" s="267">
        <v>7</v>
      </c>
      <c r="L96" s="267">
        <v>4</v>
      </c>
      <c r="M96" s="267">
        <v>7</v>
      </c>
      <c r="N96" s="267">
        <v>5</v>
      </c>
      <c r="O96" s="268">
        <v>9</v>
      </c>
      <c r="P96" s="267">
        <v>1</v>
      </c>
      <c r="Q96" s="267">
        <v>3</v>
      </c>
      <c r="R96" s="267">
        <v>2</v>
      </c>
      <c r="S96" s="267">
        <v>15</v>
      </c>
      <c r="T96" s="267">
        <v>9</v>
      </c>
      <c r="U96" s="273">
        <v>8</v>
      </c>
      <c r="V96" s="267">
        <v>5</v>
      </c>
      <c r="W96" s="267">
        <v>8</v>
      </c>
      <c r="X96" s="267">
        <v>6</v>
      </c>
      <c r="Y96" s="267">
        <v>1</v>
      </c>
      <c r="Z96" s="267">
        <v>2</v>
      </c>
      <c r="AA96" s="268">
        <v>2</v>
      </c>
      <c r="AB96" s="267">
        <v>1</v>
      </c>
      <c r="AC96" s="267">
        <v>1</v>
      </c>
      <c r="AD96" s="267">
        <v>13</v>
      </c>
      <c r="AE96" s="267">
        <v>6</v>
      </c>
      <c r="AF96" s="267">
        <v>6</v>
      </c>
      <c r="AG96" s="273">
        <v>5</v>
      </c>
      <c r="AH96" s="267">
        <v>7</v>
      </c>
      <c r="AI96" s="267">
        <v>4</v>
      </c>
      <c r="AJ96" s="267">
        <v>7</v>
      </c>
      <c r="AK96" s="267">
        <v>3</v>
      </c>
      <c r="AL96" s="267">
        <v>4</v>
      </c>
      <c r="AM96" s="268">
        <v>2</v>
      </c>
      <c r="AN96" s="267">
        <v>1</v>
      </c>
      <c r="AO96" s="267">
        <v>0</v>
      </c>
      <c r="AP96" s="267">
        <v>6</v>
      </c>
      <c r="AQ96" s="267">
        <v>6</v>
      </c>
      <c r="AR96" s="267">
        <v>4</v>
      </c>
      <c r="AS96" s="273">
        <v>5</v>
      </c>
      <c r="AT96" s="267">
        <v>8</v>
      </c>
      <c r="AU96" s="267">
        <v>4</v>
      </c>
      <c r="AV96" s="267">
        <v>4</v>
      </c>
      <c r="AW96" s="267">
        <v>1</v>
      </c>
      <c r="AX96" s="267">
        <v>3</v>
      </c>
      <c r="AY96" s="268">
        <f>+'２・３ページ'!Y70</f>
        <v>4</v>
      </c>
    </row>
    <row r="97" spans="1:51" x14ac:dyDescent="0.2">
      <c r="A97" t="s">
        <v>286</v>
      </c>
      <c r="B97" t="s">
        <v>287</v>
      </c>
      <c r="D97" s="242">
        <v>17</v>
      </c>
      <c r="E97" s="242">
        <v>31</v>
      </c>
      <c r="F97" s="242">
        <v>23</v>
      </c>
      <c r="G97" s="242">
        <v>20</v>
      </c>
      <c r="H97" s="242">
        <v>22</v>
      </c>
      <c r="I97" s="242">
        <v>33</v>
      </c>
      <c r="J97" s="242">
        <v>13</v>
      </c>
      <c r="K97" s="242">
        <v>27</v>
      </c>
      <c r="L97" s="242">
        <v>9</v>
      </c>
      <c r="M97" s="242">
        <v>14</v>
      </c>
      <c r="N97" s="242">
        <v>21</v>
      </c>
      <c r="O97" s="242">
        <v>28</v>
      </c>
      <c r="P97" s="242">
        <v>33</v>
      </c>
      <c r="Q97" s="242">
        <v>13</v>
      </c>
      <c r="R97" s="242">
        <v>23</v>
      </c>
      <c r="S97" s="242">
        <v>14</v>
      </c>
      <c r="T97" s="242">
        <v>13</v>
      </c>
      <c r="U97" s="242">
        <v>10</v>
      </c>
      <c r="V97" s="242">
        <v>35</v>
      </c>
      <c r="W97" s="242">
        <v>33</v>
      </c>
      <c r="X97" s="242">
        <v>30</v>
      </c>
      <c r="Y97" s="242">
        <v>15</v>
      </c>
      <c r="Z97" s="242">
        <v>9</v>
      </c>
      <c r="AA97" s="242">
        <v>19</v>
      </c>
      <c r="AB97" s="242">
        <v>3</v>
      </c>
      <c r="AC97" s="242">
        <v>16</v>
      </c>
      <c r="AD97" s="242">
        <v>14</v>
      </c>
      <c r="AE97" s="242">
        <v>21</v>
      </c>
      <c r="AF97" s="242">
        <v>10</v>
      </c>
      <c r="AG97" s="242">
        <v>46</v>
      </c>
      <c r="AH97" s="242">
        <v>25</v>
      </c>
      <c r="AI97" s="242">
        <v>11</v>
      </c>
      <c r="AJ97" s="242">
        <v>34</v>
      </c>
      <c r="AK97" s="242">
        <v>9</v>
      </c>
      <c r="AL97" s="242">
        <v>50</v>
      </c>
      <c r="AM97" s="242">
        <v>14</v>
      </c>
      <c r="AN97" s="242">
        <v>9</v>
      </c>
      <c r="AO97" s="242">
        <v>12</v>
      </c>
      <c r="AP97" s="242">
        <v>12</v>
      </c>
      <c r="AQ97" s="242">
        <v>13</v>
      </c>
      <c r="AR97" s="242">
        <v>7</v>
      </c>
      <c r="AS97" s="242">
        <v>8</v>
      </c>
      <c r="AT97" s="242">
        <v>7</v>
      </c>
      <c r="AU97" s="242">
        <v>28</v>
      </c>
      <c r="AV97" s="242">
        <v>16</v>
      </c>
      <c r="AW97" s="242">
        <v>9</v>
      </c>
      <c r="AX97" s="242">
        <v>12</v>
      </c>
      <c r="AY97" s="242">
        <f>+'２・３ページ'!Y25</f>
        <v>9</v>
      </c>
    </row>
    <row r="98" spans="1:51" x14ac:dyDescent="0.2">
      <c r="B98" t="s">
        <v>288</v>
      </c>
      <c r="D98" s="242">
        <v>65</v>
      </c>
      <c r="E98" s="242">
        <v>87</v>
      </c>
      <c r="F98" s="242">
        <v>83</v>
      </c>
      <c r="G98" s="242">
        <v>68</v>
      </c>
      <c r="H98" s="242">
        <v>67</v>
      </c>
      <c r="I98" s="242">
        <v>62</v>
      </c>
      <c r="J98" s="242">
        <v>71</v>
      </c>
      <c r="K98" s="242">
        <v>93</v>
      </c>
      <c r="L98" s="242">
        <v>75</v>
      </c>
      <c r="M98" s="242">
        <v>87</v>
      </c>
      <c r="N98" s="242">
        <v>78</v>
      </c>
      <c r="O98" s="242">
        <v>51</v>
      </c>
      <c r="P98" s="242">
        <v>99</v>
      </c>
      <c r="Q98" s="242">
        <v>94</v>
      </c>
      <c r="R98" s="242">
        <v>21</v>
      </c>
      <c r="S98" s="242">
        <v>53</v>
      </c>
      <c r="T98" s="242">
        <v>34</v>
      </c>
      <c r="U98" s="242">
        <v>56</v>
      </c>
      <c r="V98" s="242">
        <v>117</v>
      </c>
      <c r="W98" s="242">
        <v>48</v>
      </c>
      <c r="X98" s="242">
        <v>43</v>
      </c>
      <c r="Y98" s="242">
        <v>51</v>
      </c>
      <c r="Z98" s="242">
        <v>54</v>
      </c>
      <c r="AA98" s="242">
        <v>32</v>
      </c>
      <c r="AB98" s="242">
        <v>28</v>
      </c>
      <c r="AC98" s="242">
        <v>24</v>
      </c>
      <c r="AD98" s="242">
        <v>27</v>
      </c>
      <c r="AE98" s="242">
        <v>40</v>
      </c>
      <c r="AF98" s="242">
        <v>22</v>
      </c>
      <c r="AG98" s="242">
        <v>37</v>
      </c>
      <c r="AH98" s="242">
        <v>26</v>
      </c>
      <c r="AI98" s="242">
        <v>36</v>
      </c>
      <c r="AJ98" s="242">
        <v>44</v>
      </c>
      <c r="AK98" s="242">
        <v>42</v>
      </c>
      <c r="AL98" s="242">
        <v>52</v>
      </c>
      <c r="AM98" s="242">
        <v>39</v>
      </c>
      <c r="AN98" s="242">
        <v>33</v>
      </c>
      <c r="AO98" s="242">
        <v>13</v>
      </c>
      <c r="AP98" s="242">
        <v>77</v>
      </c>
      <c r="AQ98" s="242">
        <v>28</v>
      </c>
      <c r="AR98" s="242">
        <v>15</v>
      </c>
      <c r="AS98" s="242">
        <v>31</v>
      </c>
      <c r="AT98" s="242">
        <v>65</v>
      </c>
      <c r="AU98" s="242">
        <v>58</v>
      </c>
      <c r="AV98" s="242">
        <v>64</v>
      </c>
      <c r="AW98" s="242">
        <v>48</v>
      </c>
      <c r="AX98" s="242">
        <v>21</v>
      </c>
      <c r="AY98" s="242">
        <f>+'２・３ページ'!Y34</f>
        <v>57</v>
      </c>
    </row>
    <row r="99" spans="1:51" x14ac:dyDescent="0.2">
      <c r="B99" t="s">
        <v>289</v>
      </c>
      <c r="D99" s="242">
        <v>21</v>
      </c>
      <c r="E99" s="242">
        <v>80</v>
      </c>
      <c r="F99" s="242">
        <v>81</v>
      </c>
      <c r="G99" s="242">
        <v>96</v>
      </c>
      <c r="H99" s="242">
        <v>76</v>
      </c>
      <c r="I99" s="242">
        <v>38</v>
      </c>
      <c r="J99" s="242">
        <v>100</v>
      </c>
      <c r="K99" s="242">
        <v>53</v>
      </c>
      <c r="L99" s="242">
        <v>106</v>
      </c>
      <c r="M99" s="242">
        <v>155</v>
      </c>
      <c r="N99" s="242">
        <v>65</v>
      </c>
      <c r="O99" s="242">
        <v>167</v>
      </c>
      <c r="P99" s="242">
        <v>142</v>
      </c>
      <c r="Q99" s="242">
        <v>132</v>
      </c>
      <c r="R99" s="242">
        <v>20</v>
      </c>
      <c r="S99" s="242">
        <v>70</v>
      </c>
      <c r="T99" s="242">
        <v>30</v>
      </c>
      <c r="U99" s="242">
        <v>107</v>
      </c>
      <c r="V99" s="242">
        <v>70</v>
      </c>
      <c r="W99" s="242">
        <v>27</v>
      </c>
      <c r="X99" s="242">
        <v>124</v>
      </c>
      <c r="Y99" s="242">
        <v>16</v>
      </c>
      <c r="Z99" s="242">
        <v>41</v>
      </c>
      <c r="AA99" s="242">
        <v>148</v>
      </c>
      <c r="AB99" s="242">
        <v>41</v>
      </c>
      <c r="AC99" s="242">
        <v>73</v>
      </c>
      <c r="AD99" s="242">
        <v>53</v>
      </c>
      <c r="AE99" s="242">
        <v>38</v>
      </c>
      <c r="AF99" s="242">
        <v>65</v>
      </c>
      <c r="AG99" s="242">
        <v>108</v>
      </c>
      <c r="AH99" s="242">
        <v>57</v>
      </c>
      <c r="AI99" s="242">
        <v>54</v>
      </c>
      <c r="AJ99" s="242">
        <v>15</v>
      </c>
      <c r="AK99" s="242">
        <v>59</v>
      </c>
      <c r="AL99" s="242">
        <v>85</v>
      </c>
      <c r="AM99" s="242">
        <v>95</v>
      </c>
      <c r="AN99" s="242">
        <v>61</v>
      </c>
      <c r="AO99" s="242">
        <v>118</v>
      </c>
      <c r="AP99" s="242">
        <v>47</v>
      </c>
      <c r="AQ99" s="242">
        <v>45</v>
      </c>
      <c r="AR99" s="242">
        <v>15</v>
      </c>
      <c r="AS99" s="242">
        <v>33</v>
      </c>
      <c r="AT99" s="242">
        <v>79</v>
      </c>
      <c r="AU99" s="242">
        <v>35</v>
      </c>
      <c r="AV99" s="242">
        <v>17</v>
      </c>
      <c r="AW99" s="242">
        <v>48</v>
      </c>
      <c r="AX99" s="242">
        <v>55</v>
      </c>
      <c r="AY99" s="242">
        <f>+'２・３ページ'!Y94</f>
        <v>22</v>
      </c>
    </row>
    <row r="100" spans="1:51" x14ac:dyDescent="0.2">
      <c r="B100" t="s">
        <v>290</v>
      </c>
      <c r="D100" s="242">
        <v>6</v>
      </c>
      <c r="E100" s="242">
        <v>8</v>
      </c>
      <c r="F100" s="242">
        <v>7</v>
      </c>
      <c r="G100" s="242">
        <v>25</v>
      </c>
      <c r="H100" s="242">
        <v>10</v>
      </c>
      <c r="I100" s="242">
        <v>7</v>
      </c>
      <c r="J100" s="242">
        <v>8</v>
      </c>
      <c r="K100" s="242">
        <v>16</v>
      </c>
      <c r="L100" s="242">
        <v>10</v>
      </c>
      <c r="M100" s="242">
        <v>40</v>
      </c>
      <c r="N100" s="242">
        <v>2</v>
      </c>
      <c r="O100" s="242">
        <v>22</v>
      </c>
      <c r="P100" s="242">
        <v>8</v>
      </c>
      <c r="Q100" s="242">
        <v>10</v>
      </c>
      <c r="R100" s="242">
        <v>6</v>
      </c>
      <c r="S100" s="242">
        <v>9</v>
      </c>
      <c r="T100" s="242">
        <v>3</v>
      </c>
      <c r="U100" s="242">
        <v>15</v>
      </c>
      <c r="V100" s="242">
        <v>5</v>
      </c>
      <c r="W100" s="242">
        <v>6</v>
      </c>
      <c r="X100" s="242">
        <v>8</v>
      </c>
      <c r="Y100" s="242">
        <v>9</v>
      </c>
      <c r="Z100" s="242">
        <v>7</v>
      </c>
      <c r="AA100" s="242">
        <v>7</v>
      </c>
      <c r="AB100" s="242">
        <v>4</v>
      </c>
      <c r="AC100" s="242">
        <v>5</v>
      </c>
      <c r="AD100" s="242">
        <v>3</v>
      </c>
      <c r="AE100" s="242">
        <v>5</v>
      </c>
      <c r="AF100" s="242">
        <v>16</v>
      </c>
      <c r="AG100" s="242">
        <v>4</v>
      </c>
      <c r="AH100" s="242">
        <v>6</v>
      </c>
      <c r="AI100" s="242">
        <v>3</v>
      </c>
      <c r="AJ100" s="242">
        <v>3</v>
      </c>
      <c r="AK100" s="242">
        <v>6</v>
      </c>
      <c r="AL100" s="242">
        <v>2</v>
      </c>
      <c r="AM100" s="242">
        <v>3</v>
      </c>
      <c r="AN100" s="242">
        <v>2</v>
      </c>
      <c r="AO100" s="242">
        <v>1</v>
      </c>
      <c r="AP100" s="242">
        <v>2</v>
      </c>
      <c r="AQ100" s="242">
        <v>5</v>
      </c>
      <c r="AR100" s="242">
        <v>3</v>
      </c>
      <c r="AS100" s="242">
        <v>3</v>
      </c>
      <c r="AT100" s="242">
        <v>3</v>
      </c>
      <c r="AU100" s="242">
        <v>2</v>
      </c>
      <c r="AV100" s="242">
        <v>2</v>
      </c>
      <c r="AW100" s="242">
        <v>3</v>
      </c>
      <c r="AX100" s="242">
        <v>7</v>
      </c>
      <c r="AY100" s="242">
        <f>+'２・３ページ'!Y97</f>
        <v>3</v>
      </c>
    </row>
    <row r="101" spans="1:51" x14ac:dyDescent="0.2">
      <c r="A101" s="265" t="s">
        <v>268</v>
      </c>
      <c r="B101" s="266"/>
      <c r="C101" s="266"/>
      <c r="D101" s="267">
        <f>SUM(D97:D100)</f>
        <v>109</v>
      </c>
      <c r="E101" s="267">
        <f t="shared" ref="E101:N101" si="53">SUM(E97:E100)</f>
        <v>206</v>
      </c>
      <c r="F101" s="267">
        <f t="shared" si="53"/>
        <v>194</v>
      </c>
      <c r="G101" s="267">
        <f t="shared" si="53"/>
        <v>209</v>
      </c>
      <c r="H101" s="267">
        <f t="shared" si="53"/>
        <v>175</v>
      </c>
      <c r="I101" s="273">
        <f>SUM(I97:I100)</f>
        <v>140</v>
      </c>
      <c r="J101" s="267">
        <f>SUM(J97:J100)</f>
        <v>192</v>
      </c>
      <c r="K101" s="267">
        <f t="shared" si="53"/>
        <v>189</v>
      </c>
      <c r="L101" s="267">
        <f t="shared" si="53"/>
        <v>200</v>
      </c>
      <c r="M101" s="267">
        <f>SUM(M97:M100)</f>
        <v>296</v>
      </c>
      <c r="N101" s="267">
        <f t="shared" si="53"/>
        <v>166</v>
      </c>
      <c r="O101" s="268">
        <f>SUM(O97:O100)</f>
        <v>268</v>
      </c>
      <c r="P101" s="267">
        <f>SUM(P97:P100)</f>
        <v>282</v>
      </c>
      <c r="Q101" s="267">
        <f t="shared" ref="Q101:T101" si="54">SUM(Q97:Q100)</f>
        <v>249</v>
      </c>
      <c r="R101" s="267">
        <f t="shared" si="54"/>
        <v>70</v>
      </c>
      <c r="S101" s="267">
        <f t="shared" si="54"/>
        <v>146</v>
      </c>
      <c r="T101" s="267">
        <f t="shared" si="54"/>
        <v>80</v>
      </c>
      <c r="U101" s="273">
        <f>SUM(U97:U100)</f>
        <v>188</v>
      </c>
      <c r="V101" s="267">
        <f>SUM(V97:V100)</f>
        <v>227</v>
      </c>
      <c r="W101" s="267">
        <f t="shared" ref="W101:X101" si="55">SUM(W97:W100)</f>
        <v>114</v>
      </c>
      <c r="X101" s="267">
        <f t="shared" si="55"/>
        <v>205</v>
      </c>
      <c r="Y101" s="267">
        <f>SUM(Y97:Y100)</f>
        <v>91</v>
      </c>
      <c r="Z101" s="267">
        <f t="shared" ref="Z101" si="56">SUM(Z97:Z100)</f>
        <v>111</v>
      </c>
      <c r="AA101" s="268">
        <f>SUM(AA97:AA100)</f>
        <v>206</v>
      </c>
      <c r="AB101" s="267">
        <f>SUM(AB97:AB100)</f>
        <v>76</v>
      </c>
      <c r="AC101" s="267">
        <f t="shared" ref="AC101:AF101" si="57">SUM(AC97:AC100)</f>
        <v>118</v>
      </c>
      <c r="AD101" s="267">
        <f t="shared" si="57"/>
        <v>97</v>
      </c>
      <c r="AE101" s="267">
        <f t="shared" si="57"/>
        <v>104</v>
      </c>
      <c r="AF101" s="267">
        <f t="shared" si="57"/>
        <v>113</v>
      </c>
      <c r="AG101" s="273">
        <f>SUM(AG97:AG100)</f>
        <v>195</v>
      </c>
      <c r="AH101" s="267">
        <f>SUM(AH97:AH100)</f>
        <v>114</v>
      </c>
      <c r="AI101" s="267">
        <f t="shared" ref="AI101:AJ101" si="58">SUM(AI97:AI100)</f>
        <v>104</v>
      </c>
      <c r="AJ101" s="267">
        <f t="shared" si="58"/>
        <v>96</v>
      </c>
      <c r="AK101" s="267">
        <f>SUM(AK97:AK100)</f>
        <v>116</v>
      </c>
      <c r="AL101" s="267">
        <f t="shared" ref="AL101" si="59">SUM(AL97:AL100)</f>
        <v>189</v>
      </c>
      <c r="AM101" s="268">
        <f>SUM(AM97:AM100)</f>
        <v>151</v>
      </c>
      <c r="AN101" s="267">
        <f>SUM(AN97:AN100)</f>
        <v>105</v>
      </c>
      <c r="AO101" s="267">
        <f t="shared" ref="AO101:AR101" si="60">SUM(AO97:AO100)</f>
        <v>144</v>
      </c>
      <c r="AP101" s="267">
        <f t="shared" si="60"/>
        <v>138</v>
      </c>
      <c r="AQ101" s="267">
        <f t="shared" si="60"/>
        <v>91</v>
      </c>
      <c r="AR101" s="267">
        <f t="shared" si="60"/>
        <v>40</v>
      </c>
      <c r="AS101" s="273">
        <f>SUM(AS97:AS100)</f>
        <v>75</v>
      </c>
      <c r="AT101" s="267">
        <f>SUM(AT97:AT100)</f>
        <v>154</v>
      </c>
      <c r="AU101" s="267">
        <f t="shared" ref="AU101:AV101" si="61">SUM(AU97:AU100)</f>
        <v>123</v>
      </c>
      <c r="AV101" s="267">
        <f t="shared" si="61"/>
        <v>99</v>
      </c>
      <c r="AW101" s="267">
        <f>SUM(AW97:AW100)</f>
        <v>108</v>
      </c>
      <c r="AX101" s="267">
        <f t="shared" ref="AX101" si="62">SUM(AX97:AX100)</f>
        <v>95</v>
      </c>
      <c r="AY101" s="268">
        <f>SUM(AY97:AY100)</f>
        <v>91</v>
      </c>
    </row>
    <row r="102" spans="1:51" x14ac:dyDescent="0.2">
      <c r="A102" s="265" t="s">
        <v>291</v>
      </c>
      <c r="B102" s="266" t="s">
        <v>5</v>
      </c>
      <c r="C102" s="266"/>
      <c r="D102" s="267">
        <v>294</v>
      </c>
      <c r="E102" s="267">
        <v>243</v>
      </c>
      <c r="F102" s="267">
        <v>270</v>
      </c>
      <c r="G102" s="267">
        <v>451</v>
      </c>
      <c r="H102" s="267">
        <v>234</v>
      </c>
      <c r="I102" s="273">
        <v>204</v>
      </c>
      <c r="J102" s="267">
        <v>271</v>
      </c>
      <c r="K102" s="267">
        <v>298</v>
      </c>
      <c r="L102" s="267">
        <v>323</v>
      </c>
      <c r="M102" s="267">
        <v>354</v>
      </c>
      <c r="N102" s="267">
        <v>318</v>
      </c>
      <c r="O102" s="268">
        <v>188</v>
      </c>
      <c r="P102" s="267">
        <v>227</v>
      </c>
      <c r="Q102" s="267">
        <v>155</v>
      </c>
      <c r="R102" s="267">
        <v>133</v>
      </c>
      <c r="S102" s="267">
        <v>335</v>
      </c>
      <c r="T102" s="267">
        <v>192</v>
      </c>
      <c r="U102" s="273">
        <v>163</v>
      </c>
      <c r="V102" s="267">
        <v>283</v>
      </c>
      <c r="W102" s="267">
        <v>233</v>
      </c>
      <c r="X102" s="267">
        <v>90</v>
      </c>
      <c r="Y102" s="267">
        <v>213</v>
      </c>
      <c r="Z102" s="267">
        <v>146</v>
      </c>
      <c r="AA102" s="268">
        <v>247</v>
      </c>
      <c r="AB102" s="267">
        <v>115</v>
      </c>
      <c r="AC102" s="267">
        <v>147</v>
      </c>
      <c r="AD102" s="267">
        <v>112</v>
      </c>
      <c r="AE102" s="267">
        <v>145</v>
      </c>
      <c r="AF102" s="267">
        <v>89</v>
      </c>
      <c r="AG102" s="273">
        <v>316</v>
      </c>
      <c r="AH102" s="267">
        <v>215</v>
      </c>
      <c r="AI102" s="267">
        <v>79</v>
      </c>
      <c r="AJ102" s="267">
        <v>211</v>
      </c>
      <c r="AK102" s="267">
        <v>143</v>
      </c>
      <c r="AL102" s="267">
        <v>13</v>
      </c>
      <c r="AM102" s="268">
        <v>61</v>
      </c>
      <c r="AN102" s="267">
        <v>178</v>
      </c>
      <c r="AO102" s="267">
        <v>368</v>
      </c>
      <c r="AP102" s="267">
        <v>138</v>
      </c>
      <c r="AQ102" s="267">
        <v>165</v>
      </c>
      <c r="AR102" s="267">
        <v>66</v>
      </c>
      <c r="AS102" s="273">
        <v>196</v>
      </c>
      <c r="AT102" s="267">
        <v>152</v>
      </c>
      <c r="AU102" s="267">
        <v>148</v>
      </c>
      <c r="AV102" s="267">
        <v>127</v>
      </c>
      <c r="AW102" s="267">
        <v>174</v>
      </c>
      <c r="AX102" s="267">
        <v>154</v>
      </c>
      <c r="AY102" s="268">
        <f>+'２・３ページ'!Y13</f>
        <v>135</v>
      </c>
    </row>
    <row r="103" spans="1:51" x14ac:dyDescent="0.2">
      <c r="D103" s="242">
        <f>D77+D84+D88+D92+D95+D96+D101+D102</f>
        <v>975</v>
      </c>
      <c r="E103" s="242">
        <f>E77+E84+E88+E92+E95+E96+E101+E102</f>
        <v>1132</v>
      </c>
      <c r="F103" s="242">
        <f>F77+F84+F88+F92+F95+F96+F101+F102</f>
        <v>1173</v>
      </c>
      <c r="G103" s="242">
        <f t="shared" ref="G103:L103" si="63">G77+G84+G88+G92+G95+G96+G101+G102</f>
        <v>1465</v>
      </c>
      <c r="H103" s="242">
        <f>H77+H84+H88+H92+H95+H96+H101+H102</f>
        <v>1068</v>
      </c>
      <c r="I103" s="242">
        <f t="shared" si="63"/>
        <v>996</v>
      </c>
      <c r="J103" s="242">
        <f t="shared" si="63"/>
        <v>1234</v>
      </c>
      <c r="K103" s="242">
        <f t="shared" si="63"/>
        <v>1288</v>
      </c>
      <c r="L103" s="242">
        <f t="shared" si="63"/>
        <v>1408</v>
      </c>
      <c r="M103" s="242">
        <f t="shared" ref="M103:R103" si="64">M77+M84+M88+M92+M95+M96+M101+M102</f>
        <v>1553</v>
      </c>
      <c r="N103" s="242">
        <f t="shared" si="64"/>
        <v>1164</v>
      </c>
      <c r="O103" s="242">
        <f t="shared" si="64"/>
        <v>1254</v>
      </c>
      <c r="P103" s="242">
        <f t="shared" si="64"/>
        <v>1028</v>
      </c>
      <c r="Q103" s="242">
        <f t="shared" si="64"/>
        <v>1072</v>
      </c>
      <c r="R103" s="242">
        <f t="shared" si="64"/>
        <v>810</v>
      </c>
      <c r="S103" s="242">
        <f t="shared" ref="S103" si="65">S77+S84+S88+S92+S95+S96+S101+S102</f>
        <v>1174</v>
      </c>
      <c r="T103" s="242">
        <f>T77+T84+T88+T92+T95+T96+T101+T102</f>
        <v>740</v>
      </c>
      <c r="U103" s="242">
        <f t="shared" ref="U103:X103" si="66">U77+U84+U88+U92+U95+U96+U101+U102</f>
        <v>1255</v>
      </c>
      <c r="V103" s="242">
        <f t="shared" si="66"/>
        <v>1302</v>
      </c>
      <c r="W103" s="242">
        <f t="shared" si="66"/>
        <v>1262</v>
      </c>
      <c r="X103" s="242">
        <f t="shared" si="66"/>
        <v>1046</v>
      </c>
      <c r="Y103" s="242">
        <f>Y77+Y84+Y88+Y92+Y95+Y96+Y101+Y102</f>
        <v>873</v>
      </c>
      <c r="Z103" s="242">
        <f>Z77+Z84+Z88+Z92+Z95+Z96+Z101+Z102</f>
        <v>1051</v>
      </c>
      <c r="AA103" s="242">
        <f>AA77+AA84+AA88+AA92+AA95+AA96+AA101+AA102</f>
        <v>1148</v>
      </c>
      <c r="AB103" s="242">
        <f t="shared" ref="AB103:AE103" si="67">AB77+AB84+AB88+AB92+AB95+AB96+AB101+AB102</f>
        <v>676</v>
      </c>
      <c r="AC103" s="242">
        <f t="shared" si="67"/>
        <v>918</v>
      </c>
      <c r="AD103" s="242">
        <f t="shared" si="67"/>
        <v>768</v>
      </c>
      <c r="AE103" s="242">
        <f t="shared" si="67"/>
        <v>1094</v>
      </c>
      <c r="AF103" s="242">
        <f>AF77+AF84+AF88+AF92+AF95+AF96+AF101+AF102</f>
        <v>600</v>
      </c>
      <c r="AG103" s="242">
        <f t="shared" ref="AG103:AJ103" si="68">AG77+AG84+AG88+AG92+AG95+AG96+AG101+AG102</f>
        <v>1471</v>
      </c>
      <c r="AH103" s="242">
        <f t="shared" si="68"/>
        <v>921</v>
      </c>
      <c r="AI103" s="242">
        <f t="shared" si="68"/>
        <v>772</v>
      </c>
      <c r="AJ103" s="242">
        <f t="shared" si="68"/>
        <v>1105</v>
      </c>
      <c r="AK103" s="242">
        <f>AK77+AK84+AK88+AK92+AK95+AK96+AK101+AK102</f>
        <v>907</v>
      </c>
      <c r="AL103" s="242">
        <f>AL77+AL84+AL88+AL92+AL95+AL96+AL101+AL102</f>
        <v>817</v>
      </c>
      <c r="AM103" s="242">
        <f>AM77+AM84+AM88+AM92+AM95+AM96+AM101+AM102</f>
        <v>994</v>
      </c>
      <c r="AN103" s="242">
        <f t="shared" ref="AN103:AQ103" si="69">AN77+AN84+AN88+AN92+AN95+AN96+AN101+AN102</f>
        <v>713</v>
      </c>
      <c r="AO103" s="242">
        <f t="shared" si="69"/>
        <v>1090</v>
      </c>
      <c r="AP103" s="242">
        <f t="shared" si="69"/>
        <v>810</v>
      </c>
      <c r="AQ103" s="242">
        <f t="shared" si="69"/>
        <v>908</v>
      </c>
      <c r="AR103" s="242">
        <f>AR77+AR84+AR88+AR92+AR95+AR96+AR101+AR102</f>
        <v>478</v>
      </c>
      <c r="AS103" s="242">
        <f t="shared" ref="AS103:AV103" si="70">AS77+AS84+AS88+AS92+AS95+AS96+AS101+AS102</f>
        <v>1007</v>
      </c>
      <c r="AT103" s="242">
        <f t="shared" si="70"/>
        <v>849</v>
      </c>
      <c r="AU103" s="242">
        <f t="shared" si="70"/>
        <v>740</v>
      </c>
      <c r="AV103" s="242">
        <f t="shared" si="70"/>
        <v>762</v>
      </c>
      <c r="AW103" s="242">
        <f>AW77+AW84+AW88+AW92+AW95+AW96+AW101+AW102</f>
        <v>891</v>
      </c>
      <c r="AX103" s="242">
        <f>AX77+AX84+AX88+AX92+AX95+AX96+AX101+AX102</f>
        <v>777</v>
      </c>
      <c r="AY103" s="242">
        <f>AY77+AY84+AY88+AY92+AY95+AY96+AY101+AY102</f>
        <v>843</v>
      </c>
    </row>
    <row r="110" spans="1:51" x14ac:dyDescent="0.2">
      <c r="C110" t="s">
        <v>292</v>
      </c>
      <c r="D110" t="s">
        <v>261</v>
      </c>
      <c r="E110" t="s">
        <v>269</v>
      </c>
      <c r="F110" t="s">
        <v>275</v>
      </c>
      <c r="G110" t="s">
        <v>278</v>
      </c>
      <c r="H110" t="s">
        <v>281</v>
      </c>
      <c r="I110" t="s">
        <v>284</v>
      </c>
      <c r="J110" t="s">
        <v>286</v>
      </c>
      <c r="K110" t="s">
        <v>291</v>
      </c>
      <c r="O110" t="s">
        <v>292</v>
      </c>
      <c r="P110" t="s">
        <v>73</v>
      </c>
      <c r="Q110" t="s">
        <v>75</v>
      </c>
      <c r="R110" t="s">
        <v>76</v>
      </c>
      <c r="S110" t="s">
        <v>77</v>
      </c>
    </row>
    <row r="111" spans="1:51" x14ac:dyDescent="0.2">
      <c r="A111" t="s">
        <v>350</v>
      </c>
      <c r="B111" t="s">
        <v>294</v>
      </c>
      <c r="C111">
        <v>825</v>
      </c>
      <c r="D111">
        <v>170</v>
      </c>
      <c r="E111">
        <v>227</v>
      </c>
      <c r="F111">
        <v>49</v>
      </c>
      <c r="G111">
        <v>115</v>
      </c>
      <c r="H111">
        <v>38</v>
      </c>
      <c r="I111">
        <v>11</v>
      </c>
      <c r="J111">
        <v>62</v>
      </c>
      <c r="K111">
        <v>153</v>
      </c>
      <c r="M111" s="276" t="s">
        <v>350</v>
      </c>
      <c r="N111" t="s">
        <v>294</v>
      </c>
      <c r="O111">
        <v>825</v>
      </c>
      <c r="P111">
        <v>472</v>
      </c>
      <c r="Q111">
        <v>331</v>
      </c>
      <c r="R111">
        <v>1</v>
      </c>
      <c r="S111">
        <v>21</v>
      </c>
    </row>
    <row r="112" spans="1:51" x14ac:dyDescent="0.2">
      <c r="B112" t="s">
        <v>18</v>
      </c>
      <c r="C112">
        <v>896</v>
      </c>
      <c r="D112">
        <v>164</v>
      </c>
      <c r="E112">
        <v>253</v>
      </c>
      <c r="F112">
        <v>84</v>
      </c>
      <c r="G112">
        <v>72</v>
      </c>
      <c r="H112">
        <v>18</v>
      </c>
      <c r="I112">
        <v>4</v>
      </c>
      <c r="J112">
        <v>71</v>
      </c>
      <c r="K112">
        <v>230</v>
      </c>
      <c r="N112" t="s">
        <v>18</v>
      </c>
      <c r="O112">
        <v>896</v>
      </c>
      <c r="P112">
        <v>498</v>
      </c>
      <c r="Q112">
        <v>259</v>
      </c>
      <c r="R112">
        <v>48</v>
      </c>
      <c r="S112">
        <v>91</v>
      </c>
    </row>
    <row r="113" spans="1:19" x14ac:dyDescent="0.2">
      <c r="B113" t="s">
        <v>19</v>
      </c>
      <c r="C113">
        <v>1000</v>
      </c>
      <c r="D113">
        <v>314</v>
      </c>
      <c r="E113">
        <v>155</v>
      </c>
      <c r="F113">
        <v>55</v>
      </c>
      <c r="G113">
        <v>133</v>
      </c>
      <c r="H113">
        <v>19</v>
      </c>
      <c r="I113">
        <v>7</v>
      </c>
      <c r="J113">
        <v>103</v>
      </c>
      <c r="K113">
        <v>214</v>
      </c>
      <c r="N113" t="s">
        <v>19</v>
      </c>
      <c r="O113">
        <v>1000</v>
      </c>
      <c r="P113">
        <v>577</v>
      </c>
      <c r="Q113">
        <v>375</v>
      </c>
      <c r="R113">
        <v>20</v>
      </c>
      <c r="S113">
        <v>28</v>
      </c>
    </row>
    <row r="114" spans="1:19" x14ac:dyDescent="0.2">
      <c r="B114" t="s">
        <v>20</v>
      </c>
      <c r="C114">
        <v>1034</v>
      </c>
      <c r="D114">
        <v>261</v>
      </c>
      <c r="E114">
        <v>301</v>
      </c>
      <c r="F114">
        <v>64</v>
      </c>
      <c r="G114">
        <v>104</v>
      </c>
      <c r="H114">
        <v>15</v>
      </c>
      <c r="I114">
        <v>8</v>
      </c>
      <c r="J114">
        <v>83</v>
      </c>
      <c r="K114">
        <v>198</v>
      </c>
      <c r="N114" t="s">
        <v>20</v>
      </c>
      <c r="O114">
        <v>1034</v>
      </c>
      <c r="P114">
        <v>668</v>
      </c>
      <c r="Q114">
        <v>273</v>
      </c>
      <c r="R114">
        <v>0</v>
      </c>
      <c r="S114">
        <v>93</v>
      </c>
    </row>
    <row r="115" spans="1:19" x14ac:dyDescent="0.2">
      <c r="B115" t="s">
        <v>21</v>
      </c>
      <c r="C115">
        <v>692</v>
      </c>
      <c r="D115">
        <v>187</v>
      </c>
      <c r="E115">
        <v>215</v>
      </c>
      <c r="F115">
        <v>79</v>
      </c>
      <c r="G115">
        <v>58</v>
      </c>
      <c r="H115">
        <v>15</v>
      </c>
      <c r="I115">
        <v>13</v>
      </c>
      <c r="J115">
        <v>38</v>
      </c>
      <c r="K115">
        <v>87</v>
      </c>
      <c r="N115" t="s">
        <v>21</v>
      </c>
      <c r="O115">
        <v>692</v>
      </c>
      <c r="P115">
        <v>465</v>
      </c>
      <c r="Q115">
        <v>119</v>
      </c>
      <c r="R115">
        <v>0</v>
      </c>
      <c r="S115">
        <v>108</v>
      </c>
    </row>
    <row r="116" spans="1:19" x14ac:dyDescent="0.2">
      <c r="B116" t="s">
        <v>22</v>
      </c>
      <c r="C116">
        <v>1462</v>
      </c>
      <c r="D116">
        <v>255</v>
      </c>
      <c r="E116">
        <v>625</v>
      </c>
      <c r="F116">
        <v>92</v>
      </c>
      <c r="G116">
        <v>81</v>
      </c>
      <c r="H116">
        <v>33</v>
      </c>
      <c r="I116">
        <v>2</v>
      </c>
      <c r="J116">
        <v>195</v>
      </c>
      <c r="K116">
        <v>179</v>
      </c>
      <c r="N116" t="s">
        <v>22</v>
      </c>
      <c r="O116">
        <v>1462</v>
      </c>
      <c r="P116">
        <v>723</v>
      </c>
      <c r="Q116">
        <v>505</v>
      </c>
      <c r="R116">
        <v>2</v>
      </c>
      <c r="S116">
        <v>232</v>
      </c>
    </row>
    <row r="117" spans="1:19" x14ac:dyDescent="0.2">
      <c r="B117" t="s">
        <v>23</v>
      </c>
      <c r="C117">
        <v>1048</v>
      </c>
      <c r="D117">
        <v>258</v>
      </c>
      <c r="E117">
        <v>391</v>
      </c>
      <c r="F117">
        <v>49</v>
      </c>
      <c r="G117">
        <v>57</v>
      </c>
      <c r="H117">
        <v>17</v>
      </c>
      <c r="I117">
        <v>3</v>
      </c>
      <c r="J117">
        <v>95</v>
      </c>
      <c r="K117">
        <v>178</v>
      </c>
      <c r="N117" t="s">
        <v>23</v>
      </c>
      <c r="O117">
        <v>1048</v>
      </c>
      <c r="P117">
        <v>526</v>
      </c>
      <c r="Q117">
        <v>490</v>
      </c>
      <c r="R117">
        <v>13</v>
      </c>
      <c r="S117">
        <v>19</v>
      </c>
    </row>
    <row r="118" spans="1:19" x14ac:dyDescent="0.2">
      <c r="B118" t="s">
        <v>24</v>
      </c>
      <c r="C118">
        <v>946</v>
      </c>
      <c r="D118">
        <v>234</v>
      </c>
      <c r="E118">
        <v>281</v>
      </c>
      <c r="F118">
        <v>119</v>
      </c>
      <c r="G118">
        <v>58</v>
      </c>
      <c r="H118">
        <v>11</v>
      </c>
      <c r="I118">
        <v>3</v>
      </c>
      <c r="J118">
        <v>126</v>
      </c>
      <c r="K118">
        <v>114</v>
      </c>
      <c r="N118" t="s">
        <v>24</v>
      </c>
      <c r="O118">
        <v>946</v>
      </c>
      <c r="P118">
        <v>501</v>
      </c>
      <c r="Q118">
        <v>408</v>
      </c>
      <c r="R118">
        <v>3</v>
      </c>
      <c r="S118">
        <v>34</v>
      </c>
    </row>
    <row r="119" spans="1:19" x14ac:dyDescent="0.2">
      <c r="B119" t="s">
        <v>25</v>
      </c>
      <c r="C119">
        <v>1155</v>
      </c>
      <c r="D119">
        <v>290</v>
      </c>
      <c r="E119">
        <v>483</v>
      </c>
      <c r="F119">
        <v>69</v>
      </c>
      <c r="G119">
        <v>92</v>
      </c>
      <c r="H119">
        <v>24</v>
      </c>
      <c r="I119">
        <v>8</v>
      </c>
      <c r="J119">
        <v>103</v>
      </c>
      <c r="K119">
        <v>86</v>
      </c>
      <c r="N119" t="s">
        <v>25</v>
      </c>
      <c r="O119">
        <v>1155</v>
      </c>
      <c r="P119">
        <v>497</v>
      </c>
      <c r="Q119">
        <v>594</v>
      </c>
      <c r="R119">
        <v>0</v>
      </c>
      <c r="S119">
        <v>64</v>
      </c>
    </row>
    <row r="120" spans="1:19" x14ac:dyDescent="0.2">
      <c r="B120" t="s">
        <v>14</v>
      </c>
      <c r="C120">
        <v>733</v>
      </c>
      <c r="D120">
        <v>131</v>
      </c>
      <c r="E120">
        <v>241</v>
      </c>
      <c r="F120">
        <v>108</v>
      </c>
      <c r="G120">
        <v>43</v>
      </c>
      <c r="H120">
        <v>12</v>
      </c>
      <c r="I120">
        <v>0</v>
      </c>
      <c r="J120">
        <v>57</v>
      </c>
      <c r="K120">
        <v>141</v>
      </c>
      <c r="N120" t="s">
        <v>14</v>
      </c>
      <c r="O120">
        <v>733</v>
      </c>
      <c r="P120">
        <v>291</v>
      </c>
      <c r="Q120">
        <v>398</v>
      </c>
      <c r="R120">
        <v>1</v>
      </c>
      <c r="S120">
        <v>43</v>
      </c>
    </row>
    <row r="121" spans="1:19" x14ac:dyDescent="0.2">
      <c r="B121" t="s">
        <v>15</v>
      </c>
      <c r="C121">
        <v>783</v>
      </c>
      <c r="D121">
        <v>160</v>
      </c>
      <c r="E121">
        <v>279</v>
      </c>
      <c r="F121">
        <v>47</v>
      </c>
      <c r="G121">
        <v>69</v>
      </c>
      <c r="H121">
        <v>15</v>
      </c>
      <c r="I121">
        <v>2</v>
      </c>
      <c r="J121">
        <v>43</v>
      </c>
      <c r="K121">
        <v>168</v>
      </c>
      <c r="N121" t="s">
        <v>15</v>
      </c>
      <c r="O121">
        <v>783</v>
      </c>
      <c r="P121">
        <v>399</v>
      </c>
      <c r="Q121">
        <v>265</v>
      </c>
      <c r="R121">
        <v>40</v>
      </c>
      <c r="S121">
        <v>79</v>
      </c>
    </row>
    <row r="122" spans="1:19" x14ac:dyDescent="0.2">
      <c r="B122" t="s">
        <v>16</v>
      </c>
      <c r="C122">
        <v>759</v>
      </c>
      <c r="D122">
        <v>146</v>
      </c>
      <c r="E122">
        <v>267</v>
      </c>
      <c r="F122">
        <v>80</v>
      </c>
      <c r="G122">
        <v>50</v>
      </c>
      <c r="H122">
        <v>12</v>
      </c>
      <c r="I122">
        <v>1</v>
      </c>
      <c r="J122">
        <v>88</v>
      </c>
      <c r="K122">
        <v>115</v>
      </c>
      <c r="N122" t="s">
        <v>16</v>
      </c>
      <c r="O122">
        <v>759</v>
      </c>
      <c r="P122">
        <v>393</v>
      </c>
      <c r="Q122">
        <v>222</v>
      </c>
      <c r="R122">
        <v>0</v>
      </c>
      <c r="S122">
        <v>144</v>
      </c>
    </row>
    <row r="123" spans="1:19" x14ac:dyDescent="0.2">
      <c r="A123" s="276" t="s">
        <v>351</v>
      </c>
      <c r="B123" t="s">
        <v>17</v>
      </c>
      <c r="C123">
        <v>744</v>
      </c>
      <c r="D123">
        <v>179</v>
      </c>
      <c r="E123">
        <v>224</v>
      </c>
      <c r="F123">
        <v>53</v>
      </c>
      <c r="G123">
        <v>47</v>
      </c>
      <c r="H123">
        <v>12</v>
      </c>
      <c r="I123">
        <v>3</v>
      </c>
      <c r="J123">
        <v>67</v>
      </c>
      <c r="K123">
        <v>159</v>
      </c>
      <c r="M123" s="276" t="s">
        <v>351</v>
      </c>
      <c r="N123" t="s">
        <v>17</v>
      </c>
      <c r="O123">
        <v>744</v>
      </c>
      <c r="P123">
        <v>427</v>
      </c>
      <c r="Q123">
        <v>267</v>
      </c>
      <c r="R123">
        <v>1</v>
      </c>
      <c r="S123">
        <v>49</v>
      </c>
    </row>
    <row r="124" spans="1:19" x14ac:dyDescent="0.2">
      <c r="B124" t="s">
        <v>18</v>
      </c>
      <c r="C124">
        <v>770</v>
      </c>
      <c r="D124">
        <v>175</v>
      </c>
      <c r="E124">
        <v>156</v>
      </c>
      <c r="F124">
        <v>70</v>
      </c>
      <c r="G124">
        <v>115</v>
      </c>
      <c r="H124">
        <v>26</v>
      </c>
      <c r="I124">
        <v>5</v>
      </c>
      <c r="J124">
        <v>77</v>
      </c>
      <c r="K124">
        <v>146</v>
      </c>
      <c r="N124" t="s">
        <v>18</v>
      </c>
      <c r="O124">
        <v>770</v>
      </c>
      <c r="P124">
        <v>380</v>
      </c>
      <c r="Q124">
        <v>350</v>
      </c>
      <c r="R124">
        <v>0</v>
      </c>
      <c r="S124">
        <v>40</v>
      </c>
    </row>
    <row r="125" spans="1:19" x14ac:dyDescent="0.2">
      <c r="B125" t="s">
        <v>19</v>
      </c>
      <c r="C125">
        <v>921</v>
      </c>
      <c r="D125">
        <v>240</v>
      </c>
      <c r="E125">
        <v>347</v>
      </c>
      <c r="F125">
        <v>49</v>
      </c>
      <c r="G125">
        <v>60</v>
      </c>
      <c r="H125">
        <v>19</v>
      </c>
      <c r="I125">
        <v>7</v>
      </c>
      <c r="J125">
        <v>72</v>
      </c>
      <c r="K125">
        <v>127</v>
      </c>
      <c r="N125" t="s">
        <v>19</v>
      </c>
      <c r="O125">
        <v>921</v>
      </c>
      <c r="P125">
        <v>608</v>
      </c>
      <c r="Q125">
        <v>272</v>
      </c>
      <c r="R125">
        <v>0</v>
      </c>
      <c r="S125">
        <v>41</v>
      </c>
    </row>
    <row r="126" spans="1:19" x14ac:dyDescent="0.2">
      <c r="B126" t="s">
        <v>20</v>
      </c>
      <c r="C126">
        <v>872</v>
      </c>
      <c r="D126">
        <v>166</v>
      </c>
      <c r="E126">
        <v>337</v>
      </c>
      <c r="F126">
        <v>41</v>
      </c>
      <c r="G126">
        <v>100</v>
      </c>
      <c r="H126">
        <v>30</v>
      </c>
      <c r="I126">
        <v>3</v>
      </c>
      <c r="J126">
        <v>75</v>
      </c>
      <c r="K126">
        <v>120</v>
      </c>
      <c r="N126" t="s">
        <v>20</v>
      </c>
      <c r="O126">
        <v>872</v>
      </c>
      <c r="P126">
        <v>534</v>
      </c>
      <c r="Q126">
        <v>303</v>
      </c>
      <c r="R126">
        <v>5</v>
      </c>
      <c r="S126">
        <v>30</v>
      </c>
    </row>
    <row r="127" spans="1:19" x14ac:dyDescent="0.2">
      <c r="B127" t="s">
        <v>21</v>
      </c>
      <c r="C127">
        <v>804</v>
      </c>
      <c r="D127">
        <v>181</v>
      </c>
      <c r="E127">
        <v>220</v>
      </c>
      <c r="F127">
        <v>91</v>
      </c>
      <c r="G127">
        <v>62</v>
      </c>
      <c r="H127">
        <v>11</v>
      </c>
      <c r="I127">
        <v>2</v>
      </c>
      <c r="J127">
        <v>67</v>
      </c>
      <c r="K127">
        <v>170</v>
      </c>
      <c r="N127" t="s">
        <v>21</v>
      </c>
      <c r="O127">
        <v>804</v>
      </c>
      <c r="P127">
        <v>472</v>
      </c>
      <c r="Q127">
        <v>285</v>
      </c>
      <c r="R127">
        <v>0</v>
      </c>
      <c r="S127">
        <v>47</v>
      </c>
    </row>
    <row r="128" spans="1:19" x14ac:dyDescent="0.2">
      <c r="B128" t="s">
        <v>22</v>
      </c>
      <c r="C128">
        <v>742</v>
      </c>
      <c r="D128">
        <v>170</v>
      </c>
      <c r="E128">
        <v>206</v>
      </c>
      <c r="F128">
        <v>43</v>
      </c>
      <c r="G128">
        <v>49</v>
      </c>
      <c r="H128">
        <v>16</v>
      </c>
      <c r="I128">
        <v>2</v>
      </c>
      <c r="J128">
        <v>103</v>
      </c>
      <c r="K128">
        <v>153</v>
      </c>
      <c r="N128" t="s">
        <v>22</v>
      </c>
      <c r="O128">
        <v>742</v>
      </c>
      <c r="P128">
        <v>405</v>
      </c>
      <c r="Q128">
        <v>296</v>
      </c>
      <c r="R128">
        <v>1</v>
      </c>
      <c r="S128">
        <v>40</v>
      </c>
    </row>
    <row r="129" spans="1:19" x14ac:dyDescent="0.2">
      <c r="B129" t="s">
        <v>23</v>
      </c>
      <c r="C129">
        <v>835</v>
      </c>
      <c r="D129">
        <v>176</v>
      </c>
      <c r="E129">
        <v>318</v>
      </c>
      <c r="F129">
        <v>83</v>
      </c>
      <c r="G129">
        <v>29</v>
      </c>
      <c r="H129">
        <v>19</v>
      </c>
      <c r="I129">
        <v>3</v>
      </c>
      <c r="J129">
        <v>84</v>
      </c>
      <c r="K129">
        <v>123</v>
      </c>
      <c r="N129" t="s">
        <v>23</v>
      </c>
      <c r="O129">
        <v>835</v>
      </c>
      <c r="P129">
        <v>442</v>
      </c>
      <c r="Q129">
        <v>333</v>
      </c>
      <c r="R129">
        <v>0</v>
      </c>
      <c r="S129">
        <v>60</v>
      </c>
    </row>
    <row r="130" spans="1:19" x14ac:dyDescent="0.2">
      <c r="B130" t="s">
        <v>24</v>
      </c>
      <c r="C130">
        <v>837</v>
      </c>
      <c r="D130">
        <v>232</v>
      </c>
      <c r="E130">
        <v>275</v>
      </c>
      <c r="F130">
        <v>53</v>
      </c>
      <c r="G130">
        <v>90</v>
      </c>
      <c r="H130">
        <v>9</v>
      </c>
      <c r="I130">
        <v>6</v>
      </c>
      <c r="J130">
        <v>68</v>
      </c>
      <c r="K130">
        <v>104</v>
      </c>
      <c r="N130" t="s">
        <v>24</v>
      </c>
      <c r="O130">
        <v>837</v>
      </c>
      <c r="P130">
        <v>460</v>
      </c>
      <c r="Q130">
        <v>310</v>
      </c>
      <c r="R130">
        <v>1</v>
      </c>
      <c r="S130">
        <v>66</v>
      </c>
    </row>
    <row r="131" spans="1:19" x14ac:dyDescent="0.2">
      <c r="B131" t="s">
        <v>25</v>
      </c>
      <c r="C131">
        <v>857</v>
      </c>
      <c r="D131">
        <v>220</v>
      </c>
      <c r="E131">
        <v>245</v>
      </c>
      <c r="F131">
        <v>77</v>
      </c>
      <c r="G131">
        <v>28</v>
      </c>
      <c r="H131">
        <v>26</v>
      </c>
      <c r="I131">
        <v>0</v>
      </c>
      <c r="J131">
        <v>93</v>
      </c>
      <c r="K131">
        <v>168</v>
      </c>
      <c r="N131" t="s">
        <v>25</v>
      </c>
      <c r="O131">
        <v>857</v>
      </c>
      <c r="P131">
        <v>404</v>
      </c>
      <c r="Q131">
        <v>390</v>
      </c>
      <c r="R131">
        <v>9</v>
      </c>
      <c r="S131">
        <v>54</v>
      </c>
    </row>
    <row r="132" spans="1:19" x14ac:dyDescent="0.2">
      <c r="B132" t="s">
        <v>14</v>
      </c>
      <c r="C132">
        <v>727</v>
      </c>
      <c r="D132">
        <v>181</v>
      </c>
      <c r="E132">
        <v>228</v>
      </c>
      <c r="F132">
        <v>20</v>
      </c>
      <c r="G132">
        <v>61</v>
      </c>
      <c r="H132">
        <v>6</v>
      </c>
      <c r="I132">
        <v>1</v>
      </c>
      <c r="J132">
        <v>73</v>
      </c>
      <c r="K132">
        <v>157</v>
      </c>
      <c r="N132" t="s">
        <v>14</v>
      </c>
      <c r="O132">
        <v>727</v>
      </c>
      <c r="P132">
        <v>341</v>
      </c>
      <c r="Q132">
        <v>347</v>
      </c>
      <c r="R132">
        <v>0</v>
      </c>
      <c r="S132">
        <v>39</v>
      </c>
    </row>
    <row r="133" spans="1:19" x14ac:dyDescent="0.2">
      <c r="B133" t="s">
        <v>15</v>
      </c>
      <c r="C133">
        <v>776</v>
      </c>
      <c r="D133">
        <v>256</v>
      </c>
      <c r="E133">
        <v>176</v>
      </c>
      <c r="F133">
        <v>37</v>
      </c>
      <c r="G133">
        <v>30</v>
      </c>
      <c r="H133">
        <v>8</v>
      </c>
      <c r="I133">
        <v>1</v>
      </c>
      <c r="J133">
        <v>101</v>
      </c>
      <c r="K133">
        <v>167</v>
      </c>
      <c r="N133" t="s">
        <v>15</v>
      </c>
      <c r="O133">
        <v>776</v>
      </c>
      <c r="P133">
        <v>352</v>
      </c>
      <c r="Q133">
        <v>288</v>
      </c>
      <c r="R133">
        <v>88</v>
      </c>
      <c r="S133">
        <v>48</v>
      </c>
    </row>
    <row r="134" spans="1:19" x14ac:dyDescent="0.2">
      <c r="B134" t="s">
        <v>16</v>
      </c>
      <c r="C134">
        <v>719</v>
      </c>
      <c r="D134">
        <v>159</v>
      </c>
      <c r="E134">
        <v>185</v>
      </c>
      <c r="F134">
        <v>43</v>
      </c>
      <c r="G134">
        <v>72</v>
      </c>
      <c r="H134">
        <v>7</v>
      </c>
      <c r="I134">
        <v>2</v>
      </c>
      <c r="J134">
        <v>87</v>
      </c>
      <c r="K134">
        <v>164</v>
      </c>
      <c r="N134" t="s">
        <v>16</v>
      </c>
      <c r="O134">
        <v>719</v>
      </c>
      <c r="P134">
        <v>395</v>
      </c>
      <c r="Q134">
        <v>256</v>
      </c>
      <c r="R134">
        <v>13</v>
      </c>
      <c r="S134">
        <v>55</v>
      </c>
    </row>
    <row r="135" spans="1:19" x14ac:dyDescent="0.2">
      <c r="A135" t="s">
        <v>352</v>
      </c>
      <c r="B135" t="s">
        <v>17</v>
      </c>
      <c r="C135">
        <v>613</v>
      </c>
      <c r="D135">
        <v>151</v>
      </c>
      <c r="E135">
        <v>175</v>
      </c>
      <c r="F135">
        <v>52</v>
      </c>
      <c r="G135">
        <v>41</v>
      </c>
      <c r="H135">
        <v>12</v>
      </c>
      <c r="I135">
        <v>5</v>
      </c>
      <c r="J135">
        <v>112</v>
      </c>
      <c r="K135">
        <v>65</v>
      </c>
      <c r="M135" s="276" t="s">
        <v>352</v>
      </c>
      <c r="N135" t="s">
        <v>17</v>
      </c>
      <c r="O135">
        <v>613</v>
      </c>
      <c r="P135">
        <v>408</v>
      </c>
      <c r="Q135">
        <v>180</v>
      </c>
      <c r="R135">
        <v>0</v>
      </c>
      <c r="S135">
        <v>25</v>
      </c>
    </row>
    <row r="136" spans="1:19" x14ac:dyDescent="0.2">
      <c r="B136" t="s">
        <v>18</v>
      </c>
      <c r="C136">
        <v>807</v>
      </c>
      <c r="D136">
        <v>181</v>
      </c>
      <c r="E136">
        <v>292</v>
      </c>
      <c r="F136">
        <v>46</v>
      </c>
      <c r="G136">
        <v>63</v>
      </c>
      <c r="H136">
        <v>23</v>
      </c>
      <c r="I136">
        <v>6</v>
      </c>
      <c r="J136">
        <v>62</v>
      </c>
      <c r="K136">
        <v>134</v>
      </c>
      <c r="N136" t="s">
        <v>18</v>
      </c>
      <c r="O136">
        <v>807</v>
      </c>
      <c r="P136">
        <v>489</v>
      </c>
      <c r="Q136">
        <v>191</v>
      </c>
      <c r="R136">
        <v>2</v>
      </c>
      <c r="S136">
        <v>125</v>
      </c>
    </row>
    <row r="137" spans="1:19" x14ac:dyDescent="0.2">
      <c r="B137" t="s">
        <v>19</v>
      </c>
      <c r="C137">
        <v>885</v>
      </c>
      <c r="D137">
        <v>233</v>
      </c>
      <c r="E137">
        <v>208</v>
      </c>
      <c r="F137">
        <v>58</v>
      </c>
      <c r="G137">
        <v>83</v>
      </c>
      <c r="H137">
        <v>20</v>
      </c>
      <c r="I137">
        <v>8</v>
      </c>
      <c r="J137">
        <v>142</v>
      </c>
      <c r="K137">
        <v>133</v>
      </c>
      <c r="N137" t="s">
        <v>19</v>
      </c>
      <c r="O137">
        <v>885</v>
      </c>
      <c r="P137">
        <v>516</v>
      </c>
      <c r="Q137">
        <v>334</v>
      </c>
      <c r="R137">
        <v>1</v>
      </c>
      <c r="S137">
        <v>34</v>
      </c>
    </row>
    <row r="138" spans="1:19" x14ac:dyDescent="0.2">
      <c r="B138" t="s">
        <v>20</v>
      </c>
      <c r="C138">
        <v>790</v>
      </c>
      <c r="D138">
        <v>187</v>
      </c>
      <c r="E138">
        <v>274</v>
      </c>
      <c r="F138">
        <v>25</v>
      </c>
      <c r="G138">
        <v>47</v>
      </c>
      <c r="H138">
        <v>12</v>
      </c>
      <c r="I138">
        <v>7</v>
      </c>
      <c r="J138">
        <v>91</v>
      </c>
      <c r="K138">
        <v>147</v>
      </c>
      <c r="N138" t="s">
        <v>20</v>
      </c>
      <c r="O138">
        <v>790</v>
      </c>
      <c r="P138">
        <v>464</v>
      </c>
      <c r="Q138">
        <v>272</v>
      </c>
      <c r="R138">
        <v>1</v>
      </c>
      <c r="S138">
        <v>53</v>
      </c>
    </row>
    <row r="139" spans="1:19" x14ac:dyDescent="0.2">
      <c r="B139" t="s">
        <v>21</v>
      </c>
      <c r="C139">
        <v>668</v>
      </c>
      <c r="D139">
        <v>143</v>
      </c>
      <c r="E139">
        <v>209</v>
      </c>
      <c r="F139">
        <v>48</v>
      </c>
      <c r="G139">
        <v>55</v>
      </c>
      <c r="H139">
        <v>19</v>
      </c>
      <c r="I139">
        <v>3</v>
      </c>
      <c r="J139">
        <v>61</v>
      </c>
      <c r="K139">
        <v>130</v>
      </c>
      <c r="N139" t="s">
        <v>21</v>
      </c>
      <c r="O139">
        <v>668</v>
      </c>
      <c r="P139">
        <v>472</v>
      </c>
      <c r="Q139">
        <v>158</v>
      </c>
      <c r="R139">
        <v>1</v>
      </c>
      <c r="S139">
        <v>37</v>
      </c>
    </row>
    <row r="140" spans="1:19" x14ac:dyDescent="0.2">
      <c r="B140" t="s">
        <v>22</v>
      </c>
      <c r="C140">
        <v>778</v>
      </c>
      <c r="D140">
        <v>194</v>
      </c>
      <c r="E140">
        <v>217</v>
      </c>
      <c r="F140">
        <v>49</v>
      </c>
      <c r="G140">
        <v>62</v>
      </c>
      <c r="H140">
        <v>13</v>
      </c>
      <c r="I140">
        <v>5</v>
      </c>
      <c r="J140">
        <v>123</v>
      </c>
      <c r="K140">
        <v>115</v>
      </c>
      <c r="N140" t="s">
        <v>22</v>
      </c>
      <c r="O140">
        <v>778</v>
      </c>
      <c r="P140">
        <v>511</v>
      </c>
      <c r="Q140">
        <v>237</v>
      </c>
      <c r="R140">
        <v>2</v>
      </c>
      <c r="S140">
        <v>28</v>
      </c>
    </row>
    <row r="141" spans="1:19" x14ac:dyDescent="0.2">
      <c r="B141" t="s">
        <v>23</v>
      </c>
      <c r="C141">
        <v>813</v>
      </c>
      <c r="D141">
        <v>153</v>
      </c>
      <c r="E141">
        <v>276</v>
      </c>
      <c r="F141">
        <v>42</v>
      </c>
      <c r="G141">
        <v>36</v>
      </c>
      <c r="H141">
        <v>24</v>
      </c>
      <c r="I141">
        <v>2</v>
      </c>
      <c r="J141">
        <v>83</v>
      </c>
      <c r="K141">
        <v>197</v>
      </c>
      <c r="N141" t="s">
        <v>23</v>
      </c>
      <c r="O141">
        <v>813</v>
      </c>
      <c r="P141">
        <v>413</v>
      </c>
      <c r="Q141">
        <v>282</v>
      </c>
      <c r="R141">
        <v>0</v>
      </c>
      <c r="S141">
        <v>118</v>
      </c>
    </row>
    <row r="142" spans="1:19" x14ac:dyDescent="0.2">
      <c r="B142" t="s">
        <v>24</v>
      </c>
      <c r="C142">
        <v>968</v>
      </c>
      <c r="D142">
        <v>283</v>
      </c>
      <c r="E142">
        <v>248</v>
      </c>
      <c r="F142">
        <v>55</v>
      </c>
      <c r="G142">
        <v>113</v>
      </c>
      <c r="H142">
        <v>12</v>
      </c>
      <c r="I142">
        <v>9</v>
      </c>
      <c r="J142">
        <v>99</v>
      </c>
      <c r="K142">
        <v>149</v>
      </c>
      <c r="N142" t="s">
        <v>24</v>
      </c>
      <c r="O142">
        <v>968</v>
      </c>
      <c r="P142">
        <v>481</v>
      </c>
      <c r="Q142">
        <v>369</v>
      </c>
      <c r="R142">
        <v>2</v>
      </c>
      <c r="S142">
        <v>116</v>
      </c>
    </row>
    <row r="143" spans="1:19" x14ac:dyDescent="0.2">
      <c r="B143" t="s">
        <v>25</v>
      </c>
      <c r="C143">
        <v>798</v>
      </c>
      <c r="D143">
        <v>210</v>
      </c>
      <c r="E143">
        <v>258</v>
      </c>
      <c r="F143">
        <v>32</v>
      </c>
      <c r="G143">
        <v>36</v>
      </c>
      <c r="H143">
        <v>8</v>
      </c>
      <c r="I143">
        <v>1</v>
      </c>
      <c r="J143">
        <v>99</v>
      </c>
      <c r="K143">
        <v>154</v>
      </c>
      <c r="N143" t="s">
        <v>25</v>
      </c>
      <c r="O143">
        <v>798</v>
      </c>
      <c r="P143">
        <v>450</v>
      </c>
      <c r="Q143">
        <v>297</v>
      </c>
      <c r="R143">
        <v>2</v>
      </c>
      <c r="S143">
        <v>49</v>
      </c>
    </row>
    <row r="144" spans="1:19" x14ac:dyDescent="0.2">
      <c r="B144" t="s">
        <v>14</v>
      </c>
      <c r="C144">
        <v>676</v>
      </c>
      <c r="D144">
        <v>197</v>
      </c>
      <c r="E144">
        <v>223</v>
      </c>
      <c r="F144">
        <v>28</v>
      </c>
      <c r="G144">
        <v>32</v>
      </c>
      <c r="H144">
        <v>34</v>
      </c>
      <c r="I144">
        <v>0</v>
      </c>
      <c r="J144">
        <v>45</v>
      </c>
      <c r="K144">
        <v>117</v>
      </c>
      <c r="N144" t="s">
        <v>14</v>
      </c>
      <c r="O144">
        <v>676</v>
      </c>
      <c r="P144">
        <v>374</v>
      </c>
      <c r="Q144">
        <v>254</v>
      </c>
      <c r="R144">
        <v>1</v>
      </c>
      <c r="S144">
        <v>47</v>
      </c>
    </row>
    <row r="145" spans="1:19" x14ac:dyDescent="0.2">
      <c r="B145" t="s">
        <v>15</v>
      </c>
      <c r="C145">
        <v>548</v>
      </c>
      <c r="D145">
        <v>126</v>
      </c>
      <c r="E145">
        <v>142</v>
      </c>
      <c r="F145">
        <v>30</v>
      </c>
      <c r="G145">
        <v>22</v>
      </c>
      <c r="H145">
        <v>13</v>
      </c>
      <c r="I145">
        <v>2</v>
      </c>
      <c r="J145">
        <v>79</v>
      </c>
      <c r="K145">
        <v>134</v>
      </c>
      <c r="N145" t="s">
        <v>15</v>
      </c>
      <c r="O145">
        <v>548</v>
      </c>
      <c r="P145">
        <v>326</v>
      </c>
      <c r="Q145">
        <v>168</v>
      </c>
      <c r="R145">
        <v>0</v>
      </c>
      <c r="S145">
        <v>54</v>
      </c>
    </row>
    <row r="146" spans="1:19" x14ac:dyDescent="0.2">
      <c r="B146" t="s">
        <v>16</v>
      </c>
      <c r="C146">
        <v>568</v>
      </c>
      <c r="D146">
        <v>187</v>
      </c>
      <c r="E146">
        <v>94</v>
      </c>
      <c r="F146">
        <v>53</v>
      </c>
      <c r="G146">
        <v>28</v>
      </c>
      <c r="H146">
        <v>18</v>
      </c>
      <c r="I146">
        <v>0</v>
      </c>
      <c r="J146">
        <v>55</v>
      </c>
      <c r="K146">
        <v>133</v>
      </c>
      <c r="N146" t="s">
        <v>16</v>
      </c>
      <c r="O146">
        <v>568</v>
      </c>
      <c r="P146">
        <v>286</v>
      </c>
      <c r="Q146">
        <v>256</v>
      </c>
      <c r="R146">
        <v>0</v>
      </c>
      <c r="S146">
        <v>26</v>
      </c>
    </row>
    <row r="147" spans="1:19" x14ac:dyDescent="0.2">
      <c r="A147" t="s">
        <v>353</v>
      </c>
      <c r="B147" t="s">
        <v>17</v>
      </c>
      <c r="C147">
        <v>433</v>
      </c>
      <c r="D147">
        <v>128</v>
      </c>
      <c r="E147">
        <v>160</v>
      </c>
      <c r="F147">
        <v>25</v>
      </c>
      <c r="G147">
        <v>41</v>
      </c>
      <c r="H147">
        <v>10</v>
      </c>
      <c r="I147">
        <v>4</v>
      </c>
      <c r="J147">
        <v>38</v>
      </c>
      <c r="K147">
        <v>27</v>
      </c>
      <c r="M147" s="276" t="s">
        <v>353</v>
      </c>
      <c r="N147" t="s">
        <v>17</v>
      </c>
      <c r="O147">
        <v>433</v>
      </c>
      <c r="P147">
        <v>281</v>
      </c>
      <c r="Q147">
        <v>116</v>
      </c>
      <c r="R147">
        <v>1</v>
      </c>
      <c r="S147">
        <v>35</v>
      </c>
    </row>
    <row r="148" spans="1:19" x14ac:dyDescent="0.2">
      <c r="B148" t="s">
        <v>18</v>
      </c>
      <c r="C148">
        <v>487</v>
      </c>
      <c r="D148">
        <v>118</v>
      </c>
      <c r="E148">
        <v>72</v>
      </c>
      <c r="F148">
        <v>47</v>
      </c>
      <c r="G148">
        <v>43</v>
      </c>
      <c r="H148">
        <v>18</v>
      </c>
      <c r="I148">
        <v>4</v>
      </c>
      <c r="J148">
        <v>14</v>
      </c>
      <c r="K148">
        <v>171</v>
      </c>
      <c r="N148" t="s">
        <v>18</v>
      </c>
      <c r="O148">
        <v>487</v>
      </c>
      <c r="P148">
        <v>314</v>
      </c>
      <c r="Q148">
        <v>129</v>
      </c>
      <c r="R148">
        <v>1</v>
      </c>
      <c r="S148">
        <v>43</v>
      </c>
    </row>
    <row r="149" spans="1:19" x14ac:dyDescent="0.2">
      <c r="B149" t="s">
        <v>19</v>
      </c>
      <c r="C149">
        <v>512</v>
      </c>
      <c r="D149">
        <v>158</v>
      </c>
      <c r="E149">
        <v>129</v>
      </c>
      <c r="F149">
        <v>38</v>
      </c>
      <c r="G149">
        <v>72</v>
      </c>
      <c r="H149">
        <v>17</v>
      </c>
      <c r="I149">
        <v>4</v>
      </c>
      <c r="J149">
        <v>14</v>
      </c>
      <c r="K149">
        <v>80</v>
      </c>
      <c r="N149" t="s">
        <v>19</v>
      </c>
      <c r="O149">
        <v>512</v>
      </c>
      <c r="P149">
        <v>370</v>
      </c>
      <c r="Q149">
        <v>96</v>
      </c>
      <c r="R149">
        <v>0</v>
      </c>
      <c r="S149">
        <v>46</v>
      </c>
    </row>
    <row r="150" spans="1:19" x14ac:dyDescent="0.2">
      <c r="B150" t="s">
        <v>20</v>
      </c>
      <c r="C150">
        <v>638</v>
      </c>
      <c r="D150">
        <v>224</v>
      </c>
      <c r="E150">
        <v>229</v>
      </c>
      <c r="F150">
        <v>15</v>
      </c>
      <c r="G150">
        <v>48</v>
      </c>
      <c r="H150">
        <v>12</v>
      </c>
      <c r="I150">
        <v>10</v>
      </c>
      <c r="J150">
        <v>14</v>
      </c>
      <c r="K150">
        <v>86</v>
      </c>
      <c r="N150" t="s">
        <v>20</v>
      </c>
      <c r="O150">
        <v>638</v>
      </c>
      <c r="P150">
        <v>404</v>
      </c>
      <c r="Q150">
        <v>206</v>
      </c>
      <c r="R150">
        <v>2</v>
      </c>
      <c r="S150">
        <v>26</v>
      </c>
    </row>
    <row r="151" spans="1:19" x14ac:dyDescent="0.2">
      <c r="B151" t="s">
        <v>21</v>
      </c>
      <c r="C151">
        <v>1064</v>
      </c>
      <c r="D151">
        <v>283</v>
      </c>
      <c r="E151">
        <v>329</v>
      </c>
      <c r="F151">
        <v>144</v>
      </c>
      <c r="G151">
        <v>63</v>
      </c>
      <c r="H151">
        <v>16</v>
      </c>
      <c r="I151">
        <v>8</v>
      </c>
      <c r="J151">
        <v>22</v>
      </c>
      <c r="K151">
        <v>199</v>
      </c>
      <c r="N151" t="s">
        <v>21</v>
      </c>
      <c r="O151">
        <v>1064</v>
      </c>
      <c r="P151">
        <v>603</v>
      </c>
      <c r="Q151">
        <v>371</v>
      </c>
      <c r="R151">
        <v>8</v>
      </c>
      <c r="S151">
        <v>82</v>
      </c>
    </row>
    <row r="152" spans="1:19" x14ac:dyDescent="0.2">
      <c r="B152" t="s">
        <v>22</v>
      </c>
      <c r="C152">
        <v>604</v>
      </c>
      <c r="D152">
        <v>188</v>
      </c>
      <c r="E152">
        <v>245</v>
      </c>
      <c r="F152">
        <v>38</v>
      </c>
      <c r="G152">
        <v>35</v>
      </c>
      <c r="H152">
        <v>12</v>
      </c>
      <c r="I152">
        <v>5</v>
      </c>
      <c r="J152">
        <v>18</v>
      </c>
      <c r="K152">
        <v>63</v>
      </c>
      <c r="N152" t="s">
        <v>22</v>
      </c>
      <c r="O152">
        <v>604</v>
      </c>
      <c r="P152">
        <v>461</v>
      </c>
      <c r="Q152">
        <v>101</v>
      </c>
      <c r="R152">
        <v>9</v>
      </c>
      <c r="S152">
        <v>33</v>
      </c>
    </row>
    <row r="153" spans="1:19" x14ac:dyDescent="0.2">
      <c r="B153" t="s">
        <v>23</v>
      </c>
      <c r="C153">
        <v>729</v>
      </c>
      <c r="D153">
        <v>115</v>
      </c>
      <c r="E153">
        <v>281</v>
      </c>
      <c r="F153">
        <v>70</v>
      </c>
      <c r="G153">
        <v>43</v>
      </c>
      <c r="H153">
        <v>22</v>
      </c>
      <c r="I153">
        <v>3</v>
      </c>
      <c r="J153">
        <v>23</v>
      </c>
      <c r="K153">
        <v>172</v>
      </c>
      <c r="N153" t="s">
        <v>23</v>
      </c>
      <c r="O153">
        <v>729</v>
      </c>
      <c r="P153">
        <v>528</v>
      </c>
      <c r="Q153">
        <v>172</v>
      </c>
      <c r="R153">
        <v>0</v>
      </c>
      <c r="S153">
        <v>29</v>
      </c>
    </row>
    <row r="154" spans="1:19" x14ac:dyDescent="0.2">
      <c r="B154" t="s">
        <v>24</v>
      </c>
      <c r="C154">
        <v>873</v>
      </c>
      <c r="D154">
        <v>196</v>
      </c>
      <c r="E154">
        <v>274</v>
      </c>
      <c r="F154">
        <v>60</v>
      </c>
      <c r="G154">
        <v>74</v>
      </c>
      <c r="H154">
        <v>18</v>
      </c>
      <c r="I154">
        <v>4</v>
      </c>
      <c r="J154">
        <v>60</v>
      </c>
      <c r="K154">
        <v>187</v>
      </c>
      <c r="N154" t="s">
        <v>24</v>
      </c>
      <c r="O154">
        <v>873</v>
      </c>
      <c r="P154">
        <v>562</v>
      </c>
      <c r="Q154">
        <v>275</v>
      </c>
      <c r="R154">
        <v>1</v>
      </c>
      <c r="S154">
        <v>35</v>
      </c>
    </row>
    <row r="155" spans="1:19" x14ac:dyDescent="0.2">
      <c r="B155" t="s">
        <v>25</v>
      </c>
      <c r="C155">
        <v>694</v>
      </c>
      <c r="D155">
        <v>112</v>
      </c>
      <c r="E155">
        <v>272</v>
      </c>
      <c r="F155">
        <v>74</v>
      </c>
      <c r="G155">
        <v>41</v>
      </c>
      <c r="H155">
        <v>25</v>
      </c>
      <c r="I155">
        <v>0</v>
      </c>
      <c r="J155">
        <v>25</v>
      </c>
      <c r="K155">
        <v>145</v>
      </c>
      <c r="N155" t="s">
        <v>25</v>
      </c>
      <c r="O155">
        <v>694</v>
      </c>
      <c r="P155">
        <v>436</v>
      </c>
      <c r="Q155">
        <v>218</v>
      </c>
      <c r="R155">
        <v>1</v>
      </c>
      <c r="S155">
        <v>39</v>
      </c>
    </row>
    <row r="156" spans="1:19" x14ac:dyDescent="0.2">
      <c r="B156" t="s">
        <v>14</v>
      </c>
      <c r="C156">
        <v>823</v>
      </c>
      <c r="D156">
        <v>186</v>
      </c>
      <c r="E156">
        <v>205</v>
      </c>
      <c r="F156">
        <v>46</v>
      </c>
      <c r="G156">
        <v>41</v>
      </c>
      <c r="H156">
        <v>12</v>
      </c>
      <c r="I156">
        <v>1</v>
      </c>
      <c r="J156">
        <v>64</v>
      </c>
      <c r="K156">
        <v>268</v>
      </c>
      <c r="N156" t="s">
        <v>14</v>
      </c>
      <c r="O156">
        <v>823</v>
      </c>
      <c r="P156">
        <v>470</v>
      </c>
      <c r="Q156">
        <v>302</v>
      </c>
      <c r="R156">
        <v>9</v>
      </c>
      <c r="S156">
        <v>42</v>
      </c>
    </row>
    <row r="157" spans="1:19" x14ac:dyDescent="0.2">
      <c r="B157" t="s">
        <v>15</v>
      </c>
      <c r="C157">
        <v>547</v>
      </c>
      <c r="D157">
        <v>129</v>
      </c>
      <c r="E157">
        <v>173</v>
      </c>
      <c r="F157">
        <v>45</v>
      </c>
      <c r="G157">
        <v>12</v>
      </c>
      <c r="H157">
        <v>8</v>
      </c>
      <c r="I157">
        <v>1</v>
      </c>
      <c r="J157">
        <v>43</v>
      </c>
      <c r="K157">
        <v>136</v>
      </c>
      <c r="N157" t="s">
        <v>15</v>
      </c>
      <c r="O157">
        <v>547</v>
      </c>
      <c r="P157">
        <v>337</v>
      </c>
      <c r="Q157">
        <v>174</v>
      </c>
      <c r="R157">
        <v>0</v>
      </c>
      <c r="S157">
        <v>36</v>
      </c>
    </row>
    <row r="158" spans="1:19" x14ac:dyDescent="0.2">
      <c r="B158" t="s">
        <v>16</v>
      </c>
      <c r="C158">
        <v>689</v>
      </c>
      <c r="D158">
        <v>142</v>
      </c>
      <c r="E158">
        <v>212</v>
      </c>
      <c r="F158">
        <v>80</v>
      </c>
      <c r="G158">
        <v>35</v>
      </c>
      <c r="H158">
        <v>13</v>
      </c>
      <c r="I158">
        <v>1</v>
      </c>
      <c r="J158">
        <v>60</v>
      </c>
      <c r="K158">
        <v>146</v>
      </c>
      <c r="N158" t="s">
        <v>16</v>
      </c>
      <c r="O158">
        <v>689</v>
      </c>
      <c r="P158">
        <v>396</v>
      </c>
      <c r="Q158">
        <v>239</v>
      </c>
      <c r="R158">
        <v>0</v>
      </c>
      <c r="S158">
        <v>54</v>
      </c>
    </row>
    <row r="159" spans="1:19" x14ac:dyDescent="0.2">
      <c r="A159" t="s">
        <v>354</v>
      </c>
      <c r="B159" t="s">
        <v>17</v>
      </c>
      <c r="C159">
        <v>972</v>
      </c>
      <c r="D159">
        <v>250</v>
      </c>
      <c r="E159">
        <v>256</v>
      </c>
      <c r="F159">
        <v>20</v>
      </c>
      <c r="G159">
        <v>73</v>
      </c>
      <c r="H159">
        <v>23</v>
      </c>
      <c r="I159">
        <v>4</v>
      </c>
      <c r="J159">
        <v>101</v>
      </c>
      <c r="K159">
        <v>245</v>
      </c>
      <c r="M159" s="276" t="s">
        <v>354</v>
      </c>
      <c r="N159" t="s">
        <v>17</v>
      </c>
      <c r="O159">
        <v>972</v>
      </c>
      <c r="P159">
        <v>519</v>
      </c>
      <c r="Q159">
        <v>398</v>
      </c>
      <c r="R159">
        <v>10</v>
      </c>
      <c r="S159">
        <v>45</v>
      </c>
    </row>
    <row r="160" spans="1:19" x14ac:dyDescent="0.2">
      <c r="B160" t="s">
        <v>18</v>
      </c>
      <c r="C160">
        <v>885</v>
      </c>
      <c r="D160">
        <v>179</v>
      </c>
      <c r="E160">
        <v>255</v>
      </c>
      <c r="F160">
        <v>64</v>
      </c>
      <c r="G160">
        <v>56</v>
      </c>
      <c r="H160">
        <v>12</v>
      </c>
      <c r="I160">
        <v>9</v>
      </c>
      <c r="J160">
        <v>71</v>
      </c>
      <c r="K160">
        <v>239</v>
      </c>
      <c r="N160" t="s">
        <v>18</v>
      </c>
      <c r="O160">
        <v>885</v>
      </c>
      <c r="P160">
        <v>609</v>
      </c>
      <c r="Q160">
        <v>230</v>
      </c>
      <c r="R160">
        <v>1</v>
      </c>
      <c r="S160">
        <v>45</v>
      </c>
    </row>
    <row r="161" spans="1:19" x14ac:dyDescent="0.2">
      <c r="B161" t="s">
        <v>19</v>
      </c>
      <c r="C161">
        <v>1026</v>
      </c>
      <c r="D161">
        <v>160</v>
      </c>
      <c r="E161">
        <v>239</v>
      </c>
      <c r="F161">
        <v>61</v>
      </c>
      <c r="G161">
        <v>86</v>
      </c>
      <c r="H161">
        <v>15</v>
      </c>
      <c r="I161">
        <v>20</v>
      </c>
      <c r="J161">
        <v>225</v>
      </c>
      <c r="K161">
        <v>220</v>
      </c>
      <c r="N161" t="s">
        <v>19</v>
      </c>
      <c r="O161">
        <v>1026</v>
      </c>
      <c r="P161">
        <v>567</v>
      </c>
      <c r="Q161">
        <v>270</v>
      </c>
      <c r="R161">
        <v>156</v>
      </c>
      <c r="S161">
        <v>33</v>
      </c>
    </row>
    <row r="162" spans="1:19" x14ac:dyDescent="0.2">
      <c r="B162" t="s">
        <v>20</v>
      </c>
      <c r="C162">
        <v>904</v>
      </c>
      <c r="D162">
        <v>185</v>
      </c>
      <c r="E162">
        <v>244</v>
      </c>
      <c r="F162">
        <v>59</v>
      </c>
      <c r="G162">
        <v>58</v>
      </c>
      <c r="H162">
        <v>26</v>
      </c>
      <c r="I162">
        <v>7</v>
      </c>
      <c r="J162">
        <v>61</v>
      </c>
      <c r="K162">
        <v>264</v>
      </c>
      <c r="N162" t="s">
        <v>20</v>
      </c>
      <c r="O162">
        <v>904</v>
      </c>
      <c r="P162">
        <v>568</v>
      </c>
      <c r="Q162">
        <v>298</v>
      </c>
      <c r="R162">
        <v>0</v>
      </c>
      <c r="S162">
        <v>38</v>
      </c>
    </row>
    <row r="163" spans="1:19" x14ac:dyDescent="0.2">
      <c r="B163" t="s">
        <v>21</v>
      </c>
      <c r="C163">
        <v>817</v>
      </c>
      <c r="D163">
        <v>174</v>
      </c>
      <c r="E163">
        <v>204</v>
      </c>
      <c r="F163">
        <v>60</v>
      </c>
      <c r="G163">
        <v>67</v>
      </c>
      <c r="H163">
        <v>16</v>
      </c>
      <c r="I163">
        <v>8</v>
      </c>
      <c r="J163">
        <v>93</v>
      </c>
      <c r="K163">
        <v>195</v>
      </c>
      <c r="N163" t="s">
        <v>21</v>
      </c>
      <c r="O163">
        <v>817</v>
      </c>
      <c r="P163">
        <v>550</v>
      </c>
      <c r="Q163">
        <v>232</v>
      </c>
      <c r="R163">
        <v>1</v>
      </c>
      <c r="S163">
        <v>34</v>
      </c>
    </row>
    <row r="164" spans="1:19" x14ac:dyDescent="0.2">
      <c r="B164" t="s">
        <v>22</v>
      </c>
      <c r="C164">
        <v>1065</v>
      </c>
      <c r="D164">
        <v>233</v>
      </c>
      <c r="E164">
        <v>287</v>
      </c>
      <c r="F164">
        <v>12</v>
      </c>
      <c r="G164">
        <v>60</v>
      </c>
      <c r="H164">
        <v>13</v>
      </c>
      <c r="I164">
        <v>9</v>
      </c>
      <c r="J164">
        <v>81</v>
      </c>
      <c r="K164">
        <v>370</v>
      </c>
      <c r="N164" t="s">
        <v>22</v>
      </c>
      <c r="O164">
        <v>1065</v>
      </c>
      <c r="P164">
        <v>621</v>
      </c>
      <c r="Q164">
        <v>381</v>
      </c>
      <c r="R164">
        <v>1</v>
      </c>
      <c r="S164">
        <v>62</v>
      </c>
    </row>
    <row r="165" spans="1:19" x14ac:dyDescent="0.2">
      <c r="B165" t="s">
        <v>23</v>
      </c>
      <c r="C165">
        <v>1385</v>
      </c>
      <c r="D165">
        <v>293</v>
      </c>
      <c r="E165">
        <v>329</v>
      </c>
      <c r="F165">
        <v>58</v>
      </c>
      <c r="G165">
        <v>83</v>
      </c>
      <c r="H165">
        <v>23</v>
      </c>
      <c r="I165">
        <v>4</v>
      </c>
      <c r="J165">
        <v>230</v>
      </c>
      <c r="K165">
        <v>365</v>
      </c>
      <c r="N165" t="s">
        <v>23</v>
      </c>
      <c r="O165">
        <v>1385</v>
      </c>
      <c r="P165">
        <v>638</v>
      </c>
      <c r="Q165">
        <v>642</v>
      </c>
      <c r="R165">
        <v>0</v>
      </c>
      <c r="S165">
        <v>105</v>
      </c>
    </row>
    <row r="166" spans="1:19" x14ac:dyDescent="0.2">
      <c r="B166" t="s">
        <v>24</v>
      </c>
      <c r="C166">
        <v>1256</v>
      </c>
      <c r="D166">
        <v>198</v>
      </c>
      <c r="E166">
        <v>401</v>
      </c>
      <c r="F166">
        <v>53</v>
      </c>
      <c r="G166">
        <v>42</v>
      </c>
      <c r="H166">
        <v>18</v>
      </c>
      <c r="I166">
        <v>9</v>
      </c>
      <c r="J166">
        <v>169</v>
      </c>
      <c r="K166">
        <v>366</v>
      </c>
      <c r="N166" t="s">
        <v>24</v>
      </c>
      <c r="O166">
        <v>1256</v>
      </c>
      <c r="P166">
        <v>665</v>
      </c>
      <c r="Q166">
        <v>522</v>
      </c>
      <c r="R166">
        <v>2</v>
      </c>
      <c r="S166">
        <v>67</v>
      </c>
    </row>
    <row r="167" spans="1:19" x14ac:dyDescent="0.2">
      <c r="B167" t="s">
        <v>25</v>
      </c>
      <c r="C167">
        <v>984</v>
      </c>
      <c r="D167">
        <v>175</v>
      </c>
      <c r="E167">
        <v>287</v>
      </c>
      <c r="F167">
        <v>37</v>
      </c>
      <c r="G167">
        <v>32</v>
      </c>
      <c r="H167">
        <v>18</v>
      </c>
      <c r="I167">
        <v>3</v>
      </c>
      <c r="J167">
        <v>55</v>
      </c>
      <c r="K167">
        <v>377</v>
      </c>
      <c r="N167" t="s">
        <v>25</v>
      </c>
      <c r="O167">
        <v>984</v>
      </c>
      <c r="P167">
        <v>548</v>
      </c>
      <c r="Q167">
        <v>396</v>
      </c>
      <c r="R167">
        <v>0</v>
      </c>
      <c r="S167">
        <v>40</v>
      </c>
    </row>
    <row r="168" spans="1:19" x14ac:dyDescent="0.2">
      <c r="B168" t="s">
        <v>14</v>
      </c>
      <c r="C168">
        <v>854</v>
      </c>
      <c r="D168" s="242">
        <v>165</v>
      </c>
      <c r="E168" s="242">
        <v>252</v>
      </c>
      <c r="F168" s="242">
        <v>116</v>
      </c>
      <c r="G168" s="242">
        <v>20</v>
      </c>
      <c r="H168" s="242">
        <v>11</v>
      </c>
      <c r="I168" s="242">
        <v>0</v>
      </c>
      <c r="J168" s="242">
        <v>126</v>
      </c>
      <c r="K168" s="242">
        <v>164</v>
      </c>
      <c r="N168" t="s">
        <v>14</v>
      </c>
      <c r="O168">
        <v>854</v>
      </c>
      <c r="P168">
        <v>443</v>
      </c>
      <c r="Q168">
        <v>357</v>
      </c>
      <c r="R168">
        <v>0</v>
      </c>
      <c r="S168">
        <v>54</v>
      </c>
    </row>
    <row r="169" spans="1:19" x14ac:dyDescent="0.2">
      <c r="B169" t="s">
        <v>15</v>
      </c>
      <c r="C169">
        <v>1128</v>
      </c>
      <c r="D169" s="242">
        <v>142</v>
      </c>
      <c r="E169" s="242">
        <v>300</v>
      </c>
      <c r="F169" s="242">
        <v>98</v>
      </c>
      <c r="G169" s="242">
        <v>52</v>
      </c>
      <c r="H169" s="242">
        <v>7</v>
      </c>
      <c r="I169" s="242">
        <v>3</v>
      </c>
      <c r="J169" s="242">
        <v>159</v>
      </c>
      <c r="K169" s="242">
        <v>367</v>
      </c>
      <c r="N169" t="s">
        <v>15</v>
      </c>
      <c r="O169">
        <v>1128</v>
      </c>
      <c r="P169">
        <v>572</v>
      </c>
      <c r="Q169">
        <v>364</v>
      </c>
      <c r="R169">
        <v>16</v>
      </c>
      <c r="S169">
        <v>176</v>
      </c>
    </row>
    <row r="170" spans="1:19" x14ac:dyDescent="0.2">
      <c r="B170" t="s">
        <v>16</v>
      </c>
      <c r="C170">
        <v>1145</v>
      </c>
      <c r="D170" s="242">
        <v>140</v>
      </c>
      <c r="E170" s="242">
        <v>308</v>
      </c>
      <c r="F170" s="242">
        <v>88</v>
      </c>
      <c r="G170" s="242">
        <v>54</v>
      </c>
      <c r="H170" s="242">
        <v>2</v>
      </c>
      <c r="I170" s="242">
        <v>0</v>
      </c>
      <c r="J170" s="242">
        <v>88</v>
      </c>
      <c r="K170" s="242">
        <v>465</v>
      </c>
      <c r="N170" t="s">
        <v>16</v>
      </c>
      <c r="O170">
        <v>1145</v>
      </c>
      <c r="P170">
        <v>617</v>
      </c>
      <c r="Q170">
        <v>439</v>
      </c>
      <c r="R170">
        <v>2</v>
      </c>
      <c r="S170">
        <v>87</v>
      </c>
    </row>
    <row r="171" spans="1:19" x14ac:dyDescent="0.2">
      <c r="A171" t="s">
        <v>355</v>
      </c>
      <c r="B171" t="s">
        <v>17</v>
      </c>
      <c r="C171" s="242">
        <v>1144</v>
      </c>
      <c r="D171" s="242">
        <v>240</v>
      </c>
      <c r="E171" s="242">
        <v>329</v>
      </c>
      <c r="F171" s="242">
        <v>11</v>
      </c>
      <c r="G171" s="242">
        <v>72</v>
      </c>
      <c r="H171" s="242">
        <v>16</v>
      </c>
      <c r="I171" s="242">
        <v>5</v>
      </c>
      <c r="J171" s="242">
        <v>192</v>
      </c>
      <c r="K171" s="242">
        <v>279</v>
      </c>
      <c r="M171" s="276" t="s">
        <v>355</v>
      </c>
      <c r="N171" t="s">
        <v>17</v>
      </c>
      <c r="O171">
        <v>1144</v>
      </c>
      <c r="P171">
        <v>600</v>
      </c>
      <c r="Q171">
        <v>485</v>
      </c>
      <c r="R171">
        <v>1</v>
      </c>
      <c r="S171">
        <v>58</v>
      </c>
    </row>
    <row r="172" spans="1:19" x14ac:dyDescent="0.2">
      <c r="B172" t="s">
        <v>18</v>
      </c>
      <c r="C172" s="242">
        <v>983</v>
      </c>
      <c r="D172">
        <v>241</v>
      </c>
      <c r="E172">
        <v>230</v>
      </c>
      <c r="F172">
        <v>15</v>
      </c>
      <c r="G172">
        <v>47</v>
      </c>
      <c r="H172">
        <v>20</v>
      </c>
      <c r="I172">
        <v>7</v>
      </c>
      <c r="J172">
        <v>107</v>
      </c>
      <c r="K172">
        <v>316</v>
      </c>
      <c r="N172" t="s">
        <v>18</v>
      </c>
      <c r="O172">
        <v>983</v>
      </c>
      <c r="P172">
        <v>578</v>
      </c>
      <c r="Q172">
        <v>371</v>
      </c>
      <c r="R172">
        <v>9</v>
      </c>
      <c r="S172">
        <v>25</v>
      </c>
    </row>
    <row r="173" spans="1:19" x14ac:dyDescent="0.2">
      <c r="B173" t="s">
        <v>19</v>
      </c>
      <c r="C173" s="242">
        <v>1506</v>
      </c>
      <c r="D173">
        <v>313</v>
      </c>
      <c r="E173">
        <v>329</v>
      </c>
      <c r="F173">
        <v>136</v>
      </c>
      <c r="G173">
        <v>104</v>
      </c>
      <c r="H173">
        <v>23</v>
      </c>
      <c r="I173">
        <v>9</v>
      </c>
      <c r="J173">
        <v>142</v>
      </c>
      <c r="K173">
        <v>450</v>
      </c>
      <c r="N173" t="s">
        <v>19</v>
      </c>
      <c r="O173">
        <v>1506</v>
      </c>
      <c r="P173">
        <v>815</v>
      </c>
      <c r="Q173">
        <v>630</v>
      </c>
      <c r="R173">
        <v>1</v>
      </c>
      <c r="S173">
        <v>60</v>
      </c>
    </row>
    <row r="174" spans="1:19" x14ac:dyDescent="0.2">
      <c r="B174" t="s">
        <v>20</v>
      </c>
      <c r="C174" s="242">
        <v>2034</v>
      </c>
      <c r="D174">
        <v>341</v>
      </c>
      <c r="E174">
        <v>322</v>
      </c>
      <c r="F174">
        <v>57</v>
      </c>
      <c r="G174">
        <v>96</v>
      </c>
      <c r="H174">
        <v>27</v>
      </c>
      <c r="I174">
        <v>3</v>
      </c>
      <c r="J174">
        <v>231</v>
      </c>
      <c r="K174">
        <v>957</v>
      </c>
      <c r="N174" t="s">
        <v>20</v>
      </c>
      <c r="O174">
        <v>2034</v>
      </c>
      <c r="P174">
        <v>808</v>
      </c>
      <c r="Q174">
        <v>1181</v>
      </c>
      <c r="R174">
        <v>3</v>
      </c>
      <c r="S174">
        <v>42</v>
      </c>
    </row>
    <row r="175" spans="1:19" x14ac:dyDescent="0.2">
      <c r="B175" t="s">
        <v>21</v>
      </c>
      <c r="C175" s="242">
        <v>1281</v>
      </c>
      <c r="D175">
        <v>233</v>
      </c>
      <c r="E175">
        <v>353</v>
      </c>
      <c r="F175">
        <v>36</v>
      </c>
      <c r="G175">
        <v>68</v>
      </c>
      <c r="H175">
        <v>35</v>
      </c>
      <c r="I175">
        <v>3</v>
      </c>
      <c r="J175">
        <v>165</v>
      </c>
      <c r="K175">
        <v>388</v>
      </c>
      <c r="N175" t="s">
        <v>21</v>
      </c>
      <c r="O175">
        <v>1281</v>
      </c>
      <c r="P175">
        <v>695</v>
      </c>
      <c r="Q175">
        <v>343</v>
      </c>
      <c r="R175">
        <v>0</v>
      </c>
      <c r="S175">
        <v>243</v>
      </c>
    </row>
    <row r="176" spans="1:19" x14ac:dyDescent="0.2">
      <c r="B176" t="s">
        <v>22</v>
      </c>
      <c r="C176" s="242">
        <v>1194</v>
      </c>
      <c r="D176">
        <v>167</v>
      </c>
      <c r="E176">
        <v>248</v>
      </c>
      <c r="F176">
        <v>100</v>
      </c>
      <c r="G176">
        <v>102</v>
      </c>
      <c r="H176">
        <v>23</v>
      </c>
      <c r="I176">
        <v>7</v>
      </c>
      <c r="J176">
        <v>217</v>
      </c>
      <c r="K176">
        <v>330</v>
      </c>
      <c r="N176" t="s">
        <v>22</v>
      </c>
      <c r="O176">
        <v>1194</v>
      </c>
      <c r="P176">
        <v>690</v>
      </c>
      <c r="Q176">
        <v>439</v>
      </c>
      <c r="R176">
        <v>3</v>
      </c>
      <c r="S176">
        <v>62</v>
      </c>
    </row>
    <row r="177" spans="1:20" x14ac:dyDescent="0.2">
      <c r="B177" t="s">
        <v>23</v>
      </c>
      <c r="C177" s="242">
        <v>1176</v>
      </c>
      <c r="D177">
        <v>272</v>
      </c>
      <c r="E177">
        <v>260</v>
      </c>
      <c r="F177">
        <v>84</v>
      </c>
      <c r="G177">
        <v>81</v>
      </c>
      <c r="H177">
        <v>20</v>
      </c>
      <c r="I177">
        <v>11</v>
      </c>
      <c r="J177">
        <v>146</v>
      </c>
      <c r="K177">
        <v>302</v>
      </c>
      <c r="N177" t="s">
        <v>23</v>
      </c>
      <c r="O177">
        <v>1176</v>
      </c>
      <c r="P177">
        <v>678</v>
      </c>
      <c r="Q177">
        <v>446</v>
      </c>
      <c r="R177">
        <v>2</v>
      </c>
      <c r="S177">
        <v>50</v>
      </c>
    </row>
    <row r="178" spans="1:20" x14ac:dyDescent="0.2">
      <c r="B178" t="s">
        <v>24</v>
      </c>
      <c r="C178" s="242">
        <v>1356</v>
      </c>
      <c r="D178">
        <v>299</v>
      </c>
      <c r="E178">
        <v>295</v>
      </c>
      <c r="F178">
        <v>136</v>
      </c>
      <c r="G178">
        <v>66</v>
      </c>
      <c r="H178">
        <v>14</v>
      </c>
      <c r="I178">
        <v>11</v>
      </c>
      <c r="J178">
        <v>184</v>
      </c>
      <c r="K178">
        <v>351</v>
      </c>
      <c r="N178" t="s">
        <v>24</v>
      </c>
      <c r="O178">
        <v>1356</v>
      </c>
      <c r="P178">
        <v>795</v>
      </c>
      <c r="Q178">
        <v>479</v>
      </c>
      <c r="R178">
        <v>3</v>
      </c>
      <c r="S178">
        <v>79</v>
      </c>
    </row>
    <row r="179" spans="1:20" x14ac:dyDescent="0.2">
      <c r="B179" t="s">
        <v>25</v>
      </c>
      <c r="C179" s="242">
        <v>1432</v>
      </c>
      <c r="D179">
        <v>446</v>
      </c>
      <c r="E179">
        <v>350</v>
      </c>
      <c r="F179">
        <v>108</v>
      </c>
      <c r="G179">
        <v>86</v>
      </c>
      <c r="H179">
        <v>24</v>
      </c>
      <c r="I179">
        <v>2</v>
      </c>
      <c r="J179">
        <v>177</v>
      </c>
      <c r="K179">
        <v>239</v>
      </c>
      <c r="N179" t="s">
        <v>25</v>
      </c>
      <c r="O179">
        <v>1432</v>
      </c>
      <c r="P179">
        <v>759</v>
      </c>
      <c r="Q179">
        <v>599</v>
      </c>
      <c r="R179">
        <v>4</v>
      </c>
      <c r="S179">
        <v>70</v>
      </c>
    </row>
    <row r="180" spans="1:20" x14ac:dyDescent="0.2">
      <c r="B180" t="s">
        <v>14</v>
      </c>
      <c r="C180" s="242">
        <v>1014</v>
      </c>
      <c r="D180">
        <v>307</v>
      </c>
      <c r="E180">
        <v>237</v>
      </c>
      <c r="F180">
        <v>59</v>
      </c>
      <c r="G180">
        <v>45</v>
      </c>
      <c r="H180">
        <v>16</v>
      </c>
      <c r="I180">
        <v>1</v>
      </c>
      <c r="J180">
        <v>77</v>
      </c>
      <c r="K180">
        <v>272</v>
      </c>
      <c r="N180" t="s">
        <v>14</v>
      </c>
      <c r="O180">
        <v>1014</v>
      </c>
      <c r="P180">
        <v>605</v>
      </c>
      <c r="Q180">
        <v>358</v>
      </c>
      <c r="R180">
        <v>2</v>
      </c>
      <c r="S180">
        <v>49</v>
      </c>
    </row>
    <row r="181" spans="1:20" x14ac:dyDescent="0.2">
      <c r="B181" t="s">
        <v>15</v>
      </c>
      <c r="C181" s="242">
        <v>1631</v>
      </c>
      <c r="D181">
        <v>313</v>
      </c>
      <c r="E181">
        <v>460</v>
      </c>
      <c r="F181">
        <v>62</v>
      </c>
      <c r="G181">
        <v>90</v>
      </c>
      <c r="H181">
        <v>12</v>
      </c>
      <c r="I181">
        <v>0</v>
      </c>
      <c r="J181">
        <v>116</v>
      </c>
      <c r="K181">
        <v>578</v>
      </c>
      <c r="N181" t="s">
        <v>15</v>
      </c>
      <c r="O181">
        <v>1631</v>
      </c>
      <c r="P181">
        <v>659</v>
      </c>
      <c r="Q181">
        <v>874</v>
      </c>
      <c r="R181">
        <v>8</v>
      </c>
      <c r="S181">
        <v>90</v>
      </c>
    </row>
    <row r="182" spans="1:20" x14ac:dyDescent="0.2">
      <c r="B182" t="s">
        <v>16</v>
      </c>
      <c r="C182">
        <v>1203</v>
      </c>
      <c r="D182" s="317">
        <v>301</v>
      </c>
      <c r="E182" s="317">
        <v>222</v>
      </c>
      <c r="F182" s="317">
        <v>79</v>
      </c>
      <c r="G182">
        <v>24</v>
      </c>
      <c r="H182">
        <v>11</v>
      </c>
      <c r="I182">
        <v>0</v>
      </c>
      <c r="J182">
        <v>196</v>
      </c>
      <c r="K182">
        <v>370</v>
      </c>
      <c r="N182" t="s">
        <v>16</v>
      </c>
      <c r="O182">
        <v>1203</v>
      </c>
      <c r="P182">
        <v>587</v>
      </c>
      <c r="Q182">
        <v>547</v>
      </c>
      <c r="R182">
        <v>4</v>
      </c>
      <c r="S182">
        <v>65</v>
      </c>
    </row>
    <row r="183" spans="1:20" x14ac:dyDescent="0.2">
      <c r="A183" t="s">
        <v>356</v>
      </c>
      <c r="B183" t="s">
        <v>17</v>
      </c>
      <c r="C183" s="242">
        <v>927</v>
      </c>
      <c r="D183" s="318">
        <v>194</v>
      </c>
      <c r="E183" s="316">
        <v>175</v>
      </c>
      <c r="F183" s="316">
        <v>89</v>
      </c>
      <c r="G183" s="242">
        <v>45</v>
      </c>
      <c r="H183" s="242">
        <v>31</v>
      </c>
      <c r="I183" s="242">
        <v>4</v>
      </c>
      <c r="J183" s="242">
        <v>209</v>
      </c>
      <c r="K183" s="242">
        <v>180</v>
      </c>
      <c r="M183" s="276" t="s">
        <v>356</v>
      </c>
      <c r="N183" t="s">
        <v>294</v>
      </c>
      <c r="O183">
        <v>927</v>
      </c>
      <c r="P183">
        <v>548</v>
      </c>
      <c r="Q183">
        <v>310</v>
      </c>
      <c r="R183">
        <v>4</v>
      </c>
      <c r="S183">
        <v>65</v>
      </c>
    </row>
    <row r="184" spans="1:20" x14ac:dyDescent="0.2">
      <c r="B184" t="s">
        <v>18</v>
      </c>
      <c r="C184">
        <v>1148</v>
      </c>
      <c r="D184" s="318">
        <v>341</v>
      </c>
      <c r="E184" s="318">
        <v>200</v>
      </c>
      <c r="F184" s="318">
        <v>63</v>
      </c>
      <c r="G184" s="242">
        <v>62</v>
      </c>
      <c r="H184" s="242">
        <v>22</v>
      </c>
      <c r="I184" s="242">
        <v>7</v>
      </c>
      <c r="J184" s="242">
        <v>151</v>
      </c>
      <c r="K184" s="242">
        <v>302</v>
      </c>
      <c r="N184" t="s">
        <v>18</v>
      </c>
      <c r="O184">
        <v>1148</v>
      </c>
      <c r="P184">
        <v>627</v>
      </c>
      <c r="Q184">
        <v>370</v>
      </c>
      <c r="R184">
        <v>27</v>
      </c>
      <c r="S184">
        <v>124</v>
      </c>
    </row>
    <row r="185" spans="1:20" x14ac:dyDescent="0.2">
      <c r="B185" t="s">
        <v>19</v>
      </c>
      <c r="C185" s="242">
        <v>1477</v>
      </c>
      <c r="D185" s="319">
        <v>275</v>
      </c>
      <c r="E185" s="316">
        <v>396</v>
      </c>
      <c r="F185" s="319">
        <v>83</v>
      </c>
      <c r="G185" s="242">
        <v>98</v>
      </c>
      <c r="H185" s="242">
        <v>25</v>
      </c>
      <c r="I185">
        <v>8</v>
      </c>
      <c r="J185" s="242">
        <v>189</v>
      </c>
      <c r="K185">
        <v>403</v>
      </c>
      <c r="N185" t="s">
        <v>19</v>
      </c>
      <c r="O185">
        <v>1477</v>
      </c>
      <c r="P185">
        <v>762</v>
      </c>
      <c r="Q185">
        <v>531</v>
      </c>
      <c r="R185">
        <v>2</v>
      </c>
      <c r="S185">
        <v>182</v>
      </c>
    </row>
    <row r="186" spans="1:20" x14ac:dyDescent="0.2">
      <c r="B186" t="s">
        <v>20</v>
      </c>
      <c r="C186" s="242">
        <v>1647</v>
      </c>
      <c r="D186" s="316">
        <v>228</v>
      </c>
      <c r="E186" s="318">
        <v>469</v>
      </c>
      <c r="F186" s="316">
        <v>69</v>
      </c>
      <c r="G186" s="242">
        <v>127</v>
      </c>
      <c r="H186" s="242">
        <v>27</v>
      </c>
      <c r="I186" s="242">
        <v>7</v>
      </c>
      <c r="J186" s="242">
        <v>344</v>
      </c>
      <c r="K186">
        <v>376</v>
      </c>
      <c r="N186" t="s">
        <v>20</v>
      </c>
      <c r="O186">
        <v>1647</v>
      </c>
      <c r="P186">
        <v>573</v>
      </c>
      <c r="Q186">
        <v>898</v>
      </c>
      <c r="R186">
        <v>4</v>
      </c>
      <c r="S186">
        <v>172</v>
      </c>
    </row>
    <row r="187" spans="1:20" x14ac:dyDescent="0.2">
      <c r="B187" t="s">
        <v>21</v>
      </c>
      <c r="C187">
        <v>1100</v>
      </c>
      <c r="D187" s="316">
        <v>165</v>
      </c>
      <c r="E187" s="316">
        <v>394</v>
      </c>
      <c r="F187" s="316">
        <v>64</v>
      </c>
      <c r="G187" s="242">
        <v>88</v>
      </c>
      <c r="H187" s="242">
        <v>13</v>
      </c>
      <c r="I187" s="242">
        <v>7</v>
      </c>
      <c r="J187" s="242">
        <v>112</v>
      </c>
      <c r="K187" s="242">
        <v>257</v>
      </c>
      <c r="N187" t="s">
        <v>21</v>
      </c>
      <c r="O187">
        <v>1100</v>
      </c>
      <c r="P187">
        <v>583</v>
      </c>
      <c r="Q187">
        <v>398</v>
      </c>
      <c r="R187">
        <v>3</v>
      </c>
      <c r="S187">
        <v>116</v>
      </c>
    </row>
    <row r="188" spans="1:20" x14ac:dyDescent="0.2">
      <c r="B188" t="s">
        <v>22</v>
      </c>
      <c r="C188" s="242">
        <v>1050</v>
      </c>
      <c r="D188" s="316">
        <v>280</v>
      </c>
      <c r="E188" s="318">
        <v>305</v>
      </c>
      <c r="F188" s="316">
        <v>58</v>
      </c>
      <c r="G188" s="242">
        <v>61</v>
      </c>
      <c r="H188" s="242">
        <v>21</v>
      </c>
      <c r="I188" s="242">
        <v>5</v>
      </c>
      <c r="J188" s="242">
        <v>113</v>
      </c>
      <c r="K188" s="242">
        <v>207</v>
      </c>
      <c r="L188" s="242"/>
      <c r="N188" t="s">
        <v>22</v>
      </c>
      <c r="O188" s="242">
        <v>1050</v>
      </c>
      <c r="P188" s="242">
        <v>608</v>
      </c>
      <c r="Q188" s="242">
        <v>349</v>
      </c>
      <c r="R188" s="242">
        <v>9</v>
      </c>
      <c r="S188" s="242">
        <v>84</v>
      </c>
      <c r="T188" s="242"/>
    </row>
    <row r="189" spans="1:20" x14ac:dyDescent="0.2">
      <c r="B189" t="s">
        <v>23</v>
      </c>
      <c r="C189" s="242">
        <v>1178</v>
      </c>
      <c r="D189" s="316">
        <v>212</v>
      </c>
      <c r="E189" s="318">
        <v>215</v>
      </c>
      <c r="F189" s="316">
        <v>76</v>
      </c>
      <c r="G189" s="242">
        <v>72</v>
      </c>
      <c r="H189" s="242">
        <v>31</v>
      </c>
      <c r="I189" s="242">
        <v>3</v>
      </c>
      <c r="J189" s="242">
        <v>237</v>
      </c>
      <c r="K189" s="242">
        <v>332</v>
      </c>
      <c r="N189" t="s">
        <v>23</v>
      </c>
      <c r="O189" s="242">
        <v>1178</v>
      </c>
      <c r="P189" s="242">
        <v>554</v>
      </c>
      <c r="Q189" s="242">
        <v>556</v>
      </c>
      <c r="R189" s="242">
        <v>6</v>
      </c>
      <c r="S189" s="242">
        <v>62</v>
      </c>
    </row>
    <row r="190" spans="1:20" x14ac:dyDescent="0.2">
      <c r="B190" t="s">
        <v>24</v>
      </c>
      <c r="C190" s="242">
        <v>1342</v>
      </c>
      <c r="D190" s="316">
        <v>314</v>
      </c>
      <c r="E190" s="318">
        <v>357</v>
      </c>
      <c r="F190" s="316">
        <v>103</v>
      </c>
      <c r="G190" s="242">
        <v>42</v>
      </c>
      <c r="H190" s="242">
        <v>13</v>
      </c>
      <c r="I190" s="242">
        <v>5</v>
      </c>
      <c r="J190" s="242">
        <v>149</v>
      </c>
      <c r="K190" s="242">
        <v>359</v>
      </c>
      <c r="N190" t="s">
        <v>24</v>
      </c>
      <c r="O190">
        <v>1342</v>
      </c>
      <c r="P190">
        <v>741</v>
      </c>
      <c r="Q190">
        <v>491</v>
      </c>
      <c r="R190">
        <v>12</v>
      </c>
      <c r="S190">
        <v>98</v>
      </c>
    </row>
    <row r="191" spans="1:20" x14ac:dyDescent="0.2">
      <c r="B191" t="s">
        <v>25</v>
      </c>
      <c r="C191" s="242">
        <v>1448</v>
      </c>
      <c r="D191" s="242">
        <v>228</v>
      </c>
      <c r="E191" s="242">
        <v>537</v>
      </c>
      <c r="F191" s="242">
        <v>96</v>
      </c>
      <c r="G191" s="242">
        <v>65</v>
      </c>
      <c r="H191" s="242">
        <v>23</v>
      </c>
      <c r="I191" s="242">
        <v>3</v>
      </c>
      <c r="J191" s="242">
        <v>199</v>
      </c>
      <c r="K191" s="242">
        <v>297</v>
      </c>
      <c r="N191" t="s">
        <v>25</v>
      </c>
      <c r="O191" s="242">
        <v>1448</v>
      </c>
      <c r="P191" s="242">
        <v>680</v>
      </c>
      <c r="Q191" s="242">
        <v>670</v>
      </c>
      <c r="R191" s="242">
        <v>12</v>
      </c>
      <c r="S191" s="242">
        <v>86</v>
      </c>
    </row>
    <row r="192" spans="1:20" x14ac:dyDescent="0.2">
      <c r="B192" t="s">
        <v>14</v>
      </c>
      <c r="C192" s="242">
        <v>826</v>
      </c>
      <c r="D192" s="242">
        <v>235</v>
      </c>
      <c r="E192" s="242">
        <v>138</v>
      </c>
      <c r="F192" s="242">
        <v>46</v>
      </c>
      <c r="G192" s="242">
        <v>34</v>
      </c>
      <c r="H192" s="242">
        <v>6</v>
      </c>
      <c r="I192" s="242">
        <v>0</v>
      </c>
      <c r="J192" s="242">
        <v>133</v>
      </c>
      <c r="K192" s="242">
        <v>234</v>
      </c>
      <c r="N192" t="s">
        <v>259</v>
      </c>
      <c r="O192">
        <v>826</v>
      </c>
      <c r="P192">
        <v>437</v>
      </c>
      <c r="Q192">
        <v>346</v>
      </c>
      <c r="R192">
        <v>2</v>
      </c>
      <c r="S192">
        <v>41</v>
      </c>
    </row>
    <row r="193" spans="1:19" x14ac:dyDescent="0.2">
      <c r="B193" t="s">
        <v>15</v>
      </c>
      <c r="C193">
        <v>1131</v>
      </c>
      <c r="D193" s="242">
        <v>330</v>
      </c>
      <c r="E193" s="242">
        <v>292</v>
      </c>
      <c r="F193" s="242">
        <v>43</v>
      </c>
      <c r="G193">
        <v>36</v>
      </c>
      <c r="H193" s="242">
        <v>7</v>
      </c>
      <c r="I193" s="242">
        <v>4</v>
      </c>
      <c r="J193" s="242">
        <v>174</v>
      </c>
      <c r="K193" s="242">
        <v>245</v>
      </c>
      <c r="N193" s="276" t="s">
        <v>15</v>
      </c>
      <c r="O193">
        <v>1131</v>
      </c>
      <c r="P193">
        <v>600</v>
      </c>
      <c r="Q193">
        <v>446</v>
      </c>
      <c r="R193">
        <v>3</v>
      </c>
      <c r="S193">
        <v>82</v>
      </c>
    </row>
    <row r="194" spans="1:19" x14ac:dyDescent="0.2">
      <c r="B194" t="s">
        <v>16</v>
      </c>
      <c r="C194" s="276">
        <v>947</v>
      </c>
      <c r="D194" s="242">
        <v>172</v>
      </c>
      <c r="E194" s="242">
        <v>404</v>
      </c>
      <c r="F194" s="242">
        <v>45</v>
      </c>
      <c r="G194" s="242">
        <v>38</v>
      </c>
      <c r="H194" s="242">
        <v>9</v>
      </c>
      <c r="I194" s="242">
        <v>2</v>
      </c>
      <c r="J194" s="242">
        <v>129</v>
      </c>
      <c r="K194" s="242">
        <v>148</v>
      </c>
      <c r="N194" s="276" t="s">
        <v>16</v>
      </c>
      <c r="O194" s="276">
        <v>947</v>
      </c>
      <c r="P194">
        <v>486</v>
      </c>
      <c r="Q194">
        <v>348</v>
      </c>
      <c r="R194">
        <v>5</v>
      </c>
      <c r="S194">
        <v>108</v>
      </c>
    </row>
    <row r="195" spans="1:19" x14ac:dyDescent="0.2">
      <c r="A195" t="s">
        <v>357</v>
      </c>
      <c r="B195" t="s">
        <v>294</v>
      </c>
      <c r="C195">
        <v>1245</v>
      </c>
      <c r="D195" s="242">
        <v>184</v>
      </c>
      <c r="E195" s="242">
        <v>97</v>
      </c>
      <c r="F195" s="242">
        <v>115</v>
      </c>
      <c r="G195" s="242">
        <v>39</v>
      </c>
      <c r="H195" s="242">
        <v>8</v>
      </c>
      <c r="I195" s="242">
        <v>3</v>
      </c>
      <c r="J195" s="242">
        <v>462</v>
      </c>
      <c r="K195" s="242">
        <v>337</v>
      </c>
      <c r="M195" s="276" t="s">
        <v>357</v>
      </c>
      <c r="N195" s="276" t="s">
        <v>294</v>
      </c>
      <c r="O195" s="242">
        <v>1245</v>
      </c>
      <c r="P195" s="242">
        <v>510</v>
      </c>
      <c r="Q195" s="242">
        <v>596</v>
      </c>
      <c r="R195" s="242">
        <v>3</v>
      </c>
      <c r="S195" s="242">
        <v>136</v>
      </c>
    </row>
    <row r="196" spans="1:19" x14ac:dyDescent="0.2">
      <c r="B196" t="s">
        <v>18</v>
      </c>
      <c r="C196" s="242">
        <v>1446</v>
      </c>
      <c r="D196" s="242">
        <v>303</v>
      </c>
      <c r="E196" s="242">
        <v>600</v>
      </c>
      <c r="F196" s="242">
        <v>61</v>
      </c>
      <c r="G196" s="242">
        <v>75</v>
      </c>
      <c r="H196" s="242">
        <v>30</v>
      </c>
      <c r="I196" s="242">
        <v>5</v>
      </c>
      <c r="J196" s="242">
        <v>150</v>
      </c>
      <c r="K196" s="242">
        <v>222</v>
      </c>
      <c r="N196" s="276" t="s">
        <v>18</v>
      </c>
      <c r="O196">
        <v>1446</v>
      </c>
      <c r="P196">
        <v>647</v>
      </c>
      <c r="Q196">
        <v>569</v>
      </c>
      <c r="R196">
        <v>5</v>
      </c>
      <c r="S196">
        <v>225</v>
      </c>
    </row>
    <row r="197" spans="1:19" x14ac:dyDescent="0.2">
      <c r="B197" t="s">
        <v>19</v>
      </c>
      <c r="C197" s="242">
        <v>1658</v>
      </c>
      <c r="D197" s="242">
        <v>416</v>
      </c>
      <c r="E197" s="242">
        <v>618</v>
      </c>
      <c r="F197" s="242">
        <v>89</v>
      </c>
      <c r="G197" s="242">
        <v>65</v>
      </c>
      <c r="H197" s="242">
        <v>42</v>
      </c>
      <c r="I197" s="242">
        <v>4</v>
      </c>
      <c r="J197" s="242">
        <v>242</v>
      </c>
      <c r="K197" s="242">
        <v>182</v>
      </c>
      <c r="N197" s="276" t="s">
        <v>19</v>
      </c>
      <c r="O197">
        <v>1658</v>
      </c>
      <c r="P197">
        <v>826</v>
      </c>
      <c r="Q197">
        <v>690</v>
      </c>
      <c r="R197">
        <v>2</v>
      </c>
      <c r="S197">
        <v>140</v>
      </c>
    </row>
    <row r="198" spans="1:19" x14ac:dyDescent="0.2">
      <c r="B198" t="s">
        <v>20</v>
      </c>
      <c r="C198" s="242">
        <v>1410</v>
      </c>
      <c r="D198" s="242">
        <v>294</v>
      </c>
      <c r="E198" s="242">
        <v>269</v>
      </c>
      <c r="F198" s="242">
        <v>116</v>
      </c>
      <c r="G198" s="242">
        <v>59</v>
      </c>
      <c r="H198" s="242">
        <v>47</v>
      </c>
      <c r="I198" s="242">
        <v>13</v>
      </c>
      <c r="J198" s="242">
        <v>390</v>
      </c>
      <c r="K198" s="242">
        <v>222</v>
      </c>
      <c r="N198" s="276" t="s">
        <v>20</v>
      </c>
      <c r="O198">
        <v>1410</v>
      </c>
      <c r="P198">
        <v>675</v>
      </c>
      <c r="Q198">
        <v>658</v>
      </c>
      <c r="R198">
        <v>1</v>
      </c>
      <c r="S198">
        <v>76</v>
      </c>
    </row>
    <row r="199" spans="1:19" x14ac:dyDescent="0.2">
      <c r="B199" t="s">
        <v>21</v>
      </c>
      <c r="C199" s="242">
        <v>1321</v>
      </c>
      <c r="D199" s="242">
        <v>216</v>
      </c>
      <c r="E199" s="242">
        <v>345</v>
      </c>
      <c r="F199" s="242">
        <v>74</v>
      </c>
      <c r="G199" s="242">
        <v>94</v>
      </c>
      <c r="H199" s="242">
        <v>16</v>
      </c>
      <c r="I199" s="242">
        <v>17</v>
      </c>
      <c r="J199" s="242">
        <v>181</v>
      </c>
      <c r="K199" s="242">
        <v>378</v>
      </c>
      <c r="N199" s="276" t="s">
        <v>21</v>
      </c>
      <c r="O199">
        <v>1321</v>
      </c>
      <c r="P199">
        <v>627</v>
      </c>
      <c r="Q199">
        <v>576</v>
      </c>
      <c r="R199">
        <v>3</v>
      </c>
      <c r="S199">
        <v>115</v>
      </c>
    </row>
    <row r="200" spans="1:19" x14ac:dyDescent="0.2">
      <c r="B200" s="276" t="s">
        <v>22</v>
      </c>
      <c r="C200" s="242">
        <v>1401</v>
      </c>
      <c r="D200" s="242">
        <v>294</v>
      </c>
      <c r="E200" s="242">
        <v>376</v>
      </c>
      <c r="F200" s="242">
        <v>66</v>
      </c>
      <c r="G200" s="242">
        <v>60</v>
      </c>
      <c r="H200" s="242">
        <v>17</v>
      </c>
      <c r="I200" s="242">
        <v>4</v>
      </c>
      <c r="J200" s="242">
        <v>275</v>
      </c>
      <c r="K200" s="242">
        <v>309</v>
      </c>
      <c r="N200" s="276" t="s">
        <v>22</v>
      </c>
      <c r="O200">
        <v>1401</v>
      </c>
      <c r="P200">
        <v>637</v>
      </c>
      <c r="Q200">
        <v>642</v>
      </c>
      <c r="R200">
        <v>4</v>
      </c>
      <c r="S200">
        <v>118</v>
      </c>
    </row>
    <row r="201" spans="1:19" x14ac:dyDescent="0.2">
      <c r="B201" s="276" t="s">
        <v>23</v>
      </c>
      <c r="C201" s="242">
        <v>1454</v>
      </c>
      <c r="D201" s="242">
        <v>234</v>
      </c>
      <c r="E201" s="242">
        <v>364</v>
      </c>
      <c r="F201" s="242">
        <v>106</v>
      </c>
      <c r="G201" s="242">
        <v>105</v>
      </c>
      <c r="H201" s="242">
        <v>14</v>
      </c>
      <c r="I201" s="242">
        <v>4</v>
      </c>
      <c r="J201" s="242">
        <v>417</v>
      </c>
      <c r="K201" s="242">
        <v>210</v>
      </c>
      <c r="N201" s="276" t="s">
        <v>23</v>
      </c>
      <c r="O201">
        <v>1454</v>
      </c>
      <c r="P201">
        <v>569</v>
      </c>
      <c r="Q201">
        <v>729</v>
      </c>
      <c r="R201">
        <v>5</v>
      </c>
      <c r="S201">
        <v>151</v>
      </c>
    </row>
    <row r="202" spans="1:19" x14ac:dyDescent="0.2">
      <c r="B202" s="276" t="s">
        <v>24</v>
      </c>
      <c r="C202" s="242">
        <v>1231</v>
      </c>
      <c r="D202" s="242">
        <v>228</v>
      </c>
      <c r="E202" s="242">
        <v>366</v>
      </c>
      <c r="F202" s="242">
        <v>109</v>
      </c>
      <c r="G202" s="242">
        <v>59</v>
      </c>
      <c r="H202" s="242">
        <v>16</v>
      </c>
      <c r="I202" s="242">
        <v>5</v>
      </c>
      <c r="J202" s="242">
        <v>210</v>
      </c>
      <c r="K202" s="242">
        <v>238</v>
      </c>
      <c r="N202" s="276" t="s">
        <v>24</v>
      </c>
      <c r="O202">
        <v>1231</v>
      </c>
      <c r="P202">
        <v>607</v>
      </c>
      <c r="Q202">
        <v>445</v>
      </c>
      <c r="R202">
        <v>51</v>
      </c>
      <c r="S202">
        <v>128</v>
      </c>
    </row>
    <row r="203" spans="1:19" x14ac:dyDescent="0.2">
      <c r="B203" s="276" t="s">
        <v>25</v>
      </c>
      <c r="C203" s="242">
        <v>1498</v>
      </c>
      <c r="D203" s="242">
        <v>448</v>
      </c>
      <c r="E203" s="242">
        <v>383</v>
      </c>
      <c r="F203" s="242">
        <v>42</v>
      </c>
      <c r="G203" s="242">
        <v>63</v>
      </c>
      <c r="H203" s="242">
        <v>20</v>
      </c>
      <c r="I203" s="242">
        <v>6</v>
      </c>
      <c r="J203" s="242">
        <v>219</v>
      </c>
      <c r="K203" s="242">
        <v>317</v>
      </c>
      <c r="N203" s="276" t="s">
        <v>25</v>
      </c>
      <c r="O203">
        <v>1498</v>
      </c>
      <c r="P203">
        <v>620</v>
      </c>
      <c r="Q203">
        <v>699</v>
      </c>
      <c r="R203">
        <v>2</v>
      </c>
      <c r="S203">
        <v>177</v>
      </c>
    </row>
    <row r="204" spans="1:19" x14ac:dyDescent="0.2">
      <c r="B204" t="s">
        <v>333</v>
      </c>
      <c r="C204" s="242">
        <v>1151</v>
      </c>
      <c r="D204" s="242">
        <v>294</v>
      </c>
      <c r="E204" s="242">
        <v>120</v>
      </c>
      <c r="F204" s="242">
        <v>80</v>
      </c>
      <c r="G204" s="242">
        <v>48</v>
      </c>
      <c r="H204" s="242">
        <v>23</v>
      </c>
      <c r="I204" s="242">
        <v>1</v>
      </c>
      <c r="J204" s="242">
        <v>398</v>
      </c>
      <c r="K204" s="242">
        <v>187</v>
      </c>
      <c r="N204" t="s">
        <v>333</v>
      </c>
      <c r="O204">
        <v>1151</v>
      </c>
      <c r="P204">
        <v>428</v>
      </c>
      <c r="Q204">
        <v>638</v>
      </c>
      <c r="R204">
        <v>1</v>
      </c>
      <c r="S204">
        <v>84</v>
      </c>
    </row>
    <row r="205" spans="1:19" x14ac:dyDescent="0.2">
      <c r="B205" s="276" t="s">
        <v>260</v>
      </c>
      <c r="C205" s="242">
        <v>1339</v>
      </c>
      <c r="D205" s="242">
        <v>336</v>
      </c>
      <c r="E205" s="242">
        <v>303</v>
      </c>
      <c r="F205" s="242">
        <v>81</v>
      </c>
      <c r="G205" s="242">
        <v>84</v>
      </c>
      <c r="H205" s="242">
        <v>17</v>
      </c>
      <c r="I205" s="242">
        <v>2</v>
      </c>
      <c r="J205" s="242">
        <v>207</v>
      </c>
      <c r="K205" s="242">
        <v>309</v>
      </c>
      <c r="L205" s="276"/>
      <c r="M205" s="276"/>
      <c r="N205" s="276" t="s">
        <v>260</v>
      </c>
      <c r="O205" s="276">
        <v>1339</v>
      </c>
      <c r="P205" s="242">
        <v>614</v>
      </c>
      <c r="Q205" s="242">
        <v>549</v>
      </c>
      <c r="R205" s="242">
        <v>1</v>
      </c>
      <c r="S205" s="242">
        <v>175</v>
      </c>
    </row>
    <row r="206" spans="1:19" x14ac:dyDescent="0.2">
      <c r="B206" s="276" t="s">
        <v>16</v>
      </c>
      <c r="C206" s="242">
        <v>1455</v>
      </c>
      <c r="D206" s="242">
        <v>312</v>
      </c>
      <c r="E206" s="242">
        <v>321</v>
      </c>
      <c r="F206" s="242">
        <v>57</v>
      </c>
      <c r="G206" s="242">
        <v>56</v>
      </c>
      <c r="H206" s="242">
        <v>24</v>
      </c>
      <c r="I206" s="242">
        <v>5</v>
      </c>
      <c r="J206" s="242">
        <v>548</v>
      </c>
      <c r="K206" s="242">
        <v>132</v>
      </c>
      <c r="N206" s="276" t="s">
        <v>16</v>
      </c>
      <c r="O206" s="276">
        <v>1455</v>
      </c>
      <c r="P206" s="242">
        <v>487</v>
      </c>
      <c r="Q206" s="242">
        <v>621</v>
      </c>
      <c r="R206" s="242">
        <v>110</v>
      </c>
      <c r="S206" s="242">
        <v>237</v>
      </c>
    </row>
    <row r="207" spans="1:19" x14ac:dyDescent="0.2">
      <c r="A207" s="276" t="s">
        <v>349</v>
      </c>
      <c r="B207" t="s">
        <v>336</v>
      </c>
      <c r="C207" s="242">
        <v>1863</v>
      </c>
      <c r="D207" s="242">
        <v>342</v>
      </c>
      <c r="E207" s="242">
        <v>330</v>
      </c>
      <c r="F207" s="242">
        <v>86</v>
      </c>
      <c r="G207" s="242">
        <v>70</v>
      </c>
      <c r="H207" s="242">
        <v>8</v>
      </c>
      <c r="I207" s="242">
        <v>8</v>
      </c>
      <c r="J207" s="242">
        <v>780</v>
      </c>
      <c r="K207" s="242">
        <v>239</v>
      </c>
      <c r="M207" s="276" t="s">
        <v>349</v>
      </c>
      <c r="N207" t="s">
        <v>336</v>
      </c>
      <c r="O207">
        <v>1863</v>
      </c>
      <c r="P207">
        <v>664</v>
      </c>
      <c r="Q207">
        <v>990</v>
      </c>
      <c r="R207">
        <v>3</v>
      </c>
      <c r="S207">
        <v>206</v>
      </c>
    </row>
    <row r="208" spans="1:19" x14ac:dyDescent="0.2">
      <c r="B208" s="276" t="s">
        <v>337</v>
      </c>
      <c r="C208" s="242">
        <v>1606</v>
      </c>
      <c r="D208" s="242">
        <v>508</v>
      </c>
      <c r="E208" s="242">
        <v>429</v>
      </c>
      <c r="F208" s="242">
        <v>74</v>
      </c>
      <c r="G208" s="242">
        <v>54</v>
      </c>
      <c r="H208" s="242">
        <v>41</v>
      </c>
      <c r="I208" s="242">
        <v>3</v>
      </c>
      <c r="J208" s="242">
        <v>204</v>
      </c>
      <c r="K208" s="242">
        <v>293</v>
      </c>
      <c r="N208" s="276" t="s">
        <v>337</v>
      </c>
      <c r="O208">
        <v>1606</v>
      </c>
      <c r="P208">
        <v>599</v>
      </c>
      <c r="Q208">
        <v>674</v>
      </c>
      <c r="R208">
        <v>5</v>
      </c>
      <c r="S208">
        <v>328</v>
      </c>
    </row>
    <row r="209" spans="1:19" x14ac:dyDescent="0.2">
      <c r="B209" s="276" t="s">
        <v>338</v>
      </c>
      <c r="C209" s="304">
        <v>1474</v>
      </c>
      <c r="D209" s="242">
        <v>517</v>
      </c>
      <c r="E209">
        <v>341</v>
      </c>
      <c r="F209">
        <v>60</v>
      </c>
      <c r="G209">
        <v>99</v>
      </c>
      <c r="H209">
        <v>21</v>
      </c>
      <c r="I209">
        <v>11</v>
      </c>
      <c r="J209">
        <v>302</v>
      </c>
      <c r="K209">
        <v>123</v>
      </c>
      <c r="N209" s="276" t="s">
        <v>338</v>
      </c>
      <c r="O209">
        <v>1474</v>
      </c>
      <c r="P209">
        <v>730</v>
      </c>
      <c r="Q209">
        <v>583</v>
      </c>
      <c r="R209">
        <v>9</v>
      </c>
      <c r="S209">
        <v>152</v>
      </c>
    </row>
    <row r="210" spans="1:19" x14ac:dyDescent="0.2">
      <c r="B210" s="276" t="s">
        <v>339</v>
      </c>
      <c r="C210" s="242">
        <v>1676</v>
      </c>
      <c r="D210" s="242">
        <v>255</v>
      </c>
      <c r="E210" s="242">
        <v>334</v>
      </c>
      <c r="F210" s="242">
        <v>52</v>
      </c>
      <c r="G210" s="242">
        <v>174</v>
      </c>
      <c r="H210" s="242">
        <v>26</v>
      </c>
      <c r="I210" s="242">
        <v>4</v>
      </c>
      <c r="J210" s="242">
        <v>460</v>
      </c>
      <c r="K210" s="242">
        <v>371</v>
      </c>
      <c r="N210" s="276" t="s">
        <v>339</v>
      </c>
      <c r="O210">
        <v>1676</v>
      </c>
      <c r="P210">
        <v>715</v>
      </c>
      <c r="Q210">
        <v>717</v>
      </c>
      <c r="R210">
        <v>19</v>
      </c>
      <c r="S210">
        <v>225</v>
      </c>
    </row>
    <row r="211" spans="1:19" x14ac:dyDescent="0.2">
      <c r="B211" s="276" t="s">
        <v>340</v>
      </c>
      <c r="C211" s="304">
        <v>1710</v>
      </c>
      <c r="D211" s="242">
        <v>369</v>
      </c>
      <c r="E211" s="242">
        <v>448</v>
      </c>
      <c r="F211" s="242">
        <v>107</v>
      </c>
      <c r="G211" s="242">
        <v>65</v>
      </c>
      <c r="H211" s="242">
        <v>12</v>
      </c>
      <c r="I211" s="242">
        <v>18</v>
      </c>
      <c r="J211" s="242">
        <v>345</v>
      </c>
      <c r="K211" s="242">
        <v>346</v>
      </c>
      <c r="N211" s="276" t="s">
        <v>340</v>
      </c>
      <c r="O211">
        <v>1710</v>
      </c>
      <c r="P211">
        <v>655</v>
      </c>
      <c r="Q211">
        <v>826</v>
      </c>
      <c r="R211">
        <v>21</v>
      </c>
      <c r="S211">
        <v>208</v>
      </c>
    </row>
    <row r="212" spans="1:19" x14ac:dyDescent="0.2">
      <c r="B212" s="276" t="s">
        <v>341</v>
      </c>
      <c r="C212" s="242">
        <v>1447</v>
      </c>
      <c r="D212" s="242">
        <v>396</v>
      </c>
      <c r="E212" s="242">
        <v>389</v>
      </c>
      <c r="F212" s="242">
        <v>78</v>
      </c>
      <c r="G212" s="242">
        <v>48</v>
      </c>
      <c r="H212" s="242">
        <v>20</v>
      </c>
      <c r="I212" s="242">
        <v>4</v>
      </c>
      <c r="J212" s="242">
        <v>411</v>
      </c>
      <c r="K212" s="242">
        <v>101</v>
      </c>
      <c r="N212" s="276" t="s">
        <v>341</v>
      </c>
      <c r="O212">
        <v>1447</v>
      </c>
      <c r="P212">
        <v>502</v>
      </c>
      <c r="Q212">
        <v>762</v>
      </c>
      <c r="R212">
        <v>104</v>
      </c>
      <c r="S212">
        <v>79</v>
      </c>
    </row>
    <row r="213" spans="1:19" x14ac:dyDescent="0.2">
      <c r="B213" s="276" t="s">
        <v>66</v>
      </c>
      <c r="C213" s="304">
        <v>1739</v>
      </c>
      <c r="D213" s="242">
        <v>322</v>
      </c>
      <c r="E213" s="242">
        <v>403</v>
      </c>
      <c r="F213" s="242">
        <v>62</v>
      </c>
      <c r="G213" s="242">
        <v>55</v>
      </c>
      <c r="H213" s="242">
        <v>13</v>
      </c>
      <c r="I213" s="242">
        <v>7</v>
      </c>
      <c r="J213" s="242">
        <v>292</v>
      </c>
      <c r="K213" s="242">
        <v>585</v>
      </c>
      <c r="N213" s="276" t="s">
        <v>66</v>
      </c>
      <c r="O213">
        <v>1739</v>
      </c>
      <c r="P213">
        <v>553</v>
      </c>
      <c r="Q213">
        <v>1072</v>
      </c>
      <c r="R213">
        <v>10</v>
      </c>
      <c r="S213">
        <v>104</v>
      </c>
    </row>
    <row r="214" spans="1:19" x14ac:dyDescent="0.2">
      <c r="B214" s="276" t="s">
        <v>67</v>
      </c>
      <c r="C214" s="304">
        <v>1399</v>
      </c>
      <c r="D214" s="242">
        <v>374</v>
      </c>
      <c r="E214" s="242">
        <v>278</v>
      </c>
      <c r="F214" s="242">
        <v>76</v>
      </c>
      <c r="G214" s="242">
        <v>100</v>
      </c>
      <c r="H214" s="242">
        <v>16</v>
      </c>
      <c r="I214" s="242">
        <v>10</v>
      </c>
      <c r="J214" s="242">
        <v>127</v>
      </c>
      <c r="K214" s="242">
        <v>418</v>
      </c>
      <c r="N214" s="276" t="s">
        <v>67</v>
      </c>
      <c r="O214">
        <v>1399</v>
      </c>
      <c r="P214">
        <v>618</v>
      </c>
      <c r="Q214">
        <v>566</v>
      </c>
      <c r="R214">
        <v>23</v>
      </c>
      <c r="S214">
        <v>192</v>
      </c>
    </row>
    <row r="215" spans="1:19" x14ac:dyDescent="0.2">
      <c r="B215" s="276" t="s">
        <v>68</v>
      </c>
      <c r="C215" s="304">
        <v>1563</v>
      </c>
      <c r="D215" s="242">
        <v>464</v>
      </c>
      <c r="E215" s="242">
        <v>310</v>
      </c>
      <c r="F215" s="242">
        <v>73</v>
      </c>
      <c r="G215" s="242">
        <v>66</v>
      </c>
      <c r="H215" s="242">
        <v>12</v>
      </c>
      <c r="I215" s="242">
        <v>4</v>
      </c>
      <c r="J215" s="242">
        <v>318</v>
      </c>
      <c r="K215" s="242">
        <v>316</v>
      </c>
      <c r="N215" s="276" t="s">
        <v>68</v>
      </c>
      <c r="O215">
        <v>1563</v>
      </c>
      <c r="P215">
        <v>555</v>
      </c>
      <c r="Q215">
        <v>816</v>
      </c>
      <c r="R215">
        <v>0</v>
      </c>
      <c r="S215">
        <v>192</v>
      </c>
    </row>
    <row r="216" spans="1:19" x14ac:dyDescent="0.2">
      <c r="B216" s="276" t="s">
        <v>342</v>
      </c>
      <c r="C216" s="304">
        <v>975</v>
      </c>
      <c r="D216" s="242">
        <v>222</v>
      </c>
      <c r="E216" s="242">
        <v>209</v>
      </c>
      <c r="F216" s="242">
        <v>78</v>
      </c>
      <c r="G216" s="242">
        <v>50</v>
      </c>
      <c r="H216" s="242">
        <v>9</v>
      </c>
      <c r="I216" s="242">
        <v>4</v>
      </c>
      <c r="J216" s="242">
        <v>109</v>
      </c>
      <c r="K216" s="242">
        <v>294</v>
      </c>
      <c r="N216" s="276" t="s">
        <v>342</v>
      </c>
      <c r="O216">
        <v>975</v>
      </c>
      <c r="P216">
        <v>453</v>
      </c>
      <c r="Q216">
        <v>407</v>
      </c>
      <c r="R216">
        <v>4</v>
      </c>
      <c r="S216">
        <v>111</v>
      </c>
    </row>
    <row r="217" spans="1:19" x14ac:dyDescent="0.2">
      <c r="B217" s="276" t="s">
        <v>343</v>
      </c>
      <c r="C217" s="304">
        <v>1132</v>
      </c>
      <c r="D217" s="242">
        <v>243</v>
      </c>
      <c r="E217" s="242">
        <v>323</v>
      </c>
      <c r="F217" s="242">
        <v>74</v>
      </c>
      <c r="G217" s="242">
        <v>31</v>
      </c>
      <c r="H217" s="242">
        <v>12</v>
      </c>
      <c r="I217" s="242">
        <v>0</v>
      </c>
      <c r="J217" s="242">
        <v>206</v>
      </c>
      <c r="K217" s="242">
        <v>243</v>
      </c>
      <c r="N217" s="276" t="s">
        <v>343</v>
      </c>
      <c r="O217">
        <v>1132</v>
      </c>
      <c r="P217">
        <v>461</v>
      </c>
      <c r="Q217">
        <v>468</v>
      </c>
      <c r="R217">
        <v>15</v>
      </c>
      <c r="S217">
        <v>188</v>
      </c>
    </row>
    <row r="218" spans="1:19" x14ac:dyDescent="0.2">
      <c r="B218" s="276" t="s">
        <v>344</v>
      </c>
      <c r="C218" s="304">
        <v>1173</v>
      </c>
      <c r="D218" s="242">
        <v>221</v>
      </c>
      <c r="E218" s="242">
        <v>361</v>
      </c>
      <c r="F218" s="242">
        <v>70</v>
      </c>
      <c r="G218" s="242">
        <v>35</v>
      </c>
      <c r="H218" s="242">
        <v>16</v>
      </c>
      <c r="I218" s="242">
        <v>6</v>
      </c>
      <c r="J218" s="242">
        <v>194</v>
      </c>
      <c r="K218" s="242">
        <v>270</v>
      </c>
      <c r="N218" s="276" t="s">
        <v>344</v>
      </c>
      <c r="O218">
        <v>1173</v>
      </c>
      <c r="P218">
        <v>508</v>
      </c>
      <c r="Q218">
        <v>502</v>
      </c>
      <c r="R218">
        <v>1</v>
      </c>
      <c r="S218">
        <v>162</v>
      </c>
    </row>
    <row r="219" spans="1:19" x14ac:dyDescent="0.2">
      <c r="A219" s="276" t="s">
        <v>358</v>
      </c>
      <c r="B219" s="276" t="s">
        <v>336</v>
      </c>
      <c r="C219" s="304">
        <v>1465</v>
      </c>
      <c r="D219" s="242">
        <v>247</v>
      </c>
      <c r="E219" s="242">
        <v>382</v>
      </c>
      <c r="F219" s="242">
        <v>92</v>
      </c>
      <c r="G219" s="242">
        <v>61</v>
      </c>
      <c r="H219" s="242">
        <v>18</v>
      </c>
      <c r="I219" s="242">
        <v>5</v>
      </c>
      <c r="J219" s="242">
        <v>209</v>
      </c>
      <c r="K219" s="242">
        <v>451</v>
      </c>
      <c r="M219" s="276" t="s">
        <v>358</v>
      </c>
      <c r="N219" s="276" t="s">
        <v>336</v>
      </c>
      <c r="O219">
        <v>1465</v>
      </c>
      <c r="P219">
        <v>564</v>
      </c>
      <c r="Q219">
        <v>703</v>
      </c>
      <c r="R219">
        <v>21</v>
      </c>
      <c r="S219">
        <v>177</v>
      </c>
    </row>
    <row r="220" spans="1:19" x14ac:dyDescent="0.2">
      <c r="B220" s="276" t="s">
        <v>337</v>
      </c>
      <c r="C220" s="304">
        <v>1068</v>
      </c>
      <c r="D220" s="242">
        <v>237</v>
      </c>
      <c r="E220" s="242">
        <v>338</v>
      </c>
      <c r="F220" s="242">
        <v>27</v>
      </c>
      <c r="G220" s="242">
        <v>41</v>
      </c>
      <c r="H220" s="242">
        <v>11</v>
      </c>
      <c r="I220" s="242">
        <v>5</v>
      </c>
      <c r="J220" s="242">
        <v>175</v>
      </c>
      <c r="K220" s="242">
        <v>234</v>
      </c>
      <c r="N220" s="276" t="s">
        <v>337</v>
      </c>
      <c r="O220">
        <v>1068</v>
      </c>
      <c r="P220">
        <v>540</v>
      </c>
      <c r="Q220">
        <v>394</v>
      </c>
      <c r="R220">
        <v>0</v>
      </c>
      <c r="S220">
        <v>134</v>
      </c>
    </row>
    <row r="221" spans="1:19" x14ac:dyDescent="0.2">
      <c r="B221" s="276" t="s">
        <v>338</v>
      </c>
      <c r="C221">
        <v>996</v>
      </c>
      <c r="D221">
        <v>275</v>
      </c>
      <c r="E221">
        <v>224</v>
      </c>
      <c r="F221" s="242">
        <v>58</v>
      </c>
      <c r="G221">
        <v>69</v>
      </c>
      <c r="H221">
        <v>15</v>
      </c>
      <c r="I221">
        <v>11</v>
      </c>
      <c r="J221">
        <v>140</v>
      </c>
      <c r="K221">
        <v>204</v>
      </c>
      <c r="N221" s="276" t="s">
        <v>338</v>
      </c>
      <c r="O221">
        <v>996</v>
      </c>
      <c r="P221">
        <v>523</v>
      </c>
      <c r="Q221">
        <v>363</v>
      </c>
      <c r="R221">
        <v>0</v>
      </c>
      <c r="S221">
        <v>110</v>
      </c>
    </row>
    <row r="222" spans="1:19" x14ac:dyDescent="0.2">
      <c r="B222" s="276" t="s">
        <v>339</v>
      </c>
      <c r="C222">
        <v>1234</v>
      </c>
      <c r="D222">
        <v>302</v>
      </c>
      <c r="E222">
        <v>325</v>
      </c>
      <c r="F222">
        <v>74</v>
      </c>
      <c r="G222">
        <v>54</v>
      </c>
      <c r="H222">
        <v>9</v>
      </c>
      <c r="I222">
        <v>7</v>
      </c>
      <c r="J222">
        <v>192</v>
      </c>
      <c r="K222" s="242">
        <v>271</v>
      </c>
      <c r="N222" s="276" t="s">
        <v>339</v>
      </c>
      <c r="O222">
        <v>1234</v>
      </c>
      <c r="P222">
        <v>543</v>
      </c>
      <c r="Q222">
        <v>567</v>
      </c>
      <c r="R222">
        <v>2</v>
      </c>
      <c r="S222">
        <v>122</v>
      </c>
    </row>
    <row r="223" spans="1:19" x14ac:dyDescent="0.2">
      <c r="B223" s="276" t="s">
        <v>340</v>
      </c>
      <c r="C223" s="304">
        <f>D223+E223+F223+G223+H223+I223+J223+K223</f>
        <v>1288</v>
      </c>
      <c r="D223" s="242">
        <v>219</v>
      </c>
      <c r="E223" s="242">
        <v>353</v>
      </c>
      <c r="F223" s="242">
        <v>82</v>
      </c>
      <c r="G223" s="242">
        <v>96</v>
      </c>
      <c r="H223" s="242">
        <v>44</v>
      </c>
      <c r="I223" s="242">
        <v>7</v>
      </c>
      <c r="J223" s="242">
        <v>189</v>
      </c>
      <c r="K223" s="242">
        <v>298</v>
      </c>
      <c r="N223" s="276" t="s">
        <v>340</v>
      </c>
      <c r="O223">
        <f>P223+Q223+R223+S223</f>
        <v>1288</v>
      </c>
      <c r="P223">
        <v>570</v>
      </c>
      <c r="Q223">
        <v>496</v>
      </c>
      <c r="R223">
        <v>78</v>
      </c>
      <c r="S223">
        <v>144</v>
      </c>
    </row>
    <row r="224" spans="1:19" x14ac:dyDescent="0.2">
      <c r="B224" s="276" t="s">
        <v>341</v>
      </c>
      <c r="C224" s="242">
        <f t="shared" ref="C224:C230" si="71">SUM(D224:K224)</f>
        <v>1408</v>
      </c>
      <c r="D224" s="242">
        <f>L77</f>
        <v>397</v>
      </c>
      <c r="E224" s="242">
        <f>L84</f>
        <v>340</v>
      </c>
      <c r="F224" s="242">
        <f>L88</f>
        <v>89</v>
      </c>
      <c r="G224" s="242">
        <f>L92</f>
        <v>42</v>
      </c>
      <c r="H224" s="242">
        <f>L95</f>
        <v>13</v>
      </c>
      <c r="I224" s="242">
        <f>L96</f>
        <v>4</v>
      </c>
      <c r="J224" s="242">
        <f>L101</f>
        <v>200</v>
      </c>
      <c r="K224" s="242">
        <f>L102</f>
        <v>323</v>
      </c>
      <c r="N224" s="276" t="s">
        <v>341</v>
      </c>
      <c r="O224">
        <f t="shared" ref="O224:O230" si="72">SUM(P224:S224)</f>
        <v>1408</v>
      </c>
      <c r="P224">
        <v>576</v>
      </c>
      <c r="Q224">
        <v>644</v>
      </c>
      <c r="R224">
        <v>3</v>
      </c>
      <c r="S224">
        <v>185</v>
      </c>
    </row>
    <row r="225" spans="1:19" x14ac:dyDescent="0.2">
      <c r="B225" s="276" t="s">
        <v>66</v>
      </c>
      <c r="C225" s="242">
        <f t="shared" si="71"/>
        <v>1553</v>
      </c>
      <c r="D225" s="242">
        <v>363</v>
      </c>
      <c r="E225" s="242">
        <v>386</v>
      </c>
      <c r="F225" s="242">
        <v>47</v>
      </c>
      <c r="G225" s="242">
        <v>85</v>
      </c>
      <c r="H225" s="242">
        <v>15</v>
      </c>
      <c r="I225" s="242">
        <v>7</v>
      </c>
      <c r="J225" s="242">
        <v>296</v>
      </c>
      <c r="K225" s="242">
        <v>354</v>
      </c>
      <c r="N225" s="276" t="s">
        <v>66</v>
      </c>
      <c r="O225" s="276">
        <f t="shared" si="72"/>
        <v>1553</v>
      </c>
      <c r="P225">
        <v>554</v>
      </c>
      <c r="Q225">
        <v>776</v>
      </c>
      <c r="R225">
        <v>0</v>
      </c>
      <c r="S225">
        <v>223</v>
      </c>
    </row>
    <row r="226" spans="1:19" x14ac:dyDescent="0.2">
      <c r="B226" s="276" t="s">
        <v>67</v>
      </c>
      <c r="C226" s="242">
        <f t="shared" si="71"/>
        <v>1164</v>
      </c>
      <c r="D226" s="242">
        <f>N77</f>
        <v>269</v>
      </c>
      <c r="E226" s="242">
        <f>N84</f>
        <v>258</v>
      </c>
      <c r="F226" s="242">
        <f>N88</f>
        <v>60</v>
      </c>
      <c r="G226" s="242">
        <f>N92</f>
        <v>79</v>
      </c>
      <c r="H226" s="242">
        <f>N95</f>
        <v>9</v>
      </c>
      <c r="I226" s="242">
        <f>N96</f>
        <v>5</v>
      </c>
      <c r="J226" s="242">
        <f>N101</f>
        <v>166</v>
      </c>
      <c r="K226" s="242">
        <f>N102</f>
        <v>318</v>
      </c>
      <c r="N226" s="276" t="s">
        <v>67</v>
      </c>
      <c r="O226" s="276">
        <f t="shared" si="72"/>
        <v>1164</v>
      </c>
      <c r="P226">
        <v>507</v>
      </c>
      <c r="Q226">
        <v>442</v>
      </c>
      <c r="R226">
        <v>8</v>
      </c>
      <c r="S226">
        <v>207</v>
      </c>
    </row>
    <row r="227" spans="1:19" x14ac:dyDescent="0.2">
      <c r="B227" s="276" t="s">
        <v>68</v>
      </c>
      <c r="C227" s="242">
        <f t="shared" si="71"/>
        <v>1254</v>
      </c>
      <c r="D227" s="242">
        <f>O77</f>
        <v>365</v>
      </c>
      <c r="E227" s="242">
        <f>O84</f>
        <v>279</v>
      </c>
      <c r="F227" s="242">
        <f>O88</f>
        <v>50</v>
      </c>
      <c r="G227" s="242">
        <f>O92</f>
        <v>69</v>
      </c>
      <c r="H227" s="242">
        <f>O95</f>
        <v>26</v>
      </c>
      <c r="I227" s="242">
        <f>O96</f>
        <v>9</v>
      </c>
      <c r="J227" s="242">
        <f>O101</f>
        <v>268</v>
      </c>
      <c r="K227" s="242">
        <f>O102</f>
        <v>188</v>
      </c>
      <c r="N227" s="276" t="s">
        <v>68</v>
      </c>
      <c r="O227" s="276">
        <f t="shared" si="72"/>
        <v>1254</v>
      </c>
      <c r="P227">
        <v>503</v>
      </c>
      <c r="Q227">
        <v>469</v>
      </c>
      <c r="R227">
        <v>94</v>
      </c>
      <c r="S227">
        <v>188</v>
      </c>
    </row>
    <row r="228" spans="1:19" x14ac:dyDescent="0.2">
      <c r="B228" s="276" t="s">
        <v>342</v>
      </c>
      <c r="C228" s="242">
        <f t="shared" si="71"/>
        <v>1028</v>
      </c>
      <c r="D228">
        <v>172</v>
      </c>
      <c r="E228">
        <v>194</v>
      </c>
      <c r="F228">
        <v>80</v>
      </c>
      <c r="G228">
        <v>41</v>
      </c>
      <c r="H228">
        <v>31</v>
      </c>
      <c r="I228">
        <v>1</v>
      </c>
      <c r="J228">
        <v>282</v>
      </c>
      <c r="K228">
        <v>227</v>
      </c>
      <c r="N228" s="276" t="s">
        <v>342</v>
      </c>
      <c r="O228">
        <f t="shared" si="72"/>
        <v>1028</v>
      </c>
      <c r="P228">
        <v>411</v>
      </c>
      <c r="Q228">
        <v>428</v>
      </c>
      <c r="R228">
        <v>0</v>
      </c>
      <c r="S228">
        <v>189</v>
      </c>
    </row>
    <row r="229" spans="1:19" x14ac:dyDescent="0.2">
      <c r="B229" s="276" t="s">
        <v>343</v>
      </c>
      <c r="C229">
        <f t="shared" si="71"/>
        <v>1072</v>
      </c>
      <c r="D229" s="242">
        <v>313</v>
      </c>
      <c r="E229" s="242">
        <v>276</v>
      </c>
      <c r="F229" s="242">
        <v>39</v>
      </c>
      <c r="G229" s="242">
        <v>35</v>
      </c>
      <c r="H229" s="242">
        <v>2</v>
      </c>
      <c r="I229" s="242">
        <v>3</v>
      </c>
      <c r="J229" s="242">
        <v>249</v>
      </c>
      <c r="K229" s="242">
        <v>155</v>
      </c>
      <c r="N229" s="276" t="s">
        <v>343</v>
      </c>
      <c r="O229">
        <f t="shared" si="72"/>
        <v>1072</v>
      </c>
      <c r="P229">
        <v>422</v>
      </c>
      <c r="Q229">
        <v>436</v>
      </c>
      <c r="R229">
        <v>70</v>
      </c>
      <c r="S229">
        <v>144</v>
      </c>
    </row>
    <row r="230" spans="1:19" x14ac:dyDescent="0.2">
      <c r="B230" s="276" t="s">
        <v>344</v>
      </c>
      <c r="C230" s="276">
        <f t="shared" si="71"/>
        <v>810</v>
      </c>
      <c r="D230" s="242">
        <f>R77</f>
        <v>225</v>
      </c>
      <c r="E230" s="242">
        <f>R84</f>
        <v>260</v>
      </c>
      <c r="F230" s="242">
        <f>R88</f>
        <v>56</v>
      </c>
      <c r="G230" s="242">
        <f>R92</f>
        <v>38</v>
      </c>
      <c r="H230" s="242">
        <f>R95</f>
        <v>26</v>
      </c>
      <c r="I230" s="242">
        <v>2</v>
      </c>
      <c r="J230" s="242">
        <v>70</v>
      </c>
      <c r="K230" s="242">
        <v>133</v>
      </c>
      <c r="N230" s="276" t="s">
        <v>344</v>
      </c>
      <c r="O230" s="276">
        <f t="shared" si="72"/>
        <v>810</v>
      </c>
      <c r="P230">
        <v>423</v>
      </c>
      <c r="Q230">
        <v>265</v>
      </c>
      <c r="R230">
        <v>7</v>
      </c>
      <c r="S230">
        <v>115</v>
      </c>
    </row>
    <row r="231" spans="1:19" x14ac:dyDescent="0.2">
      <c r="A231" s="276" t="s">
        <v>369</v>
      </c>
      <c r="B231" s="276" t="s">
        <v>336</v>
      </c>
      <c r="C231" s="276">
        <f t="shared" ref="C231" si="73">SUM(D231:K231)</f>
        <v>1174</v>
      </c>
      <c r="D231" s="242">
        <f>S77</f>
        <v>275</v>
      </c>
      <c r="E231" s="242">
        <f>S84</f>
        <v>237</v>
      </c>
      <c r="F231" s="242">
        <f>S88</f>
        <v>60</v>
      </c>
      <c r="G231" s="242">
        <f>S92</f>
        <v>87</v>
      </c>
      <c r="H231" s="242">
        <f>S95</f>
        <v>19</v>
      </c>
      <c r="I231" s="242">
        <f>+S96</f>
        <v>15</v>
      </c>
      <c r="J231" s="242">
        <f>+S101</f>
        <v>146</v>
      </c>
      <c r="K231" s="242">
        <f>+S102</f>
        <v>335</v>
      </c>
      <c r="M231" s="276" t="s">
        <v>369</v>
      </c>
      <c r="N231" s="276" t="s">
        <v>336</v>
      </c>
      <c r="O231" s="276">
        <f t="shared" ref="O231" si="74">SUM(P231:S231)</f>
        <v>1174</v>
      </c>
      <c r="P231" s="276">
        <v>601</v>
      </c>
      <c r="Q231" s="276">
        <v>399</v>
      </c>
      <c r="R231" s="276">
        <v>15</v>
      </c>
      <c r="S231" s="276">
        <v>159</v>
      </c>
    </row>
    <row r="232" spans="1:19" x14ac:dyDescent="0.2">
      <c r="A232" s="276"/>
      <c r="B232" s="276" t="s">
        <v>337</v>
      </c>
      <c r="C232" s="276">
        <f t="shared" ref="C232" si="75">SUM(D232:K232)</f>
        <v>740</v>
      </c>
      <c r="D232" s="242">
        <f>T77</f>
        <v>174</v>
      </c>
      <c r="E232" s="242">
        <f>T84</f>
        <v>142</v>
      </c>
      <c r="F232" s="242">
        <f>T88</f>
        <v>91</v>
      </c>
      <c r="G232" s="242">
        <f>T92</f>
        <v>46</v>
      </c>
      <c r="H232" s="242">
        <f>T95</f>
        <v>6</v>
      </c>
      <c r="I232" s="242">
        <f>+T96</f>
        <v>9</v>
      </c>
      <c r="J232" s="242">
        <f>+T101</f>
        <v>80</v>
      </c>
      <c r="K232" s="242">
        <f>+T102</f>
        <v>192</v>
      </c>
      <c r="M232" s="276"/>
      <c r="N232" s="276" t="s">
        <v>337</v>
      </c>
      <c r="O232" s="276">
        <f t="shared" ref="O232:O254" si="76">SUM(P232:S232)</f>
        <v>740</v>
      </c>
      <c r="P232">
        <v>427</v>
      </c>
      <c r="Q232">
        <v>160</v>
      </c>
      <c r="R232">
        <v>1</v>
      </c>
      <c r="S232">
        <v>152</v>
      </c>
    </row>
    <row r="233" spans="1:19" x14ac:dyDescent="0.2">
      <c r="A233" s="276"/>
      <c r="B233" s="276" t="s">
        <v>338</v>
      </c>
      <c r="C233" s="276">
        <f t="shared" ref="C233" si="77">SUM(D233:K233)</f>
        <v>1255</v>
      </c>
      <c r="D233" s="242">
        <f>U77</f>
        <v>296</v>
      </c>
      <c r="E233" s="242">
        <f>U84</f>
        <v>392</v>
      </c>
      <c r="F233" s="242">
        <f>U88</f>
        <v>109</v>
      </c>
      <c r="G233" s="242">
        <f>U92</f>
        <v>46</v>
      </c>
      <c r="H233" s="242">
        <f>U95</f>
        <v>53</v>
      </c>
      <c r="I233" s="242">
        <f>+U96</f>
        <v>8</v>
      </c>
      <c r="J233" s="242">
        <f>+U101</f>
        <v>188</v>
      </c>
      <c r="K233" s="242">
        <f>+U102</f>
        <v>163</v>
      </c>
      <c r="M233" s="276"/>
      <c r="N233" s="276" t="s">
        <v>338</v>
      </c>
      <c r="O233" s="276">
        <f t="shared" si="76"/>
        <v>1255</v>
      </c>
      <c r="P233">
        <v>563</v>
      </c>
      <c r="Q233">
        <v>522</v>
      </c>
      <c r="R233">
        <v>4</v>
      </c>
      <c r="S233">
        <v>166</v>
      </c>
    </row>
    <row r="234" spans="1:19" x14ac:dyDescent="0.2">
      <c r="A234" s="276"/>
      <c r="B234" s="276" t="s">
        <v>339</v>
      </c>
      <c r="C234" s="276">
        <f t="shared" ref="C234" si="78">SUM(D234:K234)</f>
        <v>1302</v>
      </c>
      <c r="D234" s="242">
        <f>V77</f>
        <v>296</v>
      </c>
      <c r="E234" s="242">
        <f>V84</f>
        <v>255</v>
      </c>
      <c r="F234" s="242">
        <f>V88</f>
        <v>56</v>
      </c>
      <c r="G234" s="242">
        <f>V92</f>
        <v>130</v>
      </c>
      <c r="H234" s="242">
        <f>V95</f>
        <v>50</v>
      </c>
      <c r="I234" s="242">
        <f>+V96</f>
        <v>5</v>
      </c>
      <c r="J234" s="242">
        <f>+V101</f>
        <v>227</v>
      </c>
      <c r="K234" s="242">
        <f>+V102</f>
        <v>283</v>
      </c>
      <c r="M234" s="276"/>
      <c r="N234" s="276" t="s">
        <v>339</v>
      </c>
      <c r="O234" s="276">
        <f t="shared" si="76"/>
        <v>1302</v>
      </c>
      <c r="P234">
        <v>582</v>
      </c>
      <c r="Q234">
        <v>495</v>
      </c>
      <c r="R234">
        <v>51</v>
      </c>
      <c r="S234">
        <v>174</v>
      </c>
    </row>
    <row r="235" spans="1:19" x14ac:dyDescent="0.2">
      <c r="A235" s="276"/>
      <c r="B235" s="276" t="s">
        <v>340</v>
      </c>
      <c r="C235" s="276">
        <f t="shared" ref="C235" si="79">SUM(D235:K235)</f>
        <v>1262</v>
      </c>
      <c r="D235" s="242">
        <f>W77</f>
        <v>250</v>
      </c>
      <c r="E235" s="242">
        <f>W84</f>
        <v>482</v>
      </c>
      <c r="F235" s="242">
        <f>W88</f>
        <v>64</v>
      </c>
      <c r="G235" s="242">
        <f>W92</f>
        <v>99</v>
      </c>
      <c r="H235" s="242">
        <f>W95</f>
        <v>12</v>
      </c>
      <c r="I235" s="242">
        <f>+W96</f>
        <v>8</v>
      </c>
      <c r="J235" s="242">
        <f>+W101</f>
        <v>114</v>
      </c>
      <c r="K235" s="242">
        <f>+W102</f>
        <v>233</v>
      </c>
      <c r="M235" s="276"/>
      <c r="N235" s="276" t="s">
        <v>340</v>
      </c>
      <c r="O235" s="276">
        <f t="shared" si="76"/>
        <v>1262</v>
      </c>
      <c r="P235">
        <v>522</v>
      </c>
      <c r="Q235">
        <v>432</v>
      </c>
      <c r="R235">
        <v>33</v>
      </c>
      <c r="S235">
        <v>275</v>
      </c>
    </row>
    <row r="236" spans="1:19" x14ac:dyDescent="0.2">
      <c r="A236" s="276"/>
      <c r="B236" s="276" t="s">
        <v>341</v>
      </c>
      <c r="C236" s="276">
        <f t="shared" ref="C236" si="80">SUM(D236:K236)</f>
        <v>1046</v>
      </c>
      <c r="D236" s="242">
        <f>X77</f>
        <v>274</v>
      </c>
      <c r="E236" s="242">
        <f>X84</f>
        <v>291</v>
      </c>
      <c r="F236" s="242">
        <f>X88</f>
        <v>95</v>
      </c>
      <c r="G236" s="242">
        <f>X92</f>
        <v>66</v>
      </c>
      <c r="H236" s="242">
        <f>X95</f>
        <v>19</v>
      </c>
      <c r="I236" s="242">
        <f>+X96</f>
        <v>6</v>
      </c>
      <c r="J236" s="242">
        <f>+X101</f>
        <v>205</v>
      </c>
      <c r="K236" s="242">
        <f>+X102</f>
        <v>90</v>
      </c>
      <c r="M236" s="276"/>
      <c r="N236" s="276" t="s">
        <v>341</v>
      </c>
      <c r="O236" s="276">
        <f t="shared" si="76"/>
        <v>1046</v>
      </c>
      <c r="P236">
        <v>464</v>
      </c>
      <c r="Q236">
        <v>405</v>
      </c>
      <c r="R236">
        <v>4</v>
      </c>
      <c r="S236">
        <v>173</v>
      </c>
    </row>
    <row r="237" spans="1:19" x14ac:dyDescent="0.2">
      <c r="A237" s="276"/>
      <c r="B237" s="276" t="s">
        <v>66</v>
      </c>
      <c r="C237" s="276">
        <f t="shared" ref="C237" si="81">SUM(D237:K237)</f>
        <v>873</v>
      </c>
      <c r="D237" s="242">
        <f>Y77</f>
        <v>203</v>
      </c>
      <c r="E237" s="242">
        <f>Y84</f>
        <v>220</v>
      </c>
      <c r="F237" s="242">
        <f>Y88</f>
        <v>46</v>
      </c>
      <c r="G237" s="242">
        <f>Y92</f>
        <v>81</v>
      </c>
      <c r="H237" s="242">
        <f>Y95</f>
        <v>18</v>
      </c>
      <c r="I237" s="242">
        <f>+Y96</f>
        <v>1</v>
      </c>
      <c r="J237" s="242">
        <f>+Y101</f>
        <v>91</v>
      </c>
      <c r="K237" s="242">
        <f>+Y102</f>
        <v>213</v>
      </c>
      <c r="M237" s="276"/>
      <c r="N237" s="276" t="s">
        <v>66</v>
      </c>
      <c r="O237" s="276">
        <f t="shared" si="76"/>
        <v>873</v>
      </c>
      <c r="P237">
        <v>486</v>
      </c>
      <c r="Q237">
        <v>258</v>
      </c>
      <c r="R237">
        <v>1</v>
      </c>
      <c r="S237">
        <v>128</v>
      </c>
    </row>
    <row r="238" spans="1:19" x14ac:dyDescent="0.2">
      <c r="A238" s="276"/>
      <c r="B238" s="276" t="s">
        <v>67</v>
      </c>
      <c r="C238" s="276">
        <f t="shared" ref="C238" si="82">SUM(D238:K238)</f>
        <v>1051</v>
      </c>
      <c r="D238" s="242">
        <f>Z77</f>
        <v>394</v>
      </c>
      <c r="E238" s="242">
        <f>Z84</f>
        <v>228</v>
      </c>
      <c r="F238" s="242">
        <f>Z88</f>
        <v>50</v>
      </c>
      <c r="G238" s="242">
        <f>Z92</f>
        <v>109</v>
      </c>
      <c r="H238" s="242">
        <f>Z95</f>
        <v>11</v>
      </c>
      <c r="I238" s="242">
        <f>+Z96</f>
        <v>2</v>
      </c>
      <c r="J238" s="242">
        <f>+Z101</f>
        <v>111</v>
      </c>
      <c r="K238" s="242">
        <f>+Z102</f>
        <v>146</v>
      </c>
      <c r="M238" s="276"/>
      <c r="N238" s="276" t="s">
        <v>67</v>
      </c>
      <c r="O238" s="276">
        <f t="shared" si="76"/>
        <v>1051</v>
      </c>
      <c r="P238">
        <v>500</v>
      </c>
      <c r="Q238">
        <v>372</v>
      </c>
      <c r="R238">
        <v>3</v>
      </c>
      <c r="S238">
        <v>176</v>
      </c>
    </row>
    <row r="239" spans="1:19" x14ac:dyDescent="0.2">
      <c r="A239" s="276"/>
      <c r="B239" s="276" t="s">
        <v>68</v>
      </c>
      <c r="C239" s="276">
        <f t="shared" ref="C239:C240" si="83">SUM(D239:K239)</f>
        <v>1148</v>
      </c>
      <c r="D239" s="242">
        <f>AA77</f>
        <v>230</v>
      </c>
      <c r="E239" s="242">
        <f>AA84</f>
        <v>335</v>
      </c>
      <c r="F239" s="242">
        <f>AA88</f>
        <v>75</v>
      </c>
      <c r="G239" s="242">
        <f>AA92</f>
        <v>36</v>
      </c>
      <c r="H239" s="242">
        <f>AA95</f>
        <v>17</v>
      </c>
      <c r="I239" s="242">
        <f>+AA96</f>
        <v>2</v>
      </c>
      <c r="J239" s="242">
        <f>+AA101</f>
        <v>206</v>
      </c>
      <c r="K239" s="242">
        <f>+AA102</f>
        <v>247</v>
      </c>
      <c r="M239" s="276"/>
      <c r="N239" s="276" t="s">
        <v>68</v>
      </c>
      <c r="O239" s="276">
        <f t="shared" si="76"/>
        <v>1148</v>
      </c>
      <c r="P239">
        <v>485</v>
      </c>
      <c r="Q239">
        <v>397</v>
      </c>
      <c r="R239">
        <v>3</v>
      </c>
      <c r="S239">
        <v>263</v>
      </c>
    </row>
    <row r="240" spans="1:19" x14ac:dyDescent="0.2">
      <c r="A240" s="276"/>
      <c r="B240" s="276" t="s">
        <v>342</v>
      </c>
      <c r="C240">
        <f t="shared" si="83"/>
        <v>676</v>
      </c>
      <c r="D240" s="242">
        <f>AB77</f>
        <v>250</v>
      </c>
      <c r="E240" s="242">
        <f>AB84</f>
        <v>153</v>
      </c>
      <c r="F240" s="242">
        <f>AB88</f>
        <v>49</v>
      </c>
      <c r="G240" s="242">
        <f>AB92</f>
        <v>27</v>
      </c>
      <c r="H240" s="242">
        <f>AB95</f>
        <v>5</v>
      </c>
      <c r="I240" s="242">
        <f>+AB96</f>
        <v>1</v>
      </c>
      <c r="J240" s="242">
        <f>+AB101</f>
        <v>76</v>
      </c>
      <c r="K240" s="242">
        <f>+AB102</f>
        <v>115</v>
      </c>
      <c r="M240" s="276"/>
      <c r="N240" s="276" t="s">
        <v>342</v>
      </c>
      <c r="O240">
        <f t="shared" si="76"/>
        <v>676</v>
      </c>
      <c r="P240">
        <v>314</v>
      </c>
      <c r="Q240">
        <v>217</v>
      </c>
      <c r="R240">
        <v>4</v>
      </c>
      <c r="S240">
        <v>141</v>
      </c>
    </row>
    <row r="241" spans="1:19" x14ac:dyDescent="0.2">
      <c r="A241" s="276"/>
      <c r="B241" s="276" t="s">
        <v>343</v>
      </c>
      <c r="C241" s="276">
        <f t="shared" ref="C241" si="84">SUM(D241:K241)</f>
        <v>918</v>
      </c>
      <c r="D241" s="242">
        <f>AC77</f>
        <v>230</v>
      </c>
      <c r="E241" s="242">
        <f>AC84</f>
        <v>315</v>
      </c>
      <c r="F241" s="242">
        <f>AC88</f>
        <v>57</v>
      </c>
      <c r="G241" s="242">
        <f>AC92</f>
        <v>40</v>
      </c>
      <c r="H241" s="242">
        <f>AC95</f>
        <v>10</v>
      </c>
      <c r="I241" s="242">
        <f>+AC96</f>
        <v>1</v>
      </c>
      <c r="J241" s="242">
        <f>+AC101</f>
        <v>118</v>
      </c>
      <c r="K241" s="242">
        <f>+AC102</f>
        <v>147</v>
      </c>
      <c r="M241" s="276"/>
      <c r="N241" s="276" t="s">
        <v>343</v>
      </c>
      <c r="O241" s="276">
        <f t="shared" si="76"/>
        <v>918</v>
      </c>
      <c r="P241">
        <v>419</v>
      </c>
      <c r="Q241">
        <v>317</v>
      </c>
      <c r="R241">
        <v>21</v>
      </c>
      <c r="S241">
        <v>161</v>
      </c>
    </row>
    <row r="242" spans="1:19" x14ac:dyDescent="0.2">
      <c r="A242" s="276"/>
      <c r="B242" s="276" t="s">
        <v>344</v>
      </c>
      <c r="C242">
        <f t="shared" ref="C242" si="85">SUM(D242:K242)</f>
        <v>768</v>
      </c>
      <c r="D242" s="242">
        <f>AD77</f>
        <v>248</v>
      </c>
      <c r="E242" s="242">
        <f>AD84</f>
        <v>199</v>
      </c>
      <c r="F242" s="242">
        <f>AD88</f>
        <v>40</v>
      </c>
      <c r="G242" s="242">
        <f>AD92</f>
        <v>35</v>
      </c>
      <c r="H242" s="242">
        <f>AD95</f>
        <v>24</v>
      </c>
      <c r="I242" s="242">
        <f>+AD96</f>
        <v>13</v>
      </c>
      <c r="J242" s="242">
        <f>+AD101</f>
        <v>97</v>
      </c>
      <c r="K242" s="242">
        <f>+AD102</f>
        <v>112</v>
      </c>
      <c r="M242" s="276"/>
      <c r="N242" s="276" t="s">
        <v>344</v>
      </c>
      <c r="O242">
        <f t="shared" si="76"/>
        <v>768</v>
      </c>
      <c r="P242">
        <v>377</v>
      </c>
      <c r="Q242">
        <v>276</v>
      </c>
      <c r="R242">
        <v>3</v>
      </c>
      <c r="S242">
        <v>112</v>
      </c>
    </row>
    <row r="243" spans="1:19" ht="39.6" x14ac:dyDescent="0.2">
      <c r="A243" s="373" t="s">
        <v>378</v>
      </c>
      <c r="B243" s="276" t="s">
        <v>336</v>
      </c>
      <c r="C243" s="242">
        <f t="shared" ref="C243:C248" si="86">SUM(D243:K243)</f>
        <v>1094</v>
      </c>
      <c r="D243" s="242">
        <f>AE77</f>
        <v>358</v>
      </c>
      <c r="E243" s="242">
        <f>AE84</f>
        <v>285</v>
      </c>
      <c r="F243" s="242">
        <f>AE88</f>
        <v>87</v>
      </c>
      <c r="G243" s="242">
        <f>AE92</f>
        <v>86</v>
      </c>
      <c r="H243" s="242">
        <f>AE95</f>
        <v>23</v>
      </c>
      <c r="I243" s="242">
        <f>+AE96</f>
        <v>6</v>
      </c>
      <c r="J243" s="242">
        <f>+AE101</f>
        <v>104</v>
      </c>
      <c r="K243" s="242">
        <f>+AE102</f>
        <v>145</v>
      </c>
      <c r="M243" s="373" t="s">
        <v>378</v>
      </c>
      <c r="N243" s="276" t="s">
        <v>336</v>
      </c>
      <c r="O243" s="276">
        <f t="shared" si="76"/>
        <v>1094</v>
      </c>
      <c r="P243">
        <v>592</v>
      </c>
      <c r="Q243">
        <v>265</v>
      </c>
      <c r="R243">
        <v>9</v>
      </c>
      <c r="S243">
        <v>228</v>
      </c>
    </row>
    <row r="244" spans="1:19" s="276" customFormat="1" x14ac:dyDescent="0.2">
      <c r="B244" s="276" t="s">
        <v>337</v>
      </c>
      <c r="C244" s="242">
        <f t="shared" si="86"/>
        <v>600</v>
      </c>
      <c r="D244" s="242">
        <f>AF77</f>
        <v>160</v>
      </c>
      <c r="E244" s="242">
        <f>AF84</f>
        <v>152</v>
      </c>
      <c r="F244" s="242">
        <f>AF88</f>
        <v>18</v>
      </c>
      <c r="G244" s="242">
        <f>AF92</f>
        <v>44</v>
      </c>
      <c r="H244" s="242">
        <f>AF95</f>
        <v>18</v>
      </c>
      <c r="I244" s="242">
        <f>+AF96</f>
        <v>6</v>
      </c>
      <c r="J244" s="242">
        <f>+AF101</f>
        <v>113</v>
      </c>
      <c r="K244" s="242">
        <f>+AF102</f>
        <v>89</v>
      </c>
      <c r="N244" s="276" t="s">
        <v>337</v>
      </c>
      <c r="O244" s="276">
        <f t="shared" si="76"/>
        <v>600</v>
      </c>
      <c r="P244" s="276">
        <v>370</v>
      </c>
      <c r="Q244" s="276">
        <v>132</v>
      </c>
      <c r="R244" s="276">
        <v>1</v>
      </c>
      <c r="S244" s="276">
        <v>97</v>
      </c>
    </row>
    <row r="245" spans="1:19" s="276" customFormat="1" x14ac:dyDescent="0.2">
      <c r="B245" s="276" t="s">
        <v>338</v>
      </c>
      <c r="C245" s="242">
        <f t="shared" si="86"/>
        <v>1471</v>
      </c>
      <c r="D245" s="242">
        <f>AG77</f>
        <v>286</v>
      </c>
      <c r="E245" s="242">
        <f>AG84</f>
        <v>369</v>
      </c>
      <c r="F245" s="242">
        <f>AG88</f>
        <v>169</v>
      </c>
      <c r="G245" s="242">
        <f>AG92</f>
        <v>87</v>
      </c>
      <c r="H245" s="242">
        <f>AG95</f>
        <v>44</v>
      </c>
      <c r="I245" s="242">
        <f>+AG96</f>
        <v>5</v>
      </c>
      <c r="J245" s="242">
        <f>+AG101</f>
        <v>195</v>
      </c>
      <c r="K245" s="242">
        <f>+AG102</f>
        <v>316</v>
      </c>
      <c r="N245" s="276" t="s">
        <v>338</v>
      </c>
      <c r="O245" s="276">
        <f t="shared" si="76"/>
        <v>1471</v>
      </c>
      <c r="P245" s="276">
        <v>671</v>
      </c>
      <c r="Q245" s="276">
        <v>504</v>
      </c>
      <c r="R245" s="276">
        <v>1</v>
      </c>
      <c r="S245" s="276">
        <v>295</v>
      </c>
    </row>
    <row r="246" spans="1:19" s="276" customFormat="1" x14ac:dyDescent="0.2">
      <c r="B246" s="276" t="s">
        <v>339</v>
      </c>
      <c r="C246" s="242">
        <f t="shared" si="86"/>
        <v>921</v>
      </c>
      <c r="D246" s="242">
        <f>AH77</f>
        <v>264</v>
      </c>
      <c r="E246" s="242">
        <f>AH84</f>
        <v>209</v>
      </c>
      <c r="F246" s="242">
        <f>AH88</f>
        <v>27</v>
      </c>
      <c r="G246" s="242">
        <f>AH92</f>
        <v>59</v>
      </c>
      <c r="H246" s="242">
        <f>AH95</f>
        <v>26</v>
      </c>
      <c r="I246" s="242">
        <f>+AH96</f>
        <v>7</v>
      </c>
      <c r="J246" s="242">
        <f>+AH101</f>
        <v>114</v>
      </c>
      <c r="K246" s="242">
        <f>+AH102</f>
        <v>215</v>
      </c>
      <c r="N246" s="276" t="s">
        <v>339</v>
      </c>
      <c r="O246" s="276">
        <f t="shared" si="76"/>
        <v>921</v>
      </c>
      <c r="P246" s="276">
        <v>485</v>
      </c>
      <c r="Q246" s="276">
        <v>260</v>
      </c>
      <c r="R246" s="276">
        <v>1</v>
      </c>
      <c r="S246" s="276">
        <v>175</v>
      </c>
    </row>
    <row r="247" spans="1:19" s="276" customFormat="1" x14ac:dyDescent="0.2">
      <c r="B247" s="276" t="s">
        <v>340</v>
      </c>
      <c r="C247" s="242">
        <f t="shared" si="86"/>
        <v>772</v>
      </c>
      <c r="D247" s="242">
        <f>AI77</f>
        <v>219</v>
      </c>
      <c r="E247" s="242">
        <f>AI84</f>
        <v>240</v>
      </c>
      <c r="F247" s="242">
        <f>AI88</f>
        <v>57</v>
      </c>
      <c r="G247" s="242">
        <f>AI92</f>
        <v>45</v>
      </c>
      <c r="H247" s="242">
        <f>AI95</f>
        <v>24</v>
      </c>
      <c r="I247" s="242">
        <f>+AI96</f>
        <v>4</v>
      </c>
      <c r="J247" s="242">
        <f>+AI101</f>
        <v>104</v>
      </c>
      <c r="K247" s="242">
        <f>+AI102</f>
        <v>79</v>
      </c>
      <c r="N247" s="276" t="s">
        <v>340</v>
      </c>
      <c r="O247" s="276">
        <f t="shared" si="76"/>
        <v>772</v>
      </c>
      <c r="P247" s="276">
        <v>383</v>
      </c>
      <c r="Q247" s="276">
        <v>280</v>
      </c>
      <c r="R247" s="276">
        <v>2</v>
      </c>
      <c r="S247" s="276">
        <v>107</v>
      </c>
    </row>
    <row r="248" spans="1:19" s="276" customFormat="1" x14ac:dyDescent="0.2">
      <c r="B248" s="276" t="s">
        <v>341</v>
      </c>
      <c r="C248" s="242">
        <f t="shared" si="86"/>
        <v>1105</v>
      </c>
      <c r="D248" s="242">
        <f>AJ77</f>
        <v>354</v>
      </c>
      <c r="E248" s="242">
        <f>AJ84</f>
        <v>269</v>
      </c>
      <c r="F248" s="242">
        <f>AJ88</f>
        <v>62</v>
      </c>
      <c r="G248" s="242">
        <f>AJ92</f>
        <v>88</v>
      </c>
      <c r="H248" s="242">
        <f>AJ95</f>
        <v>18</v>
      </c>
      <c r="I248" s="242">
        <f>+AJ96</f>
        <v>7</v>
      </c>
      <c r="J248" s="242">
        <f>+AJ101</f>
        <v>96</v>
      </c>
      <c r="K248" s="242">
        <f>+AJ102</f>
        <v>211</v>
      </c>
      <c r="N248" s="276" t="s">
        <v>341</v>
      </c>
      <c r="O248" s="276">
        <f t="shared" si="76"/>
        <v>1105</v>
      </c>
      <c r="P248" s="276">
        <v>434</v>
      </c>
      <c r="Q248" s="276">
        <v>444</v>
      </c>
      <c r="R248" s="276">
        <v>26</v>
      </c>
      <c r="S248" s="276">
        <v>201</v>
      </c>
    </row>
    <row r="249" spans="1:19" s="276" customFormat="1" x14ac:dyDescent="0.2">
      <c r="B249" s="276" t="s">
        <v>66</v>
      </c>
      <c r="C249" s="276">
        <f t="shared" ref="C249" si="87">SUM(D249:K249)</f>
        <v>907</v>
      </c>
      <c r="D249" s="242">
        <f>AK77</f>
        <v>241</v>
      </c>
      <c r="E249" s="242">
        <f>AK84</f>
        <v>254</v>
      </c>
      <c r="F249" s="242">
        <f>AK88</f>
        <v>77</v>
      </c>
      <c r="G249" s="242">
        <f>AK92</f>
        <v>64</v>
      </c>
      <c r="H249" s="242">
        <f>AK95</f>
        <v>9</v>
      </c>
      <c r="I249" s="242">
        <f>+AK96</f>
        <v>3</v>
      </c>
      <c r="J249" s="242">
        <f>+AK101</f>
        <v>116</v>
      </c>
      <c r="K249" s="242">
        <f>+AK102</f>
        <v>143</v>
      </c>
      <c r="N249" s="276" t="s">
        <v>66</v>
      </c>
      <c r="O249" s="276">
        <f t="shared" si="76"/>
        <v>907</v>
      </c>
      <c r="P249" s="276">
        <v>470</v>
      </c>
      <c r="Q249" s="276">
        <v>199</v>
      </c>
      <c r="R249" s="276">
        <v>2</v>
      </c>
      <c r="S249" s="276">
        <v>236</v>
      </c>
    </row>
    <row r="250" spans="1:19" s="276" customFormat="1" x14ac:dyDescent="0.2">
      <c r="B250" s="276" t="s">
        <v>67</v>
      </c>
      <c r="C250" s="276">
        <f t="shared" ref="C250" si="88">SUM(D250:K250)</f>
        <v>817</v>
      </c>
      <c r="D250" s="242">
        <f>AL77</f>
        <v>196</v>
      </c>
      <c r="E250" s="242">
        <f>AL84</f>
        <v>269</v>
      </c>
      <c r="F250" s="242">
        <f>AL88</f>
        <v>65</v>
      </c>
      <c r="G250" s="242">
        <f>AL92</f>
        <v>61</v>
      </c>
      <c r="H250" s="242">
        <f>AL95</f>
        <v>20</v>
      </c>
      <c r="I250" s="242">
        <f>+AL96</f>
        <v>4</v>
      </c>
      <c r="J250" s="242">
        <f>+AL101</f>
        <v>189</v>
      </c>
      <c r="K250" s="242">
        <f>+AL102</f>
        <v>13</v>
      </c>
      <c r="N250" s="276" t="s">
        <v>67</v>
      </c>
      <c r="O250" s="276">
        <f t="shared" si="76"/>
        <v>817</v>
      </c>
      <c r="P250" s="276">
        <v>321</v>
      </c>
      <c r="Q250" s="276">
        <v>275</v>
      </c>
      <c r="R250" s="276">
        <v>0</v>
      </c>
      <c r="S250" s="276">
        <v>221</v>
      </c>
    </row>
    <row r="251" spans="1:19" s="276" customFormat="1" x14ac:dyDescent="0.2">
      <c r="B251" s="276" t="s">
        <v>68</v>
      </c>
      <c r="C251" s="276">
        <f t="shared" ref="C251" si="89">SUM(D251:K251)</f>
        <v>994</v>
      </c>
      <c r="D251" s="242">
        <f>AM77</f>
        <v>301</v>
      </c>
      <c r="E251" s="242">
        <f>AM84</f>
        <v>352</v>
      </c>
      <c r="F251" s="242">
        <f>AM88</f>
        <v>82</v>
      </c>
      <c r="G251" s="242">
        <f>AM92</f>
        <v>35</v>
      </c>
      <c r="H251" s="242">
        <f>AM95</f>
        <v>10</v>
      </c>
      <c r="I251" s="242">
        <f>+AM96</f>
        <v>2</v>
      </c>
      <c r="J251" s="242">
        <f>+AM101</f>
        <v>151</v>
      </c>
      <c r="K251" s="242">
        <f>+AM102</f>
        <v>61</v>
      </c>
      <c r="N251" s="276" t="s">
        <v>68</v>
      </c>
      <c r="O251" s="276">
        <f t="shared" si="76"/>
        <v>994</v>
      </c>
      <c r="P251" s="276">
        <v>337</v>
      </c>
      <c r="Q251" s="276">
        <v>250</v>
      </c>
      <c r="R251" s="276">
        <v>1</v>
      </c>
      <c r="S251" s="276">
        <v>406</v>
      </c>
    </row>
    <row r="252" spans="1:19" s="276" customFormat="1" x14ac:dyDescent="0.2">
      <c r="B252" s="276" t="s">
        <v>342</v>
      </c>
      <c r="C252" s="276">
        <f t="shared" ref="C252" si="90">SUM(D252:K252)</f>
        <v>713</v>
      </c>
      <c r="D252" s="242">
        <f>AN77</f>
        <v>164</v>
      </c>
      <c r="E252" s="242">
        <f>AN84</f>
        <v>169</v>
      </c>
      <c r="F252" s="242">
        <f>AN88</f>
        <v>35</v>
      </c>
      <c r="G252" s="242">
        <f>AN92</f>
        <v>52</v>
      </c>
      <c r="H252" s="242">
        <f>AN95</f>
        <v>9</v>
      </c>
      <c r="I252" s="242">
        <f>+AN96</f>
        <v>1</v>
      </c>
      <c r="J252" s="242">
        <f>+AN101</f>
        <v>105</v>
      </c>
      <c r="K252" s="242">
        <f>+AN102</f>
        <v>178</v>
      </c>
      <c r="N252" s="276" t="s">
        <v>342</v>
      </c>
      <c r="O252" s="276">
        <f t="shared" si="76"/>
        <v>713</v>
      </c>
      <c r="P252" s="276">
        <v>347</v>
      </c>
      <c r="Q252" s="276">
        <v>222</v>
      </c>
      <c r="R252" s="276">
        <v>0</v>
      </c>
      <c r="S252" s="276">
        <v>144</v>
      </c>
    </row>
    <row r="253" spans="1:19" s="276" customFormat="1" x14ac:dyDescent="0.2">
      <c r="B253" s="276" t="s">
        <v>343</v>
      </c>
      <c r="C253" s="276">
        <f t="shared" ref="C253" si="91">SUM(D253:K253)</f>
        <v>1090</v>
      </c>
      <c r="D253" s="242">
        <f>AO77</f>
        <v>231</v>
      </c>
      <c r="E253" s="242">
        <f>AO84</f>
        <v>233</v>
      </c>
      <c r="F253" s="242">
        <f>AO88</f>
        <v>37</v>
      </c>
      <c r="G253" s="242">
        <f>AO92</f>
        <v>63</v>
      </c>
      <c r="H253" s="242">
        <f>AO95</f>
        <v>14</v>
      </c>
      <c r="I253" s="242">
        <f>+AO96</f>
        <v>0</v>
      </c>
      <c r="J253" s="242">
        <f>+AO101</f>
        <v>144</v>
      </c>
      <c r="K253" s="242">
        <f>+AO102</f>
        <v>368</v>
      </c>
      <c r="N253" s="276" t="s">
        <v>343</v>
      </c>
      <c r="O253" s="276">
        <f t="shared" si="76"/>
        <v>1090</v>
      </c>
      <c r="P253" s="276">
        <v>565</v>
      </c>
      <c r="Q253" s="276">
        <v>374</v>
      </c>
      <c r="R253" s="276">
        <v>2</v>
      </c>
      <c r="S253" s="276">
        <v>149</v>
      </c>
    </row>
    <row r="254" spans="1:19" s="276" customFormat="1" x14ac:dyDescent="0.2">
      <c r="B254" s="276" t="s">
        <v>344</v>
      </c>
      <c r="C254" s="242">
        <f t="shared" ref="C254:C259" si="92">SUM(D254:K254)</f>
        <v>810</v>
      </c>
      <c r="D254" s="242">
        <f>AP77</f>
        <v>268</v>
      </c>
      <c r="E254" s="242">
        <f>AP84</f>
        <v>162</v>
      </c>
      <c r="F254" s="242">
        <f>AP88</f>
        <v>33</v>
      </c>
      <c r="G254" s="242">
        <f>AP92</f>
        <v>58</v>
      </c>
      <c r="H254" s="242">
        <f>AP95</f>
        <v>7</v>
      </c>
      <c r="I254" s="242">
        <f>+AP96</f>
        <v>6</v>
      </c>
      <c r="J254" s="242">
        <f>+AP101</f>
        <v>138</v>
      </c>
      <c r="K254" s="242">
        <f>+AP102</f>
        <v>138</v>
      </c>
      <c r="N254" s="276" t="s">
        <v>344</v>
      </c>
      <c r="O254" s="276">
        <f t="shared" si="76"/>
        <v>810</v>
      </c>
      <c r="P254" s="276">
        <v>394</v>
      </c>
      <c r="Q254" s="276">
        <v>246</v>
      </c>
      <c r="R254" s="276">
        <v>1</v>
      </c>
      <c r="S254" s="276">
        <v>169</v>
      </c>
    </row>
    <row r="255" spans="1:19" s="276" customFormat="1" x14ac:dyDescent="0.2">
      <c r="A255" s="276" t="s">
        <v>405</v>
      </c>
      <c r="B255" s="276" t="s">
        <v>399</v>
      </c>
      <c r="C255" s="242">
        <f t="shared" si="92"/>
        <v>908</v>
      </c>
      <c r="D255" s="242">
        <f>AQ77</f>
        <v>273</v>
      </c>
      <c r="E255" s="242">
        <f>AQ84</f>
        <v>219</v>
      </c>
      <c r="F255" s="242">
        <f>AQ88</f>
        <v>40</v>
      </c>
      <c r="G255" s="242">
        <f>AQ92</f>
        <v>88</v>
      </c>
      <c r="H255" s="242">
        <f>AQ95</f>
        <v>26</v>
      </c>
      <c r="I255" s="242">
        <f>+AQ96</f>
        <v>6</v>
      </c>
      <c r="J255" s="242">
        <f>+AQ101</f>
        <v>91</v>
      </c>
      <c r="K255" s="242">
        <f>+AQ102</f>
        <v>165</v>
      </c>
      <c r="M255" s="276" t="s">
        <v>405</v>
      </c>
      <c r="N255" s="276" t="s">
        <v>399</v>
      </c>
      <c r="O255" s="276">
        <f t="shared" ref="O255" si="93">SUM(P255:S255)</f>
        <v>908</v>
      </c>
      <c r="P255" s="276">
        <v>426</v>
      </c>
      <c r="Q255" s="276">
        <v>215</v>
      </c>
      <c r="R255" s="276">
        <v>22</v>
      </c>
      <c r="S255" s="276">
        <v>245</v>
      </c>
    </row>
    <row r="256" spans="1:19" s="276" customFormat="1" x14ac:dyDescent="0.2">
      <c r="B256" s="276" t="s">
        <v>337</v>
      </c>
      <c r="C256" s="242">
        <f t="shared" si="92"/>
        <v>478</v>
      </c>
      <c r="D256" s="242">
        <f>AR77</f>
        <v>118</v>
      </c>
      <c r="E256" s="242">
        <f>AR84</f>
        <v>137</v>
      </c>
      <c r="F256" s="242">
        <f>AR88</f>
        <v>55</v>
      </c>
      <c r="G256" s="242">
        <f>AR92</f>
        <v>41</v>
      </c>
      <c r="H256" s="242">
        <f>AR95</f>
        <v>17</v>
      </c>
      <c r="I256" s="242">
        <f>+AR96</f>
        <v>4</v>
      </c>
      <c r="J256" s="242">
        <f>+AR101</f>
        <v>40</v>
      </c>
      <c r="K256" s="242">
        <f>+AR102</f>
        <v>66</v>
      </c>
      <c r="N256" s="276" t="s">
        <v>337</v>
      </c>
      <c r="O256" s="276">
        <f t="shared" ref="O256:O263" si="94">SUM(P256:S256)</f>
        <v>478</v>
      </c>
      <c r="P256" s="276">
        <v>319</v>
      </c>
      <c r="Q256" s="276">
        <v>54</v>
      </c>
      <c r="R256" s="276">
        <v>2</v>
      </c>
      <c r="S256" s="276">
        <v>103</v>
      </c>
    </row>
    <row r="257" spans="2:19" s="276" customFormat="1" x14ac:dyDescent="0.2">
      <c r="B257" s="276" t="s">
        <v>338</v>
      </c>
      <c r="C257" s="242">
        <f t="shared" si="92"/>
        <v>1007</v>
      </c>
      <c r="D257" s="242">
        <f>AS77</f>
        <v>284</v>
      </c>
      <c r="E257" s="242">
        <f>AS84</f>
        <v>293</v>
      </c>
      <c r="F257" s="242">
        <f>AS88</f>
        <v>42</v>
      </c>
      <c r="G257" s="242">
        <f>AS92</f>
        <v>72</v>
      </c>
      <c r="H257" s="242">
        <f>AS95</f>
        <v>40</v>
      </c>
      <c r="I257" s="242">
        <f>+AS96</f>
        <v>5</v>
      </c>
      <c r="J257" s="242">
        <f>+AS101</f>
        <v>75</v>
      </c>
      <c r="K257" s="242">
        <f>+AS102</f>
        <v>196</v>
      </c>
      <c r="N257" s="276" t="s">
        <v>338</v>
      </c>
      <c r="O257" s="276">
        <f t="shared" si="94"/>
        <v>1007</v>
      </c>
      <c r="P257" s="276">
        <v>467</v>
      </c>
      <c r="Q257" s="276">
        <v>279</v>
      </c>
      <c r="R257" s="276">
        <v>10</v>
      </c>
      <c r="S257" s="276">
        <v>251</v>
      </c>
    </row>
    <row r="258" spans="2:19" s="276" customFormat="1" x14ac:dyDescent="0.2">
      <c r="B258" s="276" t="s">
        <v>339</v>
      </c>
      <c r="C258" s="242">
        <f t="shared" si="92"/>
        <v>849</v>
      </c>
      <c r="D258" s="242">
        <f>AT77</f>
        <v>249</v>
      </c>
      <c r="E258" s="242">
        <f>AT84</f>
        <v>179</v>
      </c>
      <c r="F258" s="242">
        <f>AT88</f>
        <v>45</v>
      </c>
      <c r="G258" s="242">
        <f>AT92</f>
        <v>48</v>
      </c>
      <c r="H258" s="242">
        <f>AT95</f>
        <v>14</v>
      </c>
      <c r="I258" s="242">
        <f>+AT96</f>
        <v>8</v>
      </c>
      <c r="J258" s="242">
        <f>+AT101</f>
        <v>154</v>
      </c>
      <c r="K258" s="242">
        <f>+AT102</f>
        <v>152</v>
      </c>
      <c r="N258" s="276" t="s">
        <v>339</v>
      </c>
      <c r="O258" s="276">
        <f t="shared" si="94"/>
        <v>849</v>
      </c>
      <c r="P258" s="276">
        <v>429</v>
      </c>
      <c r="Q258" s="276">
        <v>289</v>
      </c>
      <c r="R258" s="276">
        <v>0</v>
      </c>
      <c r="S258" s="276">
        <v>131</v>
      </c>
    </row>
    <row r="259" spans="2:19" s="276" customFormat="1" x14ac:dyDescent="0.2">
      <c r="B259" s="276" t="s">
        <v>340</v>
      </c>
      <c r="C259" s="242">
        <f t="shared" si="92"/>
        <v>740</v>
      </c>
      <c r="D259" s="242">
        <f>AU77</f>
        <v>167</v>
      </c>
      <c r="E259" s="242">
        <f>AU84</f>
        <v>164</v>
      </c>
      <c r="F259" s="242">
        <f>AU88</f>
        <v>36</v>
      </c>
      <c r="G259" s="242">
        <f>AU92</f>
        <v>70</v>
      </c>
      <c r="H259" s="242">
        <f>AU95</f>
        <v>28</v>
      </c>
      <c r="I259" s="242">
        <f>+AU96</f>
        <v>4</v>
      </c>
      <c r="J259" s="242">
        <f>+AU101</f>
        <v>123</v>
      </c>
      <c r="K259" s="242">
        <f>+AU102</f>
        <v>148</v>
      </c>
      <c r="N259" s="276" t="s">
        <v>340</v>
      </c>
      <c r="O259" s="276">
        <f t="shared" si="94"/>
        <v>740</v>
      </c>
      <c r="P259" s="276">
        <v>432</v>
      </c>
      <c r="Q259" s="276">
        <v>186</v>
      </c>
      <c r="R259" s="276">
        <v>9</v>
      </c>
      <c r="S259" s="276">
        <v>113</v>
      </c>
    </row>
    <row r="260" spans="2:19" s="276" customFormat="1" x14ac:dyDescent="0.2">
      <c r="B260" s="276" t="s">
        <v>341</v>
      </c>
      <c r="C260" s="242">
        <f>SUM(D260:K260)</f>
        <v>762</v>
      </c>
      <c r="D260" s="242">
        <f>AV77</f>
        <v>167</v>
      </c>
      <c r="E260" s="242">
        <f>AV84</f>
        <v>247</v>
      </c>
      <c r="F260" s="242">
        <f>AV88</f>
        <v>66</v>
      </c>
      <c r="G260" s="242">
        <f>AV92</f>
        <v>39</v>
      </c>
      <c r="H260" s="242">
        <f>AV95</f>
        <v>13</v>
      </c>
      <c r="I260" s="242">
        <f>+AV96</f>
        <v>4</v>
      </c>
      <c r="J260" s="242">
        <f>+AV101</f>
        <v>99</v>
      </c>
      <c r="K260" s="242">
        <f>+AV102</f>
        <v>127</v>
      </c>
      <c r="N260" s="276" t="s">
        <v>341</v>
      </c>
      <c r="O260" s="276">
        <f t="shared" si="94"/>
        <v>762</v>
      </c>
      <c r="P260" s="276">
        <v>416</v>
      </c>
      <c r="Q260" s="276">
        <v>240</v>
      </c>
      <c r="R260" s="276">
        <v>5</v>
      </c>
      <c r="S260" s="276">
        <v>101</v>
      </c>
    </row>
    <row r="261" spans="2:19" s="276" customFormat="1" x14ac:dyDescent="0.2">
      <c r="B261" s="276" t="s">
        <v>66</v>
      </c>
      <c r="C261" s="276">
        <f>SUM(D261:K261)</f>
        <v>891</v>
      </c>
      <c r="D261" s="242">
        <f>AW77</f>
        <v>193</v>
      </c>
      <c r="E261" s="242">
        <f>AW84</f>
        <v>277</v>
      </c>
      <c r="F261" s="242">
        <f>AW88</f>
        <v>48</v>
      </c>
      <c r="G261" s="242">
        <f>AW92</f>
        <v>74</v>
      </c>
      <c r="H261" s="242">
        <f>AW95</f>
        <v>16</v>
      </c>
      <c r="I261" s="242">
        <f>+AW96</f>
        <v>1</v>
      </c>
      <c r="J261" s="242">
        <f>+AW101</f>
        <v>108</v>
      </c>
      <c r="K261" s="242">
        <f>+AW102</f>
        <v>174</v>
      </c>
      <c r="N261" s="276" t="s">
        <v>66</v>
      </c>
      <c r="O261" s="276">
        <f t="shared" si="94"/>
        <v>891</v>
      </c>
      <c r="P261" s="276">
        <v>415</v>
      </c>
      <c r="Q261" s="276">
        <v>291</v>
      </c>
      <c r="R261" s="276">
        <v>2</v>
      </c>
      <c r="S261" s="276">
        <v>183</v>
      </c>
    </row>
    <row r="262" spans="2:19" s="276" customFormat="1" x14ac:dyDescent="0.2">
      <c r="B262" s="276" t="s">
        <v>67</v>
      </c>
      <c r="C262" s="276">
        <f>SUM(D262:K262)</f>
        <v>777</v>
      </c>
      <c r="D262" s="242">
        <f>AX77</f>
        <v>178</v>
      </c>
      <c r="E262" s="242">
        <f>AX84</f>
        <v>240</v>
      </c>
      <c r="F262" s="242">
        <f>AX88</f>
        <v>39</v>
      </c>
      <c r="G262" s="242">
        <f>AX92</f>
        <v>44</v>
      </c>
      <c r="H262" s="242">
        <f>AX95</f>
        <v>24</v>
      </c>
      <c r="I262" s="242">
        <f>+AX96</f>
        <v>3</v>
      </c>
      <c r="J262" s="242">
        <f>+AX101</f>
        <v>95</v>
      </c>
      <c r="K262" s="242">
        <f>+AX102</f>
        <v>154</v>
      </c>
      <c r="N262" s="276" t="s">
        <v>67</v>
      </c>
      <c r="O262" s="276">
        <f t="shared" si="94"/>
        <v>777</v>
      </c>
      <c r="P262" s="276">
        <v>466</v>
      </c>
      <c r="Q262" s="276">
        <v>183</v>
      </c>
      <c r="R262" s="276">
        <v>8</v>
      </c>
      <c r="S262" s="276">
        <v>120</v>
      </c>
    </row>
    <row r="263" spans="2:19" s="276" customFormat="1" x14ac:dyDescent="0.2">
      <c r="B263" s="276" t="s">
        <v>68</v>
      </c>
      <c r="C263" s="276">
        <f>SUM(D263:K263)</f>
        <v>843</v>
      </c>
      <c r="D263" s="242">
        <f>AY77</f>
        <v>211</v>
      </c>
      <c r="E263" s="242">
        <f>AY84</f>
        <v>308</v>
      </c>
      <c r="F263" s="242">
        <f>AY88</f>
        <v>50</v>
      </c>
      <c r="G263" s="242">
        <f>AY92</f>
        <v>38</v>
      </c>
      <c r="H263" s="242">
        <f>AY95</f>
        <v>6</v>
      </c>
      <c r="I263" s="242">
        <f>+AY96</f>
        <v>4</v>
      </c>
      <c r="J263" s="242">
        <f>+AY101</f>
        <v>91</v>
      </c>
      <c r="K263" s="242">
        <f>+AY102</f>
        <v>135</v>
      </c>
      <c r="N263" s="276" t="s">
        <v>68</v>
      </c>
      <c r="O263" s="276">
        <f t="shared" si="94"/>
        <v>843</v>
      </c>
      <c r="P263" s="276">
        <v>453</v>
      </c>
      <c r="Q263" s="276">
        <v>232</v>
      </c>
      <c r="R263" s="276">
        <v>3</v>
      </c>
      <c r="S263" s="276">
        <v>155</v>
      </c>
    </row>
    <row r="264" spans="2:19" s="276" customFormat="1" x14ac:dyDescent="0.2">
      <c r="B264" s="276" t="s">
        <v>342</v>
      </c>
      <c r="N264" s="276" t="s">
        <v>342</v>
      </c>
    </row>
    <row r="265" spans="2:19" s="276" customFormat="1" x14ac:dyDescent="0.2">
      <c r="B265" s="276" t="s">
        <v>343</v>
      </c>
      <c r="N265" s="276" t="s">
        <v>343</v>
      </c>
    </row>
    <row r="266" spans="2:19" s="276" customFormat="1" x14ac:dyDescent="0.2">
      <c r="B266" s="276" t="s">
        <v>344</v>
      </c>
      <c r="N266" s="276" t="s">
        <v>344</v>
      </c>
    </row>
    <row r="267" spans="2:19" s="276" customFormat="1" x14ac:dyDescent="0.2"/>
    <row r="268" spans="2:19" s="276" customFormat="1" x14ac:dyDescent="0.2"/>
    <row r="272" spans="2:19" x14ac:dyDescent="0.2">
      <c r="C272" t="s">
        <v>292</v>
      </c>
      <c r="D272" t="s">
        <v>261</v>
      </c>
      <c r="E272" t="s">
        <v>269</v>
      </c>
      <c r="F272" t="s">
        <v>275</v>
      </c>
      <c r="G272" t="s">
        <v>278</v>
      </c>
      <c r="H272" t="s">
        <v>281</v>
      </c>
      <c r="I272" t="s">
        <v>284</v>
      </c>
      <c r="J272" t="s">
        <v>286</v>
      </c>
      <c r="K272" t="s">
        <v>372</v>
      </c>
      <c r="O272" t="s">
        <v>292</v>
      </c>
      <c r="P272" t="s">
        <v>73</v>
      </c>
      <c r="Q272" t="s">
        <v>75</v>
      </c>
      <c r="R272" t="s">
        <v>76</v>
      </c>
      <c r="S272" t="s">
        <v>77</v>
      </c>
    </row>
  </sheetData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view="pageBreakPreview" topLeftCell="A22" zoomScaleNormal="100" zoomScaleSheetLayoutView="100" workbookViewId="0">
      <selection activeCell="T33" sqref="T33"/>
    </sheetView>
  </sheetViews>
  <sheetFormatPr defaultRowHeight="13.2" x14ac:dyDescent="0.2"/>
  <cols>
    <col min="1" max="1" width="10.21875" customWidth="1"/>
    <col min="2" max="4" width="7.109375" customWidth="1"/>
    <col min="5" max="5" width="8.109375" customWidth="1"/>
    <col min="6" max="12" width="7.109375" customWidth="1"/>
    <col min="13" max="13" width="8.33203125" customWidth="1"/>
    <col min="14" max="14" width="7.109375" customWidth="1"/>
  </cols>
  <sheetData>
    <row r="1" spans="1:14" x14ac:dyDescent="0.2">
      <c r="A1" t="s">
        <v>297</v>
      </c>
    </row>
    <row r="2" spans="1:14" x14ac:dyDescent="0.2">
      <c r="A2" s="276"/>
      <c r="B2" s="276" t="s">
        <v>379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4" x14ac:dyDescent="0.2">
      <c r="A3" s="269" t="s">
        <v>71</v>
      </c>
      <c r="B3" s="269" t="s">
        <v>17</v>
      </c>
      <c r="C3" s="269" t="s">
        <v>18</v>
      </c>
      <c r="D3" s="269" t="s">
        <v>19</v>
      </c>
      <c r="E3" s="269" t="s">
        <v>20</v>
      </c>
      <c r="F3" s="269" t="s">
        <v>21</v>
      </c>
      <c r="G3" s="269" t="s">
        <v>22</v>
      </c>
      <c r="H3" s="269" t="s">
        <v>23</v>
      </c>
      <c r="I3" s="269" t="s">
        <v>24</v>
      </c>
      <c r="J3" s="269" t="s">
        <v>25</v>
      </c>
      <c r="K3" s="269" t="s">
        <v>14</v>
      </c>
      <c r="L3" s="269" t="s">
        <v>15</v>
      </c>
      <c r="M3" s="269" t="s">
        <v>16</v>
      </c>
      <c r="N3" s="269" t="s">
        <v>26</v>
      </c>
    </row>
    <row r="4" spans="1:14" x14ac:dyDescent="0.2">
      <c r="A4" s="269" t="s">
        <v>73</v>
      </c>
      <c r="B4" s="270">
        <v>592</v>
      </c>
      <c r="C4" s="270">
        <v>370</v>
      </c>
      <c r="D4" s="270">
        <v>671</v>
      </c>
      <c r="E4" s="270">
        <v>485</v>
      </c>
      <c r="F4" s="270">
        <v>383</v>
      </c>
      <c r="G4" s="270">
        <v>434</v>
      </c>
      <c r="H4" s="270">
        <v>470</v>
      </c>
      <c r="I4" s="270">
        <v>321</v>
      </c>
      <c r="J4" s="270">
        <v>337</v>
      </c>
      <c r="K4" s="270">
        <v>347</v>
      </c>
      <c r="L4" s="270">
        <v>565</v>
      </c>
      <c r="M4" s="270">
        <v>394</v>
      </c>
      <c r="N4" s="270">
        <f>SUM(B4:M4)</f>
        <v>5369</v>
      </c>
    </row>
    <row r="5" spans="1:14" x14ac:dyDescent="0.2">
      <c r="A5" s="269" t="s">
        <v>75</v>
      </c>
      <c r="B5" s="270">
        <v>265</v>
      </c>
      <c r="C5" s="270">
        <v>132</v>
      </c>
      <c r="D5" s="270">
        <v>504</v>
      </c>
      <c r="E5" s="270">
        <v>260</v>
      </c>
      <c r="F5" s="270">
        <v>280</v>
      </c>
      <c r="G5" s="270">
        <v>444</v>
      </c>
      <c r="H5" s="270">
        <v>199</v>
      </c>
      <c r="I5" s="270">
        <v>275</v>
      </c>
      <c r="J5" s="270">
        <v>250</v>
      </c>
      <c r="K5" s="270">
        <v>222</v>
      </c>
      <c r="L5" s="270">
        <v>374</v>
      </c>
      <c r="M5" s="270">
        <v>246</v>
      </c>
      <c r="N5" s="270">
        <f>SUM(B5:M5)</f>
        <v>3451</v>
      </c>
    </row>
    <row r="6" spans="1:14" x14ac:dyDescent="0.2">
      <c r="A6" s="269" t="s">
        <v>76</v>
      </c>
      <c r="B6" s="270">
        <v>9</v>
      </c>
      <c r="C6" s="270">
        <v>1</v>
      </c>
      <c r="D6" s="270">
        <v>1</v>
      </c>
      <c r="E6" s="270">
        <v>1</v>
      </c>
      <c r="F6" s="270">
        <v>2</v>
      </c>
      <c r="G6" s="270">
        <v>26</v>
      </c>
      <c r="H6" s="270">
        <v>2</v>
      </c>
      <c r="I6" s="270">
        <v>0</v>
      </c>
      <c r="J6" s="270">
        <v>1</v>
      </c>
      <c r="K6" s="270">
        <v>0</v>
      </c>
      <c r="L6" s="270">
        <v>2</v>
      </c>
      <c r="M6" s="270">
        <v>1</v>
      </c>
      <c r="N6" s="270">
        <f>SUM(B6:M6)</f>
        <v>46</v>
      </c>
    </row>
    <row r="7" spans="1:14" x14ac:dyDescent="0.2">
      <c r="A7" s="269" t="s">
        <v>77</v>
      </c>
      <c r="B7" s="270">
        <v>228</v>
      </c>
      <c r="C7" s="270">
        <v>97</v>
      </c>
      <c r="D7" s="270">
        <v>295</v>
      </c>
      <c r="E7" s="270">
        <v>175</v>
      </c>
      <c r="F7" s="270">
        <v>107</v>
      </c>
      <c r="G7" s="270">
        <v>201</v>
      </c>
      <c r="H7" s="270">
        <v>236</v>
      </c>
      <c r="I7" s="270">
        <v>221</v>
      </c>
      <c r="J7" s="270">
        <v>406</v>
      </c>
      <c r="K7" s="270">
        <v>144</v>
      </c>
      <c r="L7" s="270">
        <v>149</v>
      </c>
      <c r="M7" s="270">
        <v>169</v>
      </c>
      <c r="N7" s="270">
        <f>SUM(B7:M7)</f>
        <v>2428</v>
      </c>
    </row>
    <row r="8" spans="1:14" x14ac:dyDescent="0.2">
      <c r="A8" s="269" t="s">
        <v>79</v>
      </c>
      <c r="B8" s="270">
        <f>SUM(B4:B7)</f>
        <v>1094</v>
      </c>
      <c r="C8" s="270">
        <f>SUM(C4:C7)</f>
        <v>600</v>
      </c>
      <c r="D8" s="270">
        <f>SUM(D4:D7)</f>
        <v>1471</v>
      </c>
      <c r="E8" s="270">
        <f>SUM(E4:E7)</f>
        <v>921</v>
      </c>
      <c r="F8" s="270">
        <f>SUM(F4:F7)</f>
        <v>772</v>
      </c>
      <c r="G8" s="270">
        <f t="shared" ref="G8" si="0">SUM(G4:G7)</f>
        <v>1105</v>
      </c>
      <c r="H8" s="270">
        <f>SUM(H4:H7)</f>
        <v>907</v>
      </c>
      <c r="I8" s="270">
        <f>SUM(I4:I7)</f>
        <v>817</v>
      </c>
      <c r="J8" s="270">
        <f>SUM(J4:J7)</f>
        <v>994</v>
      </c>
      <c r="K8" s="270">
        <f>SUM(K4:K7)</f>
        <v>713</v>
      </c>
      <c r="L8" s="270">
        <f t="shared" ref="L8:M8" si="1">SUM(L4:L7)</f>
        <v>1090</v>
      </c>
      <c r="M8" s="270">
        <f t="shared" si="1"/>
        <v>810</v>
      </c>
      <c r="N8" s="270">
        <f>SUM(B8:M8)</f>
        <v>11294</v>
      </c>
    </row>
    <row r="9" spans="1:14" x14ac:dyDescent="0.2">
      <c r="B9" t="s">
        <v>403</v>
      </c>
    </row>
    <row r="10" spans="1:14" x14ac:dyDescent="0.2">
      <c r="A10" s="269" t="s">
        <v>71</v>
      </c>
      <c r="B10" s="269" t="s">
        <v>17</v>
      </c>
      <c r="C10" s="269" t="s">
        <v>18</v>
      </c>
      <c r="D10" s="269" t="s">
        <v>19</v>
      </c>
      <c r="E10" s="269" t="s">
        <v>20</v>
      </c>
      <c r="F10" s="269" t="s">
        <v>21</v>
      </c>
      <c r="G10" s="269" t="s">
        <v>22</v>
      </c>
      <c r="H10" s="269" t="s">
        <v>23</v>
      </c>
      <c r="I10" s="269" t="s">
        <v>24</v>
      </c>
      <c r="J10" s="269" t="s">
        <v>25</v>
      </c>
      <c r="K10" s="269" t="s">
        <v>14</v>
      </c>
      <c r="L10" s="269" t="s">
        <v>15</v>
      </c>
      <c r="M10" s="269" t="s">
        <v>16</v>
      </c>
      <c r="N10" s="269" t="s">
        <v>26</v>
      </c>
    </row>
    <row r="11" spans="1:14" x14ac:dyDescent="0.2">
      <c r="A11" s="269" t="s">
        <v>73</v>
      </c>
      <c r="B11" s="270">
        <v>426</v>
      </c>
      <c r="C11" s="270">
        <v>319</v>
      </c>
      <c r="D11" s="270">
        <v>467</v>
      </c>
      <c r="E11" s="270">
        <v>429</v>
      </c>
      <c r="F11" s="270">
        <v>432</v>
      </c>
      <c r="G11" s="270">
        <v>416</v>
      </c>
      <c r="H11" s="270">
        <v>415</v>
      </c>
      <c r="I11" s="270">
        <v>466</v>
      </c>
      <c r="J11" s="270">
        <v>453</v>
      </c>
      <c r="K11" s="270"/>
      <c r="L11" s="270"/>
      <c r="M11" s="270"/>
      <c r="N11" s="270">
        <f>SUM(B11:M11)</f>
        <v>3823</v>
      </c>
    </row>
    <row r="12" spans="1:14" x14ac:dyDescent="0.2">
      <c r="A12" s="269" t="s">
        <v>75</v>
      </c>
      <c r="B12" s="270">
        <v>215</v>
      </c>
      <c r="C12" s="270">
        <v>54</v>
      </c>
      <c r="D12" s="270">
        <v>279</v>
      </c>
      <c r="E12" s="270">
        <v>289</v>
      </c>
      <c r="F12" s="270">
        <v>186</v>
      </c>
      <c r="G12" s="270">
        <v>240</v>
      </c>
      <c r="H12" s="270">
        <v>291</v>
      </c>
      <c r="I12" s="270">
        <v>183</v>
      </c>
      <c r="J12" s="270">
        <v>232</v>
      </c>
      <c r="K12" s="270"/>
      <c r="L12" s="270"/>
      <c r="M12" s="270"/>
      <c r="N12" s="270">
        <f>SUM(B12:M12)</f>
        <v>1969</v>
      </c>
    </row>
    <row r="13" spans="1:14" x14ac:dyDescent="0.2">
      <c r="A13" s="269" t="s">
        <v>76</v>
      </c>
      <c r="B13" s="270">
        <v>22</v>
      </c>
      <c r="C13" s="270">
        <v>2</v>
      </c>
      <c r="D13" s="270">
        <v>10</v>
      </c>
      <c r="E13" s="270">
        <v>0</v>
      </c>
      <c r="F13" s="270">
        <v>9</v>
      </c>
      <c r="G13" s="270">
        <v>5</v>
      </c>
      <c r="H13" s="270">
        <v>2</v>
      </c>
      <c r="I13" s="270">
        <v>8</v>
      </c>
      <c r="J13" s="270">
        <v>3</v>
      </c>
      <c r="K13" s="270"/>
      <c r="L13" s="270"/>
      <c r="M13" s="270"/>
      <c r="N13" s="270">
        <f>SUM(B13:M13)</f>
        <v>61</v>
      </c>
    </row>
    <row r="14" spans="1:14" x14ac:dyDescent="0.2">
      <c r="A14" s="269" t="s">
        <v>77</v>
      </c>
      <c r="B14" s="270">
        <v>245</v>
      </c>
      <c r="C14" s="270">
        <v>103</v>
      </c>
      <c r="D14" s="270">
        <v>251</v>
      </c>
      <c r="E14" s="270">
        <v>131</v>
      </c>
      <c r="F14" s="270">
        <v>113</v>
      </c>
      <c r="G14" s="270">
        <v>101</v>
      </c>
      <c r="H14" s="270">
        <v>183</v>
      </c>
      <c r="I14" s="270">
        <v>120</v>
      </c>
      <c r="J14" s="270">
        <v>155</v>
      </c>
      <c r="K14" s="270"/>
      <c r="L14" s="270"/>
      <c r="M14" s="270"/>
      <c r="N14" s="270">
        <f>SUM(B14:M14)</f>
        <v>1402</v>
      </c>
    </row>
    <row r="15" spans="1:14" x14ac:dyDescent="0.2">
      <c r="A15" s="269" t="s">
        <v>79</v>
      </c>
      <c r="B15" s="270">
        <f>SUM(B11:B14)</f>
        <v>908</v>
      </c>
      <c r="C15" s="270">
        <f>SUM(C11:C14)</f>
        <v>478</v>
      </c>
      <c r="D15" s="270">
        <f>SUM(D11:D14)</f>
        <v>1007</v>
      </c>
      <c r="E15" s="270">
        <f>SUM(E11:E14)</f>
        <v>849</v>
      </c>
      <c r="F15" s="270">
        <f>SUM(F11:F14)</f>
        <v>740</v>
      </c>
      <c r="G15" s="270">
        <f t="shared" ref="G15" si="2">SUM(G11:G14)</f>
        <v>762</v>
      </c>
      <c r="H15" s="270">
        <f>SUM(H11:H14)</f>
        <v>891</v>
      </c>
      <c r="I15" s="270">
        <f>SUM(I11:I14)</f>
        <v>777</v>
      </c>
      <c r="J15" s="270">
        <f>SUM(J11:J14)</f>
        <v>843</v>
      </c>
      <c r="K15" s="270">
        <f>SUM(K11:K14)</f>
        <v>0</v>
      </c>
      <c r="L15" s="270">
        <f t="shared" ref="L15:M15" si="3">SUM(L11:L14)</f>
        <v>0</v>
      </c>
      <c r="M15" s="270">
        <f t="shared" si="3"/>
        <v>0</v>
      </c>
      <c r="N15" s="270">
        <f>SUM(B15:M15)</f>
        <v>7255</v>
      </c>
    </row>
    <row r="17" spans="1:14" x14ac:dyDescent="0.2">
      <c r="A17" t="s">
        <v>404</v>
      </c>
    </row>
    <row r="18" spans="1:14" x14ac:dyDescent="0.2">
      <c r="A18" s="269" t="s">
        <v>71</v>
      </c>
      <c r="B18" s="269" t="s">
        <v>17</v>
      </c>
      <c r="C18" s="269" t="s">
        <v>18</v>
      </c>
      <c r="D18" s="269" t="s">
        <v>19</v>
      </c>
      <c r="E18" s="269" t="s">
        <v>20</v>
      </c>
      <c r="F18" s="269" t="s">
        <v>21</v>
      </c>
      <c r="G18" s="269" t="s">
        <v>22</v>
      </c>
      <c r="H18" s="269" t="s">
        <v>23</v>
      </c>
      <c r="I18" s="269" t="s">
        <v>24</v>
      </c>
      <c r="J18" s="269" t="s">
        <v>25</v>
      </c>
      <c r="K18" s="269" t="s">
        <v>14</v>
      </c>
      <c r="L18" s="269" t="s">
        <v>15</v>
      </c>
      <c r="M18" s="269" t="s">
        <v>16</v>
      </c>
      <c r="N18" s="269" t="s">
        <v>26</v>
      </c>
    </row>
    <row r="19" spans="1:14" x14ac:dyDescent="0.2">
      <c r="A19" s="269" t="s">
        <v>73</v>
      </c>
      <c r="B19" s="279">
        <f>IF(B11=0,"-",(B11-B4)/B4)</f>
        <v>-0.28040540540540543</v>
      </c>
      <c r="C19" s="279">
        <f>IF(C11="","-",(C11-C4)/C4)</f>
        <v>-0.13783783783783785</v>
      </c>
      <c r="D19" s="279">
        <f t="shared" ref="D19:M19" si="4">IF(D11="","-",(D11-D4)/D4)</f>
        <v>-0.30402384500745155</v>
      </c>
      <c r="E19" s="279">
        <f t="shared" si="4"/>
        <v>-0.1154639175257732</v>
      </c>
      <c r="F19" s="271">
        <f t="shared" si="4"/>
        <v>0.12793733681462141</v>
      </c>
      <c r="G19" s="271">
        <f>IF(G11="","-",(G11-G4)/G4)</f>
        <v>-4.1474654377880185E-2</v>
      </c>
      <c r="H19" s="271">
        <f>IF(H11="","-",(H11-H4)/H4)</f>
        <v>-0.11702127659574468</v>
      </c>
      <c r="I19" s="271">
        <f>IF(I11="","-",(I11-I4)/I4)</f>
        <v>0.45171339563862928</v>
      </c>
      <c r="J19" s="271">
        <f t="shared" si="4"/>
        <v>0.34421364985163205</v>
      </c>
      <c r="K19" s="271" t="str">
        <f>IF(K11="","-",(K11-K4)/K4)</f>
        <v>-</v>
      </c>
      <c r="L19" s="271" t="str">
        <f t="shared" si="4"/>
        <v>-</v>
      </c>
      <c r="M19" s="271" t="str">
        <f t="shared" si="4"/>
        <v>-</v>
      </c>
      <c r="N19" s="271">
        <f t="shared" ref="C19:N23" si="5">IF(N11=0,"-",(N11-N4)/N4)</f>
        <v>-0.28794933879679641</v>
      </c>
    </row>
    <row r="20" spans="1:14" x14ac:dyDescent="0.2">
      <c r="A20" s="269" t="s">
        <v>75</v>
      </c>
      <c r="B20" s="279">
        <f>IF(B12=0,"-",(B12-B5)/B5)</f>
        <v>-0.18867924528301888</v>
      </c>
      <c r="C20" s="279">
        <f t="shared" ref="C20:M22" si="6">IF(C12="","-",(C12-C5)/C5)</f>
        <v>-0.59090909090909094</v>
      </c>
      <c r="D20" s="279">
        <f t="shared" si="6"/>
        <v>-0.44642857142857145</v>
      </c>
      <c r="E20" s="279">
        <f t="shared" si="6"/>
        <v>0.11153846153846154</v>
      </c>
      <c r="F20" s="271">
        <f t="shared" si="6"/>
        <v>-0.33571428571428569</v>
      </c>
      <c r="G20" s="271">
        <f t="shared" si="6"/>
        <v>-0.45945945945945948</v>
      </c>
      <c r="H20" s="271">
        <f>IF(H12="","-",(H12-H5)/H5)</f>
        <v>0.46231155778894473</v>
      </c>
      <c r="I20" s="271">
        <f>IF(I12="","-",(I12-I5)/I5)</f>
        <v>-0.33454545454545453</v>
      </c>
      <c r="J20" s="271">
        <f>IF(J12="","-",(J12-J5)/J5)</f>
        <v>-7.1999999999999995E-2</v>
      </c>
      <c r="K20" s="271" t="str">
        <f>IF(K12="","-",(K12-K5)/K5)</f>
        <v>-</v>
      </c>
      <c r="L20" s="274" t="str">
        <f t="shared" si="6"/>
        <v>-</v>
      </c>
      <c r="M20" s="271" t="str">
        <f>IF(M12="","-",(M12-M5)/M5)</f>
        <v>-</v>
      </c>
      <c r="N20" s="271">
        <f t="shared" si="5"/>
        <v>-0.42944074181396696</v>
      </c>
    </row>
    <row r="21" spans="1:14" x14ac:dyDescent="0.2">
      <c r="A21" s="269" t="s">
        <v>76</v>
      </c>
      <c r="B21" s="280">
        <f>IF(B13=0,"-",(B13-B6)/B6)</f>
        <v>1.4444444444444444</v>
      </c>
      <c r="C21" s="279">
        <f t="shared" si="6"/>
        <v>1</v>
      </c>
      <c r="D21" s="279">
        <f>IF(D13="","-",(D13-D6)/D6)</f>
        <v>9</v>
      </c>
      <c r="E21" s="279">
        <f>IF(E13="","-",(E13-E6)/E6)</f>
        <v>-1</v>
      </c>
      <c r="F21" s="279">
        <f>IF(F13="","-",(F13-F6)/F6)</f>
        <v>3.5</v>
      </c>
      <c r="G21" s="307">
        <f>IF(G13="","-",(G13-G6)/G6)</f>
        <v>-0.80769230769230771</v>
      </c>
      <c r="H21" s="279">
        <f t="shared" si="6"/>
        <v>0</v>
      </c>
      <c r="I21" s="271" t="e">
        <f>IF(I13="","-",(I13-I6)/I6)</f>
        <v>#DIV/0!</v>
      </c>
      <c r="J21" s="328" t="s">
        <v>362</v>
      </c>
      <c r="K21" s="279" t="str">
        <f>IF(K13="","-",(K13-K6)/K6)</f>
        <v>-</v>
      </c>
      <c r="L21" s="274" t="str">
        <f t="shared" si="6"/>
        <v>-</v>
      </c>
      <c r="M21" s="271" t="str">
        <f>IF(M13="","-",(M13-M6)/M6)</f>
        <v>-</v>
      </c>
      <c r="N21" s="271">
        <f t="shared" si="5"/>
        <v>0.32608695652173914</v>
      </c>
    </row>
    <row r="22" spans="1:14" x14ac:dyDescent="0.2">
      <c r="A22" s="269" t="s">
        <v>77</v>
      </c>
      <c r="B22" s="279">
        <f>IF(B14=0,"-",(B14-B7)/B7)</f>
        <v>7.4561403508771926E-2</v>
      </c>
      <c r="C22" s="279">
        <f>IF(C14="","-",(C14-C7)/C7)</f>
        <v>6.1855670103092786E-2</v>
      </c>
      <c r="D22" s="279">
        <f t="shared" si="6"/>
        <v>-0.14915254237288136</v>
      </c>
      <c r="E22" s="279">
        <f t="shared" si="6"/>
        <v>-0.25142857142857145</v>
      </c>
      <c r="F22" s="279">
        <f t="shared" si="6"/>
        <v>5.6074766355140186E-2</v>
      </c>
      <c r="G22" s="271">
        <f t="shared" si="6"/>
        <v>-0.49751243781094528</v>
      </c>
      <c r="H22" s="271">
        <f>IF(H14="","-",(H14-H7)/H7)</f>
        <v>-0.22457627118644069</v>
      </c>
      <c r="I22" s="271">
        <f>IF(I14="","-",(I14-I7)/I7)</f>
        <v>-0.45701357466063347</v>
      </c>
      <c r="J22" s="271">
        <f>IF(J14="","-",(J14-J7)/J7)</f>
        <v>-0.61822660098522164</v>
      </c>
      <c r="K22" s="271" t="str">
        <f>IF(K14="","-",(K14-K7)/K7)</f>
        <v>-</v>
      </c>
      <c r="L22" s="271" t="str">
        <f t="shared" si="6"/>
        <v>-</v>
      </c>
      <c r="M22" s="271" t="str">
        <f t="shared" si="6"/>
        <v>-</v>
      </c>
      <c r="N22" s="271">
        <f t="shared" si="5"/>
        <v>-0.42257001647446457</v>
      </c>
    </row>
    <row r="23" spans="1:14" x14ac:dyDescent="0.2">
      <c r="A23" s="269" t="s">
        <v>79</v>
      </c>
      <c r="B23" s="279">
        <f>IF(B15=0,"-",(B15-B8)/B8)</f>
        <v>-0.17001828153564899</v>
      </c>
      <c r="C23" s="279">
        <f t="shared" si="5"/>
        <v>-0.20333333333333334</v>
      </c>
      <c r="D23" s="279">
        <f t="shared" si="5"/>
        <v>-0.31543167912984366</v>
      </c>
      <c r="E23" s="279">
        <f t="shared" si="5"/>
        <v>-7.8175895765472306E-2</v>
      </c>
      <c r="F23" s="271">
        <f t="shared" si="5"/>
        <v>-4.145077720207254E-2</v>
      </c>
      <c r="G23" s="271">
        <f t="shared" si="5"/>
        <v>-0.31040723981900453</v>
      </c>
      <c r="H23" s="271">
        <f>IF(H15=0,"-",(H15-H8)/H8)</f>
        <v>-1.7640573318632856E-2</v>
      </c>
      <c r="I23" s="271">
        <f>IF(I15=0,"-",(I15-I8)/I8)</f>
        <v>-4.8959608323133418E-2</v>
      </c>
      <c r="J23" s="271">
        <f>IF(J15=0,"-",(J15-J8)/J8)</f>
        <v>-0.15191146881287726</v>
      </c>
      <c r="K23" s="271" t="str">
        <f>IF(K15=0,"-",(K15-K8)/K8)</f>
        <v>-</v>
      </c>
      <c r="L23" s="271" t="str">
        <f t="shared" si="5"/>
        <v>-</v>
      </c>
      <c r="M23" s="271" t="str">
        <f t="shared" si="5"/>
        <v>-</v>
      </c>
      <c r="N23" s="271">
        <f t="shared" si="5"/>
        <v>-0.35762351691163452</v>
      </c>
    </row>
    <row r="61" spans="1:13" x14ac:dyDescent="0.2">
      <c r="C61" t="s">
        <v>292</v>
      </c>
      <c r="D61" t="s">
        <v>298</v>
      </c>
      <c r="E61" t="s">
        <v>299</v>
      </c>
      <c r="F61" t="s">
        <v>300</v>
      </c>
      <c r="J61" t="s">
        <v>292</v>
      </c>
      <c r="K61" t="s">
        <v>298</v>
      </c>
      <c r="L61" t="s">
        <v>299</v>
      </c>
      <c r="M61" t="s">
        <v>300</v>
      </c>
    </row>
    <row r="62" spans="1:13" hidden="1" x14ac:dyDescent="0.2">
      <c r="A62" t="s">
        <v>293</v>
      </c>
      <c r="B62" t="s">
        <v>294</v>
      </c>
      <c r="C62">
        <v>825</v>
      </c>
      <c r="D62">
        <v>164</v>
      </c>
      <c r="E62">
        <v>446</v>
      </c>
      <c r="F62">
        <v>215</v>
      </c>
      <c r="H62" t="s">
        <v>293</v>
      </c>
      <c r="I62" t="s">
        <v>294</v>
      </c>
    </row>
    <row r="63" spans="1:13" hidden="1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hidden="1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hidden="1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hidden="1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hidden="1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hidden="1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hidden="1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hidden="1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hidden="1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hidden="1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hidden="1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hidden="1" x14ac:dyDescent="0.2">
      <c r="A74" t="s">
        <v>295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303</v>
      </c>
      <c r="I74" t="s">
        <v>17</v>
      </c>
      <c r="J74" s="272">
        <f>C74/C62</f>
        <v>0.90181818181818185</v>
      </c>
      <c r="K74" s="272">
        <f t="shared" ref="K74:M89" si="7">D74/D62</f>
        <v>0.37804878048780488</v>
      </c>
      <c r="L74" s="272">
        <f t="shared" si="7"/>
        <v>1.0224215246636772</v>
      </c>
      <c r="M74" s="272">
        <f t="shared" si="7"/>
        <v>1.0511627906976744</v>
      </c>
    </row>
    <row r="75" spans="1:13" hidden="1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72">
        <f t="shared" ref="J75:M132" si="8">C75/C63</f>
        <v>0.859375</v>
      </c>
      <c r="K75" s="272">
        <f t="shared" si="7"/>
        <v>1.553191489361702</v>
      </c>
      <c r="L75" s="272">
        <f t="shared" si="7"/>
        <v>0.80039920159680644</v>
      </c>
      <c r="M75" s="272">
        <f t="shared" si="7"/>
        <v>0.74086378737541525</v>
      </c>
    </row>
    <row r="76" spans="1:13" hidden="1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72">
        <f t="shared" si="8"/>
        <v>0.92100000000000004</v>
      </c>
      <c r="K76" s="272">
        <f t="shared" si="7"/>
        <v>0.54088050314465408</v>
      </c>
      <c r="L76" s="272">
        <f t="shared" si="7"/>
        <v>1.2137404580152671</v>
      </c>
      <c r="M76" s="272">
        <f t="shared" si="7"/>
        <v>0.62776025236593058</v>
      </c>
    </row>
    <row r="77" spans="1:13" hidden="1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72">
        <f t="shared" si="8"/>
        <v>0.84332688588007731</v>
      </c>
      <c r="K77" s="272">
        <f t="shared" si="7"/>
        <v>1.0472440944881889</v>
      </c>
      <c r="L77" s="272">
        <f t="shared" si="7"/>
        <v>0.86900958466453671</v>
      </c>
      <c r="M77" s="272">
        <f t="shared" si="7"/>
        <v>0.69395017793594305</v>
      </c>
    </row>
    <row r="78" spans="1:13" hidden="1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72">
        <f t="shared" si="8"/>
        <v>1.1618497109826589</v>
      </c>
      <c r="K78" s="272">
        <f t="shared" si="7"/>
        <v>0.87209302325581395</v>
      </c>
      <c r="L78" s="272">
        <f t="shared" si="7"/>
        <v>1.0228690228690229</v>
      </c>
      <c r="M78" s="272">
        <f t="shared" si="7"/>
        <v>1.8959999999999999</v>
      </c>
    </row>
    <row r="79" spans="1:13" hidden="1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72">
        <f t="shared" si="8"/>
        <v>0.50752393980848154</v>
      </c>
      <c r="K79" s="272">
        <f t="shared" si="7"/>
        <v>0.57758620689655171</v>
      </c>
      <c r="L79" s="272">
        <f t="shared" si="7"/>
        <v>0.43106995884773663</v>
      </c>
      <c r="M79" s="272">
        <f t="shared" si="7"/>
        <v>0.68449197860962563</v>
      </c>
    </row>
    <row r="80" spans="1:13" hidden="1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72">
        <f t="shared" si="8"/>
        <v>0.7967557251908397</v>
      </c>
      <c r="K80" s="272">
        <f t="shared" si="7"/>
        <v>0.66233766233766234</v>
      </c>
      <c r="L80" s="272">
        <f t="shared" si="7"/>
        <v>0.82664756446991405</v>
      </c>
      <c r="M80" s="272">
        <f t="shared" si="7"/>
        <v>0.75824175824175821</v>
      </c>
    </row>
    <row r="81" spans="1:13" hidden="1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72">
        <f t="shared" si="8"/>
        <v>0.88477801268498946</v>
      </c>
      <c r="K81" s="272">
        <f t="shared" si="7"/>
        <v>1.4583333333333333</v>
      </c>
      <c r="L81" s="272">
        <f t="shared" si="7"/>
        <v>0.88328075709779175</v>
      </c>
      <c r="M81" s="272">
        <f t="shared" si="7"/>
        <v>0.71666666666666667</v>
      </c>
    </row>
    <row r="82" spans="1:13" hidden="1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72">
        <f t="shared" si="8"/>
        <v>0.74199134199134198</v>
      </c>
      <c r="K82" s="272">
        <f t="shared" si="7"/>
        <v>0.43548387096774194</v>
      </c>
      <c r="L82" s="272">
        <f t="shared" si="7"/>
        <v>0.6437054631828979</v>
      </c>
      <c r="M82" s="272">
        <f t="shared" si="7"/>
        <v>1.3809523809523809</v>
      </c>
    </row>
    <row r="83" spans="1:13" hidden="1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272">
        <f t="shared" si="8"/>
        <v>0.99181446111869032</v>
      </c>
      <c r="K83" s="272">
        <f t="shared" si="7"/>
        <v>1.2363636363636363</v>
      </c>
      <c r="L83" s="272">
        <f t="shared" si="7"/>
        <v>0.89375000000000004</v>
      </c>
      <c r="M83" s="272">
        <f t="shared" si="7"/>
        <v>1.1616161616161615</v>
      </c>
    </row>
    <row r="84" spans="1:13" hidden="1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72">
        <f t="shared" si="8"/>
        <v>0.99106002554278416</v>
      </c>
      <c r="K84" s="272">
        <f t="shared" si="7"/>
        <v>0.45348837209302323</v>
      </c>
      <c r="L84" s="272">
        <f t="shared" si="7"/>
        <v>0.96502057613168724</v>
      </c>
      <c r="M84" s="272">
        <f t="shared" si="7"/>
        <v>1.2701421800947867</v>
      </c>
    </row>
    <row r="85" spans="1:13" hidden="1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72">
        <f t="shared" si="8"/>
        <v>0.94729907773386035</v>
      </c>
      <c r="K85" s="272">
        <f t="shared" si="7"/>
        <v>1.2857142857142858</v>
      </c>
      <c r="L85" s="272">
        <f t="shared" si="7"/>
        <v>0.78498985801217036</v>
      </c>
      <c r="M85" s="272">
        <f t="shared" si="7"/>
        <v>1.2364532019704433</v>
      </c>
    </row>
    <row r="86" spans="1:13" hidden="1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72">
        <f t="shared" si="8"/>
        <v>0.82392473118279574</v>
      </c>
      <c r="K86" s="272">
        <f t="shared" si="7"/>
        <v>0.93548387096774188</v>
      </c>
      <c r="L86" s="272">
        <f t="shared" si="7"/>
        <v>0.82894736842105265</v>
      </c>
      <c r="M86" s="272">
        <f t="shared" si="7"/>
        <v>0.7831858407079646</v>
      </c>
    </row>
    <row r="87" spans="1:13" hidden="1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72">
        <f t="shared" si="8"/>
        <v>1.0480519480519481</v>
      </c>
      <c r="K87" s="272">
        <f t="shared" si="7"/>
        <v>0.63013698630136983</v>
      </c>
      <c r="L87" s="272">
        <f t="shared" si="7"/>
        <v>1.2942643391521198</v>
      </c>
      <c r="M87" s="272">
        <f t="shared" si="7"/>
        <v>0.87892376681614348</v>
      </c>
    </row>
    <row r="88" spans="1:13" hidden="1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72">
        <f t="shared" si="8"/>
        <v>0.96091205211726383</v>
      </c>
      <c r="K88" s="272">
        <f t="shared" si="7"/>
        <v>1.2906976744186047</v>
      </c>
      <c r="L88" s="272">
        <f t="shared" si="7"/>
        <v>0.78459119496855345</v>
      </c>
      <c r="M88" s="272">
        <f t="shared" si="7"/>
        <v>1.3819095477386936</v>
      </c>
    </row>
    <row r="89" spans="1:13" hidden="1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72">
        <f t="shared" si="8"/>
        <v>0.90596330275229353</v>
      </c>
      <c r="K89" s="272">
        <f t="shared" si="7"/>
        <v>0.49624060150375937</v>
      </c>
      <c r="L89" s="272">
        <f t="shared" si="7"/>
        <v>0.89338235294117652</v>
      </c>
      <c r="M89" s="272">
        <f t="shared" si="7"/>
        <v>1.2205128205128206</v>
      </c>
    </row>
    <row r="90" spans="1:13" hidden="1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72">
        <f t="shared" si="8"/>
        <v>0.8308457711442786</v>
      </c>
      <c r="K90" s="272">
        <f t="shared" si="8"/>
        <v>1.0266666666666666</v>
      </c>
      <c r="L90" s="272">
        <f t="shared" si="8"/>
        <v>0.81300813008130079</v>
      </c>
      <c r="M90" s="272">
        <f t="shared" si="8"/>
        <v>0.80590717299578063</v>
      </c>
    </row>
    <row r="91" spans="1:13" hidden="1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72">
        <f t="shared" si="8"/>
        <v>1.0485175202156334</v>
      </c>
      <c r="K91" s="272">
        <f t="shared" si="8"/>
        <v>1.1940298507462686</v>
      </c>
      <c r="L91" s="272">
        <f t="shared" si="8"/>
        <v>1.0978520286396181</v>
      </c>
      <c r="M91" s="272">
        <f t="shared" si="8"/>
        <v>0.9296875</v>
      </c>
    </row>
    <row r="92" spans="1:13" hidden="1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72">
        <f t="shared" si="8"/>
        <v>0.97365269461077841</v>
      </c>
      <c r="K92" s="272">
        <f t="shared" si="8"/>
        <v>1.2156862745098038</v>
      </c>
      <c r="L92" s="272">
        <f t="shared" si="8"/>
        <v>0.81629116117850953</v>
      </c>
      <c r="M92" s="272">
        <f t="shared" si="8"/>
        <v>1.3526570048309179</v>
      </c>
    </row>
    <row r="93" spans="1:13" hidden="1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72">
        <f t="shared" si="8"/>
        <v>1.1565113500597373</v>
      </c>
      <c r="K93" s="272">
        <f t="shared" si="8"/>
        <v>1.2761904761904761</v>
      </c>
      <c r="L93" s="272">
        <f t="shared" si="8"/>
        <v>1.0464285714285715</v>
      </c>
      <c r="M93" s="272">
        <f t="shared" si="8"/>
        <v>1.441860465116279</v>
      </c>
    </row>
    <row r="94" spans="1:13" hidden="1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72">
        <f t="shared" si="8"/>
        <v>0.93115519253208867</v>
      </c>
      <c r="K94" s="272">
        <f t="shared" si="8"/>
        <v>0.83333333333333337</v>
      </c>
      <c r="L94" s="272">
        <f t="shared" si="8"/>
        <v>0.92250922509225097</v>
      </c>
      <c r="M94" s="272">
        <f t="shared" si="8"/>
        <v>0.96934865900383138</v>
      </c>
    </row>
    <row r="95" spans="1:13" hidden="1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272">
        <f t="shared" si="8"/>
        <v>0.92984869325997244</v>
      </c>
      <c r="K95" s="272">
        <f t="shared" si="8"/>
        <v>0.97058823529411764</v>
      </c>
      <c r="L95" s="272">
        <f t="shared" si="8"/>
        <v>1.0442890442890442</v>
      </c>
      <c r="M95" s="272">
        <f t="shared" si="8"/>
        <v>0.70434782608695656</v>
      </c>
    </row>
    <row r="96" spans="1:13" hidden="1" x14ac:dyDescent="0.2">
      <c r="A96" t="s">
        <v>296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72">
        <f t="shared" si="8"/>
        <v>0.70618556701030932</v>
      </c>
      <c r="K96" s="272">
        <f t="shared" si="8"/>
        <v>0.94871794871794868</v>
      </c>
      <c r="L96" s="272">
        <f t="shared" si="8"/>
        <v>0.6353944562899787</v>
      </c>
      <c r="M96" s="272">
        <f t="shared" si="8"/>
        <v>0.79477611940298509</v>
      </c>
    </row>
    <row r="97" spans="1:13" hidden="1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304</v>
      </c>
      <c r="I97" t="s">
        <v>16</v>
      </c>
      <c r="J97" s="272">
        <f t="shared" si="8"/>
        <v>0.78998609179415857</v>
      </c>
      <c r="K97" s="272">
        <f t="shared" si="8"/>
        <v>0.5679012345679012</v>
      </c>
      <c r="L97" s="272">
        <f t="shared" si="8"/>
        <v>0.86304909560723519</v>
      </c>
      <c r="M97" s="272">
        <f t="shared" si="8"/>
        <v>0.74900398406374502</v>
      </c>
    </row>
    <row r="98" spans="1:13" x14ac:dyDescent="0.2">
      <c r="A98" t="s">
        <v>301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249</v>
      </c>
      <c r="I98" t="s">
        <v>17</v>
      </c>
      <c r="J98" s="272">
        <f>C98/C86</f>
        <v>0.70636215334420882</v>
      </c>
      <c r="K98" s="272">
        <f t="shared" si="8"/>
        <v>0.94827586206896552</v>
      </c>
      <c r="L98" s="272">
        <f t="shared" si="8"/>
        <v>0.82804232804232802</v>
      </c>
      <c r="M98" s="272">
        <f t="shared" si="8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72">
        <f t="shared" si="8"/>
        <v>0.60346964064436182</v>
      </c>
      <c r="K99" s="272">
        <f t="shared" si="8"/>
        <v>0.70652173913043481</v>
      </c>
      <c r="L99" s="272">
        <f t="shared" si="8"/>
        <v>0.45664739884393063</v>
      </c>
      <c r="M99" s="272">
        <f t="shared" si="8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72">
        <f t="shared" si="8"/>
        <v>0.5785310734463277</v>
      </c>
      <c r="K100" s="272">
        <f t="shared" si="8"/>
        <v>0.83783783783783783</v>
      </c>
      <c r="L100" s="272">
        <f t="shared" si="8"/>
        <v>0.65130260521042083</v>
      </c>
      <c r="M100" s="272">
        <f t="shared" si="8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72">
        <f t="shared" si="8"/>
        <v>0.80759493670886073</v>
      </c>
      <c r="K101" s="272">
        <f t="shared" si="8"/>
        <v>1.0606060606060606</v>
      </c>
      <c r="L101" s="272">
        <f t="shared" si="8"/>
        <v>0.96296296296296291</v>
      </c>
      <c r="M101" s="272">
        <f t="shared" si="8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72">
        <f t="shared" si="8"/>
        <v>1.5928143712574849</v>
      </c>
      <c r="K102" s="272">
        <f t="shared" si="8"/>
        <v>1.1298701298701299</v>
      </c>
      <c r="L102" s="272">
        <f t="shared" si="8"/>
        <v>1.89</v>
      </c>
      <c r="M102" s="272">
        <f t="shared" si="8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72">
        <f t="shared" si="8"/>
        <v>0.7763496143958869</v>
      </c>
      <c r="K103" s="272">
        <f t="shared" si="8"/>
        <v>0.65</v>
      </c>
      <c r="L103" s="272">
        <f t="shared" si="8"/>
        <v>1.0239130434782608</v>
      </c>
      <c r="M103" s="272">
        <f t="shared" si="8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72">
        <f t="shared" si="8"/>
        <v>0.89667896678966785</v>
      </c>
      <c r="K104" s="272">
        <f t="shared" si="8"/>
        <v>1.096774193548387</v>
      </c>
      <c r="L104" s="272">
        <f t="shared" si="8"/>
        <v>0.98938428874734607</v>
      </c>
      <c r="M104" s="272">
        <f t="shared" si="8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72">
        <f t="shared" si="8"/>
        <v>0.90185950413223137</v>
      </c>
      <c r="K105" s="272">
        <f t="shared" si="8"/>
        <v>0.71641791044776115</v>
      </c>
      <c r="L105" s="272">
        <f t="shared" si="8"/>
        <v>0.90443686006825941</v>
      </c>
      <c r="M105" s="272">
        <f t="shared" si="8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72">
        <f>C106/C94</f>
        <v>0.86967418546365916</v>
      </c>
      <c r="K106" s="272">
        <f t="shared" si="8"/>
        <v>1.4666666666666666</v>
      </c>
      <c r="L106" s="272">
        <f t="shared" si="8"/>
        <v>0.91600000000000004</v>
      </c>
      <c r="M106" s="272">
        <f t="shared" si="8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272">
        <f t="shared" si="8"/>
        <v>1.2174556213017751</v>
      </c>
      <c r="K107" s="272">
        <f t="shared" si="8"/>
        <v>0.81818181818181823</v>
      </c>
      <c r="L107" s="272">
        <f t="shared" si="8"/>
        <v>0.9754464285714286</v>
      </c>
      <c r="M107" s="272">
        <f t="shared" si="8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72">
        <f t="shared" si="8"/>
        <v>0.99817518248175185</v>
      </c>
      <c r="K108" s="272">
        <f t="shared" si="8"/>
        <v>0.56756756756756754</v>
      </c>
      <c r="L108" s="272">
        <f t="shared" si="8"/>
        <v>1.1644295302013423</v>
      </c>
      <c r="M108" s="272">
        <f t="shared" si="8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72">
        <f t="shared" si="8"/>
        <v>1.2130281690140845</v>
      </c>
      <c r="K109" s="272">
        <f t="shared" si="8"/>
        <v>1.0652173913043479</v>
      </c>
      <c r="L109" s="272">
        <f t="shared" si="8"/>
        <v>1.2994011976047903</v>
      </c>
      <c r="M109" s="272">
        <f t="shared" si="8"/>
        <v>1.0957446808510638</v>
      </c>
    </row>
    <row r="110" spans="1:13" x14ac:dyDescent="0.2">
      <c r="A110" t="s">
        <v>316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307</v>
      </c>
      <c r="I110" t="s">
        <v>17</v>
      </c>
      <c r="J110" s="272">
        <f t="shared" si="8"/>
        <v>2.2448036951501154</v>
      </c>
      <c r="K110" s="272">
        <f t="shared" si="8"/>
        <v>1.8181818181818181</v>
      </c>
      <c r="L110" s="272">
        <f t="shared" si="8"/>
        <v>1.6805111821086263</v>
      </c>
      <c r="M110" s="272">
        <f t="shared" si="8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72">
        <f t="shared" si="8"/>
        <v>1.8172484599589322</v>
      </c>
      <c r="K111" s="272">
        <f t="shared" si="8"/>
        <v>1.1846153846153846</v>
      </c>
      <c r="L111" s="272">
        <f t="shared" si="8"/>
        <v>2.1012658227848102</v>
      </c>
      <c r="M111" s="272">
        <f t="shared" si="8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72">
        <f t="shared" si="8"/>
        <v>2.00390625</v>
      </c>
      <c r="K112" s="272">
        <f t="shared" si="8"/>
        <v>1.3010752688172043</v>
      </c>
      <c r="L112" s="272">
        <f t="shared" si="8"/>
        <v>1.4153846153846155</v>
      </c>
      <c r="M112" s="272">
        <f t="shared" si="8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72">
        <f t="shared" si="8"/>
        <v>1.4169278996865204</v>
      </c>
      <c r="K113" s="272">
        <f t="shared" si="8"/>
        <v>1.3</v>
      </c>
      <c r="L113" s="272">
        <f t="shared" si="8"/>
        <v>1.0427350427350428</v>
      </c>
      <c r="M113" s="272">
        <f t="shared" si="8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72">
        <f t="shared" si="8"/>
        <v>0.7678571428571429</v>
      </c>
      <c r="K114" s="272">
        <f t="shared" si="8"/>
        <v>1.0459770114942528</v>
      </c>
      <c r="L114" s="272">
        <f t="shared" si="8"/>
        <v>0.57936507936507942</v>
      </c>
      <c r="M114" s="272">
        <f t="shared" si="8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72">
        <f t="shared" si="8"/>
        <v>1.7632450331125828</v>
      </c>
      <c r="K115" s="272">
        <f t="shared" si="8"/>
        <v>1.5769230769230769</v>
      </c>
      <c r="L115" s="272">
        <f t="shared" si="8"/>
        <v>1.1295116772823779</v>
      </c>
      <c r="M115" s="272">
        <f t="shared" si="8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72">
        <f t="shared" si="8"/>
        <v>1.8998628257887518</v>
      </c>
      <c r="K116" s="272">
        <f t="shared" si="8"/>
        <v>1.6176470588235294</v>
      </c>
      <c r="L116" s="272">
        <f t="shared" si="8"/>
        <v>1.4592274678111588</v>
      </c>
      <c r="M116" s="272">
        <f t="shared" si="8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72">
        <f t="shared" si="8"/>
        <v>1.438717067583047</v>
      </c>
      <c r="K117" s="272">
        <f t="shared" si="8"/>
        <v>0.71875</v>
      </c>
      <c r="L117" s="272">
        <f t="shared" si="8"/>
        <v>1.230188679245283</v>
      </c>
      <c r="M117" s="272">
        <f t="shared" si="8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72">
        <f t="shared" si="8"/>
        <v>1.4178674351585014</v>
      </c>
      <c r="K118" s="272">
        <f t="shared" si="8"/>
        <v>0.80303030303030298</v>
      </c>
      <c r="L118" s="272">
        <f t="shared" si="8"/>
        <v>1.0895196506550218</v>
      </c>
      <c r="M118" s="272">
        <f t="shared" si="8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272">
        <f t="shared" si="8"/>
        <v>1.0376670716889429</v>
      </c>
      <c r="K119" s="272">
        <f t="shared" si="8"/>
        <v>0.57407407407407407</v>
      </c>
      <c r="L119" s="272">
        <f t="shared" si="8"/>
        <v>1.2196796338672768</v>
      </c>
      <c r="M119" s="272">
        <f t="shared" si="8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72">
        <f t="shared" si="8"/>
        <v>2.0621572212065815</v>
      </c>
      <c r="K120" s="272">
        <f t="shared" si="8"/>
        <v>2.9523809523809526</v>
      </c>
      <c r="L120" s="272">
        <f t="shared" si="8"/>
        <v>1.5561959654178674</v>
      </c>
      <c r="M120" s="272">
        <f t="shared" si="8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72">
        <f t="shared" si="8"/>
        <v>1.6618287373004355</v>
      </c>
      <c r="K121" s="272">
        <f t="shared" si="8"/>
        <v>1.1428571428571428</v>
      </c>
      <c r="L121" s="272">
        <f t="shared" si="8"/>
        <v>1.2350230414746544</v>
      </c>
      <c r="M121" s="272">
        <f t="shared" si="8"/>
        <v>2.6844660194174756</v>
      </c>
    </row>
    <row r="122" spans="1:13" x14ac:dyDescent="0.2">
      <c r="A122" t="s">
        <v>258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328</v>
      </c>
      <c r="I122" t="s">
        <v>17</v>
      </c>
      <c r="J122" s="272">
        <f t="shared" si="8"/>
        <v>1.176954732510288</v>
      </c>
      <c r="K122" s="272">
        <f t="shared" si="8"/>
        <v>0.93</v>
      </c>
      <c r="L122" s="272">
        <f t="shared" si="8"/>
        <v>1.102661596958175</v>
      </c>
      <c r="M122" s="272">
        <f t="shared" si="8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72">
        <f t="shared" si="8"/>
        <v>1.1107344632768361</v>
      </c>
      <c r="K123" s="272">
        <f t="shared" si="8"/>
        <v>0.96103896103896103</v>
      </c>
      <c r="L123" s="272">
        <f t="shared" si="8"/>
        <v>0.97590361445783136</v>
      </c>
      <c r="M123" s="272">
        <f t="shared" si="8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72">
        <f t="shared" si="8"/>
        <v>1.4678362573099415</v>
      </c>
      <c r="K124" s="272">
        <f t="shared" si="8"/>
        <v>1.1239669421487604</v>
      </c>
      <c r="L124" s="272">
        <f t="shared" si="8"/>
        <v>1.691304347826087</v>
      </c>
      <c r="M124" s="272">
        <f t="shared" si="8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72">
        <f t="shared" si="8"/>
        <v>2.25</v>
      </c>
      <c r="K125" s="272">
        <f t="shared" si="8"/>
        <v>1.3846153846153846</v>
      </c>
      <c r="L125" s="272">
        <f t="shared" si="8"/>
        <v>1.4754098360655739</v>
      </c>
      <c r="M125" s="272">
        <f t="shared" si="8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72">
        <f t="shared" si="8"/>
        <v>1.5679314565483475</v>
      </c>
      <c r="K126" s="272">
        <f t="shared" si="8"/>
        <v>1.1648351648351649</v>
      </c>
      <c r="L126" s="272">
        <f t="shared" si="8"/>
        <v>1.4200913242009132</v>
      </c>
      <c r="M126" s="272">
        <f t="shared" si="8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72">
        <f t="shared" si="8"/>
        <v>1.1211267605633803</v>
      </c>
      <c r="K127" s="272">
        <f t="shared" si="8"/>
        <v>1.6097560975609757</v>
      </c>
      <c r="L127" s="272">
        <f t="shared" si="8"/>
        <v>0.96804511278195493</v>
      </c>
      <c r="M127" s="272">
        <f t="shared" si="8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72">
        <f t="shared" si="8"/>
        <v>0.84909747292418769</v>
      </c>
      <c r="K128" s="272">
        <f t="shared" si="8"/>
        <v>1.0181818181818181</v>
      </c>
      <c r="L128" s="272">
        <f t="shared" si="8"/>
        <v>0.90588235294117647</v>
      </c>
      <c r="M128" s="272">
        <f t="shared" si="8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72">
        <f t="shared" si="8"/>
        <v>1.0796178343949046</v>
      </c>
      <c r="K129" s="272">
        <f t="shared" si="8"/>
        <v>1.318840579710145</v>
      </c>
      <c r="L129" s="272">
        <f t="shared" si="8"/>
        <v>1.1196319018404908</v>
      </c>
      <c r="M129" s="272">
        <f t="shared" si="8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72">
        <f t="shared" si="8"/>
        <v>1.4552845528455285</v>
      </c>
      <c r="K130" s="272">
        <f t="shared" si="8"/>
        <v>2.1132075471698113</v>
      </c>
      <c r="L130" s="272">
        <f t="shared" si="8"/>
        <v>1.811623246492986</v>
      </c>
      <c r="M130" s="272">
        <f t="shared" si="8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272">
        <f t="shared" si="8"/>
        <v>1.1873536299765808</v>
      </c>
      <c r="K131" s="272">
        <f t="shared" si="8"/>
        <v>2</v>
      </c>
      <c r="L131" s="272">
        <f t="shared" si="8"/>
        <v>1.1313320825515947</v>
      </c>
      <c r="M131" s="272">
        <f t="shared" si="8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72">
        <f t="shared" si="8"/>
        <v>1.4459219858156029</v>
      </c>
      <c r="K132" s="272">
        <f t="shared" si="8"/>
        <v>1.6451612903225807</v>
      </c>
      <c r="L132" s="272">
        <f t="shared" si="8"/>
        <v>1.5462962962962963</v>
      </c>
      <c r="M132" s="272">
        <f t="shared" si="8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72">
        <f>C133/C121</f>
        <v>1.0506550218340611</v>
      </c>
      <c r="K133" s="272">
        <f>D133/D121</f>
        <v>0.625</v>
      </c>
      <c r="L133" s="272">
        <f>E133/E121</f>
        <v>1.1231343283582089</v>
      </c>
      <c r="M133" s="272">
        <f>F133/F121</f>
        <v>1.0235081374321882</v>
      </c>
    </row>
    <row r="134" spans="1:13" x14ac:dyDescent="0.2">
      <c r="A134" t="s">
        <v>315</v>
      </c>
      <c r="B134" t="s">
        <v>17</v>
      </c>
      <c r="C134">
        <v>927</v>
      </c>
      <c r="D134" s="242">
        <v>80</v>
      </c>
      <c r="E134" s="242">
        <v>458</v>
      </c>
      <c r="F134" s="242">
        <v>389</v>
      </c>
      <c r="H134" t="s">
        <v>329</v>
      </c>
      <c r="I134" t="s">
        <v>17</v>
      </c>
      <c r="J134" s="272">
        <f t="shared" ref="J134:M149" si="9">C134/C122</f>
        <v>0.81031468531468531</v>
      </c>
      <c r="K134" s="272">
        <f t="shared" si="9"/>
        <v>0.86021505376344087</v>
      </c>
      <c r="L134" s="272">
        <f t="shared" si="9"/>
        <v>0.78965517241379313</v>
      </c>
      <c r="M134" s="272">
        <f t="shared" si="9"/>
        <v>0.82590233545647562</v>
      </c>
    </row>
    <row r="135" spans="1:13" x14ac:dyDescent="0.2">
      <c r="B135" t="s">
        <v>18</v>
      </c>
      <c r="C135" s="316">
        <v>1148</v>
      </c>
      <c r="D135">
        <v>91</v>
      </c>
      <c r="E135">
        <v>604</v>
      </c>
      <c r="F135">
        <v>453</v>
      </c>
      <c r="I135" t="s">
        <v>18</v>
      </c>
      <c r="J135" s="272">
        <f t="shared" si="9"/>
        <v>1.167853509664293</v>
      </c>
      <c r="K135" s="272">
        <f t="shared" si="9"/>
        <v>1.2297297297297298</v>
      </c>
      <c r="L135" s="272">
        <f t="shared" si="9"/>
        <v>1.2427983539094649</v>
      </c>
      <c r="M135" s="272">
        <f t="shared" si="9"/>
        <v>1.0709219858156029</v>
      </c>
    </row>
    <row r="136" spans="1:13" x14ac:dyDescent="0.2">
      <c r="B136" t="s">
        <v>19</v>
      </c>
      <c r="C136" s="242">
        <v>1477</v>
      </c>
      <c r="D136" s="242">
        <v>131</v>
      </c>
      <c r="E136" s="242">
        <v>754</v>
      </c>
      <c r="F136" s="242">
        <v>592</v>
      </c>
      <c r="I136" t="s">
        <v>19</v>
      </c>
      <c r="J136" s="275">
        <f t="shared" si="9"/>
        <v>0.9807436918990704</v>
      </c>
      <c r="K136" s="272">
        <f t="shared" si="9"/>
        <v>0.96323529411764708</v>
      </c>
      <c r="L136" s="272">
        <f t="shared" si="9"/>
        <v>0.96915167095115684</v>
      </c>
      <c r="M136" s="272">
        <f t="shared" si="9"/>
        <v>1</v>
      </c>
    </row>
    <row r="137" spans="1:13" x14ac:dyDescent="0.2">
      <c r="B137" t="s">
        <v>20</v>
      </c>
      <c r="C137" s="242">
        <v>1647</v>
      </c>
      <c r="D137" s="242">
        <v>161</v>
      </c>
      <c r="E137" s="242">
        <v>766</v>
      </c>
      <c r="F137" s="242">
        <v>720</v>
      </c>
      <c r="I137" t="s">
        <v>20</v>
      </c>
      <c r="J137" s="275">
        <f t="shared" si="9"/>
        <v>0.80973451327433632</v>
      </c>
      <c r="K137" s="272">
        <f t="shared" si="9"/>
        <v>1.2777777777777777</v>
      </c>
      <c r="L137" s="272">
        <f t="shared" si="9"/>
        <v>1.0638888888888889</v>
      </c>
      <c r="M137" s="272">
        <f t="shared" si="9"/>
        <v>0.60606060606060608</v>
      </c>
    </row>
    <row r="138" spans="1:13" x14ac:dyDescent="0.2">
      <c r="B138" t="s">
        <v>21</v>
      </c>
      <c r="C138" s="242">
        <v>1100</v>
      </c>
      <c r="D138" s="242">
        <v>108</v>
      </c>
      <c r="E138" s="242">
        <v>623</v>
      </c>
      <c r="F138" s="242">
        <v>369</v>
      </c>
      <c r="I138" t="s">
        <v>21</v>
      </c>
      <c r="J138" s="275">
        <f t="shared" si="9"/>
        <v>0.85870413739266194</v>
      </c>
      <c r="K138" s="272">
        <f t="shared" si="9"/>
        <v>1.0188679245283019</v>
      </c>
      <c r="L138" s="272">
        <f t="shared" si="9"/>
        <v>1.0016077170418007</v>
      </c>
      <c r="M138" s="272">
        <f t="shared" si="9"/>
        <v>0.66726943942133821</v>
      </c>
    </row>
    <row r="139" spans="1:13" x14ac:dyDescent="0.2">
      <c r="B139" t="s">
        <v>22</v>
      </c>
      <c r="C139" s="242">
        <v>1050</v>
      </c>
      <c r="D139" s="242">
        <v>87</v>
      </c>
      <c r="E139" s="242">
        <v>643</v>
      </c>
      <c r="F139" s="242">
        <v>320</v>
      </c>
      <c r="I139" t="s">
        <v>22</v>
      </c>
      <c r="J139" s="275">
        <f t="shared" si="9"/>
        <v>0.87939698492462315</v>
      </c>
      <c r="K139" s="272">
        <f t="shared" si="9"/>
        <v>0.65909090909090906</v>
      </c>
      <c r="L139" s="272">
        <f t="shared" si="9"/>
        <v>1.2485436893203883</v>
      </c>
      <c r="M139" s="272">
        <f t="shared" si="9"/>
        <v>0.58500914076782451</v>
      </c>
    </row>
    <row r="140" spans="1:13" x14ac:dyDescent="0.2">
      <c r="B140" t="s">
        <v>23</v>
      </c>
      <c r="C140" s="242">
        <v>1178</v>
      </c>
      <c r="D140" s="242">
        <v>106</v>
      </c>
      <c r="E140" s="242">
        <v>503</v>
      </c>
      <c r="F140" s="242">
        <v>569</v>
      </c>
      <c r="I140" t="s">
        <v>23</v>
      </c>
      <c r="J140" s="275">
        <f>C140/C128</f>
        <v>1.0017006802721089</v>
      </c>
      <c r="K140" s="272">
        <f t="shared" si="9"/>
        <v>0.9464285714285714</v>
      </c>
      <c r="L140" s="272">
        <f t="shared" si="9"/>
        <v>0.81655844155844159</v>
      </c>
      <c r="M140" s="272">
        <f t="shared" si="9"/>
        <v>1.2700892857142858</v>
      </c>
    </row>
    <row r="141" spans="1:13" x14ac:dyDescent="0.2">
      <c r="B141" t="s">
        <v>24</v>
      </c>
      <c r="C141" s="242">
        <v>1342</v>
      </c>
      <c r="D141" s="242">
        <v>60</v>
      </c>
      <c r="E141" s="242">
        <v>774</v>
      </c>
      <c r="F141" s="242">
        <v>508</v>
      </c>
      <c r="I141" t="s">
        <v>24</v>
      </c>
      <c r="J141" s="275">
        <f t="shared" si="9"/>
        <v>0.98967551622418881</v>
      </c>
      <c r="K141" s="272">
        <f t="shared" si="9"/>
        <v>0.65934065934065933</v>
      </c>
      <c r="L141" s="272">
        <f t="shared" si="9"/>
        <v>1.0602739726027397</v>
      </c>
      <c r="M141" s="272">
        <f t="shared" si="9"/>
        <v>0.94953271028037378</v>
      </c>
    </row>
    <row r="142" spans="1:13" x14ac:dyDescent="0.2">
      <c r="B142" t="s">
        <v>25</v>
      </c>
      <c r="C142" s="242">
        <v>1448</v>
      </c>
      <c r="D142" s="242">
        <v>91</v>
      </c>
      <c r="E142" s="242">
        <v>861</v>
      </c>
      <c r="F142" s="242">
        <v>496</v>
      </c>
      <c r="I142" t="s">
        <v>25</v>
      </c>
      <c r="J142" s="275">
        <f t="shared" ref="J142:J147" si="10">C142/C130</f>
        <v>1.011173184357542</v>
      </c>
      <c r="K142" s="272">
        <f t="shared" si="9"/>
        <v>0.8125</v>
      </c>
      <c r="L142" s="272">
        <f t="shared" si="9"/>
        <v>0.95243362831858402</v>
      </c>
      <c r="M142" s="272">
        <f t="shared" si="9"/>
        <v>1.1923076923076923</v>
      </c>
    </row>
    <row r="143" spans="1:13" x14ac:dyDescent="0.2">
      <c r="B143" s="276" t="s">
        <v>14</v>
      </c>
      <c r="C143" s="242">
        <v>826</v>
      </c>
      <c r="D143" s="242">
        <v>40</v>
      </c>
      <c r="E143" s="242">
        <v>419</v>
      </c>
      <c r="F143" s="242">
        <v>367</v>
      </c>
      <c r="H143" s="276"/>
      <c r="I143" s="276" t="s">
        <v>14</v>
      </c>
      <c r="J143" s="275">
        <f t="shared" si="10"/>
        <v>0.81459566074950696</v>
      </c>
      <c r="K143" s="272">
        <f t="shared" si="9"/>
        <v>0.64516129032258063</v>
      </c>
      <c r="L143" s="272">
        <f t="shared" ref="L143" si="11">E143/E131</f>
        <v>0.69485903814262018</v>
      </c>
      <c r="M143" s="272">
        <f t="shared" ref="M143" si="12">F143/F131</f>
        <v>1.0515759312320916</v>
      </c>
    </row>
    <row r="144" spans="1:13" x14ac:dyDescent="0.2">
      <c r="B144" s="276" t="s">
        <v>15</v>
      </c>
      <c r="C144" s="242">
        <v>1131</v>
      </c>
      <c r="D144" s="242">
        <v>47</v>
      </c>
      <c r="E144" s="242">
        <v>665</v>
      </c>
      <c r="F144" s="242">
        <v>419</v>
      </c>
      <c r="H144" s="276"/>
      <c r="I144" s="276" t="s">
        <v>15</v>
      </c>
      <c r="J144" s="275">
        <f t="shared" si="10"/>
        <v>0.69343960760269774</v>
      </c>
      <c r="K144" s="272">
        <f t="shared" si="9"/>
        <v>0.46078431372549017</v>
      </c>
      <c r="L144" s="272">
        <f t="shared" ref="L144:M145" si="13">E144/E132</f>
        <v>0.79640718562874246</v>
      </c>
      <c r="M144" s="272">
        <f t="shared" si="13"/>
        <v>0.60374639769452454</v>
      </c>
    </row>
    <row r="145" spans="1:13" x14ac:dyDescent="0.2">
      <c r="B145" s="276" t="s">
        <v>16</v>
      </c>
      <c r="C145" s="242">
        <v>947</v>
      </c>
      <c r="D145" s="242">
        <v>49</v>
      </c>
      <c r="E145" s="242">
        <v>621</v>
      </c>
      <c r="F145" s="242">
        <v>277</v>
      </c>
      <c r="H145" s="276"/>
      <c r="I145" s="276" t="s">
        <v>16</v>
      </c>
      <c r="J145" s="275">
        <f t="shared" si="10"/>
        <v>0.78719866999168742</v>
      </c>
      <c r="K145" s="272">
        <f t="shared" si="9"/>
        <v>1.4</v>
      </c>
      <c r="L145" s="272">
        <f t="shared" si="13"/>
        <v>1.0315614617940199</v>
      </c>
      <c r="M145" s="272">
        <f t="shared" si="13"/>
        <v>0.48939929328621906</v>
      </c>
    </row>
    <row r="146" spans="1:13" x14ac:dyDescent="0.2">
      <c r="A146" s="276" t="s">
        <v>332</v>
      </c>
      <c r="B146" s="276" t="s">
        <v>17</v>
      </c>
      <c r="C146" s="242">
        <v>1245</v>
      </c>
      <c r="D146" s="242">
        <v>50</v>
      </c>
      <c r="E146" s="242">
        <v>396</v>
      </c>
      <c r="F146" s="242">
        <v>799</v>
      </c>
      <c r="H146" s="276" t="s">
        <v>334</v>
      </c>
      <c r="I146" s="276" t="s">
        <v>17</v>
      </c>
      <c r="J146" s="275">
        <f t="shared" si="10"/>
        <v>1.3430420711974109</v>
      </c>
      <c r="K146" s="272">
        <f t="shared" si="9"/>
        <v>0.625</v>
      </c>
      <c r="L146" s="272">
        <f t="shared" ref="L146:M147" si="14">E146/E134</f>
        <v>0.86462882096069871</v>
      </c>
      <c r="M146" s="272">
        <f t="shared" si="14"/>
        <v>2.0539845758354756</v>
      </c>
    </row>
    <row r="147" spans="1:13" x14ac:dyDescent="0.2">
      <c r="B147" s="276" t="s">
        <v>18</v>
      </c>
      <c r="C147" s="242">
        <v>1446</v>
      </c>
      <c r="D147" s="242">
        <v>110</v>
      </c>
      <c r="E147" s="242">
        <v>964</v>
      </c>
      <c r="F147" s="242">
        <v>372</v>
      </c>
      <c r="H147" s="276"/>
      <c r="I147" s="276" t="s">
        <v>18</v>
      </c>
      <c r="J147" s="275">
        <f t="shared" si="10"/>
        <v>1.259581881533101</v>
      </c>
      <c r="K147" s="272">
        <f t="shared" si="9"/>
        <v>1.2087912087912087</v>
      </c>
      <c r="L147" s="272">
        <f t="shared" si="14"/>
        <v>1.5960264900662251</v>
      </c>
      <c r="M147" s="272">
        <f t="shared" si="14"/>
        <v>0.82119205298013243</v>
      </c>
    </row>
    <row r="148" spans="1:13" x14ac:dyDescent="0.2">
      <c r="B148" s="276" t="s">
        <v>19</v>
      </c>
      <c r="C148" s="242">
        <v>1658</v>
      </c>
      <c r="D148" s="242">
        <v>111</v>
      </c>
      <c r="E148" s="242">
        <v>1123</v>
      </c>
      <c r="F148" s="242">
        <v>424</v>
      </c>
      <c r="H148" s="276"/>
      <c r="I148" s="276" t="s">
        <v>19</v>
      </c>
      <c r="J148" s="275">
        <f t="shared" ref="J148:M149" si="15">C148/C136</f>
        <v>1.1225457007447528</v>
      </c>
      <c r="K148" s="272">
        <f t="shared" si="9"/>
        <v>0.84732824427480913</v>
      </c>
      <c r="L148" s="272">
        <f t="shared" si="15"/>
        <v>1.4893899204244032</v>
      </c>
      <c r="M148" s="272">
        <f t="shared" si="15"/>
        <v>0.71621621621621623</v>
      </c>
    </row>
    <row r="149" spans="1:13" x14ac:dyDescent="0.2">
      <c r="B149" s="276" t="s">
        <v>20</v>
      </c>
      <c r="C149" s="242">
        <v>1410</v>
      </c>
      <c r="D149" s="242">
        <v>119</v>
      </c>
      <c r="E149" s="242">
        <v>679</v>
      </c>
      <c r="F149" s="242">
        <v>612</v>
      </c>
      <c r="H149" s="276"/>
      <c r="I149" s="276" t="s">
        <v>20</v>
      </c>
      <c r="J149" s="275">
        <f t="shared" si="15"/>
        <v>0.85610200364298727</v>
      </c>
      <c r="K149" s="272">
        <f t="shared" si="9"/>
        <v>0.73913043478260865</v>
      </c>
      <c r="L149" s="272">
        <f t="shared" si="15"/>
        <v>0.88642297650130553</v>
      </c>
      <c r="M149" s="272">
        <f t="shared" si="15"/>
        <v>0.85</v>
      </c>
    </row>
    <row r="150" spans="1:13" x14ac:dyDescent="0.2">
      <c r="B150" s="276" t="s">
        <v>21</v>
      </c>
      <c r="C150" s="242">
        <v>1321</v>
      </c>
      <c r="D150" s="242">
        <v>127</v>
      </c>
      <c r="E150" s="242">
        <v>635</v>
      </c>
      <c r="F150" s="242">
        <v>559</v>
      </c>
      <c r="H150" s="276"/>
      <c r="I150" s="276" t="s">
        <v>21</v>
      </c>
      <c r="J150" s="275">
        <f t="shared" ref="J150:M156" si="16">C150/C138</f>
        <v>1.2009090909090909</v>
      </c>
      <c r="K150" s="272">
        <f t="shared" si="16"/>
        <v>1.1759259259259258</v>
      </c>
      <c r="L150" s="272">
        <f t="shared" si="16"/>
        <v>1.0192616372391654</v>
      </c>
      <c r="M150" s="272">
        <f t="shared" si="16"/>
        <v>1.5149051490514904</v>
      </c>
    </row>
    <row r="151" spans="1:13" x14ac:dyDescent="0.2">
      <c r="B151" s="276" t="s">
        <v>22</v>
      </c>
      <c r="C151" s="242">
        <v>1401</v>
      </c>
      <c r="D151" s="242">
        <v>81</v>
      </c>
      <c r="E151" s="242">
        <v>736</v>
      </c>
      <c r="F151" s="242">
        <v>584</v>
      </c>
      <c r="H151" s="276"/>
      <c r="I151" s="276" t="s">
        <v>22</v>
      </c>
      <c r="J151" s="275">
        <f t="shared" si="16"/>
        <v>1.3342857142857143</v>
      </c>
      <c r="K151" s="272">
        <f t="shared" si="16"/>
        <v>0.93103448275862066</v>
      </c>
      <c r="L151" s="272">
        <f t="shared" si="16"/>
        <v>1.1446345256609642</v>
      </c>
      <c r="M151" s="272">
        <f t="shared" si="16"/>
        <v>1.825</v>
      </c>
    </row>
    <row r="152" spans="1:13" x14ac:dyDescent="0.2">
      <c r="B152" s="276" t="s">
        <v>23</v>
      </c>
      <c r="C152" s="242">
        <v>1454</v>
      </c>
      <c r="D152" s="242">
        <v>123</v>
      </c>
      <c r="E152" s="242">
        <v>704</v>
      </c>
      <c r="F152" s="242">
        <v>627</v>
      </c>
      <c r="H152" s="276"/>
      <c r="I152" s="276" t="s">
        <v>23</v>
      </c>
      <c r="J152" s="275">
        <f t="shared" ref="J152:M153" si="17">C152/C140</f>
        <v>1.234295415959253</v>
      </c>
      <c r="K152" s="272">
        <f t="shared" si="16"/>
        <v>1.1603773584905661</v>
      </c>
      <c r="L152" s="272">
        <f t="shared" si="17"/>
        <v>1.3996023856858848</v>
      </c>
      <c r="M152" s="272">
        <f t="shared" si="17"/>
        <v>1.101933216168717</v>
      </c>
    </row>
    <row r="153" spans="1:13" x14ac:dyDescent="0.2">
      <c r="B153" s="276" t="s">
        <v>24</v>
      </c>
      <c r="C153" s="242">
        <v>1231</v>
      </c>
      <c r="D153" s="242">
        <v>80</v>
      </c>
      <c r="E153" s="242">
        <v>703</v>
      </c>
      <c r="F153" s="242">
        <v>448</v>
      </c>
      <c r="H153" s="276"/>
      <c r="I153" s="276" t="s">
        <v>24</v>
      </c>
      <c r="J153" s="275">
        <f t="shared" si="17"/>
        <v>0.91728763040238448</v>
      </c>
      <c r="K153" s="272">
        <f t="shared" si="16"/>
        <v>1.3333333333333333</v>
      </c>
      <c r="L153" s="272">
        <f t="shared" si="17"/>
        <v>0.90826873385012918</v>
      </c>
      <c r="M153" s="272">
        <f t="shared" si="17"/>
        <v>0.88188976377952755</v>
      </c>
    </row>
    <row r="154" spans="1:13" x14ac:dyDescent="0.2">
      <c r="B154" s="276" t="s">
        <v>25</v>
      </c>
      <c r="C154" s="242">
        <v>1498</v>
      </c>
      <c r="D154" s="242">
        <v>89</v>
      </c>
      <c r="E154" s="242">
        <v>873</v>
      </c>
      <c r="F154" s="242">
        <v>536</v>
      </c>
      <c r="H154" s="276"/>
      <c r="I154" s="276" t="s">
        <v>25</v>
      </c>
      <c r="J154" s="275">
        <f>C154/C142</f>
        <v>1.0345303867403315</v>
      </c>
      <c r="K154" s="272">
        <f t="shared" si="16"/>
        <v>0.97802197802197799</v>
      </c>
      <c r="L154" s="272">
        <f>E154/E142</f>
        <v>1.0139372822299653</v>
      </c>
      <c r="M154" s="272">
        <f>F154/F142</f>
        <v>1.0806451612903225</v>
      </c>
    </row>
    <row r="155" spans="1:13" x14ac:dyDescent="0.2">
      <c r="B155" t="s">
        <v>333</v>
      </c>
      <c r="C155" s="242">
        <v>1151</v>
      </c>
      <c r="D155" s="242">
        <v>72</v>
      </c>
      <c r="E155" s="242">
        <v>494</v>
      </c>
      <c r="F155" s="242">
        <v>585</v>
      </c>
      <c r="I155" t="s">
        <v>333</v>
      </c>
      <c r="J155" s="275">
        <f>C155/C143</f>
        <v>1.3934624697336562</v>
      </c>
      <c r="K155" s="272">
        <f t="shared" si="16"/>
        <v>1.8</v>
      </c>
      <c r="L155" s="272">
        <f>E155/E143</f>
        <v>1.1789976133651552</v>
      </c>
      <c r="M155" s="272">
        <f>F155/F143</f>
        <v>1.5940054495912805</v>
      </c>
    </row>
    <row r="156" spans="1:13" x14ac:dyDescent="0.2">
      <c r="B156" s="276" t="s">
        <v>15</v>
      </c>
      <c r="C156" s="242">
        <v>1339</v>
      </c>
      <c r="D156" s="242">
        <v>103</v>
      </c>
      <c r="E156" s="242">
        <v>720</v>
      </c>
      <c r="F156" s="242">
        <v>516</v>
      </c>
      <c r="G156" s="276"/>
      <c r="H156" s="276"/>
      <c r="I156" s="276" t="s">
        <v>15</v>
      </c>
      <c r="J156" s="275">
        <f t="shared" ref="J156" si="18">C156/C144</f>
        <v>1.1839080459770115</v>
      </c>
      <c r="K156" s="272">
        <f t="shared" si="16"/>
        <v>2.1914893617021276</v>
      </c>
      <c r="L156" s="272">
        <f t="shared" ref="L156" si="19">E156/E144</f>
        <v>1.0827067669172932</v>
      </c>
      <c r="M156" s="272">
        <f t="shared" ref="M156" si="20">F156/F144</f>
        <v>1.2315035799522673</v>
      </c>
    </row>
    <row r="157" spans="1:13" x14ac:dyDescent="0.2">
      <c r="B157" s="276" t="s">
        <v>16</v>
      </c>
      <c r="C157" s="242">
        <v>1455</v>
      </c>
      <c r="D157" s="242">
        <v>85</v>
      </c>
      <c r="E157" s="242">
        <v>690</v>
      </c>
      <c r="F157" s="242">
        <v>680</v>
      </c>
      <c r="I157" s="276" t="s">
        <v>16</v>
      </c>
      <c r="J157" s="275">
        <f t="shared" ref="J157" si="21">C157/C145</f>
        <v>1.5364308342133051</v>
      </c>
      <c r="K157" s="272">
        <f t="shared" ref="K157" si="22">D157/D145</f>
        <v>1.7346938775510203</v>
      </c>
      <c r="L157" s="272">
        <f t="shared" ref="L157" si="23">E157/E145</f>
        <v>1.1111111111111112</v>
      </c>
      <c r="M157" s="272">
        <f t="shared" ref="M157" si="24">F157/F145</f>
        <v>2.4548736462093861</v>
      </c>
    </row>
    <row r="158" spans="1:13" x14ac:dyDescent="0.2">
      <c r="A158" s="276" t="s">
        <v>346</v>
      </c>
      <c r="B158" t="s">
        <v>336</v>
      </c>
      <c r="C158" s="242">
        <v>1863</v>
      </c>
      <c r="D158" s="242">
        <v>86</v>
      </c>
      <c r="E158" s="242">
        <v>758</v>
      </c>
      <c r="F158" s="242">
        <v>1019</v>
      </c>
      <c r="H158" s="276" t="s">
        <v>349</v>
      </c>
      <c r="I158" s="276" t="s">
        <v>336</v>
      </c>
      <c r="J158" s="275">
        <f t="shared" ref="J158" si="25">C158/C146</f>
        <v>1.4963855421686747</v>
      </c>
      <c r="K158" s="272">
        <f t="shared" ref="K158" si="26">D158/D146</f>
        <v>1.72</v>
      </c>
      <c r="L158" s="272">
        <f t="shared" ref="L158" si="27">E158/E146</f>
        <v>1.9141414141414141</v>
      </c>
      <c r="M158" s="272">
        <f t="shared" ref="M158" si="28">F158/F146</f>
        <v>1.2753441802252816</v>
      </c>
    </row>
    <row r="159" spans="1:13" x14ac:dyDescent="0.2">
      <c r="B159" s="276" t="s">
        <v>337</v>
      </c>
      <c r="C159" s="242">
        <v>1606</v>
      </c>
      <c r="D159" s="242">
        <v>98</v>
      </c>
      <c r="E159" s="242">
        <v>1011</v>
      </c>
      <c r="F159" s="242">
        <v>497</v>
      </c>
      <c r="I159" s="276" t="s">
        <v>337</v>
      </c>
      <c r="J159" s="275">
        <f t="shared" ref="J159:J161" si="29">C159/C147</f>
        <v>1.1106500691562933</v>
      </c>
      <c r="K159" s="272">
        <f t="shared" ref="K159:K161" si="30">D159/D147</f>
        <v>0.89090909090909087</v>
      </c>
      <c r="L159" s="272">
        <f t="shared" ref="L159:L161" si="31">E159/E147</f>
        <v>1.0487551867219918</v>
      </c>
      <c r="M159" s="272">
        <f t="shared" ref="M159:M161" si="32">F159/F147</f>
        <v>1.336021505376344</v>
      </c>
    </row>
    <row r="160" spans="1:13" x14ac:dyDescent="0.2">
      <c r="B160" s="276" t="s">
        <v>338</v>
      </c>
      <c r="C160" s="304">
        <v>1474</v>
      </c>
      <c r="D160">
        <v>131</v>
      </c>
      <c r="E160">
        <v>918</v>
      </c>
      <c r="F160">
        <v>425</v>
      </c>
      <c r="I160" s="276" t="s">
        <v>338</v>
      </c>
      <c r="J160" s="275">
        <f t="shared" si="29"/>
        <v>0.88902291917973464</v>
      </c>
      <c r="K160" s="272">
        <f t="shared" si="30"/>
        <v>1.1801801801801801</v>
      </c>
      <c r="L160" s="272">
        <f t="shared" si="31"/>
        <v>0.81745325022261794</v>
      </c>
      <c r="M160" s="272">
        <f t="shared" si="32"/>
        <v>1.0023584905660377</v>
      </c>
    </row>
    <row r="161" spans="1:13" x14ac:dyDescent="0.2">
      <c r="B161" s="276" t="s">
        <v>339</v>
      </c>
      <c r="C161" s="304">
        <v>1676</v>
      </c>
      <c r="D161" s="242">
        <v>204</v>
      </c>
      <c r="E161" s="242">
        <v>641</v>
      </c>
      <c r="F161" s="242">
        <v>831</v>
      </c>
      <c r="I161" s="276" t="s">
        <v>339</v>
      </c>
      <c r="J161" s="275">
        <f t="shared" si="29"/>
        <v>1.1886524822695035</v>
      </c>
      <c r="K161" s="275">
        <f t="shared" si="30"/>
        <v>1.7142857142857142</v>
      </c>
      <c r="L161" s="275">
        <f t="shared" si="31"/>
        <v>0.94403534609720174</v>
      </c>
      <c r="M161" s="275">
        <f t="shared" si="32"/>
        <v>1.357843137254902</v>
      </c>
    </row>
    <row r="162" spans="1:13" x14ac:dyDescent="0.2">
      <c r="B162" s="276" t="s">
        <v>340</v>
      </c>
      <c r="C162" s="242">
        <v>1710</v>
      </c>
      <c r="D162" s="242">
        <v>95</v>
      </c>
      <c r="E162" s="242">
        <v>924</v>
      </c>
      <c r="F162" s="242">
        <v>691</v>
      </c>
      <c r="I162" s="276" t="s">
        <v>340</v>
      </c>
      <c r="J162" s="275">
        <f t="shared" ref="J162:M163" si="33">C162/C150</f>
        <v>1.2944738834216503</v>
      </c>
      <c r="K162" s="275">
        <f t="shared" si="33"/>
        <v>0.74803149606299213</v>
      </c>
      <c r="L162" s="275">
        <f t="shared" si="33"/>
        <v>1.4551181102362205</v>
      </c>
      <c r="M162" s="275">
        <f t="shared" si="33"/>
        <v>1.2361359570661896</v>
      </c>
    </row>
    <row r="163" spans="1:13" x14ac:dyDescent="0.2">
      <c r="B163" s="276" t="s">
        <v>341</v>
      </c>
      <c r="C163" s="242">
        <v>1447</v>
      </c>
      <c r="D163" s="242">
        <v>72</v>
      </c>
      <c r="E163" s="242">
        <v>863</v>
      </c>
      <c r="F163" s="242">
        <v>512</v>
      </c>
      <c r="I163" s="276" t="s">
        <v>341</v>
      </c>
      <c r="J163" s="275">
        <f t="shared" ref="J163:J168" si="34">C163/C151</f>
        <v>1.0328336902212705</v>
      </c>
      <c r="K163" s="275">
        <f t="shared" si="33"/>
        <v>0.88888888888888884</v>
      </c>
      <c r="L163" s="275">
        <f t="shared" si="33"/>
        <v>1.1725543478260869</v>
      </c>
      <c r="M163" s="275">
        <f t="shared" ref="M163:M168" si="35">F163/F151</f>
        <v>0.87671232876712324</v>
      </c>
    </row>
    <row r="164" spans="1:13" x14ac:dyDescent="0.2">
      <c r="B164" s="276" t="s">
        <v>66</v>
      </c>
      <c r="C164" s="242">
        <v>1739</v>
      </c>
      <c r="D164" s="242">
        <v>75</v>
      </c>
      <c r="E164" s="242">
        <v>787</v>
      </c>
      <c r="F164" s="242">
        <v>877</v>
      </c>
      <c r="G164" s="276"/>
      <c r="I164" s="276" t="s">
        <v>66</v>
      </c>
      <c r="J164" s="275">
        <f t="shared" si="34"/>
        <v>1.1960110041265475</v>
      </c>
      <c r="K164" s="275">
        <f t="shared" ref="K164:L166" si="36">D164/D152</f>
        <v>0.6097560975609756</v>
      </c>
      <c r="L164" s="275">
        <f t="shared" si="36"/>
        <v>1.1178977272727273</v>
      </c>
      <c r="M164" s="275">
        <f t="shared" si="35"/>
        <v>1.3987240829346093</v>
      </c>
    </row>
    <row r="165" spans="1:13" x14ac:dyDescent="0.2">
      <c r="B165" s="276" t="s">
        <v>345</v>
      </c>
      <c r="C165" s="242">
        <v>1399</v>
      </c>
      <c r="D165" s="242">
        <v>126</v>
      </c>
      <c r="E165" s="242">
        <v>728</v>
      </c>
      <c r="F165" s="242">
        <v>545</v>
      </c>
      <c r="I165" s="276" t="s">
        <v>67</v>
      </c>
      <c r="J165" s="275">
        <f t="shared" si="34"/>
        <v>1.1364744110479286</v>
      </c>
      <c r="K165" s="275">
        <f>D165/D153</f>
        <v>1.575</v>
      </c>
      <c r="L165" s="275">
        <f>E165/E153</f>
        <v>1.0355618776671409</v>
      </c>
      <c r="M165" s="275">
        <f t="shared" si="35"/>
        <v>1.2165178571428572</v>
      </c>
    </row>
    <row r="166" spans="1:13" x14ac:dyDescent="0.2">
      <c r="B166" s="276" t="s">
        <v>68</v>
      </c>
      <c r="C166" s="242">
        <v>1563</v>
      </c>
      <c r="D166" s="242">
        <v>82</v>
      </c>
      <c r="E166" s="242">
        <v>847</v>
      </c>
      <c r="F166" s="242">
        <v>634</v>
      </c>
      <c r="I166" s="276" t="s">
        <v>68</v>
      </c>
      <c r="J166" s="275">
        <f t="shared" si="34"/>
        <v>1.0433911882510014</v>
      </c>
      <c r="K166" s="275">
        <f t="shared" si="36"/>
        <v>0.9213483146067416</v>
      </c>
      <c r="L166" s="275">
        <f t="shared" si="36"/>
        <v>0.9702176403207331</v>
      </c>
      <c r="M166" s="275">
        <f t="shared" si="35"/>
        <v>1.1828358208955223</v>
      </c>
    </row>
    <row r="167" spans="1:13" x14ac:dyDescent="0.2">
      <c r="B167" s="276" t="s">
        <v>342</v>
      </c>
      <c r="C167" s="242">
        <v>975</v>
      </c>
      <c r="D167" s="242">
        <v>63</v>
      </c>
      <c r="E167" s="242">
        <v>509</v>
      </c>
      <c r="F167" s="242">
        <v>403</v>
      </c>
      <c r="I167" s="276" t="s">
        <v>342</v>
      </c>
      <c r="J167" s="275">
        <f t="shared" si="34"/>
        <v>0.84708948740225887</v>
      </c>
      <c r="K167" s="275">
        <f t="shared" ref="K167:L169" si="37">D167/D155</f>
        <v>0.875</v>
      </c>
      <c r="L167" s="275">
        <f t="shared" si="37"/>
        <v>1.0303643724696356</v>
      </c>
      <c r="M167" s="275">
        <f t="shared" si="35"/>
        <v>0.68888888888888888</v>
      </c>
    </row>
    <row r="168" spans="1:13" x14ac:dyDescent="0.2">
      <c r="B168" s="276" t="s">
        <v>343</v>
      </c>
      <c r="C168" s="242">
        <v>1132</v>
      </c>
      <c r="D168" s="242">
        <v>43</v>
      </c>
      <c r="E168" s="242">
        <v>640</v>
      </c>
      <c r="F168" s="242">
        <v>449</v>
      </c>
      <c r="I168" s="276" t="s">
        <v>343</v>
      </c>
      <c r="J168" s="275">
        <f t="shared" si="34"/>
        <v>0.84540702016430169</v>
      </c>
      <c r="K168" s="275">
        <f t="shared" si="37"/>
        <v>0.41747572815533979</v>
      </c>
      <c r="L168" s="275">
        <f t="shared" si="37"/>
        <v>0.88888888888888884</v>
      </c>
      <c r="M168" s="275">
        <f t="shared" si="35"/>
        <v>0.87015503875968991</v>
      </c>
    </row>
    <row r="169" spans="1:13" x14ac:dyDescent="0.2">
      <c r="B169" s="276" t="s">
        <v>344</v>
      </c>
      <c r="C169" s="242">
        <f>SUM(D169:F169)</f>
        <v>1173</v>
      </c>
      <c r="D169" s="242">
        <v>57</v>
      </c>
      <c r="E169" s="242">
        <v>652</v>
      </c>
      <c r="F169" s="242">
        <v>464</v>
      </c>
      <c r="I169" s="276" t="s">
        <v>344</v>
      </c>
      <c r="J169" s="275">
        <f t="shared" ref="J169" si="38">C169/C157</f>
        <v>0.8061855670103093</v>
      </c>
      <c r="K169" s="275">
        <f t="shared" si="37"/>
        <v>0.6705882352941176</v>
      </c>
      <c r="L169" s="275">
        <f t="shared" si="37"/>
        <v>0.94492753623188408</v>
      </c>
      <c r="M169" s="275">
        <f t="shared" ref="M169" si="39">F169/F157</f>
        <v>0.68235294117647061</v>
      </c>
    </row>
    <row r="170" spans="1:13" s="276" customFormat="1" x14ac:dyDescent="0.2">
      <c r="A170" s="276" t="s">
        <v>359</v>
      </c>
      <c r="B170" s="276" t="s">
        <v>336</v>
      </c>
      <c r="C170" s="242">
        <f>SUM(D170:F170)</f>
        <v>1465</v>
      </c>
      <c r="D170" s="242">
        <v>84</v>
      </c>
      <c r="E170" s="242">
        <v>721</v>
      </c>
      <c r="F170" s="242">
        <v>660</v>
      </c>
      <c r="H170" s="276" t="s">
        <v>358</v>
      </c>
      <c r="I170" s="276" t="s">
        <v>336</v>
      </c>
      <c r="J170" s="275">
        <f t="shared" ref="J170" si="40">C170/C158</f>
        <v>0.78636607622114874</v>
      </c>
      <c r="K170" s="275">
        <f t="shared" ref="K170" si="41">D170/D158</f>
        <v>0.97674418604651159</v>
      </c>
      <c r="L170" s="275">
        <f t="shared" ref="L170" si="42">E170/E158</f>
        <v>0.95118733509234832</v>
      </c>
      <c r="M170" s="275">
        <f t="shared" ref="M170" si="43">F170/F158</f>
        <v>0.64769381746810595</v>
      </c>
    </row>
    <row r="171" spans="1:13" s="276" customFormat="1" x14ac:dyDescent="0.2">
      <c r="B171" s="276" t="s">
        <v>337</v>
      </c>
      <c r="C171" s="242">
        <v>1068</v>
      </c>
      <c r="D171" s="242">
        <v>57</v>
      </c>
      <c r="E171" s="242">
        <v>602</v>
      </c>
      <c r="F171" s="242">
        <v>409</v>
      </c>
      <c r="I171" s="276" t="s">
        <v>337</v>
      </c>
      <c r="J171" s="275">
        <f t="shared" ref="J171" si="44">C171/C159</f>
        <v>0.66500622665006226</v>
      </c>
      <c r="K171" s="275">
        <f t="shared" ref="K171" si="45">D171/D159</f>
        <v>0.58163265306122447</v>
      </c>
      <c r="L171" s="275">
        <f t="shared" ref="L171" si="46">E171/E159</f>
        <v>0.59545004945598412</v>
      </c>
      <c r="M171" s="275">
        <f t="shared" ref="M171" si="47">F171/F159</f>
        <v>0.82293762575452711</v>
      </c>
    </row>
    <row r="172" spans="1:13" s="276" customFormat="1" x14ac:dyDescent="0.2">
      <c r="B172" s="276" t="s">
        <v>338</v>
      </c>
      <c r="C172" s="242">
        <v>996</v>
      </c>
      <c r="D172" s="242">
        <v>95</v>
      </c>
      <c r="E172" s="242">
        <v>557</v>
      </c>
      <c r="F172" s="242">
        <v>344</v>
      </c>
      <c r="I172" s="276" t="s">
        <v>338</v>
      </c>
      <c r="J172" s="275">
        <f t="shared" ref="J172" si="48">C172/C160</f>
        <v>0.67571234735413843</v>
      </c>
      <c r="K172" s="275">
        <f t="shared" ref="K172" si="49">D172/D160</f>
        <v>0.72519083969465647</v>
      </c>
      <c r="L172" s="275">
        <f t="shared" ref="L172:L174" si="50">E172/E160</f>
        <v>0.60675381263616557</v>
      </c>
      <c r="M172" s="275">
        <f t="shared" ref="M172:M174" si="51">F172/F160</f>
        <v>0.80941176470588239</v>
      </c>
    </row>
    <row r="173" spans="1:13" s="276" customFormat="1" x14ac:dyDescent="0.2">
      <c r="B173" s="276" t="s">
        <v>339</v>
      </c>
      <c r="C173" s="242">
        <v>1234</v>
      </c>
      <c r="D173" s="242">
        <v>70</v>
      </c>
      <c r="E173" s="242">
        <v>701</v>
      </c>
      <c r="F173" s="242">
        <v>463</v>
      </c>
      <c r="G173" s="242"/>
      <c r="I173" s="276" t="s">
        <v>339</v>
      </c>
      <c r="J173" s="275">
        <f t="shared" ref="J173:K175" si="52">C173/C161</f>
        <v>0.73627684964200479</v>
      </c>
      <c r="K173" s="275">
        <f t="shared" si="52"/>
        <v>0.34313725490196079</v>
      </c>
      <c r="L173" s="275">
        <f t="shared" si="50"/>
        <v>1.0936037441497659</v>
      </c>
      <c r="M173" s="275">
        <f t="shared" si="51"/>
        <v>0.55716004813477737</v>
      </c>
    </row>
    <row r="174" spans="1:13" s="276" customFormat="1" x14ac:dyDescent="0.2">
      <c r="B174" s="276" t="s">
        <v>340</v>
      </c>
      <c r="C174" s="242">
        <f>D174+E174+F174</f>
        <v>1288</v>
      </c>
      <c r="D174" s="242">
        <v>147</v>
      </c>
      <c r="E174" s="242">
        <v>654</v>
      </c>
      <c r="F174" s="242">
        <v>487</v>
      </c>
      <c r="I174" s="276" t="s">
        <v>340</v>
      </c>
      <c r="J174" s="275">
        <f t="shared" si="52"/>
        <v>0.75321637426900589</v>
      </c>
      <c r="K174" s="275">
        <f t="shared" si="52"/>
        <v>1.5473684210526315</v>
      </c>
      <c r="L174" s="275">
        <f t="shared" si="50"/>
        <v>0.70779220779220775</v>
      </c>
      <c r="M174" s="275">
        <f t="shared" si="51"/>
        <v>0.70477568740955132</v>
      </c>
    </row>
    <row r="175" spans="1:13" s="276" customFormat="1" x14ac:dyDescent="0.2">
      <c r="B175" s="276" t="s">
        <v>341</v>
      </c>
      <c r="C175" s="242">
        <f t="shared" ref="C175:C181" si="53">SUM(D175:F175)</f>
        <v>1408</v>
      </c>
      <c r="D175" s="242">
        <v>59</v>
      </c>
      <c r="E175" s="242">
        <v>826</v>
      </c>
      <c r="F175" s="242">
        <v>523</v>
      </c>
      <c r="I175" s="276" t="s">
        <v>341</v>
      </c>
      <c r="J175" s="275">
        <f t="shared" si="52"/>
        <v>0.9730476848652384</v>
      </c>
      <c r="K175" s="275">
        <f t="shared" si="52"/>
        <v>0.81944444444444442</v>
      </c>
      <c r="L175" s="275">
        <f t="shared" ref="L175:M177" si="54">E175/E163</f>
        <v>0.95712630359212048</v>
      </c>
      <c r="M175" s="275">
        <f t="shared" si="54"/>
        <v>1.021484375</v>
      </c>
    </row>
    <row r="176" spans="1:13" s="276" customFormat="1" x14ac:dyDescent="0.2">
      <c r="B176" s="276" t="s">
        <v>66</v>
      </c>
      <c r="C176" s="242">
        <f t="shared" si="53"/>
        <v>1553</v>
      </c>
      <c r="D176" s="242">
        <v>107</v>
      </c>
      <c r="E176" s="242">
        <v>796</v>
      </c>
      <c r="F176" s="242">
        <v>650</v>
      </c>
      <c r="I176" s="276" t="s">
        <v>66</v>
      </c>
      <c r="J176" s="275">
        <f t="shared" ref="J176:J187" si="55">C176/C164</f>
        <v>0.89304197814836117</v>
      </c>
      <c r="K176" s="275">
        <f t="shared" ref="K176" si="56">D176/D164</f>
        <v>1.4266666666666667</v>
      </c>
      <c r="L176" s="275">
        <f t="shared" si="54"/>
        <v>1.0114358322744599</v>
      </c>
      <c r="M176" s="275">
        <f t="shared" si="54"/>
        <v>0.74116305587229192</v>
      </c>
    </row>
    <row r="177" spans="1:13" s="276" customFormat="1" x14ac:dyDescent="0.2">
      <c r="B177" s="276" t="s">
        <v>345</v>
      </c>
      <c r="C177" s="242">
        <f t="shared" si="53"/>
        <v>1164</v>
      </c>
      <c r="D177" s="242">
        <v>93</v>
      </c>
      <c r="E177" s="242">
        <v>587</v>
      </c>
      <c r="F177" s="242">
        <v>484</v>
      </c>
      <c r="I177" s="276" t="s">
        <v>67</v>
      </c>
      <c r="J177" s="275">
        <f t="shared" si="55"/>
        <v>0.83202287348105786</v>
      </c>
      <c r="K177" s="275">
        <f>D177/D165</f>
        <v>0.73809523809523814</v>
      </c>
      <c r="L177" s="275">
        <f t="shared" si="54"/>
        <v>0.80631868131868134</v>
      </c>
      <c r="M177" s="275">
        <f t="shared" si="54"/>
        <v>0.88807339449541289</v>
      </c>
    </row>
    <row r="178" spans="1:13" s="276" customFormat="1" x14ac:dyDescent="0.2">
      <c r="B178" s="276" t="s">
        <v>68</v>
      </c>
      <c r="C178" s="242">
        <f t="shared" si="53"/>
        <v>1254</v>
      </c>
      <c r="D178" s="242">
        <v>104</v>
      </c>
      <c r="E178" s="242">
        <v>694</v>
      </c>
      <c r="F178" s="242">
        <v>456</v>
      </c>
      <c r="I178" s="276" t="s">
        <v>68</v>
      </c>
      <c r="J178" s="275">
        <f t="shared" si="55"/>
        <v>0.80230326295585408</v>
      </c>
      <c r="K178" s="275">
        <f>D178/D166</f>
        <v>1.2682926829268293</v>
      </c>
      <c r="L178" s="275">
        <f t="shared" ref="L178" si="57">E178/E166</f>
        <v>0.81936245572609212</v>
      </c>
      <c r="M178" s="275">
        <f t="shared" ref="M178" si="58">F178/F166</f>
        <v>0.71924290220820186</v>
      </c>
    </row>
    <row r="179" spans="1:13" s="276" customFormat="1" x14ac:dyDescent="0.2">
      <c r="B179" s="276" t="s">
        <v>342</v>
      </c>
      <c r="C179" s="242">
        <f t="shared" si="53"/>
        <v>1028</v>
      </c>
      <c r="D179" s="242">
        <v>73</v>
      </c>
      <c r="E179" s="242">
        <v>446</v>
      </c>
      <c r="F179" s="242">
        <v>509</v>
      </c>
      <c r="I179" s="276" t="s">
        <v>342</v>
      </c>
      <c r="J179" s="275">
        <f t="shared" si="55"/>
        <v>1.0543589743589743</v>
      </c>
      <c r="K179" s="275">
        <f>D179/D167</f>
        <v>1.1587301587301588</v>
      </c>
      <c r="L179" s="275">
        <f t="shared" ref="L179" si="59">E179/E167</f>
        <v>0.87622789783889976</v>
      </c>
      <c r="M179" s="275">
        <f t="shared" ref="M179" si="60">F179/F167</f>
        <v>1.2630272952853598</v>
      </c>
    </row>
    <row r="180" spans="1:13" s="276" customFormat="1" x14ac:dyDescent="0.2">
      <c r="B180" s="276" t="s">
        <v>343</v>
      </c>
      <c r="C180" s="242">
        <f t="shared" si="53"/>
        <v>1072</v>
      </c>
      <c r="D180" s="242">
        <v>40</v>
      </c>
      <c r="E180" s="242">
        <v>628</v>
      </c>
      <c r="F180" s="242">
        <v>404</v>
      </c>
      <c r="I180" s="276" t="s">
        <v>343</v>
      </c>
      <c r="J180" s="275">
        <f t="shared" si="55"/>
        <v>0.94699646643109536</v>
      </c>
      <c r="K180" s="275">
        <f>D180/D168</f>
        <v>0.93023255813953487</v>
      </c>
      <c r="L180" s="275">
        <f t="shared" ref="L180" si="61">E180/E168</f>
        <v>0.98124999999999996</v>
      </c>
      <c r="M180" s="275">
        <f t="shared" ref="M180" si="62">F180/F168</f>
        <v>0.89977728285077951</v>
      </c>
    </row>
    <row r="181" spans="1:13" s="276" customFormat="1" x14ac:dyDescent="0.2">
      <c r="B181" s="276" t="s">
        <v>344</v>
      </c>
      <c r="C181" s="242">
        <f t="shared" si="53"/>
        <v>810</v>
      </c>
      <c r="D181" s="242">
        <v>66</v>
      </c>
      <c r="E181" s="242">
        <v>541</v>
      </c>
      <c r="F181" s="242">
        <v>203</v>
      </c>
      <c r="I181" s="276" t="s">
        <v>344</v>
      </c>
      <c r="J181" s="275">
        <f t="shared" si="55"/>
        <v>0.69053708439897699</v>
      </c>
      <c r="K181" s="275">
        <f>D181/D169</f>
        <v>1.1578947368421053</v>
      </c>
      <c r="L181" s="275">
        <f t="shared" ref="L181:L191" si="63">E181/E169</f>
        <v>0.82975460122699385</v>
      </c>
      <c r="M181" s="275">
        <f t="shared" ref="M181:M191" si="64">F181/F169</f>
        <v>0.4375</v>
      </c>
    </row>
    <row r="182" spans="1:13" s="276" customFormat="1" x14ac:dyDescent="0.2">
      <c r="A182" s="276" t="s">
        <v>367</v>
      </c>
      <c r="B182" s="276" t="s">
        <v>336</v>
      </c>
      <c r="C182" s="242">
        <f>SUM(D182:F182)</f>
        <v>1174</v>
      </c>
      <c r="D182" s="242">
        <v>121</v>
      </c>
      <c r="E182" s="242">
        <v>572</v>
      </c>
      <c r="F182" s="242">
        <v>481</v>
      </c>
      <c r="H182" s="276" t="s">
        <v>369</v>
      </c>
      <c r="I182" s="276" t="s">
        <v>336</v>
      </c>
      <c r="J182" s="275">
        <f t="shared" si="55"/>
        <v>0.80136518771331056</v>
      </c>
      <c r="K182" s="275">
        <f t="shared" ref="K182:K188" si="65">D182/D170</f>
        <v>1.4404761904761905</v>
      </c>
      <c r="L182" s="275">
        <f t="shared" si="63"/>
        <v>0.79334257975034672</v>
      </c>
      <c r="M182" s="275">
        <f t="shared" si="64"/>
        <v>0.72878787878787876</v>
      </c>
    </row>
    <row r="183" spans="1:13" s="276" customFormat="1" x14ac:dyDescent="0.2">
      <c r="B183" s="276" t="s">
        <v>337</v>
      </c>
      <c r="C183" s="242">
        <f>SUM(D183:F183)</f>
        <v>740</v>
      </c>
      <c r="D183" s="242">
        <v>61</v>
      </c>
      <c r="E183" s="242">
        <v>407</v>
      </c>
      <c r="F183" s="242">
        <v>272</v>
      </c>
      <c r="I183" s="276" t="s">
        <v>337</v>
      </c>
      <c r="J183" s="275">
        <f t="shared" si="55"/>
        <v>0.69288389513108617</v>
      </c>
      <c r="K183" s="275">
        <f t="shared" si="65"/>
        <v>1.0701754385964912</v>
      </c>
      <c r="L183" s="275">
        <f t="shared" si="63"/>
        <v>0.67607973421926915</v>
      </c>
      <c r="M183" s="275">
        <f t="shared" si="64"/>
        <v>0.66503667481662587</v>
      </c>
    </row>
    <row r="184" spans="1:13" s="276" customFormat="1" x14ac:dyDescent="0.2">
      <c r="B184" s="276" t="s">
        <v>338</v>
      </c>
      <c r="C184" s="242">
        <f t="shared" ref="C184:C186" si="66">SUM(D184:F184)</f>
        <v>1255</v>
      </c>
      <c r="D184" s="242">
        <v>107</v>
      </c>
      <c r="E184" s="242">
        <v>797</v>
      </c>
      <c r="F184" s="242">
        <v>351</v>
      </c>
      <c r="I184" s="276" t="s">
        <v>338</v>
      </c>
      <c r="J184" s="275">
        <f t="shared" si="55"/>
        <v>1.2600401606425702</v>
      </c>
      <c r="K184" s="275">
        <f t="shared" si="65"/>
        <v>1.1263157894736842</v>
      </c>
      <c r="L184" s="275">
        <f t="shared" si="63"/>
        <v>1.4308797127468582</v>
      </c>
      <c r="M184" s="275">
        <f t="shared" si="64"/>
        <v>1.0203488372093024</v>
      </c>
    </row>
    <row r="185" spans="1:13" s="276" customFormat="1" x14ac:dyDescent="0.2">
      <c r="B185" s="276" t="s">
        <v>339</v>
      </c>
      <c r="C185" s="242">
        <f t="shared" si="66"/>
        <v>1302</v>
      </c>
      <c r="D185" s="242">
        <v>185</v>
      </c>
      <c r="E185" s="242">
        <v>607</v>
      </c>
      <c r="F185" s="242">
        <v>510</v>
      </c>
      <c r="G185" s="242"/>
      <c r="I185" s="276" t="s">
        <v>339</v>
      </c>
      <c r="J185" s="275">
        <f t="shared" si="55"/>
        <v>1.0551053484602917</v>
      </c>
      <c r="K185" s="275">
        <f t="shared" si="65"/>
        <v>2.6428571428571428</v>
      </c>
      <c r="L185" s="275">
        <f t="shared" si="63"/>
        <v>0.86590584878744647</v>
      </c>
      <c r="M185" s="275">
        <f t="shared" si="64"/>
        <v>1.1015118790496761</v>
      </c>
    </row>
    <row r="186" spans="1:13" s="276" customFormat="1" x14ac:dyDescent="0.2">
      <c r="B186" s="276" t="s">
        <v>340</v>
      </c>
      <c r="C186" s="242">
        <f t="shared" si="66"/>
        <v>1262</v>
      </c>
      <c r="D186" s="242">
        <v>119</v>
      </c>
      <c r="E186" s="242">
        <v>796</v>
      </c>
      <c r="F186" s="242">
        <v>347</v>
      </c>
      <c r="I186" s="276" t="s">
        <v>340</v>
      </c>
      <c r="J186" s="275">
        <f t="shared" si="55"/>
        <v>0.97981366459627328</v>
      </c>
      <c r="K186" s="275">
        <f t="shared" si="65"/>
        <v>0.80952380952380953</v>
      </c>
      <c r="L186" s="275">
        <f t="shared" si="63"/>
        <v>1.217125382262997</v>
      </c>
      <c r="M186" s="275">
        <f t="shared" si="64"/>
        <v>0.71252566735112932</v>
      </c>
    </row>
    <row r="187" spans="1:13" s="276" customFormat="1" x14ac:dyDescent="0.2">
      <c r="B187" s="276" t="s">
        <v>341</v>
      </c>
      <c r="C187" s="242">
        <f t="shared" ref="C187:C198" si="67">SUM(D187:F187)</f>
        <v>1046</v>
      </c>
      <c r="D187" s="242">
        <v>91</v>
      </c>
      <c r="E187" s="242">
        <v>660</v>
      </c>
      <c r="F187" s="242">
        <v>295</v>
      </c>
      <c r="I187" s="276" t="s">
        <v>341</v>
      </c>
      <c r="J187" s="275">
        <f t="shared" si="55"/>
        <v>0.74289772727272729</v>
      </c>
      <c r="K187" s="275">
        <f t="shared" si="65"/>
        <v>1.5423728813559323</v>
      </c>
      <c r="L187" s="275">
        <f t="shared" si="63"/>
        <v>0.7990314769975787</v>
      </c>
      <c r="M187" s="275">
        <f t="shared" si="64"/>
        <v>0.56405353728489482</v>
      </c>
    </row>
    <row r="188" spans="1:13" s="276" customFormat="1" x14ac:dyDescent="0.2">
      <c r="B188" s="276" t="s">
        <v>66</v>
      </c>
      <c r="C188" s="242">
        <f t="shared" si="67"/>
        <v>873</v>
      </c>
      <c r="D188" s="242">
        <v>100</v>
      </c>
      <c r="E188" s="242">
        <v>469</v>
      </c>
      <c r="F188" s="242">
        <v>304</v>
      </c>
      <c r="I188" s="276" t="s">
        <v>66</v>
      </c>
      <c r="J188" s="275">
        <f t="shared" ref="J188:J191" si="68">C188/C176</f>
        <v>0.56213779781068896</v>
      </c>
      <c r="K188" s="275">
        <f t="shared" si="65"/>
        <v>0.93457943925233644</v>
      </c>
      <c r="L188" s="275">
        <f t="shared" si="63"/>
        <v>0.58919597989949746</v>
      </c>
      <c r="M188" s="275">
        <f t="shared" si="64"/>
        <v>0.46769230769230768</v>
      </c>
    </row>
    <row r="189" spans="1:13" s="276" customFormat="1" x14ac:dyDescent="0.2">
      <c r="B189" s="276" t="s">
        <v>345</v>
      </c>
      <c r="C189" s="242">
        <f t="shared" si="67"/>
        <v>1051</v>
      </c>
      <c r="D189" s="242">
        <v>122</v>
      </c>
      <c r="E189" s="242">
        <v>672</v>
      </c>
      <c r="F189" s="242">
        <v>257</v>
      </c>
      <c r="I189" s="276" t="s">
        <v>67</v>
      </c>
      <c r="J189" s="275">
        <f t="shared" si="68"/>
        <v>0.90292096219931273</v>
      </c>
      <c r="K189" s="275">
        <f t="shared" ref="K189:K194" si="69">D189/D177</f>
        <v>1.3118279569892473</v>
      </c>
      <c r="L189" s="275">
        <f t="shared" si="63"/>
        <v>1.1448040885860307</v>
      </c>
      <c r="M189" s="275">
        <f t="shared" si="64"/>
        <v>0.53099173553719003</v>
      </c>
    </row>
    <row r="190" spans="1:13" s="276" customFormat="1" x14ac:dyDescent="0.2">
      <c r="B190" s="276" t="s">
        <v>68</v>
      </c>
      <c r="C190" s="242">
        <f t="shared" si="67"/>
        <v>1148</v>
      </c>
      <c r="D190" s="242">
        <v>55</v>
      </c>
      <c r="E190" s="242">
        <v>640</v>
      </c>
      <c r="F190" s="242">
        <v>453</v>
      </c>
      <c r="I190" s="276" t="s">
        <v>68</v>
      </c>
      <c r="J190" s="275">
        <f t="shared" si="68"/>
        <v>0.91547049441786288</v>
      </c>
      <c r="K190" s="275">
        <f t="shared" si="69"/>
        <v>0.52884615384615385</v>
      </c>
      <c r="L190" s="275">
        <f t="shared" si="63"/>
        <v>0.9221902017291066</v>
      </c>
      <c r="M190" s="275">
        <f t="shared" si="64"/>
        <v>0.99342105263157898</v>
      </c>
    </row>
    <row r="191" spans="1:13" s="276" customFormat="1" x14ac:dyDescent="0.2">
      <c r="B191" s="276" t="s">
        <v>342</v>
      </c>
      <c r="C191" s="242">
        <f t="shared" si="67"/>
        <v>676</v>
      </c>
      <c r="D191" s="242">
        <v>33</v>
      </c>
      <c r="E191" s="242">
        <v>452</v>
      </c>
      <c r="F191" s="242">
        <v>191</v>
      </c>
      <c r="I191" s="276" t="s">
        <v>342</v>
      </c>
      <c r="J191" s="275">
        <f t="shared" si="68"/>
        <v>0.65758754863813229</v>
      </c>
      <c r="K191" s="275">
        <f t="shared" si="69"/>
        <v>0.45205479452054792</v>
      </c>
      <c r="L191" s="275">
        <f t="shared" si="63"/>
        <v>1.0134529147982063</v>
      </c>
      <c r="M191" s="275">
        <f t="shared" si="64"/>
        <v>0.37524557956777999</v>
      </c>
    </row>
    <row r="192" spans="1:13" s="276" customFormat="1" x14ac:dyDescent="0.2">
      <c r="B192" s="276" t="s">
        <v>343</v>
      </c>
      <c r="C192" s="242">
        <f t="shared" si="67"/>
        <v>918</v>
      </c>
      <c r="D192" s="242">
        <v>51</v>
      </c>
      <c r="E192" s="242">
        <v>602</v>
      </c>
      <c r="F192" s="242">
        <v>265</v>
      </c>
      <c r="I192" s="276" t="s">
        <v>343</v>
      </c>
      <c r="J192" s="275">
        <f t="shared" ref="J192" si="70">C192/C180</f>
        <v>0.85634328358208955</v>
      </c>
      <c r="K192" s="275">
        <f t="shared" si="69"/>
        <v>1.2749999999999999</v>
      </c>
      <c r="L192" s="275">
        <f t="shared" ref="L192" si="71">E192/E180</f>
        <v>0.95859872611464969</v>
      </c>
      <c r="M192" s="275">
        <f t="shared" ref="M192" si="72">F192/F180</f>
        <v>0.65594059405940597</v>
      </c>
    </row>
    <row r="193" spans="1:13" s="276" customFormat="1" x14ac:dyDescent="0.2">
      <c r="B193" s="276" t="s">
        <v>344</v>
      </c>
      <c r="C193" s="242">
        <f t="shared" si="67"/>
        <v>768</v>
      </c>
      <c r="D193" s="242">
        <v>72</v>
      </c>
      <c r="E193" s="242">
        <v>487</v>
      </c>
      <c r="F193" s="242">
        <v>209</v>
      </c>
      <c r="I193" s="276" t="s">
        <v>344</v>
      </c>
      <c r="J193" s="275">
        <f t="shared" ref="J193" si="73">C193/C181</f>
        <v>0.94814814814814818</v>
      </c>
      <c r="K193" s="275">
        <f t="shared" si="69"/>
        <v>1.0909090909090908</v>
      </c>
      <c r="L193" s="275">
        <f t="shared" ref="L193" si="74">E193/E181</f>
        <v>0.90018484288354894</v>
      </c>
      <c r="M193" s="275">
        <f t="shared" ref="M193" si="75">F193/F181</f>
        <v>1.0295566502463054</v>
      </c>
    </row>
    <row r="194" spans="1:13" s="276" customFormat="1" ht="52.8" x14ac:dyDescent="0.2">
      <c r="A194" s="276" t="s">
        <v>374</v>
      </c>
      <c r="B194" s="276" t="s">
        <v>373</v>
      </c>
      <c r="C194" s="242">
        <f t="shared" si="67"/>
        <v>1094</v>
      </c>
      <c r="D194" s="242">
        <v>115</v>
      </c>
      <c r="E194" s="242">
        <v>730</v>
      </c>
      <c r="F194" s="242">
        <v>249</v>
      </c>
      <c r="H194" s="373" t="s">
        <v>381</v>
      </c>
      <c r="I194" s="276" t="s">
        <v>373</v>
      </c>
      <c r="J194" s="275">
        <f t="shared" ref="J194" si="76">C194/C182</f>
        <v>0.93185689948892669</v>
      </c>
      <c r="K194" s="275">
        <f t="shared" si="69"/>
        <v>0.95041322314049592</v>
      </c>
      <c r="L194" s="275">
        <f t="shared" ref="L194" si="77">E194/E182</f>
        <v>1.2762237762237763</v>
      </c>
      <c r="M194" s="275">
        <f t="shared" ref="M194" si="78">F194/F182</f>
        <v>0.51767151767151764</v>
      </c>
    </row>
    <row r="195" spans="1:13" s="276" customFormat="1" x14ac:dyDescent="0.2">
      <c r="B195" s="276" t="s">
        <v>337</v>
      </c>
      <c r="C195" s="242">
        <f t="shared" si="67"/>
        <v>600</v>
      </c>
      <c r="D195" s="242">
        <v>68</v>
      </c>
      <c r="E195" s="242">
        <v>330</v>
      </c>
      <c r="F195" s="242">
        <v>202</v>
      </c>
      <c r="I195" s="276" t="s">
        <v>337</v>
      </c>
      <c r="J195" s="275">
        <f t="shared" ref="J195" si="79">C195/C183</f>
        <v>0.81081081081081086</v>
      </c>
      <c r="K195" s="275">
        <f t="shared" ref="K195" si="80">D195/D183</f>
        <v>1.1147540983606556</v>
      </c>
      <c r="L195" s="275">
        <f t="shared" ref="L195" si="81">E195/E183</f>
        <v>0.81081081081081086</v>
      </c>
      <c r="M195" s="275">
        <f t="shared" ref="M195" si="82">F195/F183</f>
        <v>0.74264705882352944</v>
      </c>
    </row>
    <row r="196" spans="1:13" s="276" customFormat="1" x14ac:dyDescent="0.2">
      <c r="B196" s="276" t="s">
        <v>338</v>
      </c>
      <c r="C196" s="242">
        <f t="shared" si="67"/>
        <v>1471</v>
      </c>
      <c r="D196" s="242">
        <v>136</v>
      </c>
      <c r="E196" s="242">
        <v>824</v>
      </c>
      <c r="F196" s="242">
        <v>511</v>
      </c>
      <c r="I196" s="276" t="s">
        <v>338</v>
      </c>
      <c r="J196" s="275">
        <f t="shared" ref="J196" si="83">C196/C184</f>
        <v>1.1721115537848605</v>
      </c>
      <c r="K196" s="275">
        <f t="shared" ref="K196" si="84">D196/D184</f>
        <v>1.2710280373831775</v>
      </c>
      <c r="L196" s="275">
        <f t="shared" ref="L196" si="85">E196/E184</f>
        <v>1.0338770388958596</v>
      </c>
      <c r="M196" s="275">
        <f t="shared" ref="M196" si="86">F196/F184</f>
        <v>1.4558404558404558</v>
      </c>
    </row>
    <row r="197" spans="1:13" s="276" customFormat="1" x14ac:dyDescent="0.2">
      <c r="B197" s="276" t="s">
        <v>339</v>
      </c>
      <c r="C197" s="242">
        <f t="shared" si="67"/>
        <v>921</v>
      </c>
      <c r="D197" s="242">
        <v>92</v>
      </c>
      <c r="E197" s="242">
        <v>500</v>
      </c>
      <c r="F197" s="242">
        <v>329</v>
      </c>
      <c r="I197" s="276" t="s">
        <v>339</v>
      </c>
      <c r="J197" s="275">
        <f t="shared" ref="J197" si="87">C197/C185</f>
        <v>0.70737327188940091</v>
      </c>
      <c r="K197" s="275">
        <f t="shared" ref="K197" si="88">D197/D185</f>
        <v>0.49729729729729732</v>
      </c>
      <c r="L197" s="275">
        <f t="shared" ref="L197" si="89">E197/E185</f>
        <v>0.82372322899505768</v>
      </c>
      <c r="M197" s="275">
        <f t="shared" ref="M197" si="90">F197/F185</f>
        <v>0.64509803921568631</v>
      </c>
    </row>
    <row r="198" spans="1:13" s="276" customFormat="1" x14ac:dyDescent="0.2">
      <c r="B198" s="276" t="s">
        <v>340</v>
      </c>
      <c r="C198" s="242">
        <f t="shared" si="67"/>
        <v>772</v>
      </c>
      <c r="D198" s="242">
        <f>+推移データ!G247+推移データ!H247+推移データ!I247</f>
        <v>73</v>
      </c>
      <c r="E198" s="242">
        <f>+推移データ!D247+推移データ!E247+推移データ!F247</f>
        <v>516</v>
      </c>
      <c r="F198" s="242">
        <f>+推移データ!J247+推移データ!K247</f>
        <v>183</v>
      </c>
      <c r="I198" s="276" t="s">
        <v>340</v>
      </c>
      <c r="J198" s="275">
        <f t="shared" ref="J198" si="91">C198/C186</f>
        <v>0.61172741679873222</v>
      </c>
      <c r="K198" s="275">
        <f t="shared" ref="K198" si="92">D198/D186</f>
        <v>0.61344537815126055</v>
      </c>
      <c r="L198" s="275">
        <f t="shared" ref="L198" si="93">E198/E186</f>
        <v>0.64824120603015079</v>
      </c>
      <c r="M198" s="275">
        <f t="shared" ref="M198" si="94">F198/F186</f>
        <v>0.52737752161383289</v>
      </c>
    </row>
    <row r="199" spans="1:13" s="276" customFormat="1" x14ac:dyDescent="0.2">
      <c r="B199" s="276" t="s">
        <v>341</v>
      </c>
      <c r="C199" s="242">
        <f t="shared" ref="C199" si="95">SUM(D199:F199)</f>
        <v>1105</v>
      </c>
      <c r="D199" s="242">
        <f>+推移データ!G248+推移データ!H248+推移データ!I248</f>
        <v>113</v>
      </c>
      <c r="E199" s="242">
        <f>+推移データ!D248+推移データ!E248+推移データ!F248</f>
        <v>685</v>
      </c>
      <c r="F199" s="242">
        <f>+推移データ!J248+推移データ!K248</f>
        <v>307</v>
      </c>
      <c r="I199" s="276" t="s">
        <v>341</v>
      </c>
      <c r="J199" s="275">
        <f t="shared" ref="J199" si="96">C199/C187</f>
        <v>1.0564053537284894</v>
      </c>
      <c r="K199" s="275">
        <f t="shared" ref="K199" si="97">D199/D187</f>
        <v>1.2417582417582418</v>
      </c>
      <c r="L199" s="275">
        <f t="shared" ref="L199" si="98">E199/E187</f>
        <v>1.0378787878787878</v>
      </c>
      <c r="M199" s="275">
        <f t="shared" ref="M199" si="99">F199/F187</f>
        <v>1.0406779661016949</v>
      </c>
    </row>
    <row r="200" spans="1:13" s="276" customFormat="1" x14ac:dyDescent="0.2">
      <c r="B200" s="276" t="s">
        <v>66</v>
      </c>
      <c r="C200" s="242">
        <f t="shared" ref="C200" si="100">SUM(D200:F200)</f>
        <v>907</v>
      </c>
      <c r="D200" s="242">
        <f>+推移データ!G249+推移データ!H249+推移データ!I249</f>
        <v>76</v>
      </c>
      <c r="E200" s="242">
        <f>+推移データ!D249+推移データ!E249+推移データ!F249</f>
        <v>572</v>
      </c>
      <c r="F200" s="242">
        <f>+推移データ!J249+推移データ!K249</f>
        <v>259</v>
      </c>
      <c r="I200" s="276" t="s">
        <v>66</v>
      </c>
      <c r="J200" s="275">
        <f t="shared" ref="J200" si="101">C200/C188</f>
        <v>1.0389461626575029</v>
      </c>
      <c r="K200" s="275">
        <f t="shared" ref="K200" si="102">D200/D188</f>
        <v>0.76</v>
      </c>
      <c r="L200" s="275">
        <f t="shared" ref="L200" si="103">E200/E188</f>
        <v>1.2196162046908317</v>
      </c>
      <c r="M200" s="275">
        <f t="shared" ref="M200" si="104">F200/F188</f>
        <v>0.85197368421052633</v>
      </c>
    </row>
    <row r="201" spans="1:13" s="276" customFormat="1" x14ac:dyDescent="0.2">
      <c r="B201" s="276" t="s">
        <v>67</v>
      </c>
      <c r="C201" s="242">
        <f t="shared" ref="C201" si="105">SUM(D201:F201)</f>
        <v>817</v>
      </c>
      <c r="D201" s="242">
        <f>+推移データ!G250+推移データ!H250+推移データ!I250</f>
        <v>85</v>
      </c>
      <c r="E201" s="242">
        <f>+推移データ!D250+推移データ!E250+推移データ!F250</f>
        <v>530</v>
      </c>
      <c r="F201" s="242">
        <f>+推移データ!J250+推移データ!K250</f>
        <v>202</v>
      </c>
      <c r="I201" s="276" t="s">
        <v>67</v>
      </c>
      <c r="J201" s="275">
        <f t="shared" ref="J201" si="106">C201/C189</f>
        <v>0.77735490009514752</v>
      </c>
      <c r="K201" s="275">
        <f t="shared" ref="K201" si="107">D201/D189</f>
        <v>0.69672131147540983</v>
      </c>
      <c r="L201" s="275">
        <f t="shared" ref="L201" si="108">E201/E189</f>
        <v>0.78869047619047616</v>
      </c>
      <c r="M201" s="275">
        <f t="shared" ref="M201" si="109">F201/F189</f>
        <v>0.78599221789883267</v>
      </c>
    </row>
    <row r="202" spans="1:13" s="276" customFormat="1" x14ac:dyDescent="0.2">
      <c r="B202" s="276" t="s">
        <v>68</v>
      </c>
      <c r="C202" s="242">
        <f t="shared" ref="C202" si="110">SUM(D202:F202)</f>
        <v>994</v>
      </c>
      <c r="D202" s="242">
        <f>+推移データ!G251+推移データ!H251+推移データ!I251</f>
        <v>47</v>
      </c>
      <c r="E202" s="242">
        <f>+推移データ!D251+推移データ!E251+推移データ!F251</f>
        <v>735</v>
      </c>
      <c r="F202" s="242">
        <f>+推移データ!J251+推移データ!K251</f>
        <v>212</v>
      </c>
      <c r="I202" s="276" t="s">
        <v>68</v>
      </c>
      <c r="J202" s="275">
        <f t="shared" ref="J202" si="111">C202/C190</f>
        <v>0.86585365853658536</v>
      </c>
      <c r="K202" s="275">
        <f t="shared" ref="K202" si="112">D202/D190</f>
        <v>0.8545454545454545</v>
      </c>
      <c r="L202" s="275">
        <f t="shared" ref="L202" si="113">E202/E190</f>
        <v>1.1484375</v>
      </c>
      <c r="M202" s="275">
        <f t="shared" ref="M202" si="114">F202/F190</f>
        <v>0.46799116997792495</v>
      </c>
    </row>
    <row r="203" spans="1:13" s="276" customFormat="1" x14ac:dyDescent="0.2">
      <c r="B203" s="276" t="s">
        <v>342</v>
      </c>
      <c r="C203" s="242">
        <f t="shared" ref="C203" si="115">SUM(D203:F203)</f>
        <v>713</v>
      </c>
      <c r="D203" s="242">
        <f>+推移データ!G252+推移データ!H252+推移データ!I252</f>
        <v>62</v>
      </c>
      <c r="E203" s="242">
        <f>+推移データ!D252+推移データ!E252+推移データ!F252</f>
        <v>368</v>
      </c>
      <c r="F203" s="242">
        <f>+推移データ!J252+推移データ!K252</f>
        <v>283</v>
      </c>
      <c r="I203" s="276" t="s">
        <v>342</v>
      </c>
      <c r="J203" s="275">
        <f t="shared" ref="J203" si="116">C203/C191</f>
        <v>1.0547337278106508</v>
      </c>
      <c r="K203" s="275">
        <f t="shared" ref="K203" si="117">D203/D191</f>
        <v>1.8787878787878789</v>
      </c>
      <c r="L203" s="275">
        <f t="shared" ref="L203" si="118">E203/E191</f>
        <v>0.81415929203539827</v>
      </c>
      <c r="M203" s="275">
        <f t="shared" ref="M203" si="119">F203/F191</f>
        <v>1.4816753926701571</v>
      </c>
    </row>
    <row r="204" spans="1:13" s="276" customFormat="1" x14ac:dyDescent="0.2">
      <c r="B204" s="276" t="s">
        <v>343</v>
      </c>
      <c r="C204" s="242">
        <f t="shared" ref="C204" si="120">SUM(D204:F204)</f>
        <v>1090</v>
      </c>
      <c r="D204" s="242">
        <f>+推移データ!G253+推移データ!H253+推移データ!I253</f>
        <v>77</v>
      </c>
      <c r="E204" s="242">
        <f>+推移データ!D253+推移データ!E253+推移データ!F253</f>
        <v>501</v>
      </c>
      <c r="F204" s="242">
        <f>+推移データ!J253+推移データ!K253</f>
        <v>512</v>
      </c>
      <c r="I204" s="276" t="s">
        <v>343</v>
      </c>
      <c r="J204" s="275">
        <f t="shared" ref="J204" si="121">C204/C192</f>
        <v>1.187363834422658</v>
      </c>
      <c r="K204" s="275">
        <f t="shared" ref="K204" si="122">D204/D192</f>
        <v>1.5098039215686274</v>
      </c>
      <c r="L204" s="275">
        <f t="shared" ref="L204" si="123">E204/E192</f>
        <v>0.83222591362126241</v>
      </c>
      <c r="M204" s="275">
        <f t="shared" ref="M204" si="124">F204/F192</f>
        <v>1.9320754716981132</v>
      </c>
    </row>
    <row r="205" spans="1:13" s="276" customFormat="1" x14ac:dyDescent="0.2">
      <c r="B205" s="276" t="s">
        <v>344</v>
      </c>
      <c r="C205" s="242">
        <f t="shared" ref="C205" si="125">SUM(D205:F205)</f>
        <v>810</v>
      </c>
      <c r="D205" s="242">
        <f>+推移データ!G254+推移データ!H254+推移データ!I254</f>
        <v>71</v>
      </c>
      <c r="E205" s="242">
        <f>+推移データ!D254+推移データ!E254+推移データ!F254</f>
        <v>463</v>
      </c>
      <c r="F205" s="242">
        <f>+推移データ!J254+推移データ!K254</f>
        <v>276</v>
      </c>
      <c r="I205" s="276" t="s">
        <v>344</v>
      </c>
      <c r="J205" s="275">
        <f t="shared" ref="J205" si="126">C205/C193</f>
        <v>1.0546875</v>
      </c>
      <c r="K205" s="275">
        <f t="shared" ref="K205" si="127">D205/D193</f>
        <v>0.98611111111111116</v>
      </c>
      <c r="L205" s="275">
        <f t="shared" ref="L205" si="128">E205/E193</f>
        <v>0.95071868583162222</v>
      </c>
      <c r="M205" s="275">
        <f t="shared" ref="M205" si="129">F205/F193</f>
        <v>1.3205741626794258</v>
      </c>
    </row>
    <row r="206" spans="1:13" s="276" customFormat="1" x14ac:dyDescent="0.2">
      <c r="A206" s="276" t="s">
        <v>401</v>
      </c>
      <c r="B206" s="276" t="s">
        <v>400</v>
      </c>
      <c r="C206" s="242">
        <f t="shared" ref="C206" si="130">SUM(D206:F206)</f>
        <v>908</v>
      </c>
      <c r="D206" s="242">
        <f>+推移データ!G255+推移データ!H255+推移データ!I255</f>
        <v>120</v>
      </c>
      <c r="E206" s="242">
        <f>+推移データ!D255+推移データ!E255+推移データ!F255</f>
        <v>532</v>
      </c>
      <c r="F206" s="242">
        <f>+推移データ!J255+推移データ!K255</f>
        <v>256</v>
      </c>
      <c r="H206" s="276" t="s">
        <v>402</v>
      </c>
      <c r="I206" s="276" t="s">
        <v>400</v>
      </c>
      <c r="J206" s="275">
        <f t="shared" ref="J206" si="131">C206/C194</f>
        <v>0.82998171846435098</v>
      </c>
      <c r="K206" s="275">
        <f t="shared" ref="K206" si="132">D206/D194</f>
        <v>1.0434782608695652</v>
      </c>
      <c r="L206" s="275">
        <f t="shared" ref="L206" si="133">E206/E194</f>
        <v>0.72876712328767124</v>
      </c>
      <c r="M206" s="275">
        <f t="shared" ref="M206" si="134">F206/F194</f>
        <v>1.0281124497991967</v>
      </c>
    </row>
    <row r="207" spans="1:13" s="276" customFormat="1" x14ac:dyDescent="0.2">
      <c r="B207" s="276" t="s">
        <v>337</v>
      </c>
      <c r="C207" s="242">
        <f t="shared" ref="C207" si="135">SUM(D207:F207)</f>
        <v>478</v>
      </c>
      <c r="D207" s="242">
        <f>+推移データ!G256+推移データ!H256+推移データ!I256</f>
        <v>62</v>
      </c>
      <c r="E207" s="242">
        <f>+推移データ!D256+推移データ!E256+推移データ!F256</f>
        <v>310</v>
      </c>
      <c r="F207" s="242">
        <f>+推移データ!J256+推移データ!K256</f>
        <v>106</v>
      </c>
      <c r="I207" s="276" t="s">
        <v>337</v>
      </c>
      <c r="J207" s="275">
        <f t="shared" ref="J207" si="136">C207/C195</f>
        <v>0.79666666666666663</v>
      </c>
      <c r="K207" s="275">
        <f t="shared" ref="K207" si="137">D207/D195</f>
        <v>0.91176470588235292</v>
      </c>
      <c r="L207" s="275">
        <f t="shared" ref="L207" si="138">E207/E195</f>
        <v>0.93939393939393945</v>
      </c>
      <c r="M207" s="275">
        <f t="shared" ref="M207" si="139">F207/F195</f>
        <v>0.52475247524752477</v>
      </c>
    </row>
    <row r="208" spans="1:13" s="276" customFormat="1" x14ac:dyDescent="0.2">
      <c r="B208" s="276" t="s">
        <v>338</v>
      </c>
      <c r="C208" s="242">
        <f t="shared" ref="C208" si="140">SUM(D208:F208)</f>
        <v>1007</v>
      </c>
      <c r="D208" s="242">
        <f>+推移データ!G257+推移データ!H257+推移データ!I257</f>
        <v>117</v>
      </c>
      <c r="E208" s="242">
        <f>+推移データ!D257+推移データ!E257+推移データ!F257</f>
        <v>619</v>
      </c>
      <c r="F208" s="242">
        <f>+推移データ!J257+推移データ!K257</f>
        <v>271</v>
      </c>
      <c r="I208" s="276" t="s">
        <v>338</v>
      </c>
      <c r="J208" s="275">
        <f t="shared" ref="J208" si="141">C208/C196</f>
        <v>0.6845683208701564</v>
      </c>
      <c r="K208" s="275">
        <f t="shared" ref="K208" si="142">D208/D196</f>
        <v>0.86029411764705888</v>
      </c>
      <c r="L208" s="275">
        <f t="shared" ref="L208" si="143">E208/E196</f>
        <v>0.75121359223300976</v>
      </c>
      <c r="M208" s="275">
        <f t="shared" ref="M208" si="144">F208/F196</f>
        <v>0.53033268101761255</v>
      </c>
    </row>
    <row r="209" spans="1:13" s="276" customFormat="1" x14ac:dyDescent="0.2">
      <c r="B209" s="276" t="s">
        <v>339</v>
      </c>
      <c r="C209" s="242">
        <f t="shared" ref="C209" si="145">SUM(D209:F209)</f>
        <v>849</v>
      </c>
      <c r="D209" s="242">
        <f>+推移データ!G258+推移データ!H258+推移データ!I258</f>
        <v>70</v>
      </c>
      <c r="E209" s="242">
        <f>+推移データ!D258+推移データ!E258+推移データ!F258</f>
        <v>473</v>
      </c>
      <c r="F209" s="242">
        <f>+推移データ!J258+推移データ!K258</f>
        <v>306</v>
      </c>
      <c r="I209" s="276" t="s">
        <v>339</v>
      </c>
      <c r="J209" s="275">
        <f t="shared" ref="J209" si="146">C209/C197</f>
        <v>0.92182410423452765</v>
      </c>
      <c r="K209" s="275">
        <f t="shared" ref="K209" si="147">D209/D197</f>
        <v>0.76086956521739135</v>
      </c>
      <c r="L209" s="275">
        <f t="shared" ref="L209" si="148">E209/E197</f>
        <v>0.94599999999999995</v>
      </c>
      <c r="M209" s="275">
        <f t="shared" ref="M209" si="149">F209/F197</f>
        <v>0.93009118541033431</v>
      </c>
    </row>
    <row r="210" spans="1:13" s="276" customFormat="1" x14ac:dyDescent="0.2">
      <c r="B210" s="276" t="s">
        <v>340</v>
      </c>
      <c r="C210" s="242">
        <f t="shared" ref="C210" si="150">SUM(D210:F210)</f>
        <v>740</v>
      </c>
      <c r="D210" s="242">
        <f>+推移データ!G259+推移データ!H259+推移データ!I259</f>
        <v>102</v>
      </c>
      <c r="E210" s="242">
        <f>+推移データ!D259+推移データ!E259+推移データ!F259</f>
        <v>367</v>
      </c>
      <c r="F210" s="242">
        <f>+推移データ!J259+推移データ!K259</f>
        <v>271</v>
      </c>
      <c r="I210" s="276" t="s">
        <v>340</v>
      </c>
      <c r="J210" s="275">
        <f t="shared" ref="J210" si="151">C210/C198</f>
        <v>0.95854922279792742</v>
      </c>
      <c r="K210" s="275">
        <f t="shared" ref="K210" si="152">D210/D198</f>
        <v>1.3972602739726028</v>
      </c>
      <c r="L210" s="275">
        <f t="shared" ref="L210" si="153">E210/E198</f>
        <v>0.71124031007751942</v>
      </c>
      <c r="M210" s="275">
        <f t="shared" ref="M210" si="154">F210/F198</f>
        <v>1.4808743169398908</v>
      </c>
    </row>
    <row r="211" spans="1:13" s="276" customFormat="1" x14ac:dyDescent="0.2">
      <c r="B211" s="276" t="s">
        <v>341</v>
      </c>
      <c r="C211" s="242">
        <f t="shared" ref="C211" si="155">SUM(D211:F211)</f>
        <v>762</v>
      </c>
      <c r="D211" s="242">
        <f>+推移データ!G260+推移データ!H260+推移データ!I260</f>
        <v>56</v>
      </c>
      <c r="E211" s="242">
        <f>+推移データ!D260+推移データ!E260+推移データ!F260</f>
        <v>480</v>
      </c>
      <c r="F211" s="242">
        <f>+推移データ!J260+推移データ!K260</f>
        <v>226</v>
      </c>
      <c r="I211" s="276" t="s">
        <v>341</v>
      </c>
      <c r="J211" s="275">
        <f t="shared" ref="J211" si="156">C211/C199</f>
        <v>0.68959276018099547</v>
      </c>
      <c r="K211" s="275">
        <f t="shared" ref="K211" si="157">D211/D199</f>
        <v>0.49557522123893805</v>
      </c>
      <c r="L211" s="275">
        <f t="shared" ref="L211" si="158">E211/E199</f>
        <v>0.7007299270072993</v>
      </c>
      <c r="M211" s="275">
        <f t="shared" ref="M211" si="159">F211/F199</f>
        <v>0.73615635179153094</v>
      </c>
    </row>
    <row r="212" spans="1:13" s="276" customFormat="1" x14ac:dyDescent="0.2">
      <c r="B212" s="276" t="s">
        <v>66</v>
      </c>
      <c r="C212" s="242">
        <f t="shared" ref="C212" si="160">SUM(D212:F212)</f>
        <v>891</v>
      </c>
      <c r="D212" s="242">
        <f>+推移データ!G261+推移データ!H261+推移データ!I261</f>
        <v>91</v>
      </c>
      <c r="E212" s="242">
        <f>+推移データ!D261+推移データ!E261+推移データ!F261</f>
        <v>518</v>
      </c>
      <c r="F212" s="242">
        <f>+推移データ!J261+推移データ!K261</f>
        <v>282</v>
      </c>
      <c r="I212" s="276" t="s">
        <v>66</v>
      </c>
      <c r="J212" s="275">
        <f t="shared" ref="J212" si="161">C212/C200</f>
        <v>0.98235942668136711</v>
      </c>
      <c r="K212" s="275">
        <f t="shared" ref="K212" si="162">D212/D200</f>
        <v>1.1973684210526316</v>
      </c>
      <c r="L212" s="275">
        <f t="shared" ref="L212" si="163">E212/E200</f>
        <v>0.90559440559440563</v>
      </c>
      <c r="M212" s="275">
        <f t="shared" ref="M212" si="164">F212/F200</f>
        <v>1.0888030888030888</v>
      </c>
    </row>
    <row r="213" spans="1:13" s="276" customFormat="1" x14ac:dyDescent="0.2">
      <c r="B213" s="276" t="s">
        <v>67</v>
      </c>
      <c r="C213" s="242">
        <f t="shared" ref="C213" si="165">SUM(D213:F213)</f>
        <v>777</v>
      </c>
      <c r="D213" s="242">
        <f>+推移データ!G262+推移データ!H262+推移データ!I262</f>
        <v>71</v>
      </c>
      <c r="E213" s="242">
        <f>+推移データ!D262+推移データ!E262+推移データ!F262</f>
        <v>457</v>
      </c>
      <c r="F213" s="242">
        <f>+推移データ!J262+推移データ!K262</f>
        <v>249</v>
      </c>
      <c r="I213" s="276" t="s">
        <v>67</v>
      </c>
      <c r="J213" s="275">
        <f t="shared" ref="J213" si="166">C213/C201</f>
        <v>0.9510403916768666</v>
      </c>
      <c r="K213" s="275">
        <f t="shared" ref="K213" si="167">D213/D201</f>
        <v>0.83529411764705885</v>
      </c>
      <c r="L213" s="275">
        <f t="shared" ref="L213" si="168">E213/E201</f>
        <v>0.86226415094339626</v>
      </c>
      <c r="M213" s="275">
        <f t="shared" ref="M213" si="169">F213/F201</f>
        <v>1.2326732673267327</v>
      </c>
    </row>
    <row r="214" spans="1:13" s="276" customFormat="1" x14ac:dyDescent="0.2">
      <c r="B214" s="276" t="s">
        <v>68</v>
      </c>
      <c r="C214" s="242">
        <f t="shared" ref="C214" si="170">SUM(D214:F214)</f>
        <v>843</v>
      </c>
      <c r="D214" s="242">
        <f>+推移データ!G263+推移データ!H263+推移データ!I263</f>
        <v>48</v>
      </c>
      <c r="E214" s="242">
        <f>+推移データ!D263+推移データ!E263+推移データ!F263</f>
        <v>569</v>
      </c>
      <c r="F214" s="242">
        <f>+推移データ!J263+推移データ!K263</f>
        <v>226</v>
      </c>
      <c r="I214" s="276" t="s">
        <v>68</v>
      </c>
      <c r="J214" s="275">
        <f t="shared" ref="J214" si="171">C214/C202</f>
        <v>0.84808853118712269</v>
      </c>
      <c r="K214" s="275">
        <f t="shared" ref="K214" si="172">D214/D202</f>
        <v>1.0212765957446808</v>
      </c>
      <c r="L214" s="275">
        <f t="shared" ref="L214" si="173">E214/E202</f>
        <v>0.77414965986394557</v>
      </c>
      <c r="M214" s="275">
        <f t="shared" ref="M214" si="174">F214/F202</f>
        <v>1.0660377358490567</v>
      </c>
    </row>
    <row r="215" spans="1:13" s="276" customFormat="1" x14ac:dyDescent="0.2">
      <c r="B215" s="276" t="s">
        <v>342</v>
      </c>
      <c r="I215" s="276" t="s">
        <v>342</v>
      </c>
    </row>
    <row r="216" spans="1:13" s="276" customFormat="1" x14ac:dyDescent="0.2">
      <c r="B216" s="276" t="s">
        <v>343</v>
      </c>
      <c r="I216" s="276" t="s">
        <v>343</v>
      </c>
    </row>
    <row r="217" spans="1:13" s="276" customFormat="1" x14ac:dyDescent="0.2">
      <c r="B217" s="276" t="s">
        <v>344</v>
      </c>
      <c r="I217" s="276" t="s">
        <v>344</v>
      </c>
    </row>
    <row r="218" spans="1:13" x14ac:dyDescent="0.2">
      <c r="A218" s="276"/>
      <c r="B218" s="276"/>
      <c r="C218" s="276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</row>
    <row r="219" spans="1:13" x14ac:dyDescent="0.2">
      <c r="A219" s="276"/>
      <c r="B219" s="276"/>
      <c r="C219" s="276" t="s">
        <v>292</v>
      </c>
      <c r="D219" s="276" t="s">
        <v>298</v>
      </c>
      <c r="E219" s="276" t="s">
        <v>299</v>
      </c>
      <c r="F219" s="276" t="s">
        <v>300</v>
      </c>
      <c r="G219" s="276"/>
      <c r="H219" s="276"/>
      <c r="I219" s="276"/>
      <c r="J219" s="276" t="s">
        <v>292</v>
      </c>
      <c r="K219" s="276" t="s">
        <v>298</v>
      </c>
      <c r="L219" s="276" t="s">
        <v>299</v>
      </c>
      <c r="M219" s="276" t="s">
        <v>300</v>
      </c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洋</dc:creator>
  <cp:lastModifiedBy>鈴木 洋</cp:lastModifiedBy>
  <cp:lastPrinted>2021-03-11T08:39:30Z</cp:lastPrinted>
  <dcterms:modified xsi:type="dcterms:W3CDTF">2021-03-11T09:49:30Z</dcterms:modified>
</cp:coreProperties>
</file>