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s420d-suiden\水田畑作共有\生産に関する資料\平成29年産　水稲・大豆・麦・そばの生産に関する資料\05_製本\03_公開版\"/>
    </mc:Choice>
  </mc:AlternateContent>
  <bookViews>
    <workbookView xWindow="-12" yWindow="0" windowWidth="10200" windowHeight="7632" tabRatio="838"/>
  </bookViews>
  <sheets>
    <sheet name="Ⅰ水稲の部" sheetId="38" r:id="rId1"/>
    <sheet name="1標高別銘柄品種" sheetId="4" r:id="rId2"/>
    <sheet name="2米の検査状況" sheetId="30" r:id="rId3"/>
    <sheet name="3水稲種子注文数量" sheetId="37"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28" r:id="rId13"/>
    <sheet name="9大規模稲作経営体" sheetId="21" r:id="rId14"/>
    <sheet name="10産地生産力強化" sheetId="34" r:id="rId15"/>
  </sheets>
  <externalReferences>
    <externalReference r:id="rId16"/>
  </externalReferences>
  <definedNames>
    <definedName name="_xlnm._FilterDatabase" localSheetId="11" hidden="1">'7直播普及状況'!$A$3:$Y$89</definedName>
    <definedName name="P_A">'[1]1標高別銘柄品種'!$A$2:$Y$10</definedName>
    <definedName name="_xlnm.Print_Area" localSheetId="14">'10産地生産力強化'!$A$1:$M$23</definedName>
    <definedName name="_xlnm.Print_Area" localSheetId="1">'1標高別銘柄品種'!$A$1:$K$89</definedName>
    <definedName name="_xlnm.Print_Area" localSheetId="2">'2米の検査状況'!$A$1:$J$64</definedName>
    <definedName name="_xlnm.Print_Area" localSheetId="3">'3水稲種子注文数量'!$A$1:$Q$84</definedName>
    <definedName name="_xlnm.Print_Area" localSheetId="4">'4地力・土改材'!$A$1:$Y$33</definedName>
    <definedName name="_xlnm.Print_Area" localSheetId="5">'5-1稲わら利用'!$A$1:$P$34</definedName>
    <definedName name="_xlnm.Print_Area" localSheetId="6">'5-2もみがら利用'!$A$1:$P$34</definedName>
    <definedName name="_xlnm.Print_Area" localSheetId="7">'5-3もみがら利用(CE等)'!$A$1:$O$34</definedName>
    <definedName name="_xlnm.Print_Area" localSheetId="8">'6(1)田植機・収穫機'!$A$1:$V$90</definedName>
    <definedName name="_xlnm.Print_Area" localSheetId="9">'6(2)育苗施設'!$A$1:$AA$90</definedName>
    <definedName name="_xlnm.Print_Area" localSheetId="10">'6(3)共乾施設'!$A$1:$AB$90</definedName>
    <definedName name="_xlnm.Print_Area" localSheetId="11">'7直播普及状況'!$A$1:$Y$90</definedName>
    <definedName name="_xlnm.Print_Area" localSheetId="12">'8環境に配慮した'!$A$1:$J$19</definedName>
    <definedName name="_xlnm.Print_Area" localSheetId="13">'9大規模稲作経営体'!$A$1:$I$88</definedName>
    <definedName name="_xlnm.Print_Area" localSheetId="0">Ⅰ水稲の部!$A$1:$G$39</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62913"/>
</workbook>
</file>

<file path=xl/calcChain.xml><?xml version="1.0" encoding="utf-8"?>
<calcChain xmlns="http://schemas.openxmlformats.org/spreadsheetml/2006/main">
  <c r="E22" i="34" l="1"/>
  <c r="F22" i="34"/>
  <c r="H22" i="34"/>
  <c r="I22" i="34"/>
  <c r="I23" i="34" s="1"/>
  <c r="J22" i="34"/>
  <c r="K22" i="34"/>
  <c r="L22" i="34"/>
  <c r="H23" i="34"/>
  <c r="J23" i="34"/>
  <c r="K23" i="34"/>
  <c r="L23" i="34"/>
  <c r="E11" i="34"/>
  <c r="F11" i="34"/>
  <c r="Y79" i="15" l="1"/>
  <c r="X79" i="15"/>
  <c r="W79" i="15"/>
  <c r="V79" i="15"/>
  <c r="U79" i="15"/>
  <c r="T79" i="15"/>
  <c r="S79" i="15"/>
  <c r="R79" i="15"/>
  <c r="Q79" i="15"/>
  <c r="P79" i="15"/>
  <c r="O79" i="15"/>
  <c r="N79" i="15"/>
  <c r="M79" i="15"/>
  <c r="L79" i="15"/>
  <c r="K79" i="15"/>
  <c r="J79" i="15"/>
  <c r="I79" i="15"/>
  <c r="H79" i="15"/>
  <c r="G79" i="15"/>
  <c r="F79" i="15"/>
  <c r="E79" i="15"/>
  <c r="D79" i="15"/>
  <c r="C79" i="15"/>
  <c r="AB79" i="14"/>
  <c r="AA79" i="14"/>
  <c r="Z79" i="14"/>
  <c r="Y79" i="14"/>
  <c r="X79" i="14"/>
  <c r="W79" i="14"/>
  <c r="V79" i="14"/>
  <c r="U79" i="14"/>
  <c r="T79" i="14"/>
  <c r="S79" i="14"/>
  <c r="R79" i="14"/>
  <c r="Q79" i="14"/>
  <c r="P79" i="14"/>
  <c r="O79" i="14"/>
  <c r="N79" i="14"/>
  <c r="M79" i="14"/>
  <c r="L79" i="14"/>
  <c r="K79" i="14"/>
  <c r="J79" i="14"/>
  <c r="I79" i="14"/>
  <c r="H79" i="14"/>
  <c r="G79" i="14"/>
  <c r="F79" i="14"/>
  <c r="E79" i="14"/>
  <c r="D79" i="14"/>
  <c r="C79" i="14"/>
  <c r="AB70" i="14" l="1"/>
  <c r="AA70" i="14"/>
  <c r="Z70" i="14"/>
  <c r="Y70" i="14"/>
  <c r="X70" i="14"/>
  <c r="W70" i="14"/>
  <c r="V70" i="14"/>
  <c r="U70" i="14"/>
  <c r="T70" i="14"/>
  <c r="S70" i="14"/>
  <c r="R70" i="14"/>
  <c r="Q70" i="14"/>
  <c r="P70" i="14"/>
  <c r="O70" i="14"/>
  <c r="N70" i="14"/>
  <c r="M70" i="14"/>
  <c r="L70" i="14"/>
  <c r="K70" i="14"/>
  <c r="J70" i="14"/>
  <c r="I70" i="14"/>
  <c r="H70" i="14"/>
  <c r="G70" i="14"/>
  <c r="F70" i="14"/>
  <c r="E70" i="14"/>
  <c r="D70" i="14"/>
  <c r="C70" i="14"/>
  <c r="C88" i="15" l="1"/>
  <c r="D88" i="15"/>
  <c r="E88" i="15"/>
  <c r="F88" i="15"/>
  <c r="Y43" i="15" l="1"/>
  <c r="X43" i="15"/>
  <c r="W43" i="15"/>
  <c r="V43" i="15"/>
  <c r="U43" i="15"/>
  <c r="T43" i="15"/>
  <c r="S43" i="15"/>
  <c r="R43" i="15"/>
  <c r="Q43" i="15"/>
  <c r="P43" i="15"/>
  <c r="O43" i="15"/>
  <c r="N43" i="15"/>
  <c r="M43" i="15"/>
  <c r="L43" i="15"/>
  <c r="K43" i="15"/>
  <c r="J43" i="15"/>
  <c r="I43" i="15"/>
  <c r="H43" i="15"/>
  <c r="G43" i="15"/>
  <c r="F43" i="15"/>
  <c r="E43" i="15"/>
  <c r="D43" i="15"/>
  <c r="C43" i="15"/>
  <c r="AB44" i="14"/>
  <c r="AA44" i="14"/>
  <c r="Z44" i="14"/>
  <c r="Y44" i="14"/>
  <c r="X44" i="14"/>
  <c r="W44" i="14"/>
  <c r="V44" i="14"/>
  <c r="U44" i="14"/>
  <c r="T44" i="14"/>
  <c r="S44" i="14"/>
  <c r="R44" i="14"/>
  <c r="Q44" i="14"/>
  <c r="P44" i="14"/>
  <c r="O44" i="14"/>
  <c r="N44" i="14"/>
  <c r="M44" i="14"/>
  <c r="L44" i="14"/>
  <c r="K44" i="14"/>
  <c r="J44" i="14"/>
  <c r="I44" i="14"/>
  <c r="H44" i="14"/>
  <c r="G44" i="14"/>
  <c r="F44" i="14"/>
  <c r="E44" i="14"/>
  <c r="D44" i="14"/>
  <c r="C44" i="14"/>
  <c r="O14" i="26" l="1"/>
  <c r="D43" i="30" l="1"/>
  <c r="N66" i="27" l="1"/>
  <c r="G65" i="27"/>
  <c r="G58" i="27" s="1"/>
  <c r="H65" i="27"/>
  <c r="H66" i="27"/>
  <c r="H67" i="27"/>
  <c r="G66" i="27"/>
  <c r="G67" i="27"/>
  <c r="I66" i="27"/>
  <c r="I67" i="27"/>
  <c r="J67" i="27"/>
  <c r="J66" i="27"/>
  <c r="J65" i="27"/>
  <c r="K65" i="27"/>
  <c r="O72" i="27"/>
  <c r="O73" i="27"/>
  <c r="O74" i="27"/>
  <c r="O75" i="27"/>
  <c r="O76" i="27"/>
  <c r="O77" i="27"/>
  <c r="O78" i="27"/>
  <c r="O67" i="27"/>
  <c r="O68" i="27"/>
  <c r="O69" i="27"/>
  <c r="O70" i="27"/>
  <c r="O71" i="27"/>
  <c r="O66" i="27"/>
  <c r="O65" i="27"/>
  <c r="K66" i="27"/>
  <c r="D20" i="17" l="1"/>
  <c r="E20" i="17" s="1"/>
  <c r="D20" i="26"/>
  <c r="R31" i="17" l="1"/>
  <c r="I76" i="17" l="1"/>
  <c r="O18" i="17"/>
  <c r="E7" i="30" l="1"/>
  <c r="G7" i="30"/>
  <c r="I7" i="30"/>
  <c r="C13" i="17" l="1"/>
  <c r="R21" i="26" l="1"/>
  <c r="R22" i="26"/>
  <c r="E78" i="26" l="1"/>
  <c r="G78" i="26"/>
  <c r="O19" i="26"/>
  <c r="F20" i="4" l="1"/>
  <c r="D69" i="4" l="1"/>
  <c r="D61" i="4"/>
  <c r="D57" i="4"/>
  <c r="D14" i="4" s="1"/>
  <c r="D53" i="4"/>
  <c r="D43" i="4"/>
  <c r="D34" i="4"/>
  <c r="D28" i="4"/>
  <c r="D24" i="4"/>
  <c r="D78" i="4"/>
  <c r="D73" i="4"/>
  <c r="D15" i="4" s="1"/>
  <c r="F43" i="4" l="1"/>
  <c r="E43" i="4" s="1"/>
  <c r="G43" i="4"/>
  <c r="H43" i="4"/>
  <c r="I43" i="4"/>
  <c r="J43" i="4"/>
  <c r="K43" i="4"/>
  <c r="M43" i="4" l="1"/>
  <c r="I69" i="23"/>
  <c r="D69" i="23"/>
  <c r="I68" i="23"/>
  <c r="D68" i="23"/>
  <c r="I67" i="23"/>
  <c r="D67" i="23"/>
  <c r="I66" i="23"/>
  <c r="D66" i="23"/>
  <c r="I65" i="23"/>
  <c r="D65" i="23"/>
  <c r="I64" i="23"/>
  <c r="D64" i="23"/>
  <c r="I63" i="23"/>
  <c r="D63" i="23"/>
  <c r="O69" i="12"/>
  <c r="G69" i="12"/>
  <c r="O68" i="12"/>
  <c r="G68" i="12"/>
  <c r="O67" i="12"/>
  <c r="G67" i="12"/>
  <c r="O66" i="12"/>
  <c r="G66" i="12"/>
  <c r="O65" i="12"/>
  <c r="G65" i="12"/>
  <c r="O64" i="12"/>
  <c r="G64" i="12"/>
  <c r="O63" i="12"/>
  <c r="G63" i="12"/>
  <c r="K29" i="26"/>
  <c r="D29" i="26"/>
  <c r="F29" i="26" s="1"/>
  <c r="Y28" i="11"/>
  <c r="W28" i="11"/>
  <c r="T28" i="11"/>
  <c r="Q28" i="11"/>
  <c r="N28" i="11"/>
  <c r="K28" i="11"/>
  <c r="I28" i="11"/>
  <c r="G28" i="11"/>
  <c r="E28" i="11"/>
  <c r="Y31" i="11" l="1"/>
  <c r="S31" i="11"/>
  <c r="T31" i="11" s="1"/>
  <c r="P31" i="11"/>
  <c r="Q31" i="11" s="1"/>
  <c r="M31" i="11"/>
  <c r="N31" i="11" s="1"/>
  <c r="K31" i="11"/>
  <c r="J31" i="11"/>
  <c r="I31" i="11"/>
  <c r="F31" i="11"/>
  <c r="G31" i="11" s="1"/>
  <c r="D17" i="28" l="1"/>
  <c r="D16" i="28"/>
  <c r="D15" i="28"/>
  <c r="D9" i="28" s="1"/>
  <c r="D14" i="28"/>
  <c r="D13" i="28"/>
  <c r="D12" i="28"/>
  <c r="D11" i="28"/>
  <c r="D8" i="28" s="1"/>
  <c r="J10" i="28"/>
  <c r="I10" i="28"/>
  <c r="H10" i="28"/>
  <c r="G10" i="28"/>
  <c r="F10" i="28"/>
  <c r="E10" i="28"/>
  <c r="D10" i="28"/>
  <c r="C10" i="28"/>
  <c r="J9" i="28"/>
  <c r="I9" i="28"/>
  <c r="H9" i="28"/>
  <c r="G9" i="28"/>
  <c r="F9" i="28"/>
  <c r="E9" i="28"/>
  <c r="C9" i="28"/>
  <c r="J8" i="28"/>
  <c r="I8" i="28"/>
  <c r="I7" i="28" s="1"/>
  <c r="H8" i="28"/>
  <c r="G8" i="28"/>
  <c r="F8" i="28"/>
  <c r="F7" i="28" s="1"/>
  <c r="E8" i="28"/>
  <c r="E7" i="28" s="1"/>
  <c r="C8" i="28"/>
  <c r="D7" i="28" l="1"/>
  <c r="C7" i="28"/>
  <c r="G7" i="28"/>
  <c r="H7" i="28"/>
  <c r="O7" i="34"/>
  <c r="F8" i="34"/>
  <c r="E8" i="34"/>
  <c r="I55" i="21" l="1"/>
  <c r="H55" i="21"/>
  <c r="G55" i="21"/>
  <c r="F55" i="21"/>
  <c r="E55" i="21"/>
  <c r="D55" i="21"/>
  <c r="C55" i="21"/>
  <c r="Y58" i="15"/>
  <c r="X58" i="15"/>
  <c r="W58" i="15"/>
  <c r="V58" i="15"/>
  <c r="U58" i="15"/>
  <c r="T58" i="15"/>
  <c r="S58" i="15"/>
  <c r="R58" i="15"/>
  <c r="Q58" i="15"/>
  <c r="P58" i="15"/>
  <c r="O58" i="15"/>
  <c r="N58" i="15"/>
  <c r="M58" i="15"/>
  <c r="L58" i="15"/>
  <c r="K58" i="15"/>
  <c r="J58" i="15"/>
  <c r="I58" i="15"/>
  <c r="H58" i="15"/>
  <c r="G58" i="15"/>
  <c r="F58" i="15"/>
  <c r="E58" i="15"/>
  <c r="D58" i="15"/>
  <c r="C58" i="15"/>
  <c r="E55" i="15"/>
  <c r="AB58" i="14"/>
  <c r="AA58" i="14"/>
  <c r="Z58" i="14"/>
  <c r="Y58" i="14"/>
  <c r="X58" i="14"/>
  <c r="W58" i="14"/>
  <c r="V58" i="14"/>
  <c r="U58" i="14"/>
  <c r="T58" i="14"/>
  <c r="S58" i="14"/>
  <c r="R58" i="14"/>
  <c r="Q58" i="14"/>
  <c r="P58" i="14"/>
  <c r="O58" i="14"/>
  <c r="N58" i="14"/>
  <c r="M58" i="14"/>
  <c r="L58" i="14"/>
  <c r="K58" i="14"/>
  <c r="J58" i="14"/>
  <c r="I58" i="14"/>
  <c r="H58" i="14"/>
  <c r="G58" i="14"/>
  <c r="F58" i="14"/>
  <c r="E58" i="14"/>
  <c r="D58" i="14"/>
  <c r="C58" i="14"/>
  <c r="V58" i="12"/>
  <c r="U58" i="12"/>
  <c r="T58" i="12"/>
  <c r="S58" i="12"/>
  <c r="R58" i="12"/>
  <c r="Q58" i="12"/>
  <c r="P58" i="12"/>
  <c r="N58" i="12"/>
  <c r="M58" i="12"/>
  <c r="L58" i="12"/>
  <c r="K58" i="12"/>
  <c r="J58" i="12"/>
  <c r="I58" i="12"/>
  <c r="H58" i="12"/>
  <c r="F58" i="12"/>
  <c r="E58" i="12"/>
  <c r="D58" i="12"/>
  <c r="O57" i="12"/>
  <c r="G57" i="12"/>
  <c r="O56" i="12"/>
  <c r="G56" i="12"/>
  <c r="O55" i="12"/>
  <c r="G55" i="12"/>
  <c r="F27" i="26"/>
  <c r="Y26" i="11"/>
  <c r="W26" i="11"/>
  <c r="T26" i="11"/>
  <c r="Q26" i="11"/>
  <c r="N26" i="11"/>
  <c r="K26" i="11"/>
  <c r="G26" i="11"/>
  <c r="G58" i="12" l="1"/>
  <c r="O58" i="12"/>
  <c r="F22" i="12"/>
  <c r="G21" i="15" l="1"/>
  <c r="G26" i="23"/>
  <c r="D26" i="14" l="1"/>
  <c r="G20" i="11" l="1"/>
  <c r="W25" i="15" l="1"/>
  <c r="K25" i="15"/>
  <c r="C5" i="30" l="1"/>
  <c r="D52" i="30"/>
  <c r="D62" i="30"/>
  <c r="I88" i="14" l="1"/>
  <c r="J88" i="14"/>
  <c r="K88" i="14"/>
  <c r="L88" i="14"/>
  <c r="M88" i="14"/>
  <c r="N88" i="14"/>
  <c r="O88" i="14"/>
  <c r="P88" i="14"/>
  <c r="I18" i="14"/>
  <c r="I74" i="14"/>
  <c r="I17" i="14" s="1"/>
  <c r="J74" i="14"/>
  <c r="K74" i="14"/>
  <c r="L74" i="14"/>
  <c r="M74" i="14"/>
  <c r="N74" i="14"/>
  <c r="O74" i="14"/>
  <c r="P74" i="14"/>
  <c r="P62" i="14"/>
  <c r="P16" i="14" s="1"/>
  <c r="I62" i="14"/>
  <c r="P54" i="14"/>
  <c r="P15" i="14" s="1"/>
  <c r="I54" i="14"/>
  <c r="I15" i="14" s="1"/>
  <c r="P35" i="14"/>
  <c r="I35" i="14"/>
  <c r="P30" i="14"/>
  <c r="I30" i="14"/>
  <c r="P14" i="14"/>
  <c r="P17" i="14"/>
  <c r="P18" i="14"/>
  <c r="P19" i="14"/>
  <c r="P22" i="14"/>
  <c r="I26" i="14"/>
  <c r="J26" i="14"/>
  <c r="K26" i="14"/>
  <c r="L26" i="14"/>
  <c r="M26" i="14"/>
  <c r="N26" i="14"/>
  <c r="O26" i="14"/>
  <c r="P26" i="14"/>
  <c r="I22" i="14"/>
  <c r="I13" i="14" s="1"/>
  <c r="I14" i="14"/>
  <c r="I19" i="14"/>
  <c r="P12" i="14" l="1"/>
  <c r="I12" i="14"/>
  <c r="I16" i="14"/>
  <c r="I11" i="14" s="1"/>
  <c r="P11" i="14"/>
  <c r="P13" i="14"/>
  <c r="P10" i="14" s="1"/>
  <c r="I10" i="14"/>
  <c r="I67" i="21"/>
  <c r="H67" i="21"/>
  <c r="G67" i="21"/>
  <c r="F67" i="21"/>
  <c r="E67" i="21"/>
  <c r="D67" i="21"/>
  <c r="C67" i="21"/>
  <c r="I18" i="21"/>
  <c r="H18" i="21"/>
  <c r="G18" i="21"/>
  <c r="F18" i="21"/>
  <c r="E18" i="21"/>
  <c r="D18" i="21"/>
  <c r="C18" i="21"/>
  <c r="Y21" i="15"/>
  <c r="X21" i="15"/>
  <c r="W21" i="15"/>
  <c r="V21" i="15"/>
  <c r="U21" i="15"/>
  <c r="T21" i="15"/>
  <c r="S21" i="15"/>
  <c r="R21" i="15"/>
  <c r="Q21" i="15"/>
  <c r="P21" i="15"/>
  <c r="O21" i="15"/>
  <c r="N21" i="15"/>
  <c r="M21" i="15"/>
  <c r="L21" i="15"/>
  <c r="K21" i="15"/>
  <c r="J21" i="15"/>
  <c r="I21" i="15"/>
  <c r="H21" i="15"/>
  <c r="F21" i="15"/>
  <c r="E21" i="15"/>
  <c r="D21" i="15"/>
  <c r="C21" i="15"/>
  <c r="D22" i="14"/>
  <c r="E22" i="14"/>
  <c r="F22" i="14"/>
  <c r="G22" i="14"/>
  <c r="H22" i="14"/>
  <c r="J22" i="14"/>
  <c r="K22" i="14"/>
  <c r="L22" i="14"/>
  <c r="M22" i="14"/>
  <c r="N22" i="14"/>
  <c r="O22" i="14"/>
  <c r="Q22" i="14"/>
  <c r="R22" i="14"/>
  <c r="S22" i="14"/>
  <c r="T22" i="14"/>
  <c r="U22" i="14"/>
  <c r="V22" i="14"/>
  <c r="W22" i="14"/>
  <c r="X22" i="14"/>
  <c r="Y22" i="14"/>
  <c r="Z22" i="14"/>
  <c r="AA22" i="14"/>
  <c r="AB22" i="14"/>
  <c r="C22" i="14"/>
  <c r="I56" i="23"/>
  <c r="W58" i="23"/>
  <c r="AA58" i="23"/>
  <c r="Z58" i="23"/>
  <c r="Y58" i="23"/>
  <c r="X58" i="23"/>
  <c r="V58" i="23"/>
  <c r="U58" i="23"/>
  <c r="T58" i="23"/>
  <c r="S58" i="23"/>
  <c r="R58" i="23"/>
  <c r="Q58" i="23"/>
  <c r="P58" i="23"/>
  <c r="O58" i="23"/>
  <c r="N58" i="23"/>
  <c r="M58" i="23"/>
  <c r="L58" i="23"/>
  <c r="K58" i="23"/>
  <c r="J58" i="23"/>
  <c r="H58" i="23"/>
  <c r="G58" i="23"/>
  <c r="F58" i="23"/>
  <c r="E58" i="23"/>
  <c r="I19" i="23"/>
  <c r="I88" i="23"/>
  <c r="I57" i="23"/>
  <c r="I55" i="23"/>
  <c r="I54" i="23"/>
  <c r="I15" i="23" s="1"/>
  <c r="I44" i="23"/>
  <c r="I30" i="23"/>
  <c r="I25" i="23"/>
  <c r="I24" i="23"/>
  <c r="I23" i="23"/>
  <c r="D57" i="23"/>
  <c r="D56" i="23"/>
  <c r="D55" i="23"/>
  <c r="D35" i="23"/>
  <c r="D25" i="23"/>
  <c r="D23" i="23"/>
  <c r="I22" i="23"/>
  <c r="E22" i="23"/>
  <c r="F22" i="23"/>
  <c r="G22" i="23"/>
  <c r="H22" i="23"/>
  <c r="J22" i="23"/>
  <c r="K22" i="23"/>
  <c r="L22" i="23"/>
  <c r="M22" i="23"/>
  <c r="N22" i="23"/>
  <c r="O22" i="23"/>
  <c r="P22" i="23"/>
  <c r="Q22" i="23"/>
  <c r="R22" i="23"/>
  <c r="S22" i="23"/>
  <c r="T22" i="23"/>
  <c r="U22" i="23"/>
  <c r="V22" i="23"/>
  <c r="W22" i="23"/>
  <c r="X22" i="23"/>
  <c r="Y22" i="23"/>
  <c r="Z22" i="23"/>
  <c r="AA22" i="23"/>
  <c r="O19" i="12"/>
  <c r="O79" i="12"/>
  <c r="O74" i="12"/>
  <c r="O17" i="12" s="1"/>
  <c r="G44" i="12"/>
  <c r="O35" i="12"/>
  <c r="G30" i="12"/>
  <c r="O25" i="12"/>
  <c r="O24" i="12"/>
  <c r="O23" i="12"/>
  <c r="G24" i="12"/>
  <c r="G25" i="12"/>
  <c r="G23" i="12"/>
  <c r="O22" i="12"/>
  <c r="E22" i="12"/>
  <c r="H22" i="12"/>
  <c r="I22" i="12"/>
  <c r="J22" i="12"/>
  <c r="K22" i="12"/>
  <c r="L22" i="12"/>
  <c r="M22" i="12"/>
  <c r="N22" i="12"/>
  <c r="P22" i="12"/>
  <c r="Q22" i="12"/>
  <c r="R22" i="12"/>
  <c r="S22" i="12"/>
  <c r="T22" i="12"/>
  <c r="U22" i="12"/>
  <c r="V22" i="12"/>
  <c r="D22" i="12"/>
  <c r="K24" i="4"/>
  <c r="J24" i="4"/>
  <c r="I24" i="4"/>
  <c r="H24" i="4"/>
  <c r="G24" i="4"/>
  <c r="F24" i="4"/>
  <c r="K20" i="4"/>
  <c r="J20" i="4"/>
  <c r="I20" i="4"/>
  <c r="H20" i="4"/>
  <c r="G20" i="4"/>
  <c r="D20" i="4"/>
  <c r="E62" i="12"/>
  <c r="E54" i="12"/>
  <c r="E15" i="12" s="1"/>
  <c r="D62" i="12"/>
  <c r="D70" i="12"/>
  <c r="E70" i="12"/>
  <c r="D74" i="12"/>
  <c r="D17" i="12" s="1"/>
  <c r="E74" i="12"/>
  <c r="E17" i="12" s="1"/>
  <c r="K57" i="4"/>
  <c r="J57" i="4"/>
  <c r="I57" i="4"/>
  <c r="H57" i="4"/>
  <c r="G57" i="4"/>
  <c r="F57" i="4"/>
  <c r="I85" i="21"/>
  <c r="H85" i="21"/>
  <c r="G85" i="21"/>
  <c r="F85" i="21"/>
  <c r="E85" i="21"/>
  <c r="D85" i="21"/>
  <c r="C85" i="21"/>
  <c r="Y88" i="15"/>
  <c r="X88" i="15"/>
  <c r="W88" i="15"/>
  <c r="V88" i="15"/>
  <c r="V17" i="15" s="1"/>
  <c r="U88" i="15"/>
  <c r="T88" i="15"/>
  <c r="T17" i="15" s="1"/>
  <c r="S88" i="15"/>
  <c r="R88" i="15"/>
  <c r="Q88" i="15"/>
  <c r="P88" i="15"/>
  <c r="O88" i="15"/>
  <c r="O17" i="15" s="1"/>
  <c r="N88" i="15"/>
  <c r="N17" i="15" s="1"/>
  <c r="M88" i="15"/>
  <c r="M17" i="15" s="1"/>
  <c r="L88" i="15"/>
  <c r="K88" i="15"/>
  <c r="K17" i="15"/>
  <c r="J88" i="15"/>
  <c r="I88" i="15"/>
  <c r="H88" i="15"/>
  <c r="H17" i="15" s="1"/>
  <c r="G88" i="15"/>
  <c r="G17" i="15" s="1"/>
  <c r="G11" i="15" s="1"/>
  <c r="AB88" i="14"/>
  <c r="AA88" i="14"/>
  <c r="Z88" i="14"/>
  <c r="Y88" i="14"/>
  <c r="X88" i="14"/>
  <c r="W88" i="14"/>
  <c r="V88" i="14"/>
  <c r="U88" i="14"/>
  <c r="U18" i="14" s="1"/>
  <c r="T88" i="14"/>
  <c r="S88" i="14"/>
  <c r="R88" i="14"/>
  <c r="R18" i="14" s="1"/>
  <c r="Q88" i="14"/>
  <c r="Q18" i="14" s="1"/>
  <c r="M18" i="14"/>
  <c r="L18" i="14"/>
  <c r="H88" i="14"/>
  <c r="G88" i="14"/>
  <c r="F88" i="14"/>
  <c r="E88" i="14"/>
  <c r="D88" i="14"/>
  <c r="AA88" i="23"/>
  <c r="Z88" i="23"/>
  <c r="Y88" i="23"/>
  <c r="X88" i="23"/>
  <c r="W88" i="23"/>
  <c r="V88" i="23"/>
  <c r="U88" i="23"/>
  <c r="T88" i="23"/>
  <c r="S88" i="23"/>
  <c r="R88" i="23"/>
  <c r="Q88" i="23"/>
  <c r="P88" i="23"/>
  <c r="O88" i="23"/>
  <c r="N88" i="23"/>
  <c r="M88" i="23"/>
  <c r="L88" i="23"/>
  <c r="K88" i="23"/>
  <c r="J88" i="23"/>
  <c r="H88" i="23"/>
  <c r="G88" i="23"/>
  <c r="F88" i="23"/>
  <c r="V88" i="12"/>
  <c r="U88" i="12"/>
  <c r="T88" i="12"/>
  <c r="S88" i="12"/>
  <c r="R88" i="12"/>
  <c r="Q88" i="12"/>
  <c r="P88" i="12"/>
  <c r="N88" i="12"/>
  <c r="M88" i="12"/>
  <c r="L88" i="12"/>
  <c r="K88" i="12"/>
  <c r="J88" i="12"/>
  <c r="I88" i="12"/>
  <c r="H88" i="12"/>
  <c r="F88" i="12"/>
  <c r="E88" i="12"/>
  <c r="D88" i="12"/>
  <c r="K87" i="4"/>
  <c r="J87" i="4"/>
  <c r="I87" i="4"/>
  <c r="H87" i="4"/>
  <c r="G87" i="4"/>
  <c r="D87" i="4" s="1"/>
  <c r="F87" i="4"/>
  <c r="I76" i="21"/>
  <c r="H76" i="21"/>
  <c r="H14" i="21" s="1"/>
  <c r="G76" i="21"/>
  <c r="F76" i="21"/>
  <c r="E76" i="21"/>
  <c r="D76" i="21"/>
  <c r="C76" i="21"/>
  <c r="C14" i="21" s="1"/>
  <c r="U17" i="15"/>
  <c r="S17" i="15"/>
  <c r="E17" i="15"/>
  <c r="C17" i="15"/>
  <c r="Z18" i="14"/>
  <c r="X18" i="14"/>
  <c r="T18" i="14"/>
  <c r="N18" i="14"/>
  <c r="K18" i="14"/>
  <c r="AA79" i="23"/>
  <c r="AA18" i="23" s="1"/>
  <c r="Z79" i="23"/>
  <c r="Y79" i="23"/>
  <c r="X79" i="23"/>
  <c r="W79" i="23"/>
  <c r="V79" i="23"/>
  <c r="U79" i="23"/>
  <c r="U18" i="23" s="1"/>
  <c r="T79" i="23"/>
  <c r="S79" i="23"/>
  <c r="S18" i="23" s="1"/>
  <c r="R79" i="23"/>
  <c r="Q79" i="23"/>
  <c r="Q18" i="23" s="1"/>
  <c r="P79" i="23"/>
  <c r="O79" i="23"/>
  <c r="N79" i="23"/>
  <c r="M79" i="23"/>
  <c r="L79" i="23"/>
  <c r="K79" i="23"/>
  <c r="K18" i="23" s="1"/>
  <c r="J79" i="23"/>
  <c r="J18" i="23" s="1"/>
  <c r="H79" i="23"/>
  <c r="H18" i="23" s="1"/>
  <c r="G79" i="23"/>
  <c r="F79" i="23"/>
  <c r="E79" i="23"/>
  <c r="V79" i="12"/>
  <c r="V18" i="12" s="1"/>
  <c r="U79" i="12"/>
  <c r="T79" i="12"/>
  <c r="S79" i="12"/>
  <c r="S18" i="12" s="1"/>
  <c r="R79" i="12"/>
  <c r="R18" i="12" s="1"/>
  <c r="Q79" i="12"/>
  <c r="Q18" i="12" s="1"/>
  <c r="P79" i="12"/>
  <c r="N79" i="12"/>
  <c r="M79" i="12"/>
  <c r="L79" i="12"/>
  <c r="K79" i="12"/>
  <c r="J79" i="12"/>
  <c r="J18" i="12" s="1"/>
  <c r="I79" i="12"/>
  <c r="H79" i="12"/>
  <c r="H18" i="12" s="1"/>
  <c r="F79" i="12"/>
  <c r="E79" i="12"/>
  <c r="E18" i="12" s="1"/>
  <c r="D79" i="12"/>
  <c r="D18" i="12" s="1"/>
  <c r="K78" i="4"/>
  <c r="J78" i="4"/>
  <c r="I78" i="4"/>
  <c r="I16" i="4" s="1"/>
  <c r="H78" i="4"/>
  <c r="G78" i="4"/>
  <c r="F78" i="4"/>
  <c r="I71" i="21"/>
  <c r="I13" i="21" s="1"/>
  <c r="H71" i="21"/>
  <c r="G71" i="21"/>
  <c r="G13" i="21"/>
  <c r="F71" i="21"/>
  <c r="F13" i="21" s="1"/>
  <c r="E71" i="21"/>
  <c r="E13" i="21" s="1"/>
  <c r="D71" i="21"/>
  <c r="D13" i="21" s="1"/>
  <c r="C71" i="21"/>
  <c r="C13" i="21" s="1"/>
  <c r="Y74" i="15"/>
  <c r="X74" i="15"/>
  <c r="X16" i="15" s="1"/>
  <c r="W74" i="15"/>
  <c r="W16" i="15" s="1"/>
  <c r="V74" i="15"/>
  <c r="V16" i="15"/>
  <c r="U74" i="15"/>
  <c r="T74" i="15"/>
  <c r="T16" i="15" s="1"/>
  <c r="S74" i="15"/>
  <c r="R74" i="15"/>
  <c r="R16" i="15" s="1"/>
  <c r="Q74" i="15"/>
  <c r="Q16" i="15" s="1"/>
  <c r="P74" i="15"/>
  <c r="P16" i="15" s="1"/>
  <c r="O74" i="15"/>
  <c r="O16" i="15" s="1"/>
  <c r="N74" i="15"/>
  <c r="N16" i="15" s="1"/>
  <c r="M74" i="15"/>
  <c r="M16" i="15" s="1"/>
  <c r="L74" i="15"/>
  <c r="L16" i="15" s="1"/>
  <c r="K74" i="15"/>
  <c r="K16" i="15" s="1"/>
  <c r="J74" i="15"/>
  <c r="I74" i="15"/>
  <c r="I16" i="15" s="1"/>
  <c r="H74" i="15"/>
  <c r="H16" i="15" s="1"/>
  <c r="G74" i="15"/>
  <c r="G16" i="15" s="1"/>
  <c r="F74" i="15"/>
  <c r="E74" i="15"/>
  <c r="E16" i="15" s="1"/>
  <c r="D74" i="15"/>
  <c r="D16" i="15" s="1"/>
  <c r="C74" i="15"/>
  <c r="AB74" i="14"/>
  <c r="AA74" i="14"/>
  <c r="AA17" i="14" s="1"/>
  <c r="Z74" i="14"/>
  <c r="Z17" i="14" s="1"/>
  <c r="Y74" i="14"/>
  <c r="Y17" i="14" s="1"/>
  <c r="X74" i="14"/>
  <c r="X17" i="14" s="1"/>
  <c r="W74" i="14"/>
  <c r="W17" i="14" s="1"/>
  <c r="V74" i="14"/>
  <c r="V17" i="14" s="1"/>
  <c r="U74" i="14"/>
  <c r="U17" i="14"/>
  <c r="T74" i="14"/>
  <c r="S74" i="14"/>
  <c r="R74" i="14"/>
  <c r="R17" i="14"/>
  <c r="Q74" i="14"/>
  <c r="O17" i="14"/>
  <c r="M17" i="14"/>
  <c r="L17" i="14"/>
  <c r="K17" i="14"/>
  <c r="H74" i="14"/>
  <c r="H17" i="14" s="1"/>
  <c r="G74" i="14"/>
  <c r="G17" i="14"/>
  <c r="F74" i="14"/>
  <c r="E74" i="14"/>
  <c r="E17" i="14" s="1"/>
  <c r="D74" i="14"/>
  <c r="D17" i="14" s="1"/>
  <c r="C74" i="14"/>
  <c r="C17" i="14" s="1"/>
  <c r="AA74" i="23"/>
  <c r="AA17" i="23"/>
  <c r="Z74" i="23"/>
  <c r="Z17" i="23"/>
  <c r="Y74" i="23"/>
  <c r="Y17" i="23" s="1"/>
  <c r="X74" i="23"/>
  <c r="X17" i="23"/>
  <c r="W74" i="23"/>
  <c r="W17" i="23" s="1"/>
  <c r="V74" i="23"/>
  <c r="V17" i="23" s="1"/>
  <c r="U74" i="23"/>
  <c r="U17" i="23"/>
  <c r="T74" i="23"/>
  <c r="T17" i="23" s="1"/>
  <c r="S74" i="23"/>
  <c r="R74" i="23"/>
  <c r="R17" i="23" s="1"/>
  <c r="Q74" i="23"/>
  <c r="Q17" i="23"/>
  <c r="P74" i="23"/>
  <c r="P17" i="23"/>
  <c r="O74" i="23"/>
  <c r="O17" i="23" s="1"/>
  <c r="N74" i="23"/>
  <c r="N17" i="23"/>
  <c r="M74" i="23"/>
  <c r="M17" i="23"/>
  <c r="L74" i="23"/>
  <c r="K74" i="23"/>
  <c r="K17" i="23" s="1"/>
  <c r="J74" i="23"/>
  <c r="J17" i="23" s="1"/>
  <c r="H74" i="23"/>
  <c r="H17" i="23" s="1"/>
  <c r="G74" i="23"/>
  <c r="G17" i="23" s="1"/>
  <c r="F74" i="23"/>
  <c r="E74" i="23"/>
  <c r="E17" i="23" s="1"/>
  <c r="V74" i="12"/>
  <c r="U74" i="12"/>
  <c r="U17" i="12" s="1"/>
  <c r="T74" i="12"/>
  <c r="T17" i="12" s="1"/>
  <c r="S74" i="12"/>
  <c r="S17" i="12" s="1"/>
  <c r="R74" i="12"/>
  <c r="R17" i="12" s="1"/>
  <c r="Q74" i="12"/>
  <c r="Q17" i="12" s="1"/>
  <c r="P74" i="12"/>
  <c r="P17" i="12" s="1"/>
  <c r="N74" i="12"/>
  <c r="N17" i="12" s="1"/>
  <c r="M74" i="12"/>
  <c r="L74" i="12"/>
  <c r="K74" i="12"/>
  <c r="K17" i="12" s="1"/>
  <c r="J74" i="12"/>
  <c r="J17" i="12" s="1"/>
  <c r="I74" i="12"/>
  <c r="I17" i="12" s="1"/>
  <c r="H74" i="12"/>
  <c r="H17" i="12" s="1"/>
  <c r="F74" i="12"/>
  <c r="F17" i="12" s="1"/>
  <c r="K73" i="4"/>
  <c r="K15" i="4" s="1"/>
  <c r="J73" i="4"/>
  <c r="J15" i="4" s="1"/>
  <c r="I73" i="4"/>
  <c r="I15" i="4" s="1"/>
  <c r="H73" i="4"/>
  <c r="G73" i="4"/>
  <c r="F73" i="4"/>
  <c r="Y70" i="15"/>
  <c r="Y15" i="15" s="1"/>
  <c r="X70" i="15"/>
  <c r="X15" i="15" s="1"/>
  <c r="X10" i="15" s="1"/>
  <c r="W70" i="15"/>
  <c r="V70" i="15"/>
  <c r="U70" i="15"/>
  <c r="T70" i="15"/>
  <c r="S70" i="15"/>
  <c r="R70" i="15"/>
  <c r="Q70" i="15"/>
  <c r="P70" i="15"/>
  <c r="O70" i="15"/>
  <c r="N70" i="15"/>
  <c r="M70" i="15"/>
  <c r="L70" i="15"/>
  <c r="K70" i="15"/>
  <c r="J70" i="15"/>
  <c r="I70" i="15"/>
  <c r="H70" i="15"/>
  <c r="G70" i="15"/>
  <c r="F70" i="15"/>
  <c r="E70" i="15"/>
  <c r="D70" i="15"/>
  <c r="C70" i="15"/>
  <c r="AA70" i="23"/>
  <c r="Z70" i="23"/>
  <c r="Y70" i="23"/>
  <c r="X70" i="23"/>
  <c r="W70" i="23"/>
  <c r="V70" i="23"/>
  <c r="U70" i="23"/>
  <c r="T70" i="23"/>
  <c r="S70" i="23"/>
  <c r="R70" i="23"/>
  <c r="Q70" i="23"/>
  <c r="P70" i="23"/>
  <c r="O70" i="23"/>
  <c r="N70" i="23"/>
  <c r="M70" i="23"/>
  <c r="L70" i="23"/>
  <c r="K70" i="23"/>
  <c r="J70" i="23"/>
  <c r="H70" i="23"/>
  <c r="G70" i="23"/>
  <c r="F70" i="23"/>
  <c r="E70" i="23"/>
  <c r="V70" i="12"/>
  <c r="U70" i="12"/>
  <c r="T70" i="12"/>
  <c r="S70" i="12"/>
  <c r="R70" i="12"/>
  <c r="Q70" i="12"/>
  <c r="P70" i="12"/>
  <c r="N70" i="12"/>
  <c r="M70" i="12"/>
  <c r="L70" i="12"/>
  <c r="K70" i="12"/>
  <c r="J70" i="12"/>
  <c r="I70" i="12"/>
  <c r="H70" i="12"/>
  <c r="F70" i="12"/>
  <c r="K69" i="4"/>
  <c r="J69" i="4"/>
  <c r="I69" i="4"/>
  <c r="H69" i="4"/>
  <c r="G69" i="4"/>
  <c r="F69" i="4"/>
  <c r="E69" i="4" s="1"/>
  <c r="AB62" i="14"/>
  <c r="AA62" i="14"/>
  <c r="Z62" i="14"/>
  <c r="Y62" i="14"/>
  <c r="X62" i="14"/>
  <c r="X16" i="14" s="1"/>
  <c r="W62" i="14"/>
  <c r="W16" i="14" s="1"/>
  <c r="V62" i="14"/>
  <c r="V16" i="14" s="1"/>
  <c r="U62" i="14"/>
  <c r="T62" i="14"/>
  <c r="T16" i="14" s="1"/>
  <c r="S62" i="14"/>
  <c r="R62" i="14"/>
  <c r="Q62" i="14"/>
  <c r="O62" i="14"/>
  <c r="N62" i="14"/>
  <c r="M62" i="14"/>
  <c r="M16" i="14" s="1"/>
  <c r="L62" i="14"/>
  <c r="L16" i="14" s="1"/>
  <c r="K62" i="14"/>
  <c r="K16" i="14" s="1"/>
  <c r="K11" i="14" s="1"/>
  <c r="J62" i="14"/>
  <c r="J16" i="14" s="1"/>
  <c r="H62" i="14"/>
  <c r="H16" i="14" s="1"/>
  <c r="G62" i="14"/>
  <c r="G16" i="14" s="1"/>
  <c r="F62" i="14"/>
  <c r="E62" i="14"/>
  <c r="D62" i="14"/>
  <c r="C62" i="14"/>
  <c r="AA62" i="23"/>
  <c r="Z62" i="23"/>
  <c r="Z16" i="23" s="1"/>
  <c r="Z11" i="23" s="1"/>
  <c r="Y62" i="23"/>
  <c r="X62" i="23"/>
  <c r="W62" i="23"/>
  <c r="V62" i="23"/>
  <c r="U62" i="23"/>
  <c r="T62" i="23"/>
  <c r="S62" i="23"/>
  <c r="R62" i="23"/>
  <c r="Q62" i="23"/>
  <c r="P62" i="23"/>
  <c r="O62" i="23"/>
  <c r="N62" i="23"/>
  <c r="M62" i="23"/>
  <c r="L62" i="23"/>
  <c r="K62" i="23"/>
  <c r="J62" i="23"/>
  <c r="H62" i="23"/>
  <c r="G62" i="23"/>
  <c r="F62" i="23"/>
  <c r="E62" i="23"/>
  <c r="D62" i="23"/>
  <c r="V62" i="12"/>
  <c r="V16" i="12" s="1"/>
  <c r="U62" i="12"/>
  <c r="T62" i="12"/>
  <c r="T16" i="12" s="1"/>
  <c r="S62" i="12"/>
  <c r="R62" i="12"/>
  <c r="R16" i="12" s="1"/>
  <c r="R11" i="12" s="1"/>
  <c r="Q62" i="12"/>
  <c r="Q16" i="12" s="1"/>
  <c r="Q11" i="12" s="1"/>
  <c r="P62" i="12"/>
  <c r="P16" i="12" s="1"/>
  <c r="N62" i="12"/>
  <c r="M62" i="12"/>
  <c r="M16" i="12" s="1"/>
  <c r="L62" i="12"/>
  <c r="K62" i="12"/>
  <c r="J62" i="12"/>
  <c r="I62" i="12"/>
  <c r="I16" i="12" s="1"/>
  <c r="I11" i="12" s="1"/>
  <c r="H62" i="12"/>
  <c r="F62" i="12"/>
  <c r="F16" i="12" s="1"/>
  <c r="I59" i="21"/>
  <c r="H59" i="21"/>
  <c r="G59" i="21"/>
  <c r="F59" i="21"/>
  <c r="E59" i="21"/>
  <c r="D59" i="21"/>
  <c r="C59" i="21"/>
  <c r="Y62" i="15"/>
  <c r="X62" i="15"/>
  <c r="W62" i="15"/>
  <c r="V62" i="15"/>
  <c r="U62" i="15"/>
  <c r="T62" i="15"/>
  <c r="S62" i="15"/>
  <c r="R62" i="15"/>
  <c r="Q62" i="15"/>
  <c r="P62" i="15"/>
  <c r="O62" i="15"/>
  <c r="O15" i="15" s="1"/>
  <c r="O10" i="15" s="1"/>
  <c r="N62" i="15"/>
  <c r="M62" i="15"/>
  <c r="L62" i="15"/>
  <c r="K62" i="15"/>
  <c r="K15" i="15" s="1"/>
  <c r="K10" i="15" s="1"/>
  <c r="J62" i="15"/>
  <c r="I62" i="15"/>
  <c r="H62" i="15"/>
  <c r="G62" i="15"/>
  <c r="F62" i="15"/>
  <c r="E62" i="15"/>
  <c r="E15" i="15" s="1"/>
  <c r="D62" i="15"/>
  <c r="C62" i="15"/>
  <c r="K61" i="4"/>
  <c r="J61" i="4"/>
  <c r="I61" i="4"/>
  <c r="H61" i="4"/>
  <c r="G61" i="4"/>
  <c r="F61" i="4"/>
  <c r="I51" i="21"/>
  <c r="I11" i="21" s="1"/>
  <c r="H51" i="21"/>
  <c r="G51" i="21"/>
  <c r="G11" i="21" s="1"/>
  <c r="F51" i="21"/>
  <c r="F11" i="21" s="1"/>
  <c r="E51" i="21"/>
  <c r="E11" i="21" s="1"/>
  <c r="D51" i="21"/>
  <c r="C51" i="21"/>
  <c r="C11" i="21" s="1"/>
  <c r="Y54" i="15"/>
  <c r="Y14" i="15" s="1"/>
  <c r="X54" i="15"/>
  <c r="W54" i="15"/>
  <c r="W14" i="15" s="1"/>
  <c r="V54" i="15"/>
  <c r="V14" i="15" s="1"/>
  <c r="U54" i="15"/>
  <c r="U14" i="15" s="1"/>
  <c r="T54" i="15"/>
  <c r="S54" i="15"/>
  <c r="R54" i="15"/>
  <c r="R14" i="15" s="1"/>
  <c r="Q54" i="15"/>
  <c r="Q14" i="15" s="1"/>
  <c r="P54" i="15"/>
  <c r="O54" i="15"/>
  <c r="O14" i="15" s="1"/>
  <c r="N54" i="15"/>
  <c r="N14" i="15" s="1"/>
  <c r="M54" i="15"/>
  <c r="L54" i="15"/>
  <c r="L14" i="15" s="1"/>
  <c r="K54" i="15"/>
  <c r="K14" i="15" s="1"/>
  <c r="J54" i="15"/>
  <c r="I54" i="15"/>
  <c r="I14" i="15" s="1"/>
  <c r="H54" i="15"/>
  <c r="H14" i="15" s="1"/>
  <c r="G54" i="15"/>
  <c r="G14" i="15" s="1"/>
  <c r="F54" i="15"/>
  <c r="F14" i="15" s="1"/>
  <c r="E54" i="15"/>
  <c r="E14" i="15" s="1"/>
  <c r="D54" i="15"/>
  <c r="C54" i="15"/>
  <c r="C14" i="15" s="1"/>
  <c r="AB54" i="14"/>
  <c r="AA54" i="14"/>
  <c r="AA15" i="14" s="1"/>
  <c r="Z54" i="14"/>
  <c r="Z15" i="14" s="1"/>
  <c r="Y54" i="14"/>
  <c r="Y15" i="14" s="1"/>
  <c r="X54" i="14"/>
  <c r="X15" i="14" s="1"/>
  <c r="W54" i="14"/>
  <c r="W15" i="14" s="1"/>
  <c r="V54" i="14"/>
  <c r="V15" i="14" s="1"/>
  <c r="U54" i="14"/>
  <c r="U15" i="14" s="1"/>
  <c r="T54" i="14"/>
  <c r="S54" i="14"/>
  <c r="S15" i="14" s="1"/>
  <c r="R54" i="14"/>
  <c r="R15" i="14" s="1"/>
  <c r="Q54" i="14"/>
  <c r="Q15" i="14" s="1"/>
  <c r="O54" i="14"/>
  <c r="O15" i="14" s="1"/>
  <c r="N54" i="14"/>
  <c r="N15" i="14" s="1"/>
  <c r="M54" i="14"/>
  <c r="L54" i="14"/>
  <c r="L15" i="14" s="1"/>
  <c r="K54" i="14"/>
  <c r="K15" i="14" s="1"/>
  <c r="J54" i="14"/>
  <c r="J15" i="14" s="1"/>
  <c r="H54" i="14"/>
  <c r="H15" i="14" s="1"/>
  <c r="G54" i="14"/>
  <c r="G15" i="14" s="1"/>
  <c r="F54" i="14"/>
  <c r="E54" i="14"/>
  <c r="E15" i="14" s="1"/>
  <c r="D54" i="14"/>
  <c r="D15" i="14" s="1"/>
  <c r="C54" i="14"/>
  <c r="C15" i="14" s="1"/>
  <c r="AA54" i="23"/>
  <c r="Z54" i="23"/>
  <c r="Y54" i="23"/>
  <c r="X54" i="23"/>
  <c r="X15" i="23" s="1"/>
  <c r="W54" i="23"/>
  <c r="V54" i="23"/>
  <c r="V15" i="23" s="1"/>
  <c r="U54" i="23"/>
  <c r="T54" i="23"/>
  <c r="T15" i="23" s="1"/>
  <c r="S54" i="23"/>
  <c r="S15" i="23" s="1"/>
  <c r="R54" i="23"/>
  <c r="R15" i="23" s="1"/>
  <c r="Q54" i="23"/>
  <c r="P54" i="23"/>
  <c r="P15" i="23" s="1"/>
  <c r="O54" i="23"/>
  <c r="O15" i="23" s="1"/>
  <c r="N54" i="23"/>
  <c r="N15" i="23" s="1"/>
  <c r="M54" i="23"/>
  <c r="M15" i="23" s="1"/>
  <c r="L54" i="23"/>
  <c r="L15" i="23" s="1"/>
  <c r="K54" i="23"/>
  <c r="K15" i="23" s="1"/>
  <c r="J54" i="23"/>
  <c r="J15" i="23" s="1"/>
  <c r="H54" i="23"/>
  <c r="H15" i="23" s="1"/>
  <c r="G54" i="23"/>
  <c r="F54" i="23"/>
  <c r="F15" i="23" s="1"/>
  <c r="E54" i="23"/>
  <c r="E15" i="23" s="1"/>
  <c r="V54" i="12"/>
  <c r="U54" i="12"/>
  <c r="U15" i="12" s="1"/>
  <c r="T54" i="12"/>
  <c r="T15" i="12" s="1"/>
  <c r="S54" i="12"/>
  <c r="S15" i="12" s="1"/>
  <c r="R54" i="12"/>
  <c r="Q54" i="12"/>
  <c r="Q15" i="12" s="1"/>
  <c r="P54" i="12"/>
  <c r="P15" i="12" s="1"/>
  <c r="N54" i="12"/>
  <c r="M54" i="12"/>
  <c r="M15" i="12" s="1"/>
  <c r="L54" i="12"/>
  <c r="L15" i="12" s="1"/>
  <c r="K54" i="12"/>
  <c r="K15" i="12" s="1"/>
  <c r="J54" i="12"/>
  <c r="J15" i="12" s="1"/>
  <c r="I54" i="12"/>
  <c r="I15" i="12" s="1"/>
  <c r="H54" i="12"/>
  <c r="F54" i="12"/>
  <c r="D54" i="12"/>
  <c r="D15" i="12" s="1"/>
  <c r="K53" i="4"/>
  <c r="K13" i="4" s="1"/>
  <c r="J53" i="4"/>
  <c r="J13" i="4" s="1"/>
  <c r="I53" i="4"/>
  <c r="I13" i="4" s="1"/>
  <c r="H53" i="4"/>
  <c r="G53" i="4"/>
  <c r="G13" i="4" s="1"/>
  <c r="F53" i="4"/>
  <c r="F13" i="4" s="1"/>
  <c r="E13" i="4" s="1"/>
  <c r="D13" i="4"/>
  <c r="I41" i="21"/>
  <c r="H41" i="21"/>
  <c r="G41" i="21"/>
  <c r="F41" i="21"/>
  <c r="E41" i="21"/>
  <c r="D41" i="21"/>
  <c r="C41" i="21"/>
  <c r="J14" i="14"/>
  <c r="G14" i="14"/>
  <c r="AA44" i="23"/>
  <c r="Z44" i="23"/>
  <c r="Y44" i="23"/>
  <c r="X44" i="23"/>
  <c r="W44" i="23"/>
  <c r="V44" i="23"/>
  <c r="U44" i="23"/>
  <c r="T44" i="23"/>
  <c r="S44" i="23"/>
  <c r="R44" i="23"/>
  <c r="Q44" i="23"/>
  <c r="P44" i="23"/>
  <c r="O44" i="23"/>
  <c r="N44" i="23"/>
  <c r="M44" i="23"/>
  <c r="L44" i="23"/>
  <c r="L14" i="23" s="1"/>
  <c r="K44" i="23"/>
  <c r="J44" i="23"/>
  <c r="H44" i="23"/>
  <c r="G44" i="23"/>
  <c r="F44" i="23"/>
  <c r="E44" i="23"/>
  <c r="V44" i="12"/>
  <c r="U44" i="12"/>
  <c r="T44" i="12"/>
  <c r="S44" i="12"/>
  <c r="R44" i="12"/>
  <c r="Q44" i="12"/>
  <c r="P44" i="12"/>
  <c r="N44" i="12"/>
  <c r="M44" i="12"/>
  <c r="L44" i="12"/>
  <c r="K44" i="12"/>
  <c r="J44" i="12"/>
  <c r="I44" i="12"/>
  <c r="H44" i="12"/>
  <c r="F44" i="12"/>
  <c r="E44" i="12"/>
  <c r="D44" i="12"/>
  <c r="F70" i="26"/>
  <c r="F70" i="17"/>
  <c r="G70" i="17"/>
  <c r="I32" i="21"/>
  <c r="H32" i="21"/>
  <c r="G32" i="21"/>
  <c r="F32" i="21"/>
  <c r="E32" i="21"/>
  <c r="D32" i="21"/>
  <c r="C32" i="21"/>
  <c r="Y34" i="15"/>
  <c r="Y13" i="15" s="1"/>
  <c r="X34" i="15"/>
  <c r="X13" i="15" s="1"/>
  <c r="W34" i="15"/>
  <c r="W13" i="15" s="1"/>
  <c r="V34" i="15"/>
  <c r="U34" i="15"/>
  <c r="T34" i="15"/>
  <c r="T13" i="15" s="1"/>
  <c r="S34" i="15"/>
  <c r="S13" i="15" s="1"/>
  <c r="R34" i="15"/>
  <c r="Q34" i="15"/>
  <c r="Q13" i="15" s="1"/>
  <c r="P34" i="15"/>
  <c r="P13" i="15" s="1"/>
  <c r="O34" i="15"/>
  <c r="O13" i="15" s="1"/>
  <c r="N34" i="15"/>
  <c r="N13" i="15" s="1"/>
  <c r="M34" i="15"/>
  <c r="L34" i="15"/>
  <c r="K34" i="15"/>
  <c r="J34" i="15"/>
  <c r="J13" i="15" s="1"/>
  <c r="I34" i="15"/>
  <c r="H34" i="15"/>
  <c r="H13" i="15" s="1"/>
  <c r="G34" i="15"/>
  <c r="F34" i="15"/>
  <c r="F13" i="15" s="1"/>
  <c r="E34" i="15"/>
  <c r="D34" i="15"/>
  <c r="D13" i="15" s="1"/>
  <c r="C34" i="15"/>
  <c r="AB35" i="14"/>
  <c r="AA35" i="14"/>
  <c r="Z35" i="14"/>
  <c r="Y35" i="14"/>
  <c r="Y14" i="14" s="1"/>
  <c r="X35" i="14"/>
  <c r="W35" i="14"/>
  <c r="V35" i="14"/>
  <c r="V14" i="14" s="1"/>
  <c r="U35" i="14"/>
  <c r="U14" i="14" s="1"/>
  <c r="T35" i="14"/>
  <c r="S35" i="14"/>
  <c r="S14" i="14" s="1"/>
  <c r="R35" i="14"/>
  <c r="Q35" i="14"/>
  <c r="O35" i="14"/>
  <c r="N35" i="14"/>
  <c r="N14" i="14" s="1"/>
  <c r="M35" i="14"/>
  <c r="L35" i="14"/>
  <c r="L14" i="14" s="1"/>
  <c r="K35" i="14"/>
  <c r="J35" i="14"/>
  <c r="H35" i="14"/>
  <c r="G35" i="14"/>
  <c r="F35" i="14"/>
  <c r="E35" i="14"/>
  <c r="E14" i="14" s="1"/>
  <c r="D35" i="14"/>
  <c r="C35" i="14"/>
  <c r="AA35" i="23"/>
  <c r="AA14" i="23" s="1"/>
  <c r="Z35" i="23"/>
  <c r="Y35" i="23"/>
  <c r="X35" i="23"/>
  <c r="W35" i="23"/>
  <c r="V35" i="23"/>
  <c r="V14" i="23" s="1"/>
  <c r="U35" i="23"/>
  <c r="T35" i="23"/>
  <c r="S35" i="23"/>
  <c r="R35" i="23"/>
  <c r="Q35" i="23"/>
  <c r="P35" i="23"/>
  <c r="O35" i="23"/>
  <c r="N35" i="23"/>
  <c r="N14" i="23" s="1"/>
  <c r="M35" i="23"/>
  <c r="M14" i="23" s="1"/>
  <c r="L35" i="23"/>
  <c r="K35" i="23"/>
  <c r="J35" i="23"/>
  <c r="J14" i="23" s="1"/>
  <c r="H35" i="23"/>
  <c r="G35" i="23"/>
  <c r="F35" i="23"/>
  <c r="F14" i="23" s="1"/>
  <c r="E35" i="23"/>
  <c r="I35" i="23"/>
  <c r="I14" i="23" s="1"/>
  <c r="V35" i="12"/>
  <c r="U35" i="12"/>
  <c r="T35" i="12"/>
  <c r="T14" i="12" s="1"/>
  <c r="S35" i="12"/>
  <c r="R35" i="12"/>
  <c r="Q35" i="12"/>
  <c r="P35" i="12"/>
  <c r="N35" i="12"/>
  <c r="N14" i="12" s="1"/>
  <c r="M35" i="12"/>
  <c r="L35" i="12"/>
  <c r="K35" i="12"/>
  <c r="K14" i="12" s="1"/>
  <c r="J35" i="12"/>
  <c r="J14" i="12" s="1"/>
  <c r="I35" i="12"/>
  <c r="H35" i="12"/>
  <c r="F35" i="12"/>
  <c r="E35" i="12"/>
  <c r="E14" i="12" s="1"/>
  <c r="D35" i="12"/>
  <c r="K34" i="4"/>
  <c r="J34" i="4"/>
  <c r="I34" i="4"/>
  <c r="H34" i="4"/>
  <c r="G34" i="4"/>
  <c r="F34" i="4"/>
  <c r="E34" i="4" s="1"/>
  <c r="I28" i="21"/>
  <c r="H28" i="21"/>
  <c r="G28" i="21"/>
  <c r="F28" i="21"/>
  <c r="F10" i="21" s="1"/>
  <c r="E28" i="21"/>
  <c r="D28" i="21"/>
  <c r="C28" i="21"/>
  <c r="Q23" i="27"/>
  <c r="K30" i="4"/>
  <c r="K12" i="4" s="1"/>
  <c r="J30" i="4"/>
  <c r="I30" i="4"/>
  <c r="H30" i="4"/>
  <c r="H12" i="4" s="1"/>
  <c r="G30" i="4"/>
  <c r="G12" i="4" s="1"/>
  <c r="D30" i="4"/>
  <c r="D12" i="4" s="1"/>
  <c r="F30" i="4"/>
  <c r="I26" i="21"/>
  <c r="H26" i="21"/>
  <c r="G26" i="21"/>
  <c r="F26" i="21"/>
  <c r="E26" i="21"/>
  <c r="D26" i="21"/>
  <c r="C26" i="21"/>
  <c r="Y29" i="15"/>
  <c r="X29" i="15"/>
  <c r="W29" i="15"/>
  <c r="V29" i="15"/>
  <c r="U29" i="15"/>
  <c r="T29" i="15"/>
  <c r="S29" i="15"/>
  <c r="R29" i="15"/>
  <c r="Q29" i="15"/>
  <c r="P29" i="15"/>
  <c r="O29" i="15"/>
  <c r="N29" i="15"/>
  <c r="M29" i="15"/>
  <c r="L29" i="15"/>
  <c r="K29" i="15"/>
  <c r="J29" i="15"/>
  <c r="I29" i="15"/>
  <c r="H29" i="15"/>
  <c r="G29" i="15"/>
  <c r="F29" i="15"/>
  <c r="E29" i="15"/>
  <c r="D29" i="15"/>
  <c r="C29" i="15"/>
  <c r="AB30" i="14"/>
  <c r="AA30" i="14"/>
  <c r="Z30" i="14"/>
  <c r="Y30" i="14"/>
  <c r="X30" i="14"/>
  <c r="W30" i="14"/>
  <c r="V30" i="14"/>
  <c r="U30" i="14"/>
  <c r="T30" i="14"/>
  <c r="S30" i="14"/>
  <c r="R30" i="14"/>
  <c r="Q30" i="14"/>
  <c r="O30" i="14"/>
  <c r="N30" i="14"/>
  <c r="M30" i="14"/>
  <c r="L30" i="14"/>
  <c r="K30" i="14"/>
  <c r="J30" i="14"/>
  <c r="J13" i="14" s="1"/>
  <c r="H30" i="14"/>
  <c r="G30" i="14"/>
  <c r="F30" i="14"/>
  <c r="E30" i="14"/>
  <c r="D30" i="14"/>
  <c r="C30" i="14"/>
  <c r="AA30" i="23"/>
  <c r="Z30" i="23"/>
  <c r="Y30" i="23"/>
  <c r="X30" i="23"/>
  <c r="W30" i="23"/>
  <c r="V30" i="23"/>
  <c r="U30" i="23"/>
  <c r="T30" i="23"/>
  <c r="S30" i="23"/>
  <c r="R30" i="23"/>
  <c r="Q30" i="23"/>
  <c r="P30" i="23"/>
  <c r="O30" i="23"/>
  <c r="N30" i="23"/>
  <c r="M30" i="23"/>
  <c r="L30" i="23"/>
  <c r="K30" i="23"/>
  <c r="J30" i="23"/>
  <c r="H30" i="23"/>
  <c r="G30" i="23"/>
  <c r="G13" i="23" s="1"/>
  <c r="F30" i="23"/>
  <c r="E30" i="23"/>
  <c r="V30" i="12"/>
  <c r="U30" i="12"/>
  <c r="T30" i="12"/>
  <c r="S30" i="12"/>
  <c r="R30" i="12"/>
  <c r="Q30" i="12"/>
  <c r="P30" i="12"/>
  <c r="N30" i="12"/>
  <c r="M30" i="12"/>
  <c r="L30" i="12"/>
  <c r="K30" i="12"/>
  <c r="J30" i="12"/>
  <c r="I30" i="12"/>
  <c r="H30" i="12"/>
  <c r="F30" i="12"/>
  <c r="E30" i="12"/>
  <c r="D30" i="12"/>
  <c r="K28" i="4"/>
  <c r="J28" i="4"/>
  <c r="I28" i="4"/>
  <c r="I11" i="4" s="1"/>
  <c r="H28" i="4"/>
  <c r="G28" i="4"/>
  <c r="F28" i="4"/>
  <c r="E28" i="4"/>
  <c r="I22" i="21"/>
  <c r="I9" i="21" s="1"/>
  <c r="H22" i="21"/>
  <c r="G22" i="21"/>
  <c r="F22" i="21"/>
  <c r="E22" i="21"/>
  <c r="D22" i="21"/>
  <c r="C22" i="21"/>
  <c r="Y25" i="15"/>
  <c r="X25" i="15"/>
  <c r="W12" i="15"/>
  <c r="V25" i="15"/>
  <c r="U25" i="15"/>
  <c r="T25" i="15"/>
  <c r="S25" i="15"/>
  <c r="R25" i="15"/>
  <c r="Q25" i="15"/>
  <c r="P25" i="15"/>
  <c r="O25" i="15"/>
  <c r="O12" i="15" s="1"/>
  <c r="N25" i="15"/>
  <c r="M25" i="15"/>
  <c r="L25" i="15"/>
  <c r="J25" i="15"/>
  <c r="I25" i="15"/>
  <c r="H25" i="15"/>
  <c r="G25" i="15"/>
  <c r="G12" i="15" s="1"/>
  <c r="F25" i="15"/>
  <c r="F12" i="15" s="1"/>
  <c r="E25" i="15"/>
  <c r="D25" i="15"/>
  <c r="C25" i="15"/>
  <c r="C26" i="14"/>
  <c r="E26" i="14"/>
  <c r="F26" i="14"/>
  <c r="G26" i="14"/>
  <c r="H26" i="14"/>
  <c r="Q26" i="14"/>
  <c r="R26" i="14"/>
  <c r="R13" i="14" s="1"/>
  <c r="S26" i="14"/>
  <c r="T26" i="14"/>
  <c r="U26" i="14"/>
  <c r="V26" i="14"/>
  <c r="W26" i="14"/>
  <c r="W13" i="14" s="1"/>
  <c r="X26" i="14"/>
  <c r="Y26" i="14"/>
  <c r="Z26" i="14"/>
  <c r="AA26" i="14"/>
  <c r="AA13" i="14" s="1"/>
  <c r="AB26" i="14"/>
  <c r="AB13" i="14" s="1"/>
  <c r="AA26" i="23"/>
  <c r="Z26" i="23"/>
  <c r="Y26" i="23"/>
  <c r="Y13" i="23" s="1"/>
  <c r="X26" i="23"/>
  <c r="W26" i="23"/>
  <c r="W13" i="23" s="1"/>
  <c r="V26" i="23"/>
  <c r="U26" i="23"/>
  <c r="T26" i="23"/>
  <c r="S26" i="23"/>
  <c r="S13" i="23" s="1"/>
  <c r="R26" i="23"/>
  <c r="Q26" i="23"/>
  <c r="P26" i="23"/>
  <c r="O26" i="23"/>
  <c r="O13" i="23" s="1"/>
  <c r="N26" i="23"/>
  <c r="M26" i="23"/>
  <c r="L26" i="23"/>
  <c r="K26" i="23"/>
  <c r="J26" i="23"/>
  <c r="H26" i="23"/>
  <c r="F26" i="23"/>
  <c r="F13" i="23" s="1"/>
  <c r="E26" i="23"/>
  <c r="V26" i="12"/>
  <c r="U26" i="12"/>
  <c r="T26" i="12"/>
  <c r="T13" i="12" s="1"/>
  <c r="S26" i="12"/>
  <c r="R26" i="12"/>
  <c r="Q26" i="12"/>
  <c r="P26" i="12"/>
  <c r="N26" i="12"/>
  <c r="M26" i="12"/>
  <c r="L26" i="12"/>
  <c r="L13" i="12" s="1"/>
  <c r="K26" i="12"/>
  <c r="K13" i="12" s="1"/>
  <c r="K10" i="12" s="1"/>
  <c r="J26" i="12"/>
  <c r="I26" i="12"/>
  <c r="H26" i="12"/>
  <c r="H13" i="12" s="1"/>
  <c r="F26" i="12"/>
  <c r="F13" i="12" s="1"/>
  <c r="E26" i="12"/>
  <c r="D26" i="12"/>
  <c r="Y20" i="11"/>
  <c r="W20" i="11"/>
  <c r="T20" i="11"/>
  <c r="Q20" i="11"/>
  <c r="N20" i="11"/>
  <c r="K20" i="11"/>
  <c r="S14" i="15"/>
  <c r="J14" i="15"/>
  <c r="Q17" i="14"/>
  <c r="L17" i="12"/>
  <c r="R30" i="17"/>
  <c r="F75" i="17"/>
  <c r="F14" i="12"/>
  <c r="D14" i="26"/>
  <c r="D17" i="15"/>
  <c r="J17" i="21"/>
  <c r="J19" i="21"/>
  <c r="J20" i="21"/>
  <c r="J21" i="21"/>
  <c r="J23" i="21"/>
  <c r="J24" i="21"/>
  <c r="J25" i="21"/>
  <c r="J27" i="21"/>
  <c r="J29" i="21"/>
  <c r="J30" i="21"/>
  <c r="J31" i="21"/>
  <c r="J33" i="21"/>
  <c r="J34" i="21"/>
  <c r="J35" i="21"/>
  <c r="J36" i="21"/>
  <c r="J37" i="21"/>
  <c r="J38" i="21"/>
  <c r="J39" i="21"/>
  <c r="J40" i="21"/>
  <c r="J42" i="21"/>
  <c r="J43" i="21"/>
  <c r="J44" i="21"/>
  <c r="J45" i="21"/>
  <c r="J46" i="21"/>
  <c r="J47" i="21"/>
  <c r="J48" i="21"/>
  <c r="J49" i="21"/>
  <c r="J50" i="21"/>
  <c r="J52" i="21"/>
  <c r="J53" i="21"/>
  <c r="J54" i="21"/>
  <c r="J56" i="21"/>
  <c r="J57" i="21"/>
  <c r="J58" i="21"/>
  <c r="J60" i="21"/>
  <c r="J61" i="21"/>
  <c r="J62" i="21"/>
  <c r="J63" i="21"/>
  <c r="J64" i="21"/>
  <c r="J65" i="21"/>
  <c r="J66" i="21"/>
  <c r="J68" i="21"/>
  <c r="J69" i="21"/>
  <c r="J70" i="21"/>
  <c r="J72" i="21"/>
  <c r="J73" i="21"/>
  <c r="J74" i="21"/>
  <c r="J75" i="21"/>
  <c r="J86" i="21"/>
  <c r="J16" i="21"/>
  <c r="L11" i="34"/>
  <c r="O10" i="34"/>
  <c r="K11" i="34"/>
  <c r="K12" i="34" s="1"/>
  <c r="J11" i="34"/>
  <c r="J12" i="34" s="1"/>
  <c r="M79" i="4"/>
  <c r="N79" i="4" s="1"/>
  <c r="M80" i="4"/>
  <c r="M81" i="4"/>
  <c r="N81" i="4" s="1"/>
  <c r="M82" i="4"/>
  <c r="N82" i="4" s="1"/>
  <c r="M83" i="4"/>
  <c r="N83" i="4" s="1"/>
  <c r="M84" i="4"/>
  <c r="N84" i="4" s="1"/>
  <c r="M85" i="4"/>
  <c r="N85" i="4" s="1"/>
  <c r="M86" i="4"/>
  <c r="N86" i="4" s="1"/>
  <c r="R15" i="11"/>
  <c r="K73" i="27"/>
  <c r="R28" i="26"/>
  <c r="F73" i="26"/>
  <c r="D68" i="27"/>
  <c r="X12" i="11"/>
  <c r="V12" i="11"/>
  <c r="U12" i="11"/>
  <c r="S12" i="11"/>
  <c r="R12" i="11"/>
  <c r="P12" i="11"/>
  <c r="O12" i="11"/>
  <c r="M12" i="11"/>
  <c r="L12" i="11"/>
  <c r="J12" i="11"/>
  <c r="H12" i="11"/>
  <c r="F12" i="11"/>
  <c r="D12" i="11"/>
  <c r="C12" i="11"/>
  <c r="O13" i="27"/>
  <c r="E13" i="27"/>
  <c r="D13" i="27"/>
  <c r="C13" i="27"/>
  <c r="P13" i="26"/>
  <c r="O13" i="26"/>
  <c r="E13" i="26"/>
  <c r="D13" i="26"/>
  <c r="C13" i="26"/>
  <c r="P13" i="17"/>
  <c r="O13" i="17"/>
  <c r="E13" i="17"/>
  <c r="D13" i="17"/>
  <c r="I11" i="34"/>
  <c r="H11" i="34"/>
  <c r="O9" i="34"/>
  <c r="M13" i="15"/>
  <c r="X14" i="15"/>
  <c r="T14" i="15"/>
  <c r="P14" i="15"/>
  <c r="M14" i="15"/>
  <c r="U15" i="15"/>
  <c r="Y16" i="15"/>
  <c r="U16" i="15"/>
  <c r="S16" i="15"/>
  <c r="J16" i="15"/>
  <c r="F16" i="15"/>
  <c r="Y18" i="15"/>
  <c r="X18" i="15"/>
  <c r="W18" i="15"/>
  <c r="V18" i="15"/>
  <c r="U18" i="15"/>
  <c r="T18" i="15"/>
  <c r="S18" i="15"/>
  <c r="R18" i="15"/>
  <c r="Q18" i="15"/>
  <c r="P18" i="15"/>
  <c r="O18" i="15"/>
  <c r="N18" i="15"/>
  <c r="M18" i="15"/>
  <c r="L18" i="15"/>
  <c r="K18" i="15"/>
  <c r="J18" i="15"/>
  <c r="I18" i="15"/>
  <c r="H18" i="15"/>
  <c r="G18" i="15"/>
  <c r="F18" i="15"/>
  <c r="E18" i="15"/>
  <c r="D18" i="15"/>
  <c r="J18" i="14"/>
  <c r="AB19" i="14"/>
  <c r="AA19" i="14"/>
  <c r="Z19" i="14"/>
  <c r="Y19" i="14"/>
  <c r="X19" i="14"/>
  <c r="W19" i="14"/>
  <c r="L19" i="14"/>
  <c r="K19" i="14"/>
  <c r="J19" i="14"/>
  <c r="AB17" i="14"/>
  <c r="N17" i="14"/>
  <c r="J17" i="14"/>
  <c r="O18" i="14"/>
  <c r="U15" i="23"/>
  <c r="S17" i="23"/>
  <c r="AA19" i="23"/>
  <c r="Z19" i="23"/>
  <c r="Y19" i="23"/>
  <c r="X19" i="23"/>
  <c r="W19" i="23"/>
  <c r="V19" i="23"/>
  <c r="U19" i="23"/>
  <c r="T19" i="23"/>
  <c r="S19" i="23"/>
  <c r="R19" i="23"/>
  <c r="Q19" i="23"/>
  <c r="P19" i="23"/>
  <c r="O19" i="23"/>
  <c r="N19" i="23"/>
  <c r="M19" i="23"/>
  <c r="L19" i="23"/>
  <c r="K19" i="23"/>
  <c r="J19" i="23"/>
  <c r="H19" i="23"/>
  <c r="G19" i="23"/>
  <c r="F19" i="23"/>
  <c r="E19" i="23"/>
  <c r="N18" i="23"/>
  <c r="F18" i="23"/>
  <c r="V19" i="12"/>
  <c r="U19" i="12"/>
  <c r="V15" i="12"/>
  <c r="K19" i="12"/>
  <c r="J19" i="12"/>
  <c r="O18" i="27"/>
  <c r="O16" i="27"/>
  <c r="O15" i="27"/>
  <c r="P18" i="26"/>
  <c r="P17" i="26"/>
  <c r="P16" i="26"/>
  <c r="P15" i="26"/>
  <c r="O18" i="26"/>
  <c r="O17" i="26"/>
  <c r="O15" i="26"/>
  <c r="P19" i="17"/>
  <c r="P18" i="17"/>
  <c r="P17" i="17"/>
  <c r="P16" i="17"/>
  <c r="P15" i="17"/>
  <c r="O17" i="17"/>
  <c r="X16" i="11"/>
  <c r="V16" i="11"/>
  <c r="U16" i="11"/>
  <c r="S16" i="11"/>
  <c r="R16" i="11"/>
  <c r="T16" i="11" s="1"/>
  <c r="P16" i="11"/>
  <c r="O16" i="11"/>
  <c r="M16" i="11"/>
  <c r="L16" i="11"/>
  <c r="J16" i="11"/>
  <c r="K16" i="11" s="1"/>
  <c r="H16" i="11"/>
  <c r="F16" i="11"/>
  <c r="D16" i="11"/>
  <c r="C16" i="11"/>
  <c r="L43" i="30"/>
  <c r="C6" i="30"/>
  <c r="C7" i="30" s="1"/>
  <c r="G15" i="4"/>
  <c r="D17" i="4"/>
  <c r="F17" i="4"/>
  <c r="G17" i="4"/>
  <c r="H17" i="4"/>
  <c r="I17" i="4"/>
  <c r="J17" i="4"/>
  <c r="K17" i="4"/>
  <c r="H13" i="4"/>
  <c r="S17" i="14"/>
  <c r="F17" i="14"/>
  <c r="V17" i="12"/>
  <c r="M17" i="12"/>
  <c r="F75" i="26"/>
  <c r="C17" i="17"/>
  <c r="D17" i="17"/>
  <c r="F17" i="17" s="1"/>
  <c r="E17" i="17"/>
  <c r="L69" i="26"/>
  <c r="L68" i="26"/>
  <c r="R33" i="17"/>
  <c r="D14" i="15"/>
  <c r="G19" i="12"/>
  <c r="I8" i="34"/>
  <c r="J8" i="34"/>
  <c r="K8" i="34"/>
  <c r="L8" i="34"/>
  <c r="L12" i="34" s="1"/>
  <c r="H8" i="34"/>
  <c r="Q31" i="27"/>
  <c r="R31" i="26"/>
  <c r="M77" i="4"/>
  <c r="N77" i="4" s="1"/>
  <c r="M76" i="4"/>
  <c r="N76" i="4" s="1"/>
  <c r="M75" i="4"/>
  <c r="M74" i="4"/>
  <c r="N74" i="4" s="1"/>
  <c r="Q29" i="27"/>
  <c r="R29" i="26"/>
  <c r="R29" i="17"/>
  <c r="M68" i="4"/>
  <c r="N68" i="4" s="1"/>
  <c r="M67" i="4"/>
  <c r="N67" i="4" s="1"/>
  <c r="M66" i="4"/>
  <c r="N66" i="4" s="1"/>
  <c r="M65" i="4"/>
  <c r="N65" i="4"/>
  <c r="M64" i="4"/>
  <c r="N64" i="4" s="1"/>
  <c r="M63" i="4"/>
  <c r="N63" i="4"/>
  <c r="M62" i="4"/>
  <c r="N62" i="4" s="1"/>
  <c r="R28" i="17"/>
  <c r="M60" i="4"/>
  <c r="N60" i="4" s="1"/>
  <c r="M59" i="4"/>
  <c r="N59" i="4"/>
  <c r="M58" i="4"/>
  <c r="N58" i="4" s="1"/>
  <c r="AB15" i="14"/>
  <c r="M15" i="14"/>
  <c r="AA15" i="23"/>
  <c r="Q15" i="23"/>
  <c r="R15" i="12"/>
  <c r="Q26" i="27"/>
  <c r="R26" i="26"/>
  <c r="R26" i="17"/>
  <c r="M52" i="4"/>
  <c r="N52" i="4" s="1"/>
  <c r="M51" i="4"/>
  <c r="N51" i="4" s="1"/>
  <c r="M50" i="4"/>
  <c r="N50" i="4" s="1"/>
  <c r="M49" i="4"/>
  <c r="N49" i="4" s="1"/>
  <c r="M48" i="4"/>
  <c r="N48" i="4" s="1"/>
  <c r="M47" i="4"/>
  <c r="N47" i="4" s="1"/>
  <c r="M46" i="4"/>
  <c r="N46" i="4" s="1"/>
  <c r="M45" i="4"/>
  <c r="N45" i="4"/>
  <c r="M44" i="4"/>
  <c r="N44" i="4" s="1"/>
  <c r="Q25" i="27"/>
  <c r="R25" i="17"/>
  <c r="M42" i="4"/>
  <c r="N42" i="4" s="1"/>
  <c r="M41" i="4"/>
  <c r="N41" i="4" s="1"/>
  <c r="M40" i="4"/>
  <c r="N40" i="4" s="1"/>
  <c r="M39" i="4"/>
  <c r="N39" i="4" s="1"/>
  <c r="M38" i="4"/>
  <c r="N38" i="4" s="1"/>
  <c r="M37" i="4"/>
  <c r="N37" i="4" s="1"/>
  <c r="M36" i="4"/>
  <c r="N36" i="4" s="1"/>
  <c r="M35" i="4"/>
  <c r="N35" i="4" s="1"/>
  <c r="R14" i="14"/>
  <c r="Q24" i="27"/>
  <c r="R24" i="26"/>
  <c r="R24" i="17"/>
  <c r="M33" i="4"/>
  <c r="N33" i="4" s="1"/>
  <c r="M32" i="4"/>
  <c r="N32" i="4" s="1"/>
  <c r="M31" i="4"/>
  <c r="N31" i="4" s="1"/>
  <c r="F68" i="26"/>
  <c r="R23" i="17"/>
  <c r="M29" i="4"/>
  <c r="N29" i="4" s="1"/>
  <c r="Q22" i="27"/>
  <c r="R22" i="17"/>
  <c r="M27" i="4"/>
  <c r="N27" i="4" s="1"/>
  <c r="M26" i="4"/>
  <c r="N26" i="4"/>
  <c r="M25" i="4"/>
  <c r="N25" i="4" s="1"/>
  <c r="Q20" i="27"/>
  <c r="R20" i="26"/>
  <c r="R20" i="17"/>
  <c r="M19" i="4"/>
  <c r="N19" i="4" s="1"/>
  <c r="M18" i="4"/>
  <c r="N18" i="4" s="1"/>
  <c r="O6" i="34"/>
  <c r="M43" i="30"/>
  <c r="N43" i="30"/>
  <c r="O43" i="30"/>
  <c r="C13" i="11"/>
  <c r="C14" i="11"/>
  <c r="C15" i="11"/>
  <c r="C10" i="11" s="1"/>
  <c r="C17" i="11"/>
  <c r="C18" i="11"/>
  <c r="J69" i="27"/>
  <c r="E69" i="27"/>
  <c r="J71" i="27"/>
  <c r="J60" i="27" s="1"/>
  <c r="J15" i="27" s="1"/>
  <c r="E71" i="27"/>
  <c r="E60" i="27" s="1"/>
  <c r="L73" i="27"/>
  <c r="L74" i="27"/>
  <c r="L75" i="27"/>
  <c r="L62" i="27"/>
  <c r="L78" i="27"/>
  <c r="L76" i="27"/>
  <c r="L77" i="27"/>
  <c r="L65" i="27"/>
  <c r="L66" i="27"/>
  <c r="L67" i="27"/>
  <c r="L69" i="27"/>
  <c r="L71" i="27"/>
  <c r="L60" i="27" s="1"/>
  <c r="E73" i="27"/>
  <c r="E72" i="27"/>
  <c r="E74" i="27"/>
  <c r="E75" i="27"/>
  <c r="E62" i="27" s="1"/>
  <c r="E78" i="27"/>
  <c r="E64" i="27" s="1"/>
  <c r="E76" i="27"/>
  <c r="E77" i="27"/>
  <c r="E65" i="27"/>
  <c r="E66" i="27"/>
  <c r="E67" i="27"/>
  <c r="O16" i="26"/>
  <c r="O11" i="26"/>
  <c r="C14" i="26"/>
  <c r="C15" i="26"/>
  <c r="C16" i="26"/>
  <c r="C17" i="26"/>
  <c r="C11" i="26" s="1"/>
  <c r="C18" i="26"/>
  <c r="C12" i="26" s="1"/>
  <c r="C19" i="26"/>
  <c r="D14" i="17"/>
  <c r="D15" i="17"/>
  <c r="D16" i="17"/>
  <c r="D18" i="17"/>
  <c r="D19" i="17"/>
  <c r="C14" i="17"/>
  <c r="C10" i="17" s="1"/>
  <c r="C15" i="17"/>
  <c r="C16" i="17"/>
  <c r="C18" i="17"/>
  <c r="C19" i="17"/>
  <c r="O14" i="17"/>
  <c r="O15" i="17"/>
  <c r="O16" i="17"/>
  <c r="O11" i="17" s="1"/>
  <c r="O19" i="17"/>
  <c r="G65" i="26"/>
  <c r="G66" i="26"/>
  <c r="G67" i="26"/>
  <c r="G58" i="26" s="1"/>
  <c r="E65" i="26"/>
  <c r="E66" i="26"/>
  <c r="E67" i="26"/>
  <c r="H65" i="26"/>
  <c r="H66" i="26"/>
  <c r="H67" i="26"/>
  <c r="I65" i="26"/>
  <c r="I66" i="26"/>
  <c r="I67" i="26"/>
  <c r="J65" i="26"/>
  <c r="J66" i="26"/>
  <c r="J67" i="26"/>
  <c r="L65" i="26"/>
  <c r="L66" i="26"/>
  <c r="L67" i="26"/>
  <c r="M65" i="26"/>
  <c r="M66" i="26"/>
  <c r="M67" i="26"/>
  <c r="N65" i="26"/>
  <c r="N58" i="26" s="1"/>
  <c r="N66" i="26"/>
  <c r="N67" i="26"/>
  <c r="G65" i="17"/>
  <c r="G66" i="17"/>
  <c r="G67" i="17"/>
  <c r="E65" i="17"/>
  <c r="E66" i="17"/>
  <c r="E67" i="17"/>
  <c r="H65" i="17"/>
  <c r="H66" i="17"/>
  <c r="H67" i="17"/>
  <c r="K65" i="17"/>
  <c r="K66" i="17"/>
  <c r="K67" i="17"/>
  <c r="L65" i="17"/>
  <c r="L66" i="17"/>
  <c r="L67" i="17"/>
  <c r="N65" i="17"/>
  <c r="N66" i="17"/>
  <c r="N67" i="17"/>
  <c r="X17" i="11"/>
  <c r="X18" i="11"/>
  <c r="G72" i="17"/>
  <c r="G73" i="17"/>
  <c r="G74" i="17"/>
  <c r="G75" i="17"/>
  <c r="G62" i="17" s="1"/>
  <c r="E72" i="17"/>
  <c r="E73" i="17"/>
  <c r="E74" i="17"/>
  <c r="E75" i="17"/>
  <c r="E62" i="17" s="1"/>
  <c r="G76" i="26"/>
  <c r="G77" i="26"/>
  <c r="G64" i="26"/>
  <c r="G19" i="26" s="1"/>
  <c r="E76" i="26"/>
  <c r="E77" i="26"/>
  <c r="E64" i="26"/>
  <c r="G72" i="26"/>
  <c r="G73" i="26"/>
  <c r="G74" i="26"/>
  <c r="G75" i="26"/>
  <c r="G62" i="26" s="1"/>
  <c r="E72" i="26"/>
  <c r="E73" i="26"/>
  <c r="E74" i="26"/>
  <c r="E75" i="26"/>
  <c r="E62" i="26" s="1"/>
  <c r="M69" i="26"/>
  <c r="E68" i="26"/>
  <c r="E69" i="26"/>
  <c r="J69" i="26"/>
  <c r="G69" i="26"/>
  <c r="G73" i="27"/>
  <c r="G74" i="27"/>
  <c r="G75" i="27"/>
  <c r="G62" i="27" s="1"/>
  <c r="G17" i="27" s="1"/>
  <c r="G69" i="27"/>
  <c r="G71" i="27"/>
  <c r="G60" i="27" s="1"/>
  <c r="I65" i="27"/>
  <c r="I58" i="27" s="1"/>
  <c r="U19" i="14"/>
  <c r="V19" i="14"/>
  <c r="I15" i="21"/>
  <c r="M15" i="28"/>
  <c r="G68" i="17"/>
  <c r="G69" i="17"/>
  <c r="E68" i="17"/>
  <c r="E69" i="17"/>
  <c r="C65" i="17"/>
  <c r="C58" i="17" s="1"/>
  <c r="C66" i="17"/>
  <c r="C67" i="17"/>
  <c r="C68" i="17"/>
  <c r="C69" i="17"/>
  <c r="C70" i="17"/>
  <c r="C71" i="17"/>
  <c r="C60" i="17" s="1"/>
  <c r="C72" i="17"/>
  <c r="C73" i="17"/>
  <c r="C74" i="17"/>
  <c r="C75" i="17"/>
  <c r="C62" i="17"/>
  <c r="C76" i="17"/>
  <c r="C77" i="17"/>
  <c r="C78" i="17"/>
  <c r="C64" i="17" s="1"/>
  <c r="D65" i="17"/>
  <c r="D66" i="17"/>
  <c r="D67" i="17"/>
  <c r="D68" i="17"/>
  <c r="D69" i="17"/>
  <c r="D70" i="17"/>
  <c r="D71" i="17"/>
  <c r="D60" i="17"/>
  <c r="D72" i="17"/>
  <c r="D73" i="17"/>
  <c r="D74" i="17"/>
  <c r="D75" i="17"/>
  <c r="D62" i="17" s="1"/>
  <c r="D76" i="17"/>
  <c r="D77" i="17"/>
  <c r="D78" i="17"/>
  <c r="D64" i="17" s="1"/>
  <c r="E71" i="17"/>
  <c r="E60" i="17" s="1"/>
  <c r="F60" i="17" s="1"/>
  <c r="E76" i="17"/>
  <c r="E77" i="17"/>
  <c r="E78" i="17"/>
  <c r="E64" i="17" s="1"/>
  <c r="G71" i="17"/>
  <c r="G60" i="17" s="1"/>
  <c r="G76" i="17"/>
  <c r="G77" i="17"/>
  <c r="G63" i="17" s="1"/>
  <c r="G78" i="17"/>
  <c r="G64" i="17" s="1"/>
  <c r="H68" i="17"/>
  <c r="H69" i="17"/>
  <c r="H71" i="17"/>
  <c r="H72" i="17"/>
  <c r="J72" i="17" s="1"/>
  <c r="H73" i="17"/>
  <c r="H74" i="17"/>
  <c r="H75" i="17"/>
  <c r="H62" i="17" s="1"/>
  <c r="H76" i="17"/>
  <c r="H77" i="17"/>
  <c r="H78" i="17"/>
  <c r="H64" i="17" s="1"/>
  <c r="H19" i="17" s="1"/>
  <c r="I65" i="17"/>
  <c r="J65" i="17" s="1"/>
  <c r="I66" i="17"/>
  <c r="I67" i="17"/>
  <c r="I68" i="17"/>
  <c r="J68" i="17" s="1"/>
  <c r="I69" i="17"/>
  <c r="I71" i="17"/>
  <c r="I60" i="17" s="1"/>
  <c r="I72" i="17"/>
  <c r="I73" i="17"/>
  <c r="J73" i="17" s="1"/>
  <c r="I74" i="17"/>
  <c r="I75" i="17"/>
  <c r="I62" i="17" s="1"/>
  <c r="I17" i="17" s="1"/>
  <c r="I77" i="17"/>
  <c r="I78" i="17"/>
  <c r="I64" i="17" s="1"/>
  <c r="I19" i="17" s="1"/>
  <c r="K68" i="17"/>
  <c r="K69" i="17"/>
  <c r="K71" i="17"/>
  <c r="K60" i="17" s="1"/>
  <c r="K72" i="17"/>
  <c r="K73" i="17"/>
  <c r="K74" i="17"/>
  <c r="K75" i="17"/>
  <c r="K62" i="17" s="1"/>
  <c r="K17" i="17" s="1"/>
  <c r="K76" i="17"/>
  <c r="M76" i="17" s="1"/>
  <c r="K77" i="17"/>
  <c r="K78" i="17"/>
  <c r="L68" i="17"/>
  <c r="L69" i="17"/>
  <c r="L71" i="17"/>
  <c r="L60" i="17" s="1"/>
  <c r="L72" i="17"/>
  <c r="L73" i="17"/>
  <c r="L74" i="17"/>
  <c r="L75" i="17"/>
  <c r="L62" i="17" s="1"/>
  <c r="L76" i="17"/>
  <c r="L77" i="17"/>
  <c r="L78" i="17"/>
  <c r="N68" i="17"/>
  <c r="N69" i="17"/>
  <c r="N71" i="17"/>
  <c r="N60" i="17" s="1"/>
  <c r="N15" i="17" s="1"/>
  <c r="N72" i="17"/>
  <c r="N73" i="17"/>
  <c r="N74" i="17"/>
  <c r="N75" i="17"/>
  <c r="N62" i="17" s="1"/>
  <c r="N76" i="17"/>
  <c r="N77" i="17"/>
  <c r="N78" i="17"/>
  <c r="P58" i="17"/>
  <c r="P55" i="17" s="1"/>
  <c r="P54" i="17" s="1"/>
  <c r="P59" i="17"/>
  <c r="P60" i="17"/>
  <c r="P61" i="17"/>
  <c r="P62" i="17"/>
  <c r="P63" i="17"/>
  <c r="P64" i="17"/>
  <c r="P57" i="17"/>
  <c r="F65" i="17"/>
  <c r="F66" i="17"/>
  <c r="F67" i="17"/>
  <c r="F68" i="17"/>
  <c r="F69" i="17"/>
  <c r="F71" i="17"/>
  <c r="F72" i="17"/>
  <c r="F73" i="17"/>
  <c r="F74" i="17"/>
  <c r="F76" i="17"/>
  <c r="F77" i="17"/>
  <c r="F78" i="17"/>
  <c r="C16" i="15"/>
  <c r="C18" i="15"/>
  <c r="I69" i="26"/>
  <c r="D16" i="26"/>
  <c r="D11" i="26" s="1"/>
  <c r="D17" i="26"/>
  <c r="E16" i="26"/>
  <c r="E11" i="26" s="1"/>
  <c r="E17" i="26"/>
  <c r="P15" i="11"/>
  <c r="P10" i="11" s="1"/>
  <c r="F15" i="21"/>
  <c r="E15" i="21"/>
  <c r="E16" i="17"/>
  <c r="F16" i="17" s="1"/>
  <c r="E11" i="17"/>
  <c r="C19" i="14"/>
  <c r="D19" i="23"/>
  <c r="D19" i="12"/>
  <c r="O14" i="27"/>
  <c r="O17" i="27"/>
  <c r="O19" i="27"/>
  <c r="D15" i="27"/>
  <c r="D16" i="27"/>
  <c r="D17" i="27"/>
  <c r="D18" i="27"/>
  <c r="D19" i="27"/>
  <c r="C14" i="27"/>
  <c r="C15" i="27"/>
  <c r="C16" i="27"/>
  <c r="C17" i="27"/>
  <c r="C18" i="27"/>
  <c r="C19" i="27"/>
  <c r="P19" i="26"/>
  <c r="P14" i="26"/>
  <c r="P10" i="26" s="1"/>
  <c r="D15" i="26"/>
  <c r="D18" i="26"/>
  <c r="D19" i="26"/>
  <c r="D14" i="11"/>
  <c r="X15" i="11"/>
  <c r="X10" i="11" s="1"/>
  <c r="X13" i="11"/>
  <c r="X14" i="11"/>
  <c r="Y14" i="11"/>
  <c r="J75" i="27"/>
  <c r="J62" i="27" s="1"/>
  <c r="J17" i="27" s="1"/>
  <c r="V14" i="11"/>
  <c r="W14" i="11" s="1"/>
  <c r="U14" i="11"/>
  <c r="M88" i="4"/>
  <c r="N88" i="4" s="1"/>
  <c r="M72" i="4"/>
  <c r="M12" i="28"/>
  <c r="M13" i="28"/>
  <c r="M17" i="28"/>
  <c r="H15" i="21"/>
  <c r="G15" i="21"/>
  <c r="D15" i="21"/>
  <c r="D11" i="21"/>
  <c r="C15" i="21"/>
  <c r="AB10" i="4"/>
  <c r="AA10" i="4"/>
  <c r="Z10" i="4"/>
  <c r="Y10" i="4"/>
  <c r="X10" i="4"/>
  <c r="AB9" i="4"/>
  <c r="AA9" i="4"/>
  <c r="Z9" i="4"/>
  <c r="Y9" i="4"/>
  <c r="X9" i="4"/>
  <c r="AB8" i="4"/>
  <c r="AB7" i="4" s="1"/>
  <c r="AA8" i="4"/>
  <c r="Z8" i="4"/>
  <c r="Y8" i="4"/>
  <c r="X8" i="4"/>
  <c r="M54" i="4"/>
  <c r="N54" i="4" s="1"/>
  <c r="M55" i="4"/>
  <c r="N55" i="4" s="1"/>
  <c r="M56" i="4"/>
  <c r="N56" i="4" s="1"/>
  <c r="M22" i="4"/>
  <c r="N22" i="4" s="1"/>
  <c r="M23" i="4"/>
  <c r="N23" i="4" s="1"/>
  <c r="M21" i="4"/>
  <c r="N21" i="4" s="1"/>
  <c r="M70" i="4"/>
  <c r="N70" i="4" s="1"/>
  <c r="M71" i="4"/>
  <c r="N71" i="4" s="1"/>
  <c r="N80" i="4"/>
  <c r="F18" i="11"/>
  <c r="D18" i="11"/>
  <c r="F14" i="11"/>
  <c r="V18" i="11"/>
  <c r="U18" i="11"/>
  <c r="V17" i="11"/>
  <c r="U17" i="11"/>
  <c r="V15" i="11"/>
  <c r="V10" i="11" s="1"/>
  <c r="U15" i="11"/>
  <c r="U10" i="11" s="1"/>
  <c r="V13" i="11"/>
  <c r="U13" i="11"/>
  <c r="S18" i="11"/>
  <c r="R18" i="11"/>
  <c r="S17" i="11"/>
  <c r="R17" i="11"/>
  <c r="S15" i="11"/>
  <c r="S14" i="11"/>
  <c r="R14" i="11"/>
  <c r="S13" i="11"/>
  <c r="R13" i="11"/>
  <c r="P18" i="11"/>
  <c r="P11" i="11" s="1"/>
  <c r="O18" i="11"/>
  <c r="P17" i="11"/>
  <c r="O17" i="11"/>
  <c r="O15" i="11"/>
  <c r="O10" i="11" s="1"/>
  <c r="P14" i="11"/>
  <c r="O14" i="11"/>
  <c r="P13" i="11"/>
  <c r="O13" i="11"/>
  <c r="M18" i="11"/>
  <c r="L18" i="11"/>
  <c r="M17" i="11"/>
  <c r="L17" i="11"/>
  <c r="M15" i="11"/>
  <c r="M10" i="11" s="1"/>
  <c r="L15" i="11"/>
  <c r="M14" i="11"/>
  <c r="L14" i="11"/>
  <c r="M13" i="11"/>
  <c r="N13" i="11" s="1"/>
  <c r="L13" i="11"/>
  <c r="J18" i="11"/>
  <c r="H18" i="11"/>
  <c r="J17" i="11"/>
  <c r="H17" i="11"/>
  <c r="J15" i="11"/>
  <c r="J10" i="11" s="1"/>
  <c r="H15" i="11"/>
  <c r="I15" i="11" s="1"/>
  <c r="J14" i="11"/>
  <c r="H14" i="11"/>
  <c r="J13" i="11"/>
  <c r="I18" i="11"/>
  <c r="F17" i="11"/>
  <c r="D17" i="11"/>
  <c r="D11" i="11" s="1"/>
  <c r="F15" i="11"/>
  <c r="F10" i="11" s="1"/>
  <c r="D15" i="11"/>
  <c r="G15" i="11" s="1"/>
  <c r="E19" i="17"/>
  <c r="E18" i="17"/>
  <c r="E15" i="17"/>
  <c r="F15" i="17" s="1"/>
  <c r="R21" i="17"/>
  <c r="R27" i="17"/>
  <c r="R32" i="17"/>
  <c r="P14" i="17"/>
  <c r="G71" i="26"/>
  <c r="G60" i="26" s="1"/>
  <c r="G15" i="26" s="1"/>
  <c r="E71" i="26"/>
  <c r="E60" i="26"/>
  <c r="H78" i="26"/>
  <c r="H64" i="26" s="1"/>
  <c r="H19" i="26" s="1"/>
  <c r="I78" i="26"/>
  <c r="I64" i="26" s="1"/>
  <c r="I19" i="26" s="1"/>
  <c r="J78" i="26"/>
  <c r="J64" i="26" s="1"/>
  <c r="N71" i="26"/>
  <c r="N60" i="26"/>
  <c r="N72" i="26"/>
  <c r="N61" i="26" s="1"/>
  <c r="N73" i="26"/>
  <c r="N74" i="26"/>
  <c r="N75" i="26"/>
  <c r="N62" i="26" s="1"/>
  <c r="I76" i="26"/>
  <c r="I77" i="26"/>
  <c r="H71" i="26"/>
  <c r="H60" i="26"/>
  <c r="L71" i="26"/>
  <c r="L60" i="26"/>
  <c r="L15" i="26" s="1"/>
  <c r="L72" i="26"/>
  <c r="L73" i="26"/>
  <c r="L74" i="26"/>
  <c r="L75" i="26"/>
  <c r="L62" i="26" s="1"/>
  <c r="L76" i="26"/>
  <c r="L63" i="26" s="1"/>
  <c r="L57" i="26" s="1"/>
  <c r="L77" i="26"/>
  <c r="L78" i="26"/>
  <c r="L64" i="26" s="1"/>
  <c r="M71" i="26"/>
  <c r="M60" i="26" s="1"/>
  <c r="M15" i="26" s="1"/>
  <c r="M72" i="26"/>
  <c r="M73" i="26"/>
  <c r="M74" i="26"/>
  <c r="M75" i="26"/>
  <c r="M62" i="26" s="1"/>
  <c r="M76" i="26"/>
  <c r="M77" i="26"/>
  <c r="M78" i="26"/>
  <c r="M64" i="26" s="1"/>
  <c r="N69" i="26"/>
  <c r="N76" i="26"/>
  <c r="N77" i="26"/>
  <c r="N78" i="26"/>
  <c r="N64" i="26"/>
  <c r="N19" i="26" s="1"/>
  <c r="H69" i="26"/>
  <c r="H72" i="26"/>
  <c r="H73" i="26"/>
  <c r="H74" i="26"/>
  <c r="H75" i="26"/>
  <c r="H76" i="26"/>
  <c r="H63" i="26" s="1"/>
  <c r="H77" i="26"/>
  <c r="I71" i="26"/>
  <c r="I60" i="26" s="1"/>
  <c r="I15" i="26" s="1"/>
  <c r="I72" i="26"/>
  <c r="I73" i="26"/>
  <c r="I74" i="26"/>
  <c r="I75" i="26"/>
  <c r="I62" i="26" s="1"/>
  <c r="J71" i="26"/>
  <c r="J72" i="26"/>
  <c r="J73" i="26"/>
  <c r="J74" i="26"/>
  <c r="J75" i="26"/>
  <c r="J62" i="26" s="1"/>
  <c r="J76" i="26"/>
  <c r="J77" i="26"/>
  <c r="K77" i="26" s="1"/>
  <c r="D65" i="26"/>
  <c r="E19" i="26"/>
  <c r="F19" i="26" s="1"/>
  <c r="E18" i="26"/>
  <c r="E12" i="26" s="1"/>
  <c r="E15" i="26"/>
  <c r="F15" i="26" s="1"/>
  <c r="R27" i="26"/>
  <c r="R30" i="26"/>
  <c r="R32" i="26"/>
  <c r="R33" i="26"/>
  <c r="F78" i="26"/>
  <c r="D78" i="26"/>
  <c r="D64" i="26" s="1"/>
  <c r="C78" i="26"/>
  <c r="C64" i="26"/>
  <c r="F77" i="26"/>
  <c r="D77" i="26"/>
  <c r="C77" i="26"/>
  <c r="F76" i="26"/>
  <c r="D76" i="26"/>
  <c r="D63" i="26" s="1"/>
  <c r="C76" i="26"/>
  <c r="D75" i="26"/>
  <c r="D62" i="26" s="1"/>
  <c r="C75" i="26"/>
  <c r="C62" i="26" s="1"/>
  <c r="F74" i="26"/>
  <c r="D74" i="26"/>
  <c r="C74" i="26"/>
  <c r="D73" i="26"/>
  <c r="C73" i="26"/>
  <c r="F72" i="26"/>
  <c r="D72" i="26"/>
  <c r="C72" i="26"/>
  <c r="F71" i="26"/>
  <c r="D71" i="26"/>
  <c r="D60" i="26" s="1"/>
  <c r="C71" i="26"/>
  <c r="C60" i="26" s="1"/>
  <c r="D70" i="26"/>
  <c r="C70" i="26"/>
  <c r="F69" i="26"/>
  <c r="D69" i="26"/>
  <c r="C69" i="26"/>
  <c r="D68" i="26"/>
  <c r="C68" i="26"/>
  <c r="F67" i="26"/>
  <c r="D67" i="26"/>
  <c r="C67" i="26"/>
  <c r="F66" i="26"/>
  <c r="D66" i="26"/>
  <c r="C66" i="26"/>
  <c r="F65" i="26"/>
  <c r="C65" i="26"/>
  <c r="P64" i="26"/>
  <c r="P63" i="26"/>
  <c r="P62" i="26"/>
  <c r="P61" i="26"/>
  <c r="P56" i="26" s="1"/>
  <c r="P60" i="26"/>
  <c r="P59" i="26"/>
  <c r="N76" i="27"/>
  <c r="N77" i="27"/>
  <c r="N78" i="27"/>
  <c r="N64" i="27" s="1"/>
  <c r="M76" i="27"/>
  <c r="M77" i="27"/>
  <c r="M78" i="27"/>
  <c r="M64" i="27" s="1"/>
  <c r="N75" i="27"/>
  <c r="M75" i="27"/>
  <c r="M62" i="27"/>
  <c r="M17" i="27" s="1"/>
  <c r="N73" i="27"/>
  <c r="Q73" i="27" s="1"/>
  <c r="N74" i="27"/>
  <c r="M73" i="27"/>
  <c r="M74" i="27"/>
  <c r="N71" i="27"/>
  <c r="N60" i="27" s="1"/>
  <c r="N15" i="27" s="1"/>
  <c r="M71" i="27"/>
  <c r="M60" i="27" s="1"/>
  <c r="M15" i="27" s="1"/>
  <c r="N65" i="27"/>
  <c r="N67" i="27"/>
  <c r="M65" i="27"/>
  <c r="M66" i="27"/>
  <c r="M67" i="27"/>
  <c r="I76" i="27"/>
  <c r="I77" i="27"/>
  <c r="H71" i="27"/>
  <c r="H60" i="27" s="1"/>
  <c r="H73" i="27"/>
  <c r="H74" i="27"/>
  <c r="N69" i="27"/>
  <c r="M69" i="27"/>
  <c r="K69" i="27"/>
  <c r="I69" i="27"/>
  <c r="H69" i="27"/>
  <c r="G78" i="27"/>
  <c r="G64" i="27" s="1"/>
  <c r="H78" i="27"/>
  <c r="H64" i="27"/>
  <c r="I78" i="27"/>
  <c r="I64" i="27" s="1"/>
  <c r="J78" i="27"/>
  <c r="J64" i="27" s="1"/>
  <c r="E19" i="27"/>
  <c r="G76" i="27"/>
  <c r="G77" i="27"/>
  <c r="G63" i="27" s="1"/>
  <c r="H76" i="27"/>
  <c r="H77" i="27"/>
  <c r="J76" i="27"/>
  <c r="J63" i="27" s="1"/>
  <c r="J77" i="27"/>
  <c r="E18" i="27"/>
  <c r="H75" i="27"/>
  <c r="H62" i="27" s="1"/>
  <c r="H17" i="27" s="1"/>
  <c r="I75" i="27"/>
  <c r="I62" i="27" s="1"/>
  <c r="I17" i="27" s="1"/>
  <c r="E17" i="27"/>
  <c r="F17" i="27" s="1"/>
  <c r="I74" i="27"/>
  <c r="I73" i="27"/>
  <c r="J74" i="27"/>
  <c r="J73" i="27"/>
  <c r="E16" i="27"/>
  <c r="I71" i="27"/>
  <c r="I60" i="27" s="1"/>
  <c r="E15" i="27"/>
  <c r="K78" i="27"/>
  <c r="K77" i="27"/>
  <c r="K76" i="27"/>
  <c r="K75" i="27"/>
  <c r="K62" i="27" s="1"/>
  <c r="K74" i="27"/>
  <c r="K71" i="27"/>
  <c r="K60" i="27" s="1"/>
  <c r="K67" i="27"/>
  <c r="Q67" i="27" s="1"/>
  <c r="Q33" i="27"/>
  <c r="Q32" i="27"/>
  <c r="Q30" i="27"/>
  <c r="Q21" i="27"/>
  <c r="F78" i="27"/>
  <c r="D78" i="27"/>
  <c r="D64" i="27"/>
  <c r="C78" i="27"/>
  <c r="C64" i="27" s="1"/>
  <c r="F77" i="27"/>
  <c r="D77" i="27"/>
  <c r="C77" i="27"/>
  <c r="F76" i="27"/>
  <c r="D76" i="27"/>
  <c r="C76" i="27"/>
  <c r="C63" i="27" s="1"/>
  <c r="F75" i="27"/>
  <c r="D75" i="27"/>
  <c r="D62" i="27" s="1"/>
  <c r="F62" i="27" s="1"/>
  <c r="C75" i="27"/>
  <c r="C62" i="27" s="1"/>
  <c r="F74" i="27"/>
  <c r="D74" i="27"/>
  <c r="C74" i="27"/>
  <c r="F73" i="27"/>
  <c r="D73" i="27"/>
  <c r="C73" i="27"/>
  <c r="F72" i="27"/>
  <c r="D72" i="27"/>
  <c r="C72" i="27"/>
  <c r="F71" i="27"/>
  <c r="D71" i="27"/>
  <c r="D60" i="27" s="1"/>
  <c r="C71" i="27"/>
  <c r="C60" i="27"/>
  <c r="F70" i="27"/>
  <c r="D70" i="27"/>
  <c r="C70" i="27"/>
  <c r="F69" i="27"/>
  <c r="D69" i="27"/>
  <c r="C69" i="27"/>
  <c r="F68" i="27"/>
  <c r="C68" i="27"/>
  <c r="F67" i="27"/>
  <c r="D67" i="27"/>
  <c r="C67" i="27"/>
  <c r="F66" i="27"/>
  <c r="D66" i="27"/>
  <c r="C66" i="27"/>
  <c r="D65" i="27"/>
  <c r="F65" i="27"/>
  <c r="C65" i="27"/>
  <c r="O64" i="27"/>
  <c r="K64" i="27"/>
  <c r="O63" i="27"/>
  <c r="O62" i="27"/>
  <c r="O61" i="27"/>
  <c r="O60" i="27"/>
  <c r="O59" i="27"/>
  <c r="O58" i="27"/>
  <c r="L19" i="12"/>
  <c r="T19" i="12"/>
  <c r="S19" i="12"/>
  <c r="S14" i="12"/>
  <c r="R19" i="12"/>
  <c r="Q19" i="12"/>
  <c r="P19" i="12"/>
  <c r="N19" i="12"/>
  <c r="N15" i="12"/>
  <c r="M19" i="12"/>
  <c r="I19" i="12"/>
  <c r="H19" i="12"/>
  <c r="H15" i="12"/>
  <c r="F19" i="12"/>
  <c r="F15" i="12"/>
  <c r="E19" i="12"/>
  <c r="Z15" i="23"/>
  <c r="Y15" i="23"/>
  <c r="W15" i="23"/>
  <c r="L17" i="23"/>
  <c r="F17" i="23"/>
  <c r="G15" i="23"/>
  <c r="O19" i="14"/>
  <c r="N19" i="14"/>
  <c r="M19" i="14"/>
  <c r="M12" i="14" s="1"/>
  <c r="T19" i="14"/>
  <c r="S19" i="14"/>
  <c r="R19" i="14"/>
  <c r="T17" i="14"/>
  <c r="T15" i="14"/>
  <c r="Q19" i="14"/>
  <c r="H19" i="14"/>
  <c r="G19" i="14"/>
  <c r="F19" i="14"/>
  <c r="E19" i="14"/>
  <c r="D19" i="14"/>
  <c r="F15" i="14"/>
  <c r="G68" i="26"/>
  <c r="H68" i="26"/>
  <c r="I68" i="26"/>
  <c r="J68" i="26"/>
  <c r="M68" i="26"/>
  <c r="R23" i="26"/>
  <c r="N68" i="26"/>
  <c r="J70" i="27"/>
  <c r="E70" i="27"/>
  <c r="L70" i="27"/>
  <c r="G70" i="27"/>
  <c r="N70" i="27"/>
  <c r="M70" i="27"/>
  <c r="H70" i="27"/>
  <c r="I70" i="27"/>
  <c r="K70" i="27"/>
  <c r="K70" i="17"/>
  <c r="P56" i="17"/>
  <c r="X7" i="4"/>
  <c r="R25" i="26"/>
  <c r="F13" i="11"/>
  <c r="D13" i="11"/>
  <c r="D9" i="11" s="1"/>
  <c r="Q28" i="27"/>
  <c r="G16" i="4"/>
  <c r="G10" i="4" s="1"/>
  <c r="U11" i="11"/>
  <c r="I70" i="17"/>
  <c r="I16" i="11"/>
  <c r="F15" i="4"/>
  <c r="M11" i="11"/>
  <c r="M18" i="23"/>
  <c r="M12" i="23" s="1"/>
  <c r="C63" i="26"/>
  <c r="C57" i="26" s="1"/>
  <c r="Y17" i="11"/>
  <c r="I63" i="26"/>
  <c r="H15" i="4"/>
  <c r="N15" i="26"/>
  <c r="J70" i="26"/>
  <c r="N70" i="26"/>
  <c r="E14" i="26"/>
  <c r="F14" i="26" s="1"/>
  <c r="I70" i="26"/>
  <c r="E70" i="26"/>
  <c r="H70" i="26"/>
  <c r="G70" i="26"/>
  <c r="L70" i="26"/>
  <c r="M70" i="26"/>
  <c r="H70" i="17"/>
  <c r="E70" i="17"/>
  <c r="E59" i="17" s="1"/>
  <c r="E14" i="17"/>
  <c r="F14" i="17" s="1"/>
  <c r="L70" i="17"/>
  <c r="M70" i="17"/>
  <c r="N70" i="17"/>
  <c r="H13" i="11"/>
  <c r="J68" i="27"/>
  <c r="L68" i="27"/>
  <c r="E14" i="27"/>
  <c r="G68" i="27"/>
  <c r="M68" i="27"/>
  <c r="H68" i="27"/>
  <c r="I68" i="27"/>
  <c r="N68" i="27"/>
  <c r="E68" i="27"/>
  <c r="K68" i="27"/>
  <c r="D14" i="27"/>
  <c r="Q74" i="27"/>
  <c r="N64" i="17"/>
  <c r="E14" i="11"/>
  <c r="V15" i="15"/>
  <c r="R13" i="15"/>
  <c r="T12" i="15"/>
  <c r="K12" i="15"/>
  <c r="S12" i="15"/>
  <c r="Y18" i="14"/>
  <c r="AA16" i="14"/>
  <c r="AA11" i="14" s="1"/>
  <c r="O16" i="14"/>
  <c r="O11" i="14" s="1"/>
  <c r="AB16" i="14"/>
  <c r="AB11" i="14" s="1"/>
  <c r="Z14" i="14"/>
  <c r="P16" i="23"/>
  <c r="P11" i="23" s="1"/>
  <c r="D22" i="23"/>
  <c r="J12" i="23"/>
  <c r="O18" i="23"/>
  <c r="K14" i="23"/>
  <c r="O88" i="12"/>
  <c r="O62" i="12"/>
  <c r="I18" i="12"/>
  <c r="I12" i="12" s="1"/>
  <c r="K16" i="12"/>
  <c r="D16" i="12"/>
  <c r="P14" i="12"/>
  <c r="D58" i="27"/>
  <c r="R67" i="27"/>
  <c r="N58" i="27"/>
  <c r="L59" i="26"/>
  <c r="N19" i="17"/>
  <c r="J69" i="17"/>
  <c r="L64" i="17"/>
  <c r="L19" i="17" s="1"/>
  <c r="K61" i="17"/>
  <c r="N63" i="17"/>
  <c r="M65" i="17"/>
  <c r="K18" i="11"/>
  <c r="I14" i="11"/>
  <c r="E17" i="11"/>
  <c r="S77" i="26" l="1"/>
  <c r="R77" i="26"/>
  <c r="V11" i="14"/>
  <c r="C12" i="15"/>
  <c r="E9" i="21"/>
  <c r="R13" i="12"/>
  <c r="H14" i="12"/>
  <c r="R12" i="12"/>
  <c r="H12" i="23"/>
  <c r="Q12" i="23"/>
  <c r="C11" i="15"/>
  <c r="E57" i="4"/>
  <c r="F14" i="4"/>
  <c r="F9" i="4" s="1"/>
  <c r="Z13" i="23"/>
  <c r="J67" i="17"/>
  <c r="I8" i="4"/>
  <c r="H13" i="14"/>
  <c r="V11" i="12"/>
  <c r="S12" i="12"/>
  <c r="J16" i="4"/>
  <c r="F60" i="26"/>
  <c r="J11" i="11"/>
  <c r="M69" i="17"/>
  <c r="I15" i="17"/>
  <c r="E58" i="27"/>
  <c r="L17" i="27"/>
  <c r="E18" i="11"/>
  <c r="O12" i="27"/>
  <c r="H12" i="34"/>
  <c r="F12" i="4"/>
  <c r="E12" i="4" s="1"/>
  <c r="M13" i="4"/>
  <c r="F15" i="15"/>
  <c r="G14" i="21"/>
  <c r="J11" i="4"/>
  <c r="I58" i="23"/>
  <c r="H61" i="26"/>
  <c r="E12" i="17"/>
  <c r="R11" i="11"/>
  <c r="C12" i="27"/>
  <c r="M77" i="17"/>
  <c r="R77" i="17" s="1"/>
  <c r="G61" i="17"/>
  <c r="G56" i="17" s="1"/>
  <c r="K65" i="26"/>
  <c r="F19" i="17"/>
  <c r="I12" i="34"/>
  <c r="S14" i="23"/>
  <c r="M53" i="4"/>
  <c r="N53" i="4" s="1"/>
  <c r="I15" i="15"/>
  <c r="P11" i="12"/>
  <c r="M11" i="14"/>
  <c r="T11" i="15"/>
  <c r="M63" i="26"/>
  <c r="U12" i="23"/>
  <c r="F11" i="4"/>
  <c r="E24" i="4"/>
  <c r="E13" i="23"/>
  <c r="K70" i="26"/>
  <c r="F64" i="27"/>
  <c r="R66" i="27"/>
  <c r="Q66" i="27"/>
  <c r="C10" i="27"/>
  <c r="Y10" i="15"/>
  <c r="E12" i="12"/>
  <c r="Q60" i="27"/>
  <c r="E11" i="27"/>
  <c r="T18" i="11"/>
  <c r="C11" i="27"/>
  <c r="G59" i="17"/>
  <c r="M67" i="17"/>
  <c r="E16" i="11"/>
  <c r="I12" i="4"/>
  <c r="M12" i="4" s="1"/>
  <c r="S16" i="12"/>
  <c r="H16" i="23"/>
  <c r="Q16" i="23"/>
  <c r="Q11" i="23" s="1"/>
  <c r="J15" i="15"/>
  <c r="P18" i="12"/>
  <c r="P12" i="12" s="1"/>
  <c r="W18" i="23"/>
  <c r="W12" i="23" s="1"/>
  <c r="X12" i="14"/>
  <c r="H11" i="15"/>
  <c r="E20" i="4"/>
  <c r="D11" i="4"/>
  <c r="D8" i="4" s="1"/>
  <c r="U12" i="15"/>
  <c r="R60" i="27"/>
  <c r="C57" i="27"/>
  <c r="J57" i="27"/>
  <c r="P57" i="26"/>
  <c r="P12" i="26"/>
  <c r="J12" i="14"/>
  <c r="J12" i="4"/>
  <c r="O14" i="23"/>
  <c r="I62" i="23"/>
  <c r="R16" i="23"/>
  <c r="L16" i="23"/>
  <c r="L11" i="23" s="1"/>
  <c r="M78" i="4"/>
  <c r="H12" i="12"/>
  <c r="G11" i="4"/>
  <c r="K13" i="23"/>
  <c r="Z12" i="14"/>
  <c r="Q65" i="27"/>
  <c r="R65" i="27"/>
  <c r="O57" i="27"/>
  <c r="O56" i="27"/>
  <c r="O55" i="27"/>
  <c r="G59" i="27"/>
  <c r="K59" i="27"/>
  <c r="R59" i="27" s="1"/>
  <c r="H63" i="17"/>
  <c r="J77" i="17"/>
  <c r="S77" i="17" s="1"/>
  <c r="D63" i="17"/>
  <c r="J66" i="17"/>
  <c r="K63" i="17"/>
  <c r="E12" i="27"/>
  <c r="R78" i="27"/>
  <c r="M58" i="27"/>
  <c r="P65" i="26"/>
  <c r="P58" i="26" s="1"/>
  <c r="P55" i="26" s="1"/>
  <c r="P54" i="26" s="1"/>
  <c r="E58" i="17"/>
  <c r="D10" i="17"/>
  <c r="R65" i="17"/>
  <c r="F13" i="17"/>
  <c r="I58" i="17"/>
  <c r="M19" i="26"/>
  <c r="L19" i="26"/>
  <c r="J19" i="26"/>
  <c r="K19" i="26" s="1"/>
  <c r="F64" i="26"/>
  <c r="I57" i="26"/>
  <c r="M57" i="26"/>
  <c r="I14" i="21"/>
  <c r="I8" i="21" s="1"/>
  <c r="L17" i="15"/>
  <c r="L11" i="15" s="1"/>
  <c r="M11" i="15"/>
  <c r="Y17" i="15"/>
  <c r="Y11" i="15" s="1"/>
  <c r="L18" i="23"/>
  <c r="L12" i="23" s="1"/>
  <c r="Y18" i="23"/>
  <c r="Y12" i="23" s="1"/>
  <c r="G18" i="23"/>
  <c r="G12" i="23" s="1"/>
  <c r="P18" i="23"/>
  <c r="P12" i="23" s="1"/>
  <c r="S12" i="23"/>
  <c r="M18" i="12"/>
  <c r="L63" i="27"/>
  <c r="G63" i="26"/>
  <c r="J76" i="17"/>
  <c r="S76" i="17" s="1"/>
  <c r="L63" i="17"/>
  <c r="E63" i="17"/>
  <c r="G18" i="17" s="1"/>
  <c r="C63" i="17"/>
  <c r="S9" i="15"/>
  <c r="C13" i="15"/>
  <c r="G13" i="15"/>
  <c r="K13" i="15"/>
  <c r="K9" i="15" s="1"/>
  <c r="F14" i="14"/>
  <c r="K14" i="14"/>
  <c r="O14" i="14"/>
  <c r="T14" i="14"/>
  <c r="AB14" i="14"/>
  <c r="AB10" i="14" s="1"/>
  <c r="T14" i="23"/>
  <c r="U14" i="23"/>
  <c r="Y14" i="23"/>
  <c r="Y10" i="23" s="1"/>
  <c r="X14" i="23"/>
  <c r="F10" i="23"/>
  <c r="I14" i="12"/>
  <c r="L14" i="12"/>
  <c r="Q14" i="12"/>
  <c r="Q70" i="27"/>
  <c r="N59" i="26"/>
  <c r="N55" i="26" s="1"/>
  <c r="C59" i="26"/>
  <c r="M59" i="26"/>
  <c r="G59" i="26"/>
  <c r="G55" i="26" s="1"/>
  <c r="H59" i="17"/>
  <c r="J70" i="17"/>
  <c r="R70" i="17" s="1"/>
  <c r="I13" i="11"/>
  <c r="C8" i="21"/>
  <c r="U11" i="15"/>
  <c r="D11" i="15"/>
  <c r="S11" i="15"/>
  <c r="V11" i="15"/>
  <c r="Y12" i="14"/>
  <c r="N12" i="14"/>
  <c r="Q12" i="14"/>
  <c r="U12" i="14"/>
  <c r="R12" i="14"/>
  <c r="F12" i="23"/>
  <c r="O12" i="23"/>
  <c r="N12" i="23"/>
  <c r="K12" i="23"/>
  <c r="Q12" i="12"/>
  <c r="J12" i="12"/>
  <c r="D12" i="12"/>
  <c r="G19" i="27"/>
  <c r="I19" i="27"/>
  <c r="L64" i="27"/>
  <c r="L19" i="27" s="1"/>
  <c r="Q78" i="27"/>
  <c r="H57" i="26"/>
  <c r="D12" i="26"/>
  <c r="O12" i="26"/>
  <c r="K78" i="26"/>
  <c r="R78" i="26" s="1"/>
  <c r="J19" i="17"/>
  <c r="C57" i="17"/>
  <c r="J78" i="17"/>
  <c r="J64" i="17" s="1"/>
  <c r="N57" i="17"/>
  <c r="F64" i="17"/>
  <c r="P12" i="17"/>
  <c r="L11" i="11"/>
  <c r="N11" i="11" s="1"/>
  <c r="S11" i="11"/>
  <c r="C11" i="11"/>
  <c r="E11" i="11" s="1"/>
  <c r="N18" i="11"/>
  <c r="H11" i="11"/>
  <c r="I10" i="4"/>
  <c r="J10" i="4"/>
  <c r="H15" i="15"/>
  <c r="H10" i="15" s="1"/>
  <c r="L15" i="15"/>
  <c r="L10" i="15" s="1"/>
  <c r="P15" i="15"/>
  <c r="P10" i="15" s="1"/>
  <c r="T15" i="15"/>
  <c r="T10" i="15" s="1"/>
  <c r="N15" i="15"/>
  <c r="R15" i="15"/>
  <c r="U16" i="14"/>
  <c r="U11" i="14" s="1"/>
  <c r="O16" i="23"/>
  <c r="O11" i="23" s="1"/>
  <c r="T16" i="23"/>
  <c r="T11" i="23" s="1"/>
  <c r="X16" i="23"/>
  <c r="Y16" i="23"/>
  <c r="F16" i="23"/>
  <c r="F11" i="23" s="1"/>
  <c r="W16" i="23"/>
  <c r="W11" i="23" s="1"/>
  <c r="C61" i="27"/>
  <c r="E61" i="27"/>
  <c r="E56" i="27" s="1"/>
  <c r="F56" i="27" s="1"/>
  <c r="D61" i="27"/>
  <c r="D56" i="27" s="1"/>
  <c r="J61" i="26"/>
  <c r="K14" i="4"/>
  <c r="F14" i="21"/>
  <c r="F8" i="21" s="1"/>
  <c r="R17" i="15"/>
  <c r="W17" i="15"/>
  <c r="W11" i="15" s="1"/>
  <c r="Q17" i="15"/>
  <c r="Q11" i="15" s="1"/>
  <c r="J17" i="15"/>
  <c r="J11" i="15" s="1"/>
  <c r="G18" i="14"/>
  <c r="G12" i="14" s="1"/>
  <c r="V18" i="14"/>
  <c r="V12" i="14" s="1"/>
  <c r="AA12" i="23"/>
  <c r="X18" i="23"/>
  <c r="D63" i="27"/>
  <c r="D57" i="27" s="1"/>
  <c r="F18" i="27"/>
  <c r="N63" i="27"/>
  <c r="E63" i="27"/>
  <c r="J18" i="27" s="1"/>
  <c r="I63" i="27"/>
  <c r="H63" i="27"/>
  <c r="H57" i="27" s="1"/>
  <c r="M63" i="27"/>
  <c r="F18" i="26"/>
  <c r="F12" i="26"/>
  <c r="O12" i="17"/>
  <c r="C12" i="17"/>
  <c r="I63" i="17"/>
  <c r="I18" i="17" s="1"/>
  <c r="F18" i="17"/>
  <c r="D12" i="17"/>
  <c r="F12" i="17" s="1"/>
  <c r="Q17" i="11"/>
  <c r="W17" i="11"/>
  <c r="D16" i="4"/>
  <c r="D10" i="4" s="1"/>
  <c r="F16" i="4"/>
  <c r="F10" i="4" s="1"/>
  <c r="F16" i="14"/>
  <c r="F11" i="14" s="1"/>
  <c r="Q16" i="14"/>
  <c r="Q11" i="14" s="1"/>
  <c r="S16" i="23"/>
  <c r="S11" i="23" s="1"/>
  <c r="AA16" i="23"/>
  <c r="J16" i="23"/>
  <c r="J11" i="23" s="1"/>
  <c r="G16" i="23"/>
  <c r="G11" i="23" s="1"/>
  <c r="R73" i="27"/>
  <c r="E61" i="26"/>
  <c r="P11" i="26"/>
  <c r="P9" i="26" s="1"/>
  <c r="K73" i="26"/>
  <c r="F16" i="26"/>
  <c r="H61" i="17"/>
  <c r="N15" i="11"/>
  <c r="T15" i="11"/>
  <c r="D10" i="21"/>
  <c r="W9" i="15"/>
  <c r="V13" i="15"/>
  <c r="C14" i="14"/>
  <c r="Q14" i="14"/>
  <c r="M14" i="14"/>
  <c r="E14" i="23"/>
  <c r="G14" i="23"/>
  <c r="G10" i="23" s="1"/>
  <c r="Q69" i="27"/>
  <c r="M59" i="27"/>
  <c r="H59" i="27"/>
  <c r="I59" i="27"/>
  <c r="I55" i="27" s="1"/>
  <c r="N59" i="27"/>
  <c r="C59" i="27"/>
  <c r="R69" i="27"/>
  <c r="I59" i="26"/>
  <c r="K69" i="26"/>
  <c r="S69" i="17"/>
  <c r="R69" i="17"/>
  <c r="C59" i="17"/>
  <c r="C55" i="17" s="1"/>
  <c r="N59" i="17"/>
  <c r="L59" i="17"/>
  <c r="Y13" i="11"/>
  <c r="T13" i="11"/>
  <c r="E13" i="11"/>
  <c r="T9" i="15"/>
  <c r="T8" i="15" s="1"/>
  <c r="D59" i="27"/>
  <c r="D55" i="27" s="1"/>
  <c r="E59" i="26"/>
  <c r="E10" i="26"/>
  <c r="E9" i="26" s="1"/>
  <c r="I59" i="17"/>
  <c r="I55" i="17" s="1"/>
  <c r="M68" i="17"/>
  <c r="M59" i="17" s="1"/>
  <c r="C9" i="11"/>
  <c r="E9" i="11" s="1"/>
  <c r="W13" i="11"/>
  <c r="M30" i="4"/>
  <c r="N30" i="4" s="1"/>
  <c r="O11" i="34"/>
  <c r="E12" i="15"/>
  <c r="I12" i="15"/>
  <c r="R12" i="15"/>
  <c r="R9" i="15" s="1"/>
  <c r="Q12" i="15"/>
  <c r="J12" i="15"/>
  <c r="J9" i="15" s="1"/>
  <c r="G13" i="14"/>
  <c r="U13" i="23"/>
  <c r="V13" i="23"/>
  <c r="V10" i="23" s="1"/>
  <c r="D13" i="12"/>
  <c r="J13" i="12"/>
  <c r="J10" i="12" s="1"/>
  <c r="N13" i="12"/>
  <c r="N10" i="12" s="1"/>
  <c r="S13" i="12"/>
  <c r="S10" i="12" s="1"/>
  <c r="H58" i="27"/>
  <c r="R65" i="26"/>
  <c r="C58" i="26"/>
  <c r="C55" i="26" s="1"/>
  <c r="L58" i="26"/>
  <c r="Y12" i="11"/>
  <c r="R9" i="11"/>
  <c r="P9" i="14"/>
  <c r="T11" i="12"/>
  <c r="O11" i="27"/>
  <c r="N56" i="26"/>
  <c r="M72" i="17"/>
  <c r="S72" i="17" s="1"/>
  <c r="E61" i="17"/>
  <c r="E56" i="17" s="1"/>
  <c r="P11" i="17"/>
  <c r="L10" i="11"/>
  <c r="S10" i="11"/>
  <c r="I14" i="4"/>
  <c r="I9" i="4" s="1"/>
  <c r="M57" i="4"/>
  <c r="N57" i="4" s="1"/>
  <c r="J71" i="21"/>
  <c r="F10" i="15"/>
  <c r="V10" i="15"/>
  <c r="E10" i="15"/>
  <c r="I10" i="15"/>
  <c r="J10" i="15"/>
  <c r="U10" i="15"/>
  <c r="I9" i="14"/>
  <c r="G11" i="14"/>
  <c r="T11" i="14"/>
  <c r="X11" i="14"/>
  <c r="J11" i="14"/>
  <c r="Y11" i="23"/>
  <c r="AA11" i="23"/>
  <c r="S11" i="12"/>
  <c r="C56" i="27"/>
  <c r="R75" i="27"/>
  <c r="K17" i="27"/>
  <c r="F11" i="26"/>
  <c r="H17" i="17"/>
  <c r="J17" i="17" s="1"/>
  <c r="L17" i="17"/>
  <c r="M17" i="17" s="1"/>
  <c r="M75" i="17"/>
  <c r="M62" i="17" s="1"/>
  <c r="G17" i="17"/>
  <c r="D11" i="17"/>
  <c r="F11" i="17" s="1"/>
  <c r="N17" i="17"/>
  <c r="K56" i="17"/>
  <c r="J75" i="17"/>
  <c r="J62" i="17" s="1"/>
  <c r="F62" i="17"/>
  <c r="C11" i="17"/>
  <c r="Y16" i="11"/>
  <c r="D9" i="4"/>
  <c r="G10" i="14"/>
  <c r="R10" i="14"/>
  <c r="U10" i="23"/>
  <c r="K10" i="23"/>
  <c r="F10" i="12"/>
  <c r="F15" i="27"/>
  <c r="O10" i="27"/>
  <c r="F60" i="27"/>
  <c r="O10" i="26"/>
  <c r="C10" i="26"/>
  <c r="H15" i="26"/>
  <c r="G15" i="17"/>
  <c r="P10" i="17"/>
  <c r="L15" i="17"/>
  <c r="J71" i="17"/>
  <c r="J60" i="17" s="1"/>
  <c r="K15" i="17"/>
  <c r="O10" i="17"/>
  <c r="O9" i="17" s="1"/>
  <c r="G14" i="11"/>
  <c r="T14" i="11"/>
  <c r="P9" i="11"/>
  <c r="P8" i="11" s="1"/>
  <c r="E53" i="4"/>
  <c r="F9" i="21"/>
  <c r="M13" i="14"/>
  <c r="D13" i="14"/>
  <c r="Y13" i="14"/>
  <c r="Y10" i="14" s="1"/>
  <c r="U13" i="14"/>
  <c r="U10" i="14" s="1"/>
  <c r="K13" i="14"/>
  <c r="M13" i="12"/>
  <c r="F13" i="27"/>
  <c r="D10" i="27"/>
  <c r="C58" i="27"/>
  <c r="K58" i="27"/>
  <c r="D58" i="26"/>
  <c r="E58" i="26"/>
  <c r="K67" i="26"/>
  <c r="D58" i="17"/>
  <c r="K59" i="17"/>
  <c r="W12" i="11"/>
  <c r="T12" i="11"/>
  <c r="M28" i="4"/>
  <c r="N28" i="4" s="1"/>
  <c r="P13" i="12"/>
  <c r="P10" i="12" s="1"/>
  <c r="P9" i="12" s="1"/>
  <c r="G26" i="12"/>
  <c r="V13" i="12"/>
  <c r="S13" i="14"/>
  <c r="S10" i="14" s="1"/>
  <c r="X13" i="14"/>
  <c r="T13" i="14"/>
  <c r="E13" i="14"/>
  <c r="E10" i="14" s="1"/>
  <c r="J58" i="27"/>
  <c r="X13" i="23"/>
  <c r="T13" i="23"/>
  <c r="T10" i="23" s="1"/>
  <c r="P13" i="23"/>
  <c r="M13" i="23"/>
  <c r="M10" i="23" s="1"/>
  <c r="I26" i="23"/>
  <c r="I13" i="23" s="1"/>
  <c r="I10" i="23" s="1"/>
  <c r="L13" i="23"/>
  <c r="L10" i="23" s="1"/>
  <c r="L9" i="23" s="1"/>
  <c r="H13" i="23"/>
  <c r="D26" i="23"/>
  <c r="L55" i="26"/>
  <c r="H58" i="26"/>
  <c r="F13" i="26"/>
  <c r="M66" i="17"/>
  <c r="H58" i="17"/>
  <c r="L58" i="17"/>
  <c r="L55" i="17" s="1"/>
  <c r="U9" i="11"/>
  <c r="U8" i="11" s="1"/>
  <c r="G12" i="11"/>
  <c r="X12" i="15"/>
  <c r="X9" i="15" s="1"/>
  <c r="Q9" i="15"/>
  <c r="P12" i="15"/>
  <c r="H12" i="15"/>
  <c r="H9" i="15" s="1"/>
  <c r="O9" i="15"/>
  <c r="D12" i="15"/>
  <c r="D9" i="15" s="1"/>
  <c r="I12" i="11"/>
  <c r="F6" i="21"/>
  <c r="J28" i="21"/>
  <c r="E14" i="21"/>
  <c r="E8" i="21" s="1"/>
  <c r="H8" i="21"/>
  <c r="J85" i="21"/>
  <c r="G9" i="21"/>
  <c r="G10" i="21"/>
  <c r="I12" i="21"/>
  <c r="I7" i="21" s="1"/>
  <c r="E10" i="21"/>
  <c r="E6" i="21" s="1"/>
  <c r="I10" i="21"/>
  <c r="I6" i="21" s="1"/>
  <c r="J55" i="21"/>
  <c r="D9" i="21"/>
  <c r="P43" i="30"/>
  <c r="C12" i="21"/>
  <c r="C7" i="21" s="1"/>
  <c r="H13" i="21"/>
  <c r="J76" i="21"/>
  <c r="H10" i="21"/>
  <c r="D14" i="21"/>
  <c r="D8" i="21" s="1"/>
  <c r="E12" i="21"/>
  <c r="E7" i="21" s="1"/>
  <c r="C9" i="21"/>
  <c r="G8" i="21"/>
  <c r="J22" i="21"/>
  <c r="D12" i="21"/>
  <c r="D7" i="21" s="1"/>
  <c r="J59" i="21"/>
  <c r="F12" i="21"/>
  <c r="F7" i="21" s="1"/>
  <c r="AA7" i="4"/>
  <c r="G14" i="4"/>
  <c r="G9" i="4" s="1"/>
  <c r="Y7" i="4"/>
  <c r="E17" i="4"/>
  <c r="E61" i="4"/>
  <c r="J14" i="4"/>
  <c r="J9" i="4" s="1"/>
  <c r="M87" i="4"/>
  <c r="Z7" i="4"/>
  <c r="M69" i="4"/>
  <c r="N69" i="4" s="1"/>
  <c r="K11" i="4"/>
  <c r="K8" i="4" s="1"/>
  <c r="E14" i="4"/>
  <c r="E73" i="4"/>
  <c r="E15" i="4"/>
  <c r="E30" i="4"/>
  <c r="K16" i="4"/>
  <c r="K10" i="4" s="1"/>
  <c r="W10" i="11"/>
  <c r="Q10" i="11"/>
  <c r="R10" i="11"/>
  <c r="E15" i="11"/>
  <c r="G17" i="11"/>
  <c r="W15" i="11"/>
  <c r="Y15" i="11"/>
  <c r="D10" i="11"/>
  <c r="D8" i="11" s="1"/>
  <c r="F11" i="11"/>
  <c r="G11" i="11" s="1"/>
  <c r="K14" i="11"/>
  <c r="L9" i="11"/>
  <c r="Q14" i="11"/>
  <c r="G16" i="11"/>
  <c r="N16" i="11"/>
  <c r="E12" i="11"/>
  <c r="K12" i="11"/>
  <c r="Q12" i="11"/>
  <c r="N14" i="11"/>
  <c r="W16" i="11"/>
  <c r="K15" i="11"/>
  <c r="G13" i="11"/>
  <c r="S9" i="11"/>
  <c r="T17" i="11"/>
  <c r="G18" i="11"/>
  <c r="H10" i="11"/>
  <c r="K10" i="11" s="1"/>
  <c r="Q16" i="11"/>
  <c r="H11" i="23"/>
  <c r="O10" i="23"/>
  <c r="S10" i="23"/>
  <c r="R13" i="23"/>
  <c r="Q14" i="23"/>
  <c r="H14" i="23"/>
  <c r="P14" i="23"/>
  <c r="R18" i="23"/>
  <c r="R12" i="23" s="1"/>
  <c r="V18" i="23"/>
  <c r="V12" i="23" s="1"/>
  <c r="D74" i="23"/>
  <c r="D17" i="23" s="1"/>
  <c r="D79" i="23"/>
  <c r="AA13" i="23"/>
  <c r="AA10" i="23" s="1"/>
  <c r="X12" i="23"/>
  <c r="Q13" i="23"/>
  <c r="Q10" i="23" s="1"/>
  <c r="R14" i="23"/>
  <c r="E10" i="23"/>
  <c r="U16" i="23"/>
  <c r="U11" i="23" s="1"/>
  <c r="T18" i="23"/>
  <c r="T12" i="23" s="1"/>
  <c r="I74" i="23"/>
  <c r="I17" i="23" s="1"/>
  <c r="H10" i="12"/>
  <c r="L10" i="12"/>
  <c r="K11" i="12"/>
  <c r="V12" i="12"/>
  <c r="D11" i="12"/>
  <c r="V14" i="12"/>
  <c r="Q13" i="12"/>
  <c r="Q10" i="12" s="1"/>
  <c r="O26" i="12"/>
  <c r="O30" i="12"/>
  <c r="G54" i="12"/>
  <c r="G15" i="12" s="1"/>
  <c r="O70" i="12"/>
  <c r="O16" i="12" s="1"/>
  <c r="O11" i="12" s="1"/>
  <c r="D14" i="12"/>
  <c r="D10" i="12" s="1"/>
  <c r="J16" i="12"/>
  <c r="J11" i="12" s="1"/>
  <c r="N16" i="12"/>
  <c r="N11" i="12" s="1"/>
  <c r="F11" i="12"/>
  <c r="U18" i="12"/>
  <c r="U12" i="12" s="1"/>
  <c r="U16" i="12"/>
  <c r="U11" i="12" s="1"/>
  <c r="G74" i="12"/>
  <c r="G17" i="12" s="1"/>
  <c r="O18" i="12"/>
  <c r="O12" i="12" s="1"/>
  <c r="U14" i="12"/>
  <c r="M14" i="12"/>
  <c r="T10" i="12"/>
  <c r="U13" i="12"/>
  <c r="I13" i="12"/>
  <c r="G35" i="12"/>
  <c r="G14" i="12" s="1"/>
  <c r="O44" i="12"/>
  <c r="O14" i="12" s="1"/>
  <c r="O54" i="12"/>
  <c r="O15" i="12" s="1"/>
  <c r="G70" i="12"/>
  <c r="M12" i="12"/>
  <c r="L18" i="12"/>
  <c r="L12" i="12" s="1"/>
  <c r="T18" i="12"/>
  <c r="T12" i="12" s="1"/>
  <c r="N18" i="12"/>
  <c r="N12" i="12" s="1"/>
  <c r="E16" i="12"/>
  <c r="E11" i="12" s="1"/>
  <c r="H16" i="12"/>
  <c r="H11" i="12" s="1"/>
  <c r="L16" i="12"/>
  <c r="L11" i="12" s="1"/>
  <c r="G22" i="12"/>
  <c r="O8" i="34"/>
  <c r="J10" i="14"/>
  <c r="H11" i="14"/>
  <c r="T12" i="14"/>
  <c r="W14" i="14"/>
  <c r="W10" i="14" s="1"/>
  <c r="AA14" i="14"/>
  <c r="AA10" i="14" s="1"/>
  <c r="W11" i="14"/>
  <c r="D18" i="14"/>
  <c r="D12" i="14" s="1"/>
  <c r="F18" i="14"/>
  <c r="V13" i="14"/>
  <c r="V10" i="14" s="1"/>
  <c r="V9" i="14" s="1"/>
  <c r="X14" i="14"/>
  <c r="D16" i="14"/>
  <c r="D11" i="14" s="1"/>
  <c r="C16" i="14"/>
  <c r="C11" i="14" s="1"/>
  <c r="E18" i="14"/>
  <c r="E12" i="14" s="1"/>
  <c r="K12" i="14"/>
  <c r="S18" i="14"/>
  <c r="S12" i="14" s="1"/>
  <c r="W18" i="14"/>
  <c r="W12" i="14" s="1"/>
  <c r="AA18" i="14"/>
  <c r="AA12" i="14" s="1"/>
  <c r="Z16" i="14"/>
  <c r="Z11" i="14" s="1"/>
  <c r="O12" i="14"/>
  <c r="E16" i="14"/>
  <c r="E11" i="14" s="1"/>
  <c r="N16" i="14"/>
  <c r="N11" i="14" s="1"/>
  <c r="F13" i="14"/>
  <c r="F10" i="14" s="1"/>
  <c r="C13" i="14"/>
  <c r="C10" i="14" s="1"/>
  <c r="Z13" i="14"/>
  <c r="Z10" i="14" s="1"/>
  <c r="D14" i="14"/>
  <c r="D10" i="14" s="1"/>
  <c r="H14" i="14"/>
  <c r="H10" i="14" s="1"/>
  <c r="R16" i="14"/>
  <c r="R11" i="14" s="1"/>
  <c r="M16" i="28"/>
  <c r="N10" i="15"/>
  <c r="R10" i="15"/>
  <c r="G9" i="15"/>
  <c r="W15" i="15"/>
  <c r="W10" i="15" s="1"/>
  <c r="I17" i="15"/>
  <c r="I11" i="15" s="1"/>
  <c r="L13" i="15"/>
  <c r="E11" i="15"/>
  <c r="O11" i="15"/>
  <c r="M12" i="15"/>
  <c r="M9" i="15" s="1"/>
  <c r="Y12" i="15"/>
  <c r="Y9" i="15" s="1"/>
  <c r="E13" i="15"/>
  <c r="E9" i="15" s="1"/>
  <c r="I13" i="15"/>
  <c r="I9" i="15" s="1"/>
  <c r="C9" i="15"/>
  <c r="D15" i="15"/>
  <c r="D10" i="15" s="1"/>
  <c r="G14" i="17"/>
  <c r="H14" i="17"/>
  <c r="L14" i="17"/>
  <c r="K14" i="17"/>
  <c r="M14" i="17" s="1"/>
  <c r="E56" i="26"/>
  <c r="N16" i="26"/>
  <c r="F58" i="17"/>
  <c r="I13" i="17"/>
  <c r="E55" i="17"/>
  <c r="H13" i="17"/>
  <c r="S70" i="26"/>
  <c r="R70" i="26"/>
  <c r="S67" i="17"/>
  <c r="J17" i="26"/>
  <c r="M17" i="26"/>
  <c r="F62" i="26"/>
  <c r="I17" i="26"/>
  <c r="G17" i="26"/>
  <c r="N17" i="26"/>
  <c r="S65" i="17"/>
  <c r="M58" i="17"/>
  <c r="G19" i="17"/>
  <c r="G57" i="17"/>
  <c r="N14" i="17"/>
  <c r="Y18" i="11"/>
  <c r="X11" i="11"/>
  <c r="H12" i="21"/>
  <c r="J67" i="21"/>
  <c r="G12" i="21"/>
  <c r="G7" i="21" s="1"/>
  <c r="N55" i="27"/>
  <c r="T11" i="11"/>
  <c r="I61" i="26"/>
  <c r="K72" i="26"/>
  <c r="K11" i="11"/>
  <c r="Q13" i="11"/>
  <c r="O9" i="11"/>
  <c r="J74" i="17"/>
  <c r="J61" i="17" s="1"/>
  <c r="I61" i="17"/>
  <c r="E57" i="27"/>
  <c r="M19" i="27"/>
  <c r="N19" i="27"/>
  <c r="L58" i="27"/>
  <c r="H11" i="4"/>
  <c r="H8" i="4" s="1"/>
  <c r="J18" i="21"/>
  <c r="H9" i="21"/>
  <c r="E10" i="11"/>
  <c r="N61" i="17"/>
  <c r="H57" i="17"/>
  <c r="R67" i="17"/>
  <c r="G57" i="26"/>
  <c r="Q71" i="27"/>
  <c r="N62" i="27"/>
  <c r="R62" i="27" s="1"/>
  <c r="M10" i="28"/>
  <c r="G57" i="27"/>
  <c r="G18" i="27"/>
  <c r="J19" i="27"/>
  <c r="H19" i="27"/>
  <c r="D61" i="26"/>
  <c r="D56" i="26" s="1"/>
  <c r="D57" i="26"/>
  <c r="J60" i="26"/>
  <c r="J15" i="26" s="1"/>
  <c r="K71" i="26"/>
  <c r="H16" i="26"/>
  <c r="L17" i="26"/>
  <c r="J9" i="11"/>
  <c r="I17" i="11"/>
  <c r="K17" i="11"/>
  <c r="N17" i="11"/>
  <c r="D11" i="27"/>
  <c r="F11" i="27" s="1"/>
  <c r="F16" i="27"/>
  <c r="M78" i="17"/>
  <c r="K64" i="17"/>
  <c r="M74" i="17"/>
  <c r="M20" i="4"/>
  <c r="N20" i="4" s="1"/>
  <c r="M15" i="4"/>
  <c r="N15" i="4" s="1"/>
  <c r="M9" i="11"/>
  <c r="N12" i="11"/>
  <c r="J26" i="21"/>
  <c r="Q68" i="27"/>
  <c r="R68" i="27"/>
  <c r="L59" i="27"/>
  <c r="Q77" i="27"/>
  <c r="R77" i="27"/>
  <c r="K63" i="27"/>
  <c r="R63" i="27" s="1"/>
  <c r="Q18" i="11"/>
  <c r="O11" i="11"/>
  <c r="Q11" i="11" s="1"/>
  <c r="H11" i="21"/>
  <c r="J51" i="21"/>
  <c r="K16" i="23"/>
  <c r="K11" i="23" s="1"/>
  <c r="L14" i="26"/>
  <c r="E10" i="17"/>
  <c r="L15" i="27"/>
  <c r="J59" i="27"/>
  <c r="R70" i="27"/>
  <c r="H59" i="26"/>
  <c r="M73" i="17"/>
  <c r="L61" i="17"/>
  <c r="M34" i="4"/>
  <c r="N34" i="4" s="1"/>
  <c r="L57" i="17"/>
  <c r="M55" i="27"/>
  <c r="K58" i="17"/>
  <c r="M71" i="17"/>
  <c r="M63" i="17"/>
  <c r="G61" i="26"/>
  <c r="G15" i="27"/>
  <c r="R71" i="27"/>
  <c r="Q76" i="27"/>
  <c r="Q15" i="11"/>
  <c r="E59" i="27"/>
  <c r="G14" i="27" s="1"/>
  <c r="E10" i="27"/>
  <c r="F14" i="27"/>
  <c r="H9" i="11"/>
  <c r="K13" i="11"/>
  <c r="N13" i="4"/>
  <c r="F9" i="11"/>
  <c r="R76" i="27"/>
  <c r="H15" i="27"/>
  <c r="H62" i="26"/>
  <c r="H17" i="26" s="1"/>
  <c r="K75" i="26"/>
  <c r="V11" i="11"/>
  <c r="W11" i="11" s="1"/>
  <c r="Y10" i="11"/>
  <c r="D12" i="27"/>
  <c r="F19" i="27"/>
  <c r="H60" i="17"/>
  <c r="D61" i="17"/>
  <c r="D56" i="17" s="1"/>
  <c r="D59" i="17"/>
  <c r="D55" i="17" s="1"/>
  <c r="K74" i="26"/>
  <c r="N58" i="17"/>
  <c r="M58" i="26"/>
  <c r="I58" i="26"/>
  <c r="K66" i="26"/>
  <c r="F9" i="15"/>
  <c r="P9" i="15"/>
  <c r="K68" i="26"/>
  <c r="R74" i="27"/>
  <c r="J63" i="26"/>
  <c r="N63" i="26"/>
  <c r="M61" i="26"/>
  <c r="E63" i="26"/>
  <c r="K76" i="26"/>
  <c r="G58" i="17"/>
  <c r="J58" i="26"/>
  <c r="M17" i="4"/>
  <c r="N17" i="4" s="1"/>
  <c r="N78" i="4"/>
  <c r="H16" i="4"/>
  <c r="H10" i="4" s="1"/>
  <c r="M10" i="4" s="1"/>
  <c r="AB18" i="14"/>
  <c r="AB12" i="14" s="1"/>
  <c r="F17" i="15"/>
  <c r="F11" i="15" s="1"/>
  <c r="J59" i="26"/>
  <c r="Q75" i="27"/>
  <c r="I15" i="27"/>
  <c r="D59" i="26"/>
  <c r="D55" i="26" s="1"/>
  <c r="C61" i="26"/>
  <c r="C56" i="26" s="1"/>
  <c r="L61" i="26"/>
  <c r="V9" i="11"/>
  <c r="F17" i="26"/>
  <c r="C61" i="17"/>
  <c r="C56" i="17" s="1"/>
  <c r="W14" i="23"/>
  <c r="W10" i="23" s="1"/>
  <c r="Z14" i="23"/>
  <c r="Z10" i="23" s="1"/>
  <c r="J32" i="21"/>
  <c r="R11" i="23"/>
  <c r="N13" i="14"/>
  <c r="N10" i="14" s="1"/>
  <c r="X9" i="11"/>
  <c r="L13" i="14"/>
  <c r="L10" i="14" s="1"/>
  <c r="L12" i="15"/>
  <c r="R14" i="12"/>
  <c r="R10" i="12" s="1"/>
  <c r="R9" i="12" s="1"/>
  <c r="U13" i="15"/>
  <c r="U9" i="15" s="1"/>
  <c r="F12" i="14"/>
  <c r="N11" i="15"/>
  <c r="M11" i="12"/>
  <c r="S16" i="14"/>
  <c r="S11" i="14" s="1"/>
  <c r="S15" i="15"/>
  <c r="S10" i="15" s="1"/>
  <c r="D70" i="23"/>
  <c r="E16" i="23"/>
  <c r="E11" i="23" s="1"/>
  <c r="N12" i="15"/>
  <c r="N9" i="15" s="1"/>
  <c r="D10" i="26"/>
  <c r="D9" i="26" s="1"/>
  <c r="O13" i="14"/>
  <c r="O10" i="14" s="1"/>
  <c r="O9" i="14" s="1"/>
  <c r="N43" i="4"/>
  <c r="J41" i="21"/>
  <c r="X11" i="23"/>
  <c r="N13" i="23"/>
  <c r="N10" i="23" s="1"/>
  <c r="J13" i="23"/>
  <c r="J10" i="23" s="1"/>
  <c r="J9" i="23" s="1"/>
  <c r="D44" i="23"/>
  <c r="D14" i="23" s="1"/>
  <c r="I70" i="23"/>
  <c r="V12" i="15"/>
  <c r="P17" i="15"/>
  <c r="P11" i="15" s="1"/>
  <c r="C10" i="21"/>
  <c r="M61" i="4"/>
  <c r="N61" i="4" s="1"/>
  <c r="K9" i="4"/>
  <c r="M15" i="15"/>
  <c r="M10" i="15" s="1"/>
  <c r="M16" i="23"/>
  <c r="M11" i="23" s="1"/>
  <c r="L11" i="14"/>
  <c r="E78" i="4"/>
  <c r="Z18" i="23"/>
  <c r="Z12" i="23" s="1"/>
  <c r="H18" i="14"/>
  <c r="H12" i="14" s="1"/>
  <c r="K11" i="15"/>
  <c r="G79" i="12"/>
  <c r="G88" i="12"/>
  <c r="D30" i="23"/>
  <c r="C15" i="15"/>
  <c r="C10" i="15" s="1"/>
  <c r="G15" i="15"/>
  <c r="G10" i="15" s="1"/>
  <c r="M73" i="4"/>
  <c r="N73" i="4" s="1"/>
  <c r="F18" i="12"/>
  <c r="F12" i="12" s="1"/>
  <c r="K18" i="12"/>
  <c r="K12" i="12" s="1"/>
  <c r="R11" i="15"/>
  <c r="L12" i="14"/>
  <c r="H14" i="4"/>
  <c r="Y16" i="14"/>
  <c r="Y11" i="14" s="1"/>
  <c r="Q15" i="15"/>
  <c r="Q10" i="15" s="1"/>
  <c r="M24" i="4"/>
  <c r="N24" i="4" s="1"/>
  <c r="E13" i="12"/>
  <c r="E10" i="12" s="1"/>
  <c r="G62" i="12"/>
  <c r="D54" i="23"/>
  <c r="D15" i="23" s="1"/>
  <c r="D58" i="23"/>
  <c r="I79" i="23"/>
  <c r="I18" i="23" s="1"/>
  <c r="I12" i="23" s="1"/>
  <c r="N16" i="23"/>
  <c r="N11" i="23" s="1"/>
  <c r="V16" i="23"/>
  <c r="V11" i="23" s="1"/>
  <c r="Q13" i="14"/>
  <c r="Q10" i="14" s="1"/>
  <c r="X17" i="15"/>
  <c r="X11" i="15" s="1"/>
  <c r="F9" i="23" l="1"/>
  <c r="S74" i="17"/>
  <c r="G8" i="4"/>
  <c r="M11" i="4"/>
  <c r="R64" i="27"/>
  <c r="Q64" i="27"/>
  <c r="E9" i="4"/>
  <c r="K7" i="4"/>
  <c r="P10" i="23"/>
  <c r="K15" i="26"/>
  <c r="R15" i="26" s="1"/>
  <c r="J16" i="26"/>
  <c r="S66" i="17"/>
  <c r="J8" i="4"/>
  <c r="J7" i="4" s="1"/>
  <c r="Q62" i="27"/>
  <c r="I18" i="27"/>
  <c r="F63" i="17"/>
  <c r="E11" i="4"/>
  <c r="F8" i="4"/>
  <c r="E8" i="4" s="1"/>
  <c r="I7" i="4"/>
  <c r="K57" i="27"/>
  <c r="Q63" i="27"/>
  <c r="M15" i="17"/>
  <c r="X10" i="23"/>
  <c r="C9" i="27"/>
  <c r="K17" i="26"/>
  <c r="Q59" i="27"/>
  <c r="K10" i="14"/>
  <c r="K55" i="27"/>
  <c r="Q58" i="27"/>
  <c r="R58" i="27"/>
  <c r="O54" i="27"/>
  <c r="D57" i="17"/>
  <c r="J58" i="17"/>
  <c r="R66" i="17"/>
  <c r="J13" i="17"/>
  <c r="S65" i="26"/>
  <c r="J63" i="17"/>
  <c r="J57" i="17" s="1"/>
  <c r="R76" i="17"/>
  <c r="H55" i="27"/>
  <c r="R19" i="26"/>
  <c r="V9" i="23"/>
  <c r="Y8" i="15"/>
  <c r="S8" i="15"/>
  <c r="Q9" i="12"/>
  <c r="I57" i="27"/>
  <c r="I12" i="27" s="1"/>
  <c r="F63" i="27"/>
  <c r="D54" i="27"/>
  <c r="M18" i="27"/>
  <c r="G18" i="26"/>
  <c r="I57" i="17"/>
  <c r="E57" i="17"/>
  <c r="G12" i="17" s="1"/>
  <c r="K18" i="17"/>
  <c r="L18" i="17"/>
  <c r="N18" i="17"/>
  <c r="H18" i="17"/>
  <c r="J18" i="17" s="1"/>
  <c r="D6" i="21"/>
  <c r="D5" i="21" s="1"/>
  <c r="C6" i="21"/>
  <c r="L9" i="15"/>
  <c r="O8" i="15"/>
  <c r="M10" i="14"/>
  <c r="M9" i="14" s="1"/>
  <c r="T10" i="14"/>
  <c r="T9" i="14" s="1"/>
  <c r="I10" i="12"/>
  <c r="I9" i="12" s="1"/>
  <c r="C55" i="27"/>
  <c r="C54" i="27" s="1"/>
  <c r="G14" i="26"/>
  <c r="I10" i="17"/>
  <c r="S70" i="17"/>
  <c r="J59" i="17"/>
  <c r="F5" i="21"/>
  <c r="Z9" i="23"/>
  <c r="K9" i="23"/>
  <c r="L57" i="27"/>
  <c r="L12" i="27" s="1"/>
  <c r="G12" i="27"/>
  <c r="K19" i="27"/>
  <c r="Q19" i="27" s="1"/>
  <c r="K64" i="26"/>
  <c r="S78" i="26"/>
  <c r="O9" i="26"/>
  <c r="P9" i="17"/>
  <c r="Y11" i="11"/>
  <c r="I11" i="11"/>
  <c r="H8" i="15"/>
  <c r="L8" i="15"/>
  <c r="Q9" i="14"/>
  <c r="J9" i="14"/>
  <c r="O9" i="23"/>
  <c r="Y9" i="23"/>
  <c r="F61" i="27"/>
  <c r="J56" i="26"/>
  <c r="J11" i="26" s="1"/>
  <c r="H16" i="17"/>
  <c r="K16" i="17"/>
  <c r="H56" i="17"/>
  <c r="R74" i="17"/>
  <c r="J8" i="15"/>
  <c r="AA9" i="14"/>
  <c r="G18" i="12"/>
  <c r="G12" i="12" s="1"/>
  <c r="H18" i="27"/>
  <c r="K18" i="27" s="1"/>
  <c r="N18" i="27"/>
  <c r="N57" i="27"/>
  <c r="N12" i="27" s="1"/>
  <c r="M57" i="27"/>
  <c r="M12" i="27" s="1"/>
  <c r="L18" i="27"/>
  <c r="E16" i="4"/>
  <c r="E10" i="4"/>
  <c r="N87" i="4"/>
  <c r="E87" i="4"/>
  <c r="S9" i="23"/>
  <c r="R73" i="26"/>
  <c r="S73" i="26"/>
  <c r="D54" i="26"/>
  <c r="W8" i="15"/>
  <c r="V9" i="15"/>
  <c r="V8" i="15" s="1"/>
  <c r="AB9" i="14"/>
  <c r="J9" i="12"/>
  <c r="L14" i="27"/>
  <c r="R69" i="26"/>
  <c r="S69" i="26"/>
  <c r="F59" i="17"/>
  <c r="G6" i="21"/>
  <c r="G5" i="21" s="1"/>
  <c r="R8" i="15"/>
  <c r="Q8" i="15"/>
  <c r="R10" i="23"/>
  <c r="R9" i="23" s="1"/>
  <c r="M10" i="12"/>
  <c r="M9" i="12" s="1"/>
  <c r="J55" i="27"/>
  <c r="F59" i="27"/>
  <c r="H14" i="27"/>
  <c r="N14" i="26"/>
  <c r="E55" i="26"/>
  <c r="N10" i="26" s="1"/>
  <c r="J14" i="26"/>
  <c r="M14" i="26"/>
  <c r="I14" i="26"/>
  <c r="I14" i="17"/>
  <c r="J14" i="17" s="1"/>
  <c r="R14" i="17" s="1"/>
  <c r="R68" i="17"/>
  <c r="S68" i="17"/>
  <c r="N12" i="4"/>
  <c r="S9" i="14"/>
  <c r="R9" i="14"/>
  <c r="U9" i="23"/>
  <c r="C54" i="26"/>
  <c r="F58" i="26"/>
  <c r="G13" i="26"/>
  <c r="L13" i="26"/>
  <c r="L13" i="17"/>
  <c r="L8" i="11"/>
  <c r="D9" i="14"/>
  <c r="U9" i="14"/>
  <c r="E9" i="12"/>
  <c r="N9" i="12"/>
  <c r="D9" i="12"/>
  <c r="O9" i="27"/>
  <c r="F61" i="26"/>
  <c r="R72" i="17"/>
  <c r="G16" i="17"/>
  <c r="N10" i="11"/>
  <c r="T10" i="11"/>
  <c r="S8" i="11"/>
  <c r="E5" i="21"/>
  <c r="H7" i="21"/>
  <c r="E8" i="15"/>
  <c r="U8" i="15"/>
  <c r="G9" i="14"/>
  <c r="N9" i="14"/>
  <c r="W9" i="23"/>
  <c r="AA9" i="23"/>
  <c r="G9" i="23"/>
  <c r="S9" i="12"/>
  <c r="K9" i="12"/>
  <c r="H9" i="12"/>
  <c r="R17" i="26"/>
  <c r="J56" i="17"/>
  <c r="D9" i="17"/>
  <c r="S75" i="17"/>
  <c r="R75" i="17"/>
  <c r="R17" i="17"/>
  <c r="I10" i="11"/>
  <c r="R8" i="11"/>
  <c r="F9" i="12"/>
  <c r="D9" i="27"/>
  <c r="K15" i="27"/>
  <c r="Q15" i="27" s="1"/>
  <c r="X10" i="14"/>
  <c r="X9" i="14" s="1"/>
  <c r="G8" i="15"/>
  <c r="T9" i="23"/>
  <c r="V10" i="12"/>
  <c r="V9" i="12" s="1"/>
  <c r="O13" i="12"/>
  <c r="O10" i="12" s="1"/>
  <c r="O9" i="12" s="1"/>
  <c r="H13" i="26"/>
  <c r="N13" i="26"/>
  <c r="R67" i="26"/>
  <c r="S67" i="26"/>
  <c r="G13" i="12"/>
  <c r="G10" i="12" s="1"/>
  <c r="K9" i="14"/>
  <c r="I5" i="21"/>
  <c r="M9" i="23"/>
  <c r="H10" i="23"/>
  <c r="D13" i="23"/>
  <c r="D10" i="23" s="1"/>
  <c r="T9" i="11"/>
  <c r="M8" i="15"/>
  <c r="K8" i="15"/>
  <c r="N11" i="4"/>
  <c r="C5" i="21"/>
  <c r="G10" i="11"/>
  <c r="E8" i="11"/>
  <c r="H9" i="23"/>
  <c r="P9" i="23"/>
  <c r="Q9" i="23"/>
  <c r="G16" i="12"/>
  <c r="G11" i="12" s="1"/>
  <c r="L9" i="12"/>
  <c r="U10" i="12"/>
  <c r="U9" i="12" s="1"/>
  <c r="T9" i="12"/>
  <c r="W9" i="14"/>
  <c r="H9" i="14"/>
  <c r="F9" i="14"/>
  <c r="Z9" i="14"/>
  <c r="Y9" i="14"/>
  <c r="E9" i="14"/>
  <c r="C8" i="15"/>
  <c r="D8" i="15"/>
  <c r="I8" i="15"/>
  <c r="S76" i="26"/>
  <c r="R76" i="26"/>
  <c r="K63" i="26"/>
  <c r="K57" i="26" s="1"/>
  <c r="M11" i="28"/>
  <c r="F8" i="11"/>
  <c r="G8" i="11" s="1"/>
  <c r="G9" i="11"/>
  <c r="G56" i="26"/>
  <c r="G16" i="26"/>
  <c r="S73" i="17"/>
  <c r="M61" i="17"/>
  <c r="M56" i="17" s="1"/>
  <c r="R73" i="17"/>
  <c r="M9" i="28"/>
  <c r="M14" i="28"/>
  <c r="R72" i="26"/>
  <c r="S72" i="26"/>
  <c r="K61" i="26"/>
  <c r="F56" i="17"/>
  <c r="N9" i="23"/>
  <c r="N57" i="26"/>
  <c r="N18" i="26"/>
  <c r="N55" i="17"/>
  <c r="N13" i="17"/>
  <c r="E9" i="27"/>
  <c r="F10" i="27"/>
  <c r="H55" i="26"/>
  <c r="H14" i="26"/>
  <c r="F58" i="27"/>
  <c r="E55" i="27"/>
  <c r="M13" i="27"/>
  <c r="M64" i="17"/>
  <c r="M57" i="17" s="1"/>
  <c r="R78" i="17"/>
  <c r="S78" i="17"/>
  <c r="M16" i="4"/>
  <c r="N16" i="4" s="1"/>
  <c r="I56" i="17"/>
  <c r="I16" i="17"/>
  <c r="I56" i="26"/>
  <c r="I11" i="26" s="1"/>
  <c r="I16" i="26"/>
  <c r="D16" i="23"/>
  <c r="D11" i="23" s="1"/>
  <c r="L16" i="26"/>
  <c r="L56" i="26"/>
  <c r="X9" i="23"/>
  <c r="J55" i="26"/>
  <c r="J13" i="26"/>
  <c r="G55" i="27"/>
  <c r="J57" i="26"/>
  <c r="J18" i="26"/>
  <c r="X8" i="15"/>
  <c r="I13" i="26"/>
  <c r="I55" i="26"/>
  <c r="S74" i="26"/>
  <c r="R74" i="26"/>
  <c r="I9" i="11"/>
  <c r="H8" i="11"/>
  <c r="I8" i="11" s="1"/>
  <c r="S71" i="17"/>
  <c r="M60" i="17"/>
  <c r="M55" i="17" s="1"/>
  <c r="R71" i="17"/>
  <c r="I16" i="23"/>
  <c r="C54" i="17"/>
  <c r="F59" i="26"/>
  <c r="F57" i="27"/>
  <c r="J12" i="27"/>
  <c r="F61" i="17"/>
  <c r="K11" i="17"/>
  <c r="F55" i="17"/>
  <c r="L10" i="17"/>
  <c r="M14" i="27"/>
  <c r="X8" i="11"/>
  <c r="Y8" i="11" s="1"/>
  <c r="Y9" i="11"/>
  <c r="M16" i="26"/>
  <c r="M56" i="26"/>
  <c r="M11" i="26" s="1"/>
  <c r="K59" i="26"/>
  <c r="S68" i="26"/>
  <c r="R68" i="26"/>
  <c r="R75" i="26"/>
  <c r="S75" i="26"/>
  <c r="K62" i="26"/>
  <c r="K19" i="17"/>
  <c r="M19" i="17" s="1"/>
  <c r="R19" i="17" s="1"/>
  <c r="K57" i="17"/>
  <c r="H9" i="4"/>
  <c r="H7" i="4" s="1"/>
  <c r="M14" i="4"/>
  <c r="N14" i="4" s="1"/>
  <c r="W9" i="11"/>
  <c r="V8" i="11"/>
  <c r="W8" i="11" s="1"/>
  <c r="I18" i="26"/>
  <c r="E57" i="26"/>
  <c r="H18" i="26"/>
  <c r="L18" i="26"/>
  <c r="F63" i="26"/>
  <c r="M18" i="26"/>
  <c r="R66" i="26"/>
  <c r="S66" i="26"/>
  <c r="K58" i="26"/>
  <c r="H15" i="17"/>
  <c r="J15" i="17" s="1"/>
  <c r="R15" i="17" s="1"/>
  <c r="H55" i="17"/>
  <c r="O12" i="34"/>
  <c r="H56" i="26"/>
  <c r="H11" i="26" s="1"/>
  <c r="O8" i="11"/>
  <c r="Q8" i="11" s="1"/>
  <c r="Q9" i="11"/>
  <c r="J13" i="27"/>
  <c r="K13" i="27" s="1"/>
  <c r="F12" i="27"/>
  <c r="H11" i="17"/>
  <c r="G11" i="17"/>
  <c r="F10" i="26"/>
  <c r="N8" i="15"/>
  <c r="L9" i="14"/>
  <c r="G55" i="17"/>
  <c r="G13" i="17"/>
  <c r="P8" i="15"/>
  <c r="F8" i="15"/>
  <c r="M55" i="26"/>
  <c r="M13" i="26"/>
  <c r="D54" i="17"/>
  <c r="K55" i="17"/>
  <c r="K13" i="17"/>
  <c r="M13" i="17" s="1"/>
  <c r="L16" i="17"/>
  <c r="M16" i="17" s="1"/>
  <c r="L56" i="17"/>
  <c r="J14" i="27"/>
  <c r="F10" i="17"/>
  <c r="E9" i="17"/>
  <c r="N9" i="11"/>
  <c r="M8" i="11"/>
  <c r="J8" i="11"/>
  <c r="K9" i="11"/>
  <c r="S71" i="26"/>
  <c r="K60" i="26"/>
  <c r="R71" i="26"/>
  <c r="I14" i="27"/>
  <c r="N17" i="27"/>
  <c r="Q17" i="27" s="1"/>
  <c r="N16" i="17"/>
  <c r="N56" i="17"/>
  <c r="N11" i="17" s="1"/>
  <c r="H6" i="21"/>
  <c r="L55" i="27"/>
  <c r="R55" i="27" s="1"/>
  <c r="H12" i="27"/>
  <c r="F9" i="26"/>
  <c r="F56" i="26"/>
  <c r="N11" i="26"/>
  <c r="N14" i="27"/>
  <c r="Q57" i="27" l="1"/>
  <c r="I12" i="17"/>
  <c r="Q14" i="27"/>
  <c r="R57" i="27"/>
  <c r="M8" i="4"/>
  <c r="G7" i="4"/>
  <c r="M7" i="4" s="1"/>
  <c r="M9" i="4"/>
  <c r="Q55" i="27"/>
  <c r="Q13" i="27"/>
  <c r="J55" i="17"/>
  <c r="J54" i="17" s="1"/>
  <c r="R13" i="17"/>
  <c r="I9" i="23"/>
  <c r="I11" i="23"/>
  <c r="E54" i="17"/>
  <c r="F54" i="17" s="1"/>
  <c r="L12" i="17"/>
  <c r="N12" i="17"/>
  <c r="H12" i="17"/>
  <c r="J12" i="17" s="1"/>
  <c r="K12" i="17"/>
  <c r="M18" i="17"/>
  <c r="R18" i="17" s="1"/>
  <c r="F57" i="17"/>
  <c r="F55" i="26"/>
  <c r="K12" i="27"/>
  <c r="Q12" i="27" s="1"/>
  <c r="F9" i="17"/>
  <c r="J16" i="17"/>
  <c r="R16" i="17" s="1"/>
  <c r="Q18" i="27"/>
  <c r="J12" i="26"/>
  <c r="K18" i="26"/>
  <c r="R18" i="26" s="1"/>
  <c r="H5" i="21"/>
  <c r="T8" i="11"/>
  <c r="K14" i="27"/>
  <c r="J10" i="27"/>
  <c r="K14" i="26"/>
  <c r="R14" i="26" s="1"/>
  <c r="G10" i="26"/>
  <c r="L10" i="26"/>
  <c r="N8" i="11"/>
  <c r="K16" i="26"/>
  <c r="R16" i="26" s="1"/>
  <c r="M54" i="17"/>
  <c r="F9" i="27"/>
  <c r="H10" i="27"/>
  <c r="N10" i="27"/>
  <c r="G9" i="12"/>
  <c r="K13" i="26"/>
  <c r="R13" i="26" s="1"/>
  <c r="K8" i="11"/>
  <c r="M54" i="26"/>
  <c r="M10" i="26"/>
  <c r="G10" i="17"/>
  <c r="G54" i="17"/>
  <c r="H54" i="17"/>
  <c r="H9" i="17" s="1"/>
  <c r="H10" i="17"/>
  <c r="J10" i="17" s="1"/>
  <c r="J10" i="26"/>
  <c r="J54" i="26"/>
  <c r="N12" i="26"/>
  <c r="N54" i="26"/>
  <c r="M8" i="28"/>
  <c r="M7" i="28"/>
  <c r="F57" i="26"/>
  <c r="I12" i="26"/>
  <c r="L12" i="26"/>
  <c r="H12" i="26"/>
  <c r="E54" i="26"/>
  <c r="F54" i="26" s="1"/>
  <c r="M12" i="26"/>
  <c r="G11" i="26"/>
  <c r="K11" i="26" s="1"/>
  <c r="G54" i="26"/>
  <c r="L11" i="17"/>
  <c r="M11" i="17" s="1"/>
  <c r="L54" i="17"/>
  <c r="L9" i="17" s="1"/>
  <c r="K55" i="26"/>
  <c r="G10" i="27"/>
  <c r="L54" i="26"/>
  <c r="L11" i="26"/>
  <c r="I11" i="17"/>
  <c r="J11" i="17" s="1"/>
  <c r="I54" i="17"/>
  <c r="I9" i="17" s="1"/>
  <c r="H10" i="26"/>
  <c r="H54" i="26"/>
  <c r="N54" i="17"/>
  <c r="N10" i="17"/>
  <c r="K56" i="26"/>
  <c r="K10" i="17"/>
  <c r="M10" i="17" s="1"/>
  <c r="K54" i="17"/>
  <c r="L10" i="27"/>
  <c r="G12" i="26"/>
  <c r="I10" i="26"/>
  <c r="I54" i="26"/>
  <c r="F55" i="27"/>
  <c r="E54" i="27"/>
  <c r="F54" i="27" s="1"/>
  <c r="I10" i="27"/>
  <c r="M10" i="27"/>
  <c r="R11" i="26" l="1"/>
  <c r="N9" i="17"/>
  <c r="G9" i="17"/>
  <c r="K9" i="17"/>
  <c r="M12" i="17"/>
  <c r="R12" i="17" s="1"/>
  <c r="K12" i="26"/>
  <c r="R12" i="26" s="1"/>
  <c r="R11" i="17"/>
  <c r="M9" i="17"/>
  <c r="I9" i="26"/>
  <c r="K10" i="26"/>
  <c r="R10" i="26" s="1"/>
  <c r="K10" i="27"/>
  <c r="Q10" i="27" s="1"/>
  <c r="H9" i="26"/>
  <c r="G9" i="26"/>
  <c r="J9" i="26"/>
  <c r="M9" i="26"/>
  <c r="L9" i="26"/>
  <c r="R10" i="17"/>
  <c r="J9" i="17"/>
  <c r="N9" i="26"/>
  <c r="K54" i="26"/>
  <c r="R9" i="17" l="1"/>
  <c r="K9" i="26"/>
  <c r="R9" i="26" s="1"/>
  <c r="Q27" i="27" l="1"/>
  <c r="K72" i="27"/>
  <c r="J72" i="27"/>
  <c r="J61" i="27" s="1"/>
  <c r="J56" i="27" s="1"/>
  <c r="N72" i="27"/>
  <c r="N61" i="27" s="1"/>
  <c r="M72" i="27"/>
  <c r="M61" i="27" s="1"/>
  <c r="H72" i="27"/>
  <c r="H61" i="27" s="1"/>
  <c r="I72" i="27"/>
  <c r="I61" i="27" s="1"/>
  <c r="G72" i="27"/>
  <c r="G61" i="27"/>
  <c r="G16" i="27" s="1"/>
  <c r="G56" i="27"/>
  <c r="G11" i="27" s="1"/>
  <c r="L72" i="27"/>
  <c r="Q72" i="27" l="1"/>
  <c r="K61" i="27"/>
  <c r="R72" i="27"/>
  <c r="H56" i="27"/>
  <c r="H16" i="27"/>
  <c r="N56" i="27"/>
  <c r="N16" i="27"/>
  <c r="I56" i="27"/>
  <c r="I16" i="27"/>
  <c r="J11" i="27"/>
  <c r="J54" i="27"/>
  <c r="J9" i="27" s="1"/>
  <c r="M56" i="27"/>
  <c r="M16" i="27"/>
  <c r="L61" i="27"/>
  <c r="G54" i="27"/>
  <c r="G9" i="27" s="1"/>
  <c r="J16" i="27"/>
  <c r="K56" i="27" l="1"/>
  <c r="Q61" i="27"/>
  <c r="R61" i="27"/>
  <c r="K16" i="27"/>
  <c r="L56" i="27"/>
  <c r="L16" i="27"/>
  <c r="N54" i="27"/>
  <c r="N9" i="27" s="1"/>
  <c r="N11" i="27"/>
  <c r="M11" i="27"/>
  <c r="M54" i="27"/>
  <c r="M9" i="27" s="1"/>
  <c r="I11" i="27"/>
  <c r="I54" i="27"/>
  <c r="I9" i="27" s="1"/>
  <c r="H54" i="27"/>
  <c r="H9" i="27" s="1"/>
  <c r="H11" i="27"/>
  <c r="K54" i="27" l="1"/>
  <c r="Q56" i="27"/>
  <c r="R56" i="27"/>
  <c r="Q16" i="27"/>
  <c r="K9" i="27"/>
  <c r="K11" i="27"/>
  <c r="L11" i="27"/>
  <c r="L54" i="27"/>
  <c r="L9" i="27" l="1"/>
  <c r="Q54" i="27"/>
  <c r="R54" i="27"/>
  <c r="Q9" i="27"/>
  <c r="Q11" i="27"/>
</calcChain>
</file>

<file path=xl/sharedStrings.xml><?xml version="1.0" encoding="utf-8"?>
<sst xmlns="http://schemas.openxmlformats.org/spreadsheetml/2006/main" count="1750" uniqueCount="763">
  <si>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</si>
  <si>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</si>
  <si>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</si>
  <si>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</si>
  <si>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</si>
  <si>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</si>
  <si>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</si>
  <si>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</si>
  <si>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</si>
  <si>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</si>
  <si>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</si>
  <si>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</si>
  <si>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</si>
  <si>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</si>
  <si>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</si>
  <si>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</si>
  <si>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</si>
  <si>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</si>
  <si>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</si>
  <si>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</si>
  <si>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</si>
  <si>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</si>
  <si>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５条刈</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</si>
  <si>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</si>
  <si>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</si>
  <si>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</si>
  <si>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</si>
  <si>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</si>
  <si>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</si>
  <si>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</si>
  <si>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</si>
  <si>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</si>
  <si>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</si>
  <si>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</si>
  <si>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</si>
  <si>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</si>
  <si>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</si>
  <si>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</si>
  <si>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</si>
  <si>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5"/>
  </si>
  <si>
    <t>未満</t>
    <rPh sb="0" eb="2">
      <t>ミマン</t>
    </rPh>
    <phoneticPr fontId="4"/>
  </si>
  <si>
    <t>経営規模別内訳</t>
    <rPh sb="0" eb="2">
      <t>ケイエイ</t>
    </rPh>
    <rPh sb="2" eb="4">
      <t>キボ</t>
    </rPh>
    <rPh sb="4" eb="5">
      <t>ベツ</t>
    </rPh>
    <rPh sb="5" eb="7">
      <t>ウチワケ</t>
    </rPh>
    <phoneticPr fontId="9"/>
  </si>
  <si>
    <t>加工</t>
    <rPh sb="0" eb="2">
      <t>カコウ</t>
    </rPh>
    <phoneticPr fontId="5"/>
  </si>
  <si>
    <t>その他</t>
    <rPh sb="0" eb="3">
      <t>ソノタ</t>
    </rPh>
    <phoneticPr fontId="5"/>
  </si>
  <si>
    <t>堆肥</t>
    <rPh sb="0" eb="2">
      <t>タイヒ</t>
    </rPh>
    <phoneticPr fontId="5"/>
  </si>
  <si>
    <t>マルチ</t>
    <phoneticPr fontId="5"/>
  </si>
  <si>
    <t>飼料</t>
    <rPh sb="0" eb="2">
      <t>シリョウ</t>
    </rPh>
    <phoneticPr fontId="5"/>
  </si>
  <si>
    <t>敷料</t>
    <rPh sb="0" eb="1">
      <t>シ</t>
    </rPh>
    <rPh sb="1" eb="2">
      <t>リョウ</t>
    </rPh>
    <phoneticPr fontId="5"/>
  </si>
  <si>
    <t>利用量</t>
    <rPh sb="0" eb="2">
      <t>リヨウ</t>
    </rPh>
    <rPh sb="2" eb="3">
      <t>リョウ</t>
    </rPh>
    <phoneticPr fontId="5"/>
  </si>
  <si>
    <t>田植機利用面積(ha)</t>
    <rPh sb="0" eb="3">
      <t>タウエキ</t>
    </rPh>
    <rPh sb="3" eb="5">
      <t>リヨウ</t>
    </rPh>
    <rPh sb="5" eb="7">
      <t>メンセキ</t>
    </rPh>
    <phoneticPr fontId="6"/>
  </si>
  <si>
    <t>導入計画面積</t>
    <rPh sb="0" eb="2">
      <t>ドウニュウ</t>
    </rPh>
    <rPh sb="2" eb="4">
      <t>ケイカク</t>
    </rPh>
    <rPh sb="4" eb="6">
      <t>メンセキ</t>
    </rPh>
    <phoneticPr fontId="9"/>
  </si>
  <si>
    <t>認定者数</t>
    <rPh sb="0" eb="3">
      <t>ニンテイシャ</t>
    </rPh>
    <rPh sb="3" eb="4">
      <t>スウ</t>
    </rPh>
    <phoneticPr fontId="9"/>
  </si>
  <si>
    <t>発生量</t>
    <rPh sb="0" eb="2">
      <t>ハッセイ</t>
    </rPh>
    <rPh sb="2" eb="3">
      <t>リョウ</t>
    </rPh>
    <phoneticPr fontId="5"/>
  </si>
  <si>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5"/>
  </si>
  <si>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5"/>
  </si>
  <si>
    <t>小計</t>
    <rPh sb="0" eb="2">
      <t>ショウケイ</t>
    </rPh>
    <phoneticPr fontId="5"/>
  </si>
  <si>
    <t>収穫量</t>
    <rPh sb="0" eb="2">
      <t>シュウカク</t>
    </rPh>
    <rPh sb="2" eb="3">
      <t>リョウ</t>
    </rPh>
    <phoneticPr fontId="5"/>
  </si>
  <si>
    <t>田植機</t>
    <rPh sb="0" eb="2">
      <t>タウエ</t>
    </rPh>
    <rPh sb="2" eb="3">
      <t>キ</t>
    </rPh>
    <phoneticPr fontId="6"/>
  </si>
  <si>
    <t>利用</t>
    <rPh sb="0" eb="2">
      <t>リヨウ</t>
    </rPh>
    <phoneticPr fontId="6"/>
  </si>
  <si>
    <t>面積</t>
    <rPh sb="0" eb="2">
      <t>メンセキ</t>
    </rPh>
    <phoneticPr fontId="6"/>
  </si>
  <si>
    <t>汎用型ｺﾝﾊﾞｲﾝ</t>
    <rPh sb="0" eb="1">
      <t>ハン</t>
    </rPh>
    <rPh sb="1" eb="2">
      <t>ヨウ</t>
    </rPh>
    <rPh sb="2" eb="3">
      <t>カタ</t>
    </rPh>
    <phoneticPr fontId="4"/>
  </si>
  <si>
    <t>(廃棄等）</t>
    <rPh sb="1" eb="3">
      <t>ハイキ</t>
    </rPh>
    <rPh sb="3" eb="4">
      <t>トウ</t>
    </rPh>
    <phoneticPr fontId="5"/>
  </si>
  <si>
    <t>稲　　わ　　ら　　の　　利　　用</t>
    <rPh sb="0" eb="1">
      <t>イナ</t>
    </rPh>
    <rPh sb="12" eb="13">
      <t>リ</t>
    </rPh>
    <rPh sb="15" eb="16">
      <t>ヨウ</t>
    </rPh>
    <phoneticPr fontId="5"/>
  </si>
  <si>
    <t>稲わらの</t>
    <rPh sb="0" eb="1">
      <t>イナ</t>
    </rPh>
    <phoneticPr fontId="5"/>
  </si>
  <si>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5"/>
  </si>
  <si>
    <t>玄米</t>
    <rPh sb="0" eb="2">
      <t>ゲンマイ</t>
    </rPh>
    <phoneticPr fontId="5"/>
  </si>
  <si>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5"/>
  </si>
  <si>
    <t>不耕起</t>
    <rPh sb="0" eb="1">
      <t>フ</t>
    </rPh>
    <rPh sb="1" eb="2">
      <t>コウ</t>
    </rPh>
    <rPh sb="2" eb="3">
      <t>キ</t>
    </rPh>
    <phoneticPr fontId="6"/>
  </si>
  <si>
    <t>耕　　種</t>
    <rPh sb="0" eb="1">
      <t>コウ</t>
    </rPh>
    <rPh sb="3" eb="4">
      <t>シュ</t>
    </rPh>
    <phoneticPr fontId="5"/>
  </si>
  <si>
    <t>畜　　産</t>
    <rPh sb="0" eb="1">
      <t>チク</t>
    </rPh>
    <rPh sb="3" eb="4">
      <t>サン</t>
    </rPh>
    <phoneticPr fontId="5"/>
  </si>
  <si>
    <t>利用率</t>
    <rPh sb="0" eb="2">
      <t>リヨウ</t>
    </rPh>
    <rPh sb="2" eb="3">
      <t>リツ</t>
    </rPh>
    <phoneticPr fontId="5"/>
  </si>
  <si>
    <t>調製（貯蔵）施設</t>
    <rPh sb="2" eb="8">
      <t>シセツ</t>
    </rPh>
    <phoneticPr fontId="6"/>
  </si>
  <si>
    <t>当たり</t>
    <rPh sb="0" eb="1">
      <t>ア</t>
    </rPh>
    <phoneticPr fontId="6"/>
  </si>
  <si>
    <t>機構別利用面積(ha)</t>
    <rPh sb="3" eb="5">
      <t>リヨウ</t>
    </rPh>
    <rPh sb="5" eb="7">
      <t>メンセキ</t>
    </rPh>
    <phoneticPr fontId="6"/>
  </si>
  <si>
    <t>(人)</t>
    <rPh sb="1" eb="2">
      <t>ニン</t>
    </rPh>
    <phoneticPr fontId="9"/>
  </si>
  <si>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5"/>
  </si>
  <si>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5"/>
  </si>
  <si>
    <t>区分</t>
    <rPh sb="0" eb="2">
      <t>クブン</t>
    </rPh>
    <phoneticPr fontId="5"/>
  </si>
  <si>
    <t>稲わら</t>
    <rPh sb="0" eb="1">
      <t>イネ</t>
    </rPh>
    <phoneticPr fontId="5"/>
  </si>
  <si>
    <t>県北</t>
    <rPh sb="0" eb="2">
      <t>ケンポク</t>
    </rPh>
    <phoneticPr fontId="5"/>
  </si>
  <si>
    <t>県中</t>
    <rPh sb="0" eb="2">
      <t>ケンチュウ</t>
    </rPh>
    <phoneticPr fontId="5"/>
  </si>
  <si>
    <t>県南</t>
    <rPh sb="0" eb="2">
      <t>ケンナン</t>
    </rPh>
    <phoneticPr fontId="5"/>
  </si>
  <si>
    <t>会津</t>
    <rPh sb="0" eb="2">
      <t>アイヅ</t>
    </rPh>
    <phoneticPr fontId="5"/>
  </si>
  <si>
    <t>南会津</t>
    <rPh sb="0" eb="3">
      <t>ミナミアイヅ</t>
    </rPh>
    <phoneticPr fontId="5"/>
  </si>
  <si>
    <t>相双</t>
    <rPh sb="0" eb="2">
      <t>ソウソウ</t>
    </rPh>
    <phoneticPr fontId="5"/>
  </si>
  <si>
    <t>小計</t>
    <rPh sb="0" eb="2">
      <t>ショウケイ</t>
    </rPh>
    <phoneticPr fontId="4"/>
  </si>
  <si>
    <t>地域区分</t>
    <rPh sb="0" eb="2">
      <t>チイキ</t>
    </rPh>
    <rPh sb="2" eb="4">
      <t>クブン</t>
    </rPh>
    <phoneticPr fontId="5"/>
  </si>
  <si>
    <t>標高別水稲作付面積(ha)</t>
    <rPh sb="3" eb="5">
      <t>スイトウ</t>
    </rPh>
    <rPh sb="5" eb="7">
      <t>サクツケ</t>
    </rPh>
    <phoneticPr fontId="5"/>
  </si>
  <si>
    <t>当たり</t>
    <rPh sb="0" eb="1">
      <t>ア</t>
    </rPh>
    <phoneticPr fontId="5"/>
  </si>
  <si>
    <t>収量</t>
    <rPh sb="0" eb="2">
      <t>シュウリョウ</t>
    </rPh>
    <phoneticPr fontId="5"/>
  </si>
  <si>
    <t>300m
未満</t>
    <rPh sb="5" eb="7">
      <t>ミマン</t>
    </rPh>
    <phoneticPr fontId="5"/>
  </si>
  <si>
    <t>600m
以上</t>
    <rPh sb="5" eb="7">
      <t>イジョウ</t>
    </rPh>
    <phoneticPr fontId="5"/>
  </si>
  <si>
    <t>中 通 り</t>
    <rPh sb="0" eb="1">
      <t>チュウ</t>
    </rPh>
    <rPh sb="2" eb="3">
      <t>ツウ</t>
    </rPh>
    <phoneticPr fontId="5"/>
  </si>
  <si>
    <t>県　　 計</t>
    <rPh sb="0" eb="1">
      <t>ケン</t>
    </rPh>
    <rPh sb="4" eb="5">
      <t>ケイ</t>
    </rPh>
    <phoneticPr fontId="5"/>
  </si>
  <si>
    <t>会　　 津</t>
    <rPh sb="0" eb="1">
      <t>カイ</t>
    </rPh>
    <rPh sb="4" eb="5">
      <t>ツ</t>
    </rPh>
    <phoneticPr fontId="5"/>
  </si>
  <si>
    <t>浜 通 り</t>
    <rPh sb="0" eb="1">
      <t>ハマ</t>
    </rPh>
    <rPh sb="2" eb="3">
      <t>ツウ</t>
    </rPh>
    <phoneticPr fontId="5"/>
  </si>
  <si>
    <t>県　　 北</t>
    <rPh sb="0" eb="1">
      <t>ケン</t>
    </rPh>
    <rPh sb="4" eb="5">
      <t>ホク</t>
    </rPh>
    <phoneticPr fontId="5"/>
  </si>
  <si>
    <t>県 　　中</t>
    <rPh sb="0" eb="1">
      <t>ケン</t>
    </rPh>
    <rPh sb="4" eb="5">
      <t>チュウ</t>
    </rPh>
    <phoneticPr fontId="5"/>
  </si>
  <si>
    <t>県　　 南</t>
    <rPh sb="0" eb="1">
      <t>ケン</t>
    </rPh>
    <rPh sb="4" eb="5">
      <t>ミナミ</t>
    </rPh>
    <phoneticPr fontId="5"/>
  </si>
  <si>
    <t>会 　　津</t>
    <rPh sb="0" eb="1">
      <t>カイ</t>
    </rPh>
    <rPh sb="4" eb="5">
      <t>ツ</t>
    </rPh>
    <phoneticPr fontId="5"/>
  </si>
  <si>
    <t>南 会 津</t>
    <rPh sb="0" eb="1">
      <t>ミナミ</t>
    </rPh>
    <rPh sb="2" eb="3">
      <t>カイ</t>
    </rPh>
    <rPh sb="4" eb="5">
      <t>ツ</t>
    </rPh>
    <phoneticPr fontId="5"/>
  </si>
  <si>
    <t>相 　　双</t>
    <rPh sb="0" eb="1">
      <t>ソウ</t>
    </rPh>
    <rPh sb="4" eb="5">
      <t>ソウ</t>
    </rPh>
    <phoneticPr fontId="5"/>
  </si>
  <si>
    <t>農林事務所</t>
    <rPh sb="0" eb="1">
      <t>ノウ</t>
    </rPh>
    <rPh sb="1" eb="2">
      <t>ハヤシ</t>
    </rPh>
    <rPh sb="2" eb="3">
      <t>コト</t>
    </rPh>
    <rPh sb="3" eb="4">
      <t>ツトム</t>
    </rPh>
    <rPh sb="4" eb="5">
      <t>ショ</t>
    </rPh>
    <phoneticPr fontId="5"/>
  </si>
  <si>
    <t>玄　 米
収穫量</t>
    <rPh sb="5" eb="7">
      <t>シュウカク</t>
    </rPh>
    <rPh sb="7" eb="8">
      <t>リョウ</t>
    </rPh>
    <phoneticPr fontId="5"/>
  </si>
  <si>
    <t>い わ き</t>
    <phoneticPr fontId="5"/>
  </si>
  <si>
    <t>(ha)</t>
    <phoneticPr fontId="6"/>
  </si>
  <si>
    <t>(%)</t>
    <phoneticPr fontId="6"/>
  </si>
  <si>
    <t>(t)</t>
    <phoneticPr fontId="6"/>
  </si>
  <si>
    <t>(kg)</t>
    <phoneticPr fontId="6"/>
  </si>
  <si>
    <t>県　　 北</t>
    <rPh sb="0" eb="1">
      <t>ケン</t>
    </rPh>
    <rPh sb="4" eb="5">
      <t>キタ</t>
    </rPh>
    <phoneticPr fontId="6"/>
  </si>
  <si>
    <t>農業普及部・農業普及所</t>
    <rPh sb="0" eb="2">
      <t>ノウギョウ</t>
    </rPh>
    <rPh sb="2" eb="4">
      <t>フキュウ</t>
    </rPh>
    <rPh sb="4" eb="5">
      <t>ブ</t>
    </rPh>
    <rPh sb="6" eb="8">
      <t>ノウギョウ</t>
    </rPh>
    <rPh sb="8" eb="10">
      <t>フキュウ</t>
    </rPh>
    <rPh sb="10" eb="11">
      <t>ショ</t>
    </rPh>
    <phoneticPr fontId="6"/>
  </si>
  <si>
    <t>会津若松</t>
    <rPh sb="0" eb="4">
      <t>アイヅワカマツ</t>
    </rPh>
    <phoneticPr fontId="6"/>
  </si>
  <si>
    <t>会津坂下</t>
    <rPh sb="0" eb="4">
      <t>アイヅバンゲ</t>
    </rPh>
    <phoneticPr fontId="6"/>
  </si>
  <si>
    <t>双　　 葉</t>
    <rPh sb="0" eb="1">
      <t>ソウ</t>
    </rPh>
    <rPh sb="4" eb="5">
      <t>ハ</t>
    </rPh>
    <phoneticPr fontId="6"/>
  </si>
  <si>
    <t>伊　　 達</t>
    <rPh sb="0" eb="1">
      <t>イ</t>
    </rPh>
    <rPh sb="4" eb="5">
      <t>タチ</t>
    </rPh>
    <phoneticPr fontId="6"/>
  </si>
  <si>
    <t>安 　　達</t>
    <rPh sb="0" eb="1">
      <t>アン</t>
    </rPh>
    <rPh sb="4" eb="5">
      <t>タチ</t>
    </rPh>
    <phoneticPr fontId="6"/>
  </si>
  <si>
    <t>県　　 中</t>
    <rPh sb="0" eb="1">
      <t>ケン</t>
    </rPh>
    <rPh sb="4" eb="5">
      <t>チュウ</t>
    </rPh>
    <phoneticPr fontId="6"/>
  </si>
  <si>
    <t>田 　　村</t>
    <rPh sb="0" eb="1">
      <t>タ</t>
    </rPh>
    <rPh sb="4" eb="5">
      <t>ムラ</t>
    </rPh>
    <phoneticPr fontId="6"/>
  </si>
  <si>
    <t>須 賀 川</t>
    <rPh sb="0" eb="1">
      <t>ス</t>
    </rPh>
    <rPh sb="2" eb="3">
      <t>ガ</t>
    </rPh>
    <rPh sb="4" eb="5">
      <t>カワ</t>
    </rPh>
    <phoneticPr fontId="6"/>
  </si>
  <si>
    <t>県 　　南</t>
    <rPh sb="0" eb="1">
      <t>ケン</t>
    </rPh>
    <rPh sb="4" eb="5">
      <t>ミナミ</t>
    </rPh>
    <phoneticPr fontId="6"/>
  </si>
  <si>
    <t>喜 多 方</t>
    <rPh sb="0" eb="1">
      <t>キ</t>
    </rPh>
    <rPh sb="2" eb="3">
      <t>タ</t>
    </rPh>
    <rPh sb="4" eb="5">
      <t>カタ</t>
    </rPh>
    <phoneticPr fontId="6"/>
  </si>
  <si>
    <t>量</t>
    <rPh sb="0" eb="1">
      <t>リョウ</t>
    </rPh>
    <phoneticPr fontId="6"/>
  </si>
  <si>
    <t>土　壌　改　良　資　材　の　活　用</t>
    <rPh sb="0" eb="1">
      <t>ツチ</t>
    </rPh>
    <rPh sb="2" eb="3">
      <t>ツチ</t>
    </rPh>
    <rPh sb="4" eb="5">
      <t>アラタ</t>
    </rPh>
    <rPh sb="6" eb="7">
      <t>リョウ</t>
    </rPh>
    <rPh sb="8" eb="9">
      <t>シ</t>
    </rPh>
    <rPh sb="10" eb="11">
      <t>ザイ</t>
    </rPh>
    <rPh sb="14" eb="15">
      <t>カツ</t>
    </rPh>
    <rPh sb="16" eb="17">
      <t>ヨウ</t>
    </rPh>
    <phoneticPr fontId="6"/>
  </si>
  <si>
    <t>農 林 事 務 所</t>
    <rPh sb="0" eb="1">
      <t>ノウ</t>
    </rPh>
    <rPh sb="2" eb="3">
      <t>ハヤシ</t>
    </rPh>
    <rPh sb="4" eb="5">
      <t>コト</t>
    </rPh>
    <rPh sb="6" eb="7">
      <t>ツトム</t>
    </rPh>
    <rPh sb="8" eb="9">
      <t>ショ</t>
    </rPh>
    <phoneticPr fontId="5"/>
  </si>
  <si>
    <t>玄米</t>
    <rPh sb="0" eb="2">
      <t>ゲンマイ</t>
    </rPh>
    <phoneticPr fontId="4"/>
  </si>
  <si>
    <t>利用量</t>
    <rPh sb="0" eb="2">
      <t>リヨウ</t>
    </rPh>
    <rPh sb="2" eb="3">
      <t>リョウ</t>
    </rPh>
    <phoneticPr fontId="4"/>
  </si>
  <si>
    <t>利　　用　　の　　割　　合　　(％)</t>
    <rPh sb="0" eb="1">
      <t>リ</t>
    </rPh>
    <rPh sb="3" eb="4">
      <t>ヨウ</t>
    </rPh>
    <rPh sb="9" eb="10">
      <t>ワリ</t>
    </rPh>
    <rPh sb="12" eb="13">
      <t>ゴウ</t>
    </rPh>
    <phoneticPr fontId="4"/>
  </si>
  <si>
    <t>その他</t>
    <rPh sb="0" eb="3">
      <t>ソノタ</t>
    </rPh>
    <phoneticPr fontId="4"/>
  </si>
  <si>
    <t>収穫量</t>
    <rPh sb="0" eb="2">
      <t>シュウカク</t>
    </rPh>
    <rPh sb="2" eb="3">
      <t>リョウ</t>
    </rPh>
    <phoneticPr fontId="4"/>
  </si>
  <si>
    <t>発生量</t>
    <rPh sb="0" eb="2">
      <t>ハッセイ</t>
    </rPh>
    <rPh sb="2" eb="3">
      <t>リョウ</t>
    </rPh>
    <phoneticPr fontId="4"/>
  </si>
  <si>
    <t>合計</t>
    <rPh sb="0" eb="2">
      <t>ゴウケイ</t>
    </rPh>
    <phoneticPr fontId="4"/>
  </si>
  <si>
    <t>利用率</t>
    <rPh sb="0" eb="2">
      <t>リヨウ</t>
    </rPh>
    <rPh sb="2" eb="3">
      <t>リツ</t>
    </rPh>
    <phoneticPr fontId="4"/>
  </si>
  <si>
    <t>(廃棄等）</t>
    <rPh sb="1" eb="3">
      <t>ハイキ</t>
    </rPh>
    <rPh sb="3" eb="4">
      <t>トウ</t>
    </rPh>
    <phoneticPr fontId="4"/>
  </si>
  <si>
    <t>堆肥</t>
    <rPh sb="0" eb="2">
      <t>タイヒ</t>
    </rPh>
    <phoneticPr fontId="4"/>
  </si>
  <si>
    <t>耕　　　種</t>
    <rPh sb="0" eb="1">
      <t>コウ</t>
    </rPh>
    <rPh sb="4" eb="5">
      <t>シュ</t>
    </rPh>
    <phoneticPr fontId="4"/>
  </si>
  <si>
    <t>畜産</t>
    <rPh sb="0" eb="2">
      <t>チクサン</t>
    </rPh>
    <phoneticPr fontId="4"/>
  </si>
  <si>
    <t>くん炭</t>
    <rPh sb="2" eb="3">
      <t>スミ</t>
    </rPh>
    <phoneticPr fontId="4"/>
  </si>
  <si>
    <t>燃料</t>
    <rPh sb="0" eb="2">
      <t>ネンリョウ</t>
    </rPh>
    <phoneticPr fontId="4"/>
  </si>
  <si>
    <t>マルチ</t>
    <phoneticPr fontId="4"/>
  </si>
  <si>
    <t>暗渠</t>
    <rPh sb="0" eb="2">
      <t>アンキョ</t>
    </rPh>
    <phoneticPr fontId="4"/>
  </si>
  <si>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4"/>
  </si>
  <si>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4"/>
  </si>
  <si>
    <t>区分</t>
    <rPh sb="0" eb="2">
      <t>クブン</t>
    </rPh>
    <phoneticPr fontId="4"/>
  </si>
  <si>
    <t>県北</t>
    <rPh sb="0" eb="2">
      <t>ケンポク</t>
    </rPh>
    <phoneticPr fontId="4"/>
  </si>
  <si>
    <t>県中</t>
    <rPh sb="0" eb="2">
      <t>ケンチュウ</t>
    </rPh>
    <phoneticPr fontId="4"/>
  </si>
  <si>
    <t>県南</t>
    <rPh sb="0" eb="2">
      <t>ケンナン</t>
    </rPh>
    <phoneticPr fontId="4"/>
  </si>
  <si>
    <t>会津</t>
    <rPh sb="0" eb="2">
      <t>アイヅ</t>
    </rPh>
    <phoneticPr fontId="4"/>
  </si>
  <si>
    <t>南会津</t>
    <rPh sb="0" eb="3">
      <t>ミナミアイヅ</t>
    </rPh>
    <phoneticPr fontId="4"/>
  </si>
  <si>
    <t>相双</t>
    <rPh sb="0" eb="2">
      <t>ソウソウ</t>
    </rPh>
    <phoneticPr fontId="4"/>
  </si>
  <si>
    <t>稲わら</t>
    <rPh sb="0" eb="1">
      <t>イネ</t>
    </rPh>
    <phoneticPr fontId="4"/>
  </si>
  <si>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4"/>
  </si>
  <si>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4"/>
  </si>
  <si>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4"/>
  </si>
  <si>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4"/>
  </si>
  <si>
    <t>込み</t>
    <rPh sb="0" eb="1">
      <t>コ</t>
    </rPh>
    <phoneticPr fontId="5"/>
  </si>
  <si>
    <t>地域区分</t>
    <rPh sb="0" eb="2">
      <t>チイキ</t>
    </rPh>
    <rPh sb="2" eb="4">
      <t>クブン</t>
    </rPh>
    <phoneticPr fontId="4"/>
  </si>
  <si>
    <t>中 通 り</t>
    <rPh sb="0" eb="1">
      <t>チュウ</t>
    </rPh>
    <rPh sb="2" eb="3">
      <t>ツウ</t>
    </rPh>
    <phoneticPr fontId="4"/>
  </si>
  <si>
    <t>浜 通 り</t>
    <rPh sb="0" eb="1">
      <t>ハマ</t>
    </rPh>
    <rPh sb="2" eb="3">
      <t>ツウ</t>
    </rPh>
    <phoneticPr fontId="4"/>
  </si>
  <si>
    <t>農 林 事 務 所</t>
    <rPh sb="0" eb="1">
      <t>ノウ</t>
    </rPh>
    <rPh sb="2" eb="3">
      <t>ハヤシ</t>
    </rPh>
    <rPh sb="4" eb="5">
      <t>コト</t>
    </rPh>
    <rPh sb="6" eb="7">
      <t>ツトム</t>
    </rPh>
    <rPh sb="8" eb="9">
      <t>ショ</t>
    </rPh>
    <phoneticPr fontId="4"/>
  </si>
  <si>
    <t>南 会 津</t>
    <rPh sb="0" eb="1">
      <t>ミナミ</t>
    </rPh>
    <rPh sb="2" eb="3">
      <t>カイ</t>
    </rPh>
    <rPh sb="4" eb="5">
      <t>ツ</t>
    </rPh>
    <phoneticPr fontId="4"/>
  </si>
  <si>
    <t>須 賀 川</t>
    <rPh sb="0" eb="1">
      <t>ス</t>
    </rPh>
    <rPh sb="2" eb="3">
      <t>ガ</t>
    </rPh>
    <rPh sb="4" eb="5">
      <t>カワ</t>
    </rPh>
    <phoneticPr fontId="4"/>
  </si>
  <si>
    <t>喜 多 方</t>
    <rPh sb="0" eb="1">
      <t>キ</t>
    </rPh>
    <rPh sb="2" eb="3">
      <t>タ</t>
    </rPh>
    <rPh sb="4" eb="5">
      <t>カタ</t>
    </rPh>
    <phoneticPr fontId="4"/>
  </si>
  <si>
    <t>資材</t>
    <rPh sb="0" eb="2">
      <t>シザイ</t>
    </rPh>
    <phoneticPr fontId="4"/>
  </si>
  <si>
    <t>暗渠</t>
  </si>
  <si>
    <t>代替</t>
    <rPh sb="0" eb="2">
      <t>ダイタイ</t>
    </rPh>
    <phoneticPr fontId="4"/>
  </si>
  <si>
    <t>床土</t>
    <rPh sb="0" eb="1">
      <t>トコ</t>
    </rPh>
    <rPh sb="1" eb="2">
      <t>ツチ</t>
    </rPh>
    <phoneticPr fontId="4"/>
  </si>
  <si>
    <t>(%)</t>
    <phoneticPr fontId="4"/>
  </si>
  <si>
    <t>(t)</t>
    <phoneticPr fontId="4"/>
  </si>
  <si>
    <t>共乾施設</t>
  </si>
  <si>
    <t xml:space="preserve">  </t>
  </si>
  <si>
    <t>における</t>
  </si>
  <si>
    <t>利用量</t>
  </si>
  <si>
    <t>その他</t>
  </si>
  <si>
    <t>利用率</t>
  </si>
  <si>
    <t>耕　　　種</t>
  </si>
  <si>
    <t>畜産</t>
  </si>
  <si>
    <t>くん炭</t>
  </si>
  <si>
    <t>燃料</t>
  </si>
  <si>
    <t>(廃棄等）</t>
  </si>
  <si>
    <t>発生量</t>
  </si>
  <si>
    <t>堆肥</t>
  </si>
  <si>
    <t>マルチ</t>
  </si>
  <si>
    <t>(t)</t>
  </si>
  <si>
    <t>(%)</t>
  </si>
  <si>
    <t>籾　　が　　ら　　の　　利　　用</t>
    <rPh sb="0" eb="1">
      <t>モミ</t>
    </rPh>
    <rPh sb="12" eb="13">
      <t>リ</t>
    </rPh>
    <rPh sb="15" eb="16">
      <t>ヨウ</t>
    </rPh>
    <phoneticPr fontId="4"/>
  </si>
  <si>
    <t>籾がらの</t>
    <rPh sb="0" eb="1">
      <t>モミ</t>
    </rPh>
    <phoneticPr fontId="4"/>
  </si>
  <si>
    <t>処理量</t>
    <rPh sb="0" eb="2">
      <t>ショリ</t>
    </rPh>
    <rPh sb="2" eb="3">
      <t>リョウ</t>
    </rPh>
    <phoneticPr fontId="4"/>
  </si>
  <si>
    <t>籾がらの利用（うち共同乾燥調製（貯蔵）</t>
    <rPh sb="0" eb="1">
      <t>モミ</t>
    </rPh>
    <phoneticPr fontId="4"/>
  </si>
  <si>
    <t>施設分）</t>
    <rPh sb="0" eb="2">
      <t>シセツ</t>
    </rPh>
    <rPh sb="2" eb="3">
      <t>ブン</t>
    </rPh>
    <phoneticPr fontId="4"/>
  </si>
  <si>
    <t>台　数</t>
    <phoneticPr fontId="6"/>
  </si>
  <si>
    <t>合計</t>
    <rPh sb="0" eb="2">
      <t>ゴウケイ</t>
    </rPh>
    <phoneticPr fontId="6"/>
  </si>
  <si>
    <t>同左処理面積（ha）</t>
    <phoneticPr fontId="4"/>
  </si>
  <si>
    <t>200ha</t>
    <phoneticPr fontId="4"/>
  </si>
  <si>
    <t>個所</t>
    <rPh sb="0" eb="2">
      <t>カショ</t>
    </rPh>
    <phoneticPr fontId="4"/>
  </si>
  <si>
    <t>数</t>
    <rPh sb="0" eb="1">
      <t>スウ</t>
    </rPh>
    <phoneticPr fontId="4"/>
  </si>
  <si>
    <t>面積</t>
    <rPh sb="0" eb="2">
      <t>メンセキ</t>
    </rPh>
    <phoneticPr fontId="4"/>
  </si>
  <si>
    <t>出芽苗</t>
    <rPh sb="0" eb="1">
      <t>デ</t>
    </rPh>
    <phoneticPr fontId="4"/>
  </si>
  <si>
    <t>数</t>
    <rPh sb="0" eb="1">
      <t>スウ</t>
    </rPh>
    <phoneticPr fontId="6"/>
  </si>
  <si>
    <t>面積</t>
    <phoneticPr fontId="6"/>
  </si>
  <si>
    <t>(ha)</t>
    <phoneticPr fontId="6"/>
  </si>
  <si>
    <t>(t)</t>
    <phoneticPr fontId="6"/>
  </si>
  <si>
    <t>直播</t>
    <rPh sb="0" eb="2">
      <t>チョクハ</t>
    </rPh>
    <phoneticPr fontId="6"/>
  </si>
  <si>
    <t>合計</t>
    <rPh sb="0" eb="1">
      <t>ゴウ</t>
    </rPh>
    <rPh sb="1" eb="2">
      <t>ケイ</t>
    </rPh>
    <phoneticPr fontId="6"/>
  </si>
  <si>
    <t>直播栽培実施状況（子実収穫）</t>
    <rPh sb="4" eb="6">
      <t>ジッシ</t>
    </rPh>
    <rPh sb="9" eb="10">
      <t>シ</t>
    </rPh>
    <rPh sb="10" eb="11">
      <t>ジツ</t>
    </rPh>
    <rPh sb="11" eb="13">
      <t>シュウカク</t>
    </rPh>
    <phoneticPr fontId="6"/>
  </si>
  <si>
    <t>利用量試算</t>
    <rPh sb="0" eb="2">
      <t>リヨウ</t>
    </rPh>
    <rPh sb="2" eb="3">
      <t>リョウ</t>
    </rPh>
    <rPh sb="3" eb="5">
      <t>シサン</t>
    </rPh>
    <phoneticPr fontId="5"/>
  </si>
  <si>
    <t>利　　用　　量　　(ｔ)</t>
    <rPh sb="0" eb="1">
      <t>リ</t>
    </rPh>
    <rPh sb="3" eb="4">
      <t>ヨウ</t>
    </rPh>
    <rPh sb="6" eb="7">
      <t>リョウ</t>
    </rPh>
    <phoneticPr fontId="5"/>
  </si>
  <si>
    <t>利　用　量　の　内　訳　(％)</t>
    <rPh sb="0" eb="1">
      <t>リ</t>
    </rPh>
    <rPh sb="2" eb="3">
      <t>ヨウ</t>
    </rPh>
    <rPh sb="4" eb="5">
      <t>リョウ</t>
    </rPh>
    <rPh sb="8" eb="9">
      <t>ウチ</t>
    </rPh>
    <rPh sb="10" eb="11">
      <t>ヤク</t>
    </rPh>
    <phoneticPr fontId="4"/>
  </si>
  <si>
    <t>300～
400m</t>
    <phoneticPr fontId="5"/>
  </si>
  <si>
    <t>400～
500m</t>
    <phoneticPr fontId="5"/>
  </si>
  <si>
    <t>500～
600m</t>
    <phoneticPr fontId="5"/>
  </si>
  <si>
    <t>(t)</t>
    <phoneticPr fontId="5"/>
  </si>
  <si>
    <t xml:space="preserve">  </t>
    <phoneticPr fontId="5"/>
  </si>
  <si>
    <t>すき</t>
    <phoneticPr fontId="5"/>
  </si>
  <si>
    <t>(%)</t>
    <phoneticPr fontId="5"/>
  </si>
  <si>
    <t>いわき</t>
    <phoneticPr fontId="5"/>
  </si>
  <si>
    <t>もみがら</t>
    <phoneticPr fontId="5"/>
  </si>
  <si>
    <t>いわき</t>
    <phoneticPr fontId="4"/>
  </si>
  <si>
    <t>もみがら</t>
    <phoneticPr fontId="4"/>
  </si>
  <si>
    <t>玄米の</t>
    <phoneticPr fontId="4"/>
  </si>
  <si>
    <t>床土</t>
    <phoneticPr fontId="4"/>
  </si>
  <si>
    <t>バインダ</t>
    <phoneticPr fontId="6"/>
  </si>
  <si>
    <t>自脱型ｺﾝﾊﾞｲﾝ</t>
    <phoneticPr fontId="6"/>
  </si>
  <si>
    <t>６条</t>
    <phoneticPr fontId="4"/>
  </si>
  <si>
    <t>８条</t>
    <phoneticPr fontId="4"/>
  </si>
  <si>
    <t>施肥</t>
    <phoneticPr fontId="6"/>
  </si>
  <si>
    <t>成苗</t>
    <phoneticPr fontId="6"/>
  </si>
  <si>
    <t>稚苗</t>
    <phoneticPr fontId="6"/>
  </si>
  <si>
    <t>(台)</t>
    <phoneticPr fontId="6"/>
  </si>
  <si>
    <t>(ha)</t>
    <phoneticPr fontId="6"/>
  </si>
  <si>
    <t>乳　苗</t>
    <phoneticPr fontId="4"/>
  </si>
  <si>
    <t>稚　苗</t>
    <phoneticPr fontId="4"/>
  </si>
  <si>
    <t>中  苗</t>
    <phoneticPr fontId="4"/>
  </si>
  <si>
    <t>成  苗</t>
    <phoneticPr fontId="4"/>
  </si>
  <si>
    <t>緑化苗</t>
    <phoneticPr fontId="4"/>
  </si>
  <si>
    <t>硬化苗</t>
    <phoneticPr fontId="4"/>
  </si>
  <si>
    <t>50～</t>
    <phoneticPr fontId="4"/>
  </si>
  <si>
    <t>100～</t>
    <phoneticPr fontId="4"/>
  </si>
  <si>
    <t>未満</t>
    <phoneticPr fontId="4"/>
  </si>
  <si>
    <t>200ha</t>
    <phoneticPr fontId="4"/>
  </si>
  <si>
    <t>(ha)</t>
    <phoneticPr fontId="4"/>
  </si>
  <si>
    <t>無人</t>
    <phoneticPr fontId="6"/>
  </si>
  <si>
    <t>動散</t>
    <phoneticPr fontId="6"/>
  </si>
  <si>
    <t>播種</t>
    <phoneticPr fontId="6"/>
  </si>
  <si>
    <t>田 村 市</t>
    <rPh sb="0" eb="1">
      <t>タ</t>
    </rPh>
    <rPh sb="2" eb="3">
      <t>ムラ</t>
    </rPh>
    <rPh sb="4" eb="5">
      <t>シ</t>
    </rPh>
    <phoneticPr fontId="21"/>
  </si>
  <si>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</si>
  <si>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</si>
  <si>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</si>
  <si>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</si>
  <si>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</si>
  <si>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</si>
  <si>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</si>
  <si>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</si>
  <si>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</si>
  <si>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1"/>
  </si>
  <si>
    <t>南 会 津 町</t>
    <rPh sb="0" eb="1">
      <t>ミナミ</t>
    </rPh>
    <rPh sb="2" eb="3">
      <t>カイ</t>
    </rPh>
    <rPh sb="4" eb="5">
      <t>ツ</t>
    </rPh>
    <rPh sb="6" eb="7">
      <t>マチ</t>
    </rPh>
    <phoneticPr fontId="21"/>
  </si>
  <si>
    <t>南 相 馬 市</t>
    <rPh sb="0" eb="1">
      <t>ミナミ</t>
    </rPh>
    <rPh sb="2" eb="3">
      <t>ソウ</t>
    </rPh>
    <rPh sb="4" eb="5">
      <t>ウマ</t>
    </rPh>
    <rPh sb="6" eb="7">
      <t>シ</t>
    </rPh>
    <phoneticPr fontId="21"/>
  </si>
  <si>
    <t>郡 山 市</t>
    <rPh sb="0" eb="1">
      <t>グン</t>
    </rPh>
    <rPh sb="2" eb="3">
      <t>ヤマ</t>
    </rPh>
    <rPh sb="4" eb="5">
      <t>シ</t>
    </rPh>
    <phoneticPr fontId="21"/>
  </si>
  <si>
    <t>有機栽培</t>
    <rPh sb="0" eb="2">
      <t>ユウキ</t>
    </rPh>
    <rPh sb="2" eb="4">
      <t>サイバイ</t>
    </rPh>
    <phoneticPr fontId="9"/>
  </si>
  <si>
    <t>特別栽培</t>
    <rPh sb="0" eb="2">
      <t>トクベツ</t>
    </rPh>
    <rPh sb="2" eb="4">
      <t>サイバイ</t>
    </rPh>
    <phoneticPr fontId="9"/>
  </si>
  <si>
    <t>農林事務所</t>
    <rPh sb="0" eb="1">
      <t>ノウ</t>
    </rPh>
    <rPh sb="1" eb="2">
      <t>ハヤシ</t>
    </rPh>
    <rPh sb="2" eb="3">
      <t>コト</t>
    </rPh>
    <rPh sb="3" eb="4">
      <t>ツトム</t>
    </rPh>
    <rPh sb="4" eb="5">
      <t>ショ</t>
    </rPh>
    <phoneticPr fontId="4"/>
  </si>
  <si>
    <t>猪 苗 代 町</t>
    <phoneticPr fontId="21"/>
  </si>
  <si>
    <t>喜 多 方 市</t>
    <phoneticPr fontId="21"/>
  </si>
  <si>
    <t>浪 江 町</t>
    <phoneticPr fontId="21"/>
  </si>
  <si>
    <t>葛 尾 村</t>
    <phoneticPr fontId="21"/>
  </si>
  <si>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9"/>
  </si>
  <si>
    <t>うち　
A以外の認証機関に
よる認証面積</t>
    <rPh sb="5" eb="7">
      <t>イガイ</t>
    </rPh>
    <rPh sb="8" eb="10">
      <t>ニンショウ</t>
    </rPh>
    <rPh sb="10" eb="12">
      <t>キカン</t>
    </rPh>
    <rPh sb="16" eb="18">
      <t>ニンショウ</t>
    </rPh>
    <rPh sb="18" eb="20">
      <t>メンセキ</t>
    </rPh>
    <phoneticPr fontId="9"/>
  </si>
  <si>
    <t>うち
A,B以外でガイドライン
に合致している面積</t>
    <rPh sb="6" eb="8">
      <t>イガイ</t>
    </rPh>
    <rPh sb="17" eb="19">
      <t>ガッチ</t>
    </rPh>
    <rPh sb="23" eb="25">
      <t>メンセキ</t>
    </rPh>
    <phoneticPr fontId="9"/>
  </si>
  <si>
    <t>特栽</t>
    <rPh sb="0" eb="2">
      <t>トクサイ</t>
    </rPh>
    <phoneticPr fontId="9"/>
  </si>
  <si>
    <t>うち
A,B,C以外で実態
確認されている面積</t>
    <rPh sb="8" eb="10">
      <t>イガイ</t>
    </rPh>
    <rPh sb="11" eb="13">
      <t>ジッタイ</t>
    </rPh>
    <rPh sb="14" eb="16">
      <t>カクニン</t>
    </rPh>
    <rPh sb="21" eb="23">
      <t>メンセキ</t>
    </rPh>
    <phoneticPr fontId="9"/>
  </si>
  <si>
    <t>標高別　計</t>
    <rPh sb="0" eb="2">
      <t>ヒョウコウ</t>
    </rPh>
    <rPh sb="2" eb="3">
      <t>ベツ</t>
    </rPh>
    <rPh sb="4" eb="5">
      <t>ケイ</t>
    </rPh>
    <phoneticPr fontId="5"/>
  </si>
  <si>
    <t>標高別計
－作付面積計</t>
    <rPh sb="0" eb="2">
      <t>ヒョウコウ</t>
    </rPh>
    <rPh sb="2" eb="3">
      <t>ベツ</t>
    </rPh>
    <rPh sb="3" eb="4">
      <t>ケイ</t>
    </rPh>
    <rPh sb="6" eb="8">
      <t>サクツ</t>
    </rPh>
    <rPh sb="8" eb="10">
      <t>メンセキ</t>
    </rPh>
    <rPh sb="10" eb="11">
      <t>ケイ</t>
    </rPh>
    <phoneticPr fontId="5"/>
  </si>
  <si>
    <t>伊 達 市</t>
    <rPh sb="0" eb="1">
      <t>イ</t>
    </rPh>
    <rPh sb="2" eb="3">
      <t>タチ</t>
    </rPh>
    <rPh sb="4" eb="5">
      <t>シ</t>
    </rPh>
    <phoneticPr fontId="21"/>
  </si>
  <si>
    <t>泉 崎 村</t>
    <phoneticPr fontId="21"/>
  </si>
  <si>
    <t>中 島 村</t>
    <phoneticPr fontId="21"/>
  </si>
  <si>
    <t>矢 吹 町</t>
    <phoneticPr fontId="21"/>
  </si>
  <si>
    <t>会津坂下町</t>
    <phoneticPr fontId="21"/>
  </si>
  <si>
    <t>湯 川 村</t>
    <phoneticPr fontId="21"/>
  </si>
  <si>
    <t>広 野 町</t>
    <phoneticPr fontId="21"/>
  </si>
  <si>
    <t>楢 葉 町</t>
    <phoneticPr fontId="21"/>
  </si>
  <si>
    <t>富 岡 町</t>
    <phoneticPr fontId="21"/>
  </si>
  <si>
    <t>川 内 村</t>
    <phoneticPr fontId="21"/>
  </si>
  <si>
    <t>大 熊 町</t>
    <phoneticPr fontId="21"/>
  </si>
  <si>
    <t>双 葉 町</t>
    <phoneticPr fontId="21"/>
  </si>
  <si>
    <t>玄米の</t>
    <phoneticPr fontId="4"/>
  </si>
  <si>
    <t>本 宮 市</t>
    <rPh sb="0" eb="1">
      <t>ホン</t>
    </rPh>
    <rPh sb="2" eb="3">
      <t>ミヤ</t>
    </rPh>
    <rPh sb="4" eb="5">
      <t>シ</t>
    </rPh>
    <phoneticPr fontId="21"/>
  </si>
  <si>
    <t>大 玉 村</t>
    <rPh sb="0" eb="1">
      <t>ダイ</t>
    </rPh>
    <rPh sb="2" eb="3">
      <t>タマ</t>
    </rPh>
    <rPh sb="4" eb="5">
      <t>ムラ</t>
    </rPh>
    <phoneticPr fontId="21"/>
  </si>
  <si>
    <t>県</t>
    <rPh sb="0" eb="1">
      <t>ケン</t>
    </rPh>
    <phoneticPr fontId="9"/>
  </si>
  <si>
    <t>有機＋特栽
＋エコ</t>
    <rPh sb="0" eb="2">
      <t>ユウキ</t>
    </rPh>
    <rPh sb="3" eb="5">
      <t>トクサイ</t>
    </rPh>
    <phoneticPr fontId="9"/>
  </si>
  <si>
    <t xml:space="preserve"> 大 玉 村</t>
    <rPh sb="1" eb="2">
      <t>ダイ</t>
    </rPh>
    <rPh sb="3" eb="4">
      <t>タマ</t>
    </rPh>
    <rPh sb="5" eb="6">
      <t>ムラ</t>
    </rPh>
    <phoneticPr fontId="21"/>
  </si>
  <si>
    <t>１等</t>
    <rPh sb="1" eb="2">
      <t>トウ</t>
    </rPh>
    <phoneticPr fontId="9"/>
  </si>
  <si>
    <t>２等</t>
    <rPh sb="1" eb="2">
      <t>トウ</t>
    </rPh>
    <phoneticPr fontId="9"/>
  </si>
  <si>
    <t>３等</t>
    <rPh sb="1" eb="2">
      <t>トウ</t>
    </rPh>
    <phoneticPr fontId="9"/>
  </si>
  <si>
    <t>規格外</t>
    <rPh sb="0" eb="2">
      <t>キカク</t>
    </rPh>
    <rPh sb="2" eb="3">
      <t>ガイ</t>
    </rPh>
    <phoneticPr fontId="9"/>
  </si>
  <si>
    <t>福島</t>
    <rPh sb="0" eb="2">
      <t>フクシマ</t>
    </rPh>
    <phoneticPr fontId="9"/>
  </si>
  <si>
    <t>（単位：トン、％）</t>
    <rPh sb="1" eb="3">
      <t>タンイ</t>
    </rPh>
    <phoneticPr fontId="9"/>
  </si>
  <si>
    <t>瑞穂黄金</t>
    <rPh sb="0" eb="2">
      <t>ミズホ</t>
    </rPh>
    <rPh sb="2" eb="4">
      <t>コガネ</t>
    </rPh>
    <phoneticPr fontId="9"/>
  </si>
  <si>
    <t>夢ごこち</t>
    <rPh sb="0" eb="1">
      <t>ユメ</t>
    </rPh>
    <phoneticPr fontId="9"/>
  </si>
  <si>
    <t>朝紫</t>
    <rPh sb="0" eb="1">
      <t>アサ</t>
    </rPh>
    <rPh sb="1" eb="2">
      <t>ムラサキ</t>
    </rPh>
    <phoneticPr fontId="9"/>
  </si>
  <si>
    <t>五百万石</t>
    <rPh sb="0" eb="2">
      <t>ゴヒャク</t>
    </rPh>
    <rPh sb="2" eb="4">
      <t>マンゴク</t>
    </rPh>
    <phoneticPr fontId="9"/>
  </si>
  <si>
    <t>特上</t>
    <rPh sb="0" eb="2">
      <t>トクジョウ</t>
    </rPh>
    <phoneticPr fontId="9"/>
  </si>
  <si>
    <t>特等</t>
    <rPh sb="0" eb="2">
      <t>トクトウ</t>
    </rPh>
    <phoneticPr fontId="9"/>
  </si>
  <si>
    <t>華吹雪</t>
    <rPh sb="0" eb="1">
      <t>ハナ</t>
    </rPh>
    <rPh sb="1" eb="3">
      <t>フブキ</t>
    </rPh>
    <phoneticPr fontId="9"/>
  </si>
  <si>
    <t>美山錦</t>
    <rPh sb="0" eb="2">
      <t>ミヤマ</t>
    </rPh>
    <rPh sb="2" eb="3">
      <t>ニシキ</t>
    </rPh>
    <phoneticPr fontId="9"/>
  </si>
  <si>
    <t>夢の香</t>
    <rPh sb="0" eb="1">
      <t>ユメ</t>
    </rPh>
    <rPh sb="2" eb="3">
      <t>カオ</t>
    </rPh>
    <phoneticPr fontId="9"/>
  </si>
  <si>
    <t>うち
特定
農業
団体</t>
    <rPh sb="3" eb="5">
      <t>トクテイ</t>
    </rPh>
    <rPh sb="6" eb="8">
      <t>ノウギョウ</t>
    </rPh>
    <rPh sb="9" eb="11">
      <t>ダンタイ</t>
    </rPh>
    <phoneticPr fontId="9"/>
  </si>
  <si>
    <t>水稲うるち玄米</t>
    <rPh sb="0" eb="2">
      <t>スイトウ</t>
    </rPh>
    <rPh sb="5" eb="7">
      <t>ゲンマイ</t>
    </rPh>
    <phoneticPr fontId="9"/>
  </si>
  <si>
    <t>醸造用玄米</t>
    <rPh sb="0" eb="3">
      <t>ジョウゾウヨウ</t>
    </rPh>
    <rPh sb="3" eb="5">
      <t>ゲンマイ</t>
    </rPh>
    <phoneticPr fontId="9"/>
  </si>
  <si>
    <t>　　　うち１等数量</t>
    <rPh sb="6" eb="7">
      <t>トウ</t>
    </rPh>
    <rPh sb="7" eb="9">
      <t>スウリョウ</t>
    </rPh>
    <phoneticPr fontId="9"/>
  </si>
  <si>
    <t>１等比率</t>
    <rPh sb="1" eb="2">
      <t>トウ</t>
    </rPh>
    <rPh sb="2" eb="4">
      <t>ヒリツ</t>
    </rPh>
    <phoneticPr fontId="9"/>
  </si>
  <si>
    <t>福　　島　</t>
    <rPh sb="0" eb="1">
      <t>フク</t>
    </rPh>
    <rPh sb="3" eb="4">
      <t>シマ</t>
    </rPh>
    <phoneticPr fontId="9"/>
  </si>
  <si>
    <t>水稲もち玄米</t>
    <rPh sb="0" eb="2">
      <t>スイトウ</t>
    </rPh>
    <rPh sb="4" eb="6">
      <t>ゲンマイ</t>
    </rPh>
    <phoneticPr fontId="9"/>
  </si>
  <si>
    <t>総　　計</t>
    <rPh sb="0" eb="1">
      <t>フサ</t>
    </rPh>
    <rPh sb="3" eb="4">
      <t>ケイ</t>
    </rPh>
    <phoneticPr fontId="9"/>
  </si>
  <si>
    <t>桑 折 町</t>
    <phoneticPr fontId="21"/>
  </si>
  <si>
    <t>棚 倉 町</t>
    <phoneticPr fontId="21"/>
  </si>
  <si>
    <t>磐 梯 町</t>
    <phoneticPr fontId="21"/>
  </si>
  <si>
    <t>下 郷 町</t>
    <phoneticPr fontId="21"/>
  </si>
  <si>
    <t>新 地 町</t>
    <phoneticPr fontId="21"/>
  </si>
  <si>
    <t>県　北</t>
    <rPh sb="0" eb="1">
      <t>ケン</t>
    </rPh>
    <rPh sb="2" eb="3">
      <t>キタ</t>
    </rPh>
    <phoneticPr fontId="5"/>
  </si>
  <si>
    <t>伊　達</t>
    <rPh sb="0" eb="1">
      <t>イ</t>
    </rPh>
    <rPh sb="2" eb="3">
      <t>タチ</t>
    </rPh>
    <phoneticPr fontId="5"/>
  </si>
  <si>
    <t>安　達</t>
    <rPh sb="0" eb="1">
      <t>アン</t>
    </rPh>
    <rPh sb="2" eb="3">
      <t>タチ</t>
    </rPh>
    <phoneticPr fontId="5"/>
  </si>
  <si>
    <t>会　津</t>
    <rPh sb="0" eb="1">
      <t>カイ</t>
    </rPh>
    <rPh sb="2" eb="3">
      <t>ツ</t>
    </rPh>
    <phoneticPr fontId="5"/>
  </si>
  <si>
    <t>南会津</t>
    <rPh sb="0" eb="1">
      <t>ミナミ</t>
    </rPh>
    <rPh sb="1" eb="2">
      <t>カイ</t>
    </rPh>
    <rPh sb="2" eb="3">
      <t>ツ</t>
    </rPh>
    <phoneticPr fontId="5"/>
  </si>
  <si>
    <t>双　葉</t>
    <rPh sb="0" eb="1">
      <t>ソウ</t>
    </rPh>
    <rPh sb="2" eb="3">
      <t>ハ</t>
    </rPh>
    <phoneticPr fontId="5"/>
  </si>
  <si>
    <t>伊　達</t>
    <rPh sb="0" eb="1">
      <t>イ</t>
    </rPh>
    <rPh sb="2" eb="3">
      <t>タチ</t>
    </rPh>
    <phoneticPr fontId="9"/>
  </si>
  <si>
    <t>安　達</t>
    <rPh sb="0" eb="1">
      <t>アン</t>
    </rPh>
    <rPh sb="2" eb="3">
      <t>タチ</t>
    </rPh>
    <phoneticPr fontId="9"/>
  </si>
  <si>
    <t>県　南</t>
    <rPh sb="0" eb="1">
      <t>ケン</t>
    </rPh>
    <rPh sb="2" eb="3">
      <t>ミナミ</t>
    </rPh>
    <phoneticPr fontId="9"/>
  </si>
  <si>
    <t>喜多方</t>
    <rPh sb="0" eb="3">
      <t>キタカタ</t>
    </rPh>
    <phoneticPr fontId="9"/>
  </si>
  <si>
    <t>南会津</t>
    <rPh sb="0" eb="3">
      <t>ミナミアイヅ</t>
    </rPh>
    <phoneticPr fontId="9"/>
  </si>
  <si>
    <t>会　津　坂　下</t>
    <rPh sb="0" eb="1">
      <t>カイ</t>
    </rPh>
    <rPh sb="2" eb="3">
      <t>ツ</t>
    </rPh>
    <rPh sb="4" eb="5">
      <t>バン</t>
    </rPh>
    <rPh sb="6" eb="7">
      <t>ゲ</t>
    </rPh>
    <phoneticPr fontId="9"/>
  </si>
  <si>
    <t>相　双</t>
    <rPh sb="0" eb="1">
      <t>ソウ</t>
    </rPh>
    <rPh sb="2" eb="3">
      <t>ソウ</t>
    </rPh>
    <phoneticPr fontId="9"/>
  </si>
  <si>
    <t>１０ａ</t>
    <phoneticPr fontId="5"/>
  </si>
  <si>
    <t>(ha)</t>
    <phoneticPr fontId="5"/>
  </si>
  <si>
    <t>(kg)</t>
    <phoneticPr fontId="5"/>
  </si>
  <si>
    <t>(t)</t>
    <phoneticPr fontId="5"/>
  </si>
  <si>
    <t>福 島 市</t>
    <phoneticPr fontId="21"/>
  </si>
  <si>
    <t>川 俣 町</t>
    <phoneticPr fontId="21"/>
  </si>
  <si>
    <t>国 見 町</t>
    <phoneticPr fontId="21"/>
  </si>
  <si>
    <t>二 本 松 市</t>
    <phoneticPr fontId="21"/>
  </si>
  <si>
    <t>大 玉 村</t>
    <phoneticPr fontId="21"/>
  </si>
  <si>
    <t>須 賀 川 市</t>
    <phoneticPr fontId="4"/>
  </si>
  <si>
    <t>白 河 市</t>
    <phoneticPr fontId="21"/>
  </si>
  <si>
    <t>西 郷 村</t>
    <phoneticPr fontId="21"/>
  </si>
  <si>
    <t>矢 祭 町</t>
    <phoneticPr fontId="21"/>
  </si>
  <si>
    <t>塙   町</t>
    <phoneticPr fontId="21"/>
  </si>
  <si>
    <t>鮫 川 村</t>
    <phoneticPr fontId="21"/>
  </si>
  <si>
    <t>会津若松市</t>
    <phoneticPr fontId="21"/>
  </si>
  <si>
    <t>猪 苗 代 町</t>
    <phoneticPr fontId="21"/>
  </si>
  <si>
    <t>北 塩 原 村</t>
    <phoneticPr fontId="21"/>
  </si>
  <si>
    <t>西 会 津 町</t>
    <phoneticPr fontId="21"/>
  </si>
  <si>
    <t>柳 津 町</t>
    <phoneticPr fontId="21"/>
  </si>
  <si>
    <t>三 島 町</t>
    <phoneticPr fontId="21"/>
  </si>
  <si>
    <t>金 山 町</t>
    <phoneticPr fontId="21"/>
  </si>
  <si>
    <t>昭 和 村</t>
    <phoneticPr fontId="21"/>
  </si>
  <si>
    <t>只 見 町</t>
    <phoneticPr fontId="21"/>
  </si>
  <si>
    <t>相 馬 市</t>
    <phoneticPr fontId="21"/>
  </si>
  <si>
    <t>飯 舘 村</t>
    <phoneticPr fontId="21"/>
  </si>
  <si>
    <t>浪 江 町</t>
    <phoneticPr fontId="21"/>
  </si>
  <si>
    <t>葛 尾 村</t>
    <phoneticPr fontId="21"/>
  </si>
  <si>
    <t>県　　計</t>
    <rPh sb="0" eb="1">
      <t>ケン</t>
    </rPh>
    <rPh sb="3" eb="4">
      <t>ケイ</t>
    </rPh>
    <phoneticPr fontId="5"/>
  </si>
  <si>
    <t>会　　津</t>
    <rPh sb="0" eb="1">
      <t>カイ</t>
    </rPh>
    <rPh sb="3" eb="4">
      <t>ツ</t>
    </rPh>
    <phoneticPr fontId="5"/>
  </si>
  <si>
    <t>県　　北</t>
    <rPh sb="0" eb="1">
      <t>ケン</t>
    </rPh>
    <rPh sb="3" eb="4">
      <t>ホク</t>
    </rPh>
    <phoneticPr fontId="5"/>
  </si>
  <si>
    <t>県　　中</t>
    <rPh sb="0" eb="1">
      <t>ケン</t>
    </rPh>
    <rPh sb="3" eb="4">
      <t>チュウ</t>
    </rPh>
    <phoneticPr fontId="5"/>
  </si>
  <si>
    <t>県　　南</t>
    <rPh sb="0" eb="1">
      <t>ケン</t>
    </rPh>
    <rPh sb="3" eb="4">
      <t>ミナミ</t>
    </rPh>
    <phoneticPr fontId="5"/>
  </si>
  <si>
    <t>相　　双</t>
    <rPh sb="0" eb="1">
      <t>ソウ</t>
    </rPh>
    <rPh sb="3" eb="4">
      <t>ソウ</t>
    </rPh>
    <phoneticPr fontId="5"/>
  </si>
  <si>
    <t>い わ き 市</t>
    <rPh sb="6" eb="7">
      <t>シ</t>
    </rPh>
    <phoneticPr fontId="5"/>
  </si>
  <si>
    <t>堆　き　ゅ　う  肥</t>
    <phoneticPr fontId="6"/>
  </si>
  <si>
    <t>珪　カ　ル</t>
    <phoneticPr fontId="6"/>
  </si>
  <si>
    <t>よ　う　り　ん</t>
    <phoneticPr fontId="6"/>
  </si>
  <si>
    <t>施用</t>
    <phoneticPr fontId="6"/>
  </si>
  <si>
    <t>(ha)</t>
    <phoneticPr fontId="4"/>
  </si>
  <si>
    <t>伊　　達</t>
    <rPh sb="0" eb="1">
      <t>イ</t>
    </rPh>
    <rPh sb="3" eb="4">
      <t>タチ</t>
    </rPh>
    <phoneticPr fontId="6"/>
  </si>
  <si>
    <t>双　　葉</t>
    <rPh sb="0" eb="1">
      <t>ソウ</t>
    </rPh>
    <rPh sb="3" eb="4">
      <t>ハ</t>
    </rPh>
    <phoneticPr fontId="6"/>
  </si>
  <si>
    <t>農業振興普及部・農業普及所</t>
    <rPh sb="0" eb="2">
      <t>ノウギョウ</t>
    </rPh>
    <rPh sb="2" eb="4">
      <t>シンコウ</t>
    </rPh>
    <rPh sb="4" eb="6">
      <t>フキュウ</t>
    </rPh>
    <rPh sb="6" eb="7">
      <t>ブ</t>
    </rPh>
    <rPh sb="8" eb="10">
      <t>ノウギョウ</t>
    </rPh>
    <rPh sb="10" eb="12">
      <t>フキュウ</t>
    </rPh>
    <rPh sb="12" eb="13">
      <t>ショ</t>
    </rPh>
    <phoneticPr fontId="6"/>
  </si>
  <si>
    <t>わ　　　ら</t>
    <phoneticPr fontId="6"/>
  </si>
  <si>
    <t>施用</t>
    <phoneticPr fontId="6"/>
  </si>
  <si>
    <t>同左
10ａ
当たり
(kg)</t>
    <phoneticPr fontId="6"/>
  </si>
  <si>
    <t>耕　種</t>
    <rPh sb="0" eb="1">
      <t>コウ</t>
    </rPh>
    <rPh sb="2" eb="3">
      <t>タネ</t>
    </rPh>
    <phoneticPr fontId="5"/>
  </si>
  <si>
    <t>畜　産</t>
    <rPh sb="0" eb="1">
      <t>チク</t>
    </rPh>
    <rPh sb="2" eb="3">
      <t>サン</t>
    </rPh>
    <phoneticPr fontId="5"/>
  </si>
  <si>
    <t>い わ き</t>
    <phoneticPr fontId="4"/>
  </si>
  <si>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</si>
  <si>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</si>
  <si>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</si>
  <si>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</si>
  <si>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</si>
  <si>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</si>
  <si>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県　　北</t>
    <rPh sb="0" eb="1">
      <t>ケン</t>
    </rPh>
    <rPh sb="3" eb="4">
      <t>キタ</t>
    </rPh>
    <phoneticPr fontId="4"/>
  </si>
  <si>
    <t>伊　　達</t>
    <rPh sb="0" eb="1">
      <t>イ</t>
    </rPh>
    <rPh sb="3" eb="4">
      <t>タチ</t>
    </rPh>
    <phoneticPr fontId="4"/>
  </si>
  <si>
    <t>安　　達</t>
    <rPh sb="0" eb="1">
      <t>アン</t>
    </rPh>
    <rPh sb="3" eb="4">
      <t>タチ</t>
    </rPh>
    <phoneticPr fontId="4"/>
  </si>
  <si>
    <t>田　　村</t>
    <rPh sb="0" eb="1">
      <t>タ</t>
    </rPh>
    <rPh sb="3" eb="4">
      <t>ムラ</t>
    </rPh>
    <phoneticPr fontId="4"/>
  </si>
  <si>
    <t>双　　葉</t>
    <rPh sb="0" eb="1">
      <t>ソウ</t>
    </rPh>
    <rPh sb="3" eb="4">
      <t>ハ</t>
    </rPh>
    <phoneticPr fontId="4"/>
  </si>
  <si>
    <t>農業振興普及部・農業普及所</t>
    <rPh sb="0" eb="2">
      <t>ノウギョウ</t>
    </rPh>
    <rPh sb="2" eb="4">
      <t>シンコウ</t>
    </rPh>
    <rPh sb="4" eb="6">
      <t>フキュウ</t>
    </rPh>
    <rPh sb="6" eb="7">
      <t>ブ</t>
    </rPh>
    <rPh sb="8" eb="10">
      <t>ノウギョウ</t>
    </rPh>
    <rPh sb="10" eb="12">
      <t>フキュウ</t>
    </rPh>
    <rPh sb="12" eb="13">
      <t>ショ</t>
    </rPh>
    <phoneticPr fontId="4"/>
  </si>
  <si>
    <t>マルチ</t>
    <phoneticPr fontId="5"/>
  </si>
  <si>
    <t>(t)</t>
    <phoneticPr fontId="4"/>
  </si>
  <si>
    <t>(%)</t>
    <phoneticPr fontId="4"/>
  </si>
  <si>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4"/>
  </si>
  <si>
    <t>利 用 量 の 内 訳（％）</t>
    <rPh sb="0" eb="1">
      <t>リ</t>
    </rPh>
    <rPh sb="2" eb="3">
      <t>ヨウ</t>
    </rPh>
    <rPh sb="4" eb="5">
      <t>リョウ</t>
    </rPh>
    <rPh sb="8" eb="9">
      <t>ウチ</t>
    </rPh>
    <rPh sb="10" eb="11">
      <t>ヤク</t>
    </rPh>
    <phoneticPr fontId="4"/>
  </si>
  <si>
    <t>川 俣 町</t>
    <phoneticPr fontId="21"/>
  </si>
  <si>
    <t>只 見 町</t>
    <phoneticPr fontId="21"/>
  </si>
  <si>
    <t>広 野 町</t>
    <phoneticPr fontId="21"/>
  </si>
  <si>
    <t>楢 葉 町</t>
    <phoneticPr fontId="21"/>
  </si>
  <si>
    <t>いわき</t>
    <phoneticPr fontId="5"/>
  </si>
  <si>
    <t>い わ き 市</t>
    <phoneticPr fontId="21"/>
  </si>
  <si>
    <t>（１）田植機及び収穫機</t>
    <phoneticPr fontId="6"/>
  </si>
  <si>
    <t>伊　達</t>
    <rPh sb="0" eb="1">
      <t>イ</t>
    </rPh>
    <rPh sb="2" eb="3">
      <t>タチ</t>
    </rPh>
    <phoneticPr fontId="6"/>
  </si>
  <si>
    <t>安　達</t>
    <rPh sb="0" eb="1">
      <t>アン</t>
    </rPh>
    <rPh sb="2" eb="3">
      <t>タチ</t>
    </rPh>
    <phoneticPr fontId="6"/>
  </si>
  <si>
    <t>苗別機械移植面積(ha)</t>
    <rPh sb="0" eb="1">
      <t>ナエ</t>
    </rPh>
    <rPh sb="1" eb="2">
      <t>ベツ</t>
    </rPh>
    <rPh sb="2" eb="4">
      <t>キカイ</t>
    </rPh>
    <rPh sb="4" eb="6">
      <t>イショク</t>
    </rPh>
    <rPh sb="6" eb="8">
      <t>メンセキ</t>
    </rPh>
    <phoneticPr fontId="6"/>
  </si>
  <si>
    <t>台数</t>
    <phoneticPr fontId="6"/>
  </si>
  <si>
    <t>(台)</t>
    <phoneticPr fontId="6"/>
  </si>
  <si>
    <t>以上</t>
    <phoneticPr fontId="6"/>
  </si>
  <si>
    <t>台数</t>
    <phoneticPr fontId="6"/>
  </si>
  <si>
    <t>(台)</t>
    <phoneticPr fontId="6"/>
  </si>
  <si>
    <t>乳苗</t>
    <phoneticPr fontId="6"/>
  </si>
  <si>
    <t>成苗</t>
    <phoneticPr fontId="6"/>
  </si>
  <si>
    <t>中苗</t>
    <phoneticPr fontId="6"/>
  </si>
  <si>
    <t>（２）　共同育苗施設</t>
    <phoneticPr fontId="4"/>
  </si>
  <si>
    <t>会津若松市</t>
    <phoneticPr fontId="21"/>
  </si>
  <si>
    <t>喜多方</t>
    <rPh sb="0" eb="3">
      <t>キタカタ</t>
    </rPh>
    <phoneticPr fontId="4"/>
  </si>
  <si>
    <t>南会津</t>
    <rPh sb="0" eb="1">
      <t>ミナミ</t>
    </rPh>
    <rPh sb="1" eb="3">
      <t>アイヅ</t>
    </rPh>
    <phoneticPr fontId="4"/>
  </si>
  <si>
    <t>伊　達</t>
    <rPh sb="0" eb="1">
      <t>イ</t>
    </rPh>
    <rPh sb="2" eb="3">
      <t>タチ</t>
    </rPh>
    <phoneticPr fontId="4"/>
  </si>
  <si>
    <t>安　達</t>
    <rPh sb="0" eb="1">
      <t>アン</t>
    </rPh>
    <rPh sb="2" eb="3">
      <t>タチ</t>
    </rPh>
    <phoneticPr fontId="4"/>
  </si>
  <si>
    <t>県　南</t>
    <rPh sb="0" eb="1">
      <t>ケン</t>
    </rPh>
    <rPh sb="2" eb="3">
      <t>ミナミ</t>
    </rPh>
    <phoneticPr fontId="4"/>
  </si>
  <si>
    <t>会　津</t>
    <rPh sb="0" eb="1">
      <t>カイ</t>
    </rPh>
    <rPh sb="2" eb="3">
      <t>ツ</t>
    </rPh>
    <phoneticPr fontId="4"/>
  </si>
  <si>
    <t>相　双</t>
    <rPh sb="0" eb="1">
      <t>ソウ</t>
    </rPh>
    <rPh sb="2" eb="3">
      <t>ソウ</t>
    </rPh>
    <phoneticPr fontId="4"/>
  </si>
  <si>
    <t>50～</t>
    <phoneticPr fontId="4"/>
  </si>
  <si>
    <t>100ha</t>
    <phoneticPr fontId="4"/>
  </si>
  <si>
    <t>共同乾燥</t>
    <phoneticPr fontId="6"/>
  </si>
  <si>
    <t>（３）共同乾燥調製（貯蔵）施設</t>
    <rPh sb="3" eb="5">
      <t>キョウドウ</t>
    </rPh>
    <rPh sb="5" eb="7">
      <t>カンソウ</t>
    </rPh>
    <rPh sb="7" eb="9">
      <t>チョウセイ</t>
    </rPh>
    <rPh sb="10" eb="12">
      <t>チョゾウ</t>
    </rPh>
    <rPh sb="13" eb="15">
      <t>シセツ</t>
    </rPh>
    <phoneticPr fontId="6"/>
  </si>
  <si>
    <t>南会津</t>
    <rPh sb="0" eb="1">
      <t>ミナミ</t>
    </rPh>
    <rPh sb="1" eb="3">
      <t>アイヅ</t>
    </rPh>
    <phoneticPr fontId="5"/>
  </si>
  <si>
    <t>二本松市</t>
    <phoneticPr fontId="21"/>
  </si>
  <si>
    <t>喜多方市</t>
    <phoneticPr fontId="21"/>
  </si>
  <si>
    <t>北塩原村</t>
    <phoneticPr fontId="21"/>
  </si>
  <si>
    <t>南会津町</t>
    <rPh sb="0" eb="1">
      <t>ミナミ</t>
    </rPh>
    <rPh sb="1" eb="2">
      <t>カイ</t>
    </rPh>
    <rPh sb="2" eb="3">
      <t>ツ</t>
    </rPh>
    <rPh sb="3" eb="4">
      <t>マチ</t>
    </rPh>
    <phoneticPr fontId="21"/>
  </si>
  <si>
    <t>南相馬市</t>
    <rPh sb="0" eb="1">
      <t>ミナミ</t>
    </rPh>
    <rPh sb="1" eb="2">
      <t>ソウ</t>
    </rPh>
    <rPh sb="2" eb="3">
      <t>ウマ</t>
    </rPh>
    <rPh sb="3" eb="4">
      <t>シ</t>
    </rPh>
    <phoneticPr fontId="21"/>
  </si>
  <si>
    <t>いわき市</t>
    <phoneticPr fontId="21"/>
  </si>
  <si>
    <t>能力別箇所数及び処理面積</t>
    <rPh sb="0" eb="3">
      <t>ノウリョクベツ</t>
    </rPh>
    <rPh sb="3" eb="5">
      <t>カショ</t>
    </rPh>
    <rPh sb="5" eb="6">
      <t>スウ</t>
    </rPh>
    <rPh sb="6" eb="7">
      <t>オヨ</t>
    </rPh>
    <rPh sb="8" eb="10">
      <t>ショリ</t>
    </rPh>
    <rPh sb="10" eb="12">
      <t>メンセキ</t>
    </rPh>
    <phoneticPr fontId="6"/>
  </si>
  <si>
    <t>※</t>
    <phoneticPr fontId="6"/>
  </si>
  <si>
    <t>南会津</t>
    <rPh sb="0" eb="1">
      <t>ミナミ</t>
    </rPh>
    <rPh sb="1" eb="3">
      <t>アイヅ</t>
    </rPh>
    <phoneticPr fontId="6"/>
  </si>
  <si>
    <t>須賀川市</t>
    <phoneticPr fontId="4"/>
  </si>
  <si>
    <t>西会津町</t>
    <phoneticPr fontId="21"/>
  </si>
  <si>
    <t>ヘリ</t>
    <phoneticPr fontId="6"/>
  </si>
  <si>
    <t>※１</t>
    <phoneticPr fontId="9"/>
  </si>
  <si>
    <t>※２</t>
    <phoneticPr fontId="9"/>
  </si>
  <si>
    <t>A＋B＋C＋D</t>
    <phoneticPr fontId="9"/>
  </si>
  <si>
    <t>A</t>
    <phoneticPr fontId="9"/>
  </si>
  <si>
    <t>B</t>
    <phoneticPr fontId="9"/>
  </si>
  <si>
    <t>C</t>
    <phoneticPr fontId="9"/>
  </si>
  <si>
    <t>D</t>
    <phoneticPr fontId="9"/>
  </si>
  <si>
    <t>　</t>
    <phoneticPr fontId="9"/>
  </si>
  <si>
    <t>県　北</t>
    <rPh sb="0" eb="1">
      <t>ケン</t>
    </rPh>
    <rPh sb="2" eb="3">
      <t>キタ</t>
    </rPh>
    <phoneticPr fontId="4"/>
  </si>
  <si>
    <t>田　村</t>
    <rPh sb="0" eb="1">
      <t>タ</t>
    </rPh>
    <rPh sb="2" eb="3">
      <t>ムラ</t>
    </rPh>
    <phoneticPr fontId="4"/>
  </si>
  <si>
    <t>須　賀　川</t>
    <rPh sb="0" eb="1">
      <t>ス</t>
    </rPh>
    <rPh sb="2" eb="3">
      <t>ガ</t>
    </rPh>
    <rPh sb="4" eb="5">
      <t>カワ</t>
    </rPh>
    <phoneticPr fontId="4"/>
  </si>
  <si>
    <t>会　津　坂　下</t>
    <rPh sb="0" eb="1">
      <t>カイ</t>
    </rPh>
    <rPh sb="2" eb="3">
      <t>ツ</t>
    </rPh>
    <rPh sb="4" eb="5">
      <t>バン</t>
    </rPh>
    <rPh sb="6" eb="7">
      <t>ゲ</t>
    </rPh>
    <phoneticPr fontId="4"/>
  </si>
  <si>
    <t>双　葉</t>
    <rPh sb="0" eb="1">
      <t>ソウ</t>
    </rPh>
    <rPh sb="2" eb="3">
      <t>ハ</t>
    </rPh>
    <phoneticPr fontId="4"/>
  </si>
  <si>
    <t>喜多方</t>
    <rPh sb="0" eb="1">
      <t>ヨシ</t>
    </rPh>
    <rPh sb="1" eb="2">
      <t>タ</t>
    </rPh>
    <rPh sb="2" eb="3">
      <t>カタ</t>
    </rPh>
    <phoneticPr fontId="4"/>
  </si>
  <si>
    <t>南会津</t>
    <rPh sb="0" eb="1">
      <t>ミナミ</t>
    </rPh>
    <rPh sb="1" eb="2">
      <t>カイ</t>
    </rPh>
    <rPh sb="2" eb="3">
      <t>ツ</t>
    </rPh>
    <phoneticPr fontId="4"/>
  </si>
  <si>
    <t>い わ き 市</t>
    <rPh sb="6" eb="7">
      <t>シ</t>
    </rPh>
    <phoneticPr fontId="4"/>
  </si>
  <si>
    <t>夢の香</t>
    <rPh sb="0" eb="1">
      <t>ユメ</t>
    </rPh>
    <rPh sb="2" eb="3">
      <t>カオ</t>
    </rPh>
    <phoneticPr fontId="4"/>
  </si>
  <si>
    <t>五百万石</t>
    <rPh sb="0" eb="2">
      <t>ゴヒャク</t>
    </rPh>
    <rPh sb="2" eb="4">
      <t>マンゴク</t>
    </rPh>
    <phoneticPr fontId="4"/>
  </si>
  <si>
    <t>華吹雪</t>
    <rPh sb="0" eb="1">
      <t>ハナ</t>
    </rPh>
    <rPh sb="1" eb="3">
      <t>フブキ</t>
    </rPh>
    <phoneticPr fontId="4"/>
  </si>
  <si>
    <t>県中</t>
    <rPh sb="0" eb="1">
      <t>ケン</t>
    </rPh>
    <rPh sb="1" eb="2">
      <t>チュウ</t>
    </rPh>
    <phoneticPr fontId="4"/>
  </si>
  <si>
    <t>郡 山 市</t>
    <rPh sb="0" eb="1">
      <t>グン</t>
    </rPh>
    <rPh sb="2" eb="3">
      <t>ヤマ</t>
    </rPh>
    <rPh sb="4" eb="5">
      <t>シ</t>
    </rPh>
    <phoneticPr fontId="4"/>
  </si>
  <si>
    <t>合　計</t>
    <rPh sb="0" eb="1">
      <t>ゴウ</t>
    </rPh>
    <rPh sb="2" eb="3">
      <t>ケイ</t>
    </rPh>
    <phoneticPr fontId="4"/>
  </si>
  <si>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9"/>
  </si>
  <si>
    <t>等級比率（%）</t>
    <rPh sb="0" eb="2">
      <t>トウキュウ</t>
    </rPh>
    <rPh sb="2" eb="4">
      <t>ヒリツ</t>
    </rPh>
    <phoneticPr fontId="9"/>
  </si>
  <si>
    <t>含　鉄　資　材</t>
    <phoneticPr fontId="6"/>
  </si>
  <si>
    <t>秋　耕</t>
    <phoneticPr fontId="6"/>
  </si>
  <si>
    <t>稲　わ　ら　の　利　用</t>
    <rPh sb="0" eb="1">
      <t>イネ</t>
    </rPh>
    <rPh sb="8" eb="9">
      <t>リ</t>
    </rPh>
    <rPh sb="10" eb="11">
      <t>ヨウ</t>
    </rPh>
    <phoneticPr fontId="5"/>
  </si>
  <si>
    <t>籾　が　ら　の　利　用</t>
    <rPh sb="0" eb="1">
      <t>モミ</t>
    </rPh>
    <rPh sb="8" eb="9">
      <t>リ</t>
    </rPh>
    <rPh sb="10" eb="11">
      <t>ヨウ</t>
    </rPh>
    <phoneticPr fontId="4"/>
  </si>
  <si>
    <t>20ha～
30ha</t>
    <phoneticPr fontId="9"/>
  </si>
  <si>
    <t>（２）銘柄別検査数量</t>
    <rPh sb="3" eb="5">
      <t>メイガラ</t>
    </rPh>
    <rPh sb="5" eb="6">
      <t>ベツ</t>
    </rPh>
    <rPh sb="6" eb="8">
      <t>ケンサ</t>
    </rPh>
    <rPh sb="8" eb="10">
      <t>スウリョウ</t>
    </rPh>
    <phoneticPr fontId="9"/>
  </si>
  <si>
    <t>（１）種類別検査数量</t>
    <rPh sb="3" eb="5">
      <t>シュルイ</t>
    </rPh>
    <rPh sb="5" eb="6">
      <t>ベツ</t>
    </rPh>
    <rPh sb="6" eb="8">
      <t>ケンサ</t>
    </rPh>
    <rPh sb="8" eb="10">
      <t>スウリョウ</t>
    </rPh>
    <phoneticPr fontId="9"/>
  </si>
  <si>
    <t>　　ア　水稲うるち玄米</t>
    <rPh sb="4" eb="6">
      <t>スイトウ</t>
    </rPh>
    <rPh sb="9" eb="11">
      <t>ゲンマイ</t>
    </rPh>
    <phoneticPr fontId="9"/>
  </si>
  <si>
    <t>　　イ　水稲もち玄米</t>
    <rPh sb="4" eb="6">
      <t>スイトウ</t>
    </rPh>
    <rPh sb="8" eb="10">
      <t>ゲンマイ</t>
    </rPh>
    <phoneticPr fontId="9"/>
  </si>
  <si>
    <t>　　ウ　醸造用玄米</t>
    <rPh sb="4" eb="7">
      <t>ジョウゾウヨウ</t>
    </rPh>
    <rPh sb="7" eb="9">
      <t>ゲンマイ</t>
    </rPh>
    <phoneticPr fontId="9"/>
  </si>
  <si>
    <t>総　　計</t>
    <rPh sb="0" eb="1">
      <t>ソウ</t>
    </rPh>
    <rPh sb="3" eb="4">
      <t>ケイ</t>
    </rPh>
    <phoneticPr fontId="9"/>
  </si>
  <si>
    <t>（単位：kg）</t>
    <rPh sb="1" eb="3">
      <t>タンイ</t>
    </rPh>
    <phoneticPr fontId="4"/>
  </si>
  <si>
    <t>水稲
作付
面積
(ha)</t>
    <rPh sb="3" eb="5">
      <t>サクツケ</t>
    </rPh>
    <rPh sb="6" eb="8">
      <t>メンセキ</t>
    </rPh>
    <phoneticPr fontId="5"/>
  </si>
  <si>
    <t>１０ａ
当たり
収量
(kg)</t>
    <rPh sb="4" eb="5">
      <t>ア</t>
    </rPh>
    <rPh sb="8" eb="10">
      <t>シュウリョウ</t>
    </rPh>
    <phoneticPr fontId="5"/>
  </si>
  <si>
    <t>玄　米
収穫量
(t)</t>
    <rPh sb="4" eb="6">
      <t>シュウカク</t>
    </rPh>
    <rPh sb="6" eb="7">
      <t>リョウ</t>
    </rPh>
    <phoneticPr fontId="5"/>
  </si>
  <si>
    <t>焼却</t>
    <rPh sb="0" eb="2">
      <t>ショウキャク</t>
    </rPh>
    <phoneticPr fontId="5"/>
  </si>
  <si>
    <t>焼却</t>
    <rPh sb="0" eb="2">
      <t>ショウキャク</t>
    </rPh>
    <phoneticPr fontId="4"/>
  </si>
  <si>
    <t>(t)</t>
    <phoneticPr fontId="4"/>
  </si>
  <si>
    <t>川 俣 町</t>
    <phoneticPr fontId="21"/>
  </si>
  <si>
    <t>伊　　達</t>
    <rPh sb="0" eb="1">
      <t>イ</t>
    </rPh>
    <rPh sb="3" eb="4">
      <t>タチ</t>
    </rPh>
    <phoneticPr fontId="34"/>
  </si>
  <si>
    <t>いわき</t>
    <phoneticPr fontId="5"/>
  </si>
  <si>
    <t>県　北</t>
    <rPh sb="0" eb="1">
      <t>ケン</t>
    </rPh>
    <rPh sb="2" eb="3">
      <t>ホク</t>
    </rPh>
    <phoneticPr fontId="4"/>
  </si>
  <si>
    <t>県　中</t>
    <rPh sb="0" eb="1">
      <t>ケン</t>
    </rPh>
    <rPh sb="2" eb="3">
      <t>チュウ</t>
    </rPh>
    <phoneticPr fontId="4"/>
  </si>
  <si>
    <t>いわき</t>
    <phoneticPr fontId="4"/>
  </si>
  <si>
    <t>須賀川</t>
    <rPh sb="0" eb="3">
      <t>スカガワ</t>
    </rPh>
    <phoneticPr fontId="4"/>
  </si>
  <si>
    <t>喜多方</t>
    <rPh sb="0" eb="1">
      <t>キ</t>
    </rPh>
    <rPh sb="1" eb="2">
      <t>タ</t>
    </rPh>
    <rPh sb="2" eb="3">
      <t>カタ</t>
    </rPh>
    <phoneticPr fontId="4"/>
  </si>
  <si>
    <r>
      <t xml:space="preserve">      ※   
</t>
    </r>
    <r>
      <rPr>
        <sz val="10"/>
        <color indexed="8"/>
        <rFont val="ＭＳ 明朝"/>
        <family val="1"/>
        <charset val="128"/>
      </rPr>
      <t>うち
認定
農業
者数</t>
    </r>
    <rPh sb="14" eb="16">
      <t>ニンテイ</t>
    </rPh>
    <rPh sb="17" eb="18">
      <t>ノウ</t>
    </rPh>
    <rPh sb="18" eb="19">
      <t>ギョウ</t>
    </rPh>
    <rPh sb="20" eb="21">
      <t>モノ</t>
    </rPh>
    <rPh sb="21" eb="22">
      <t>カズ</t>
    </rPh>
    <phoneticPr fontId="9"/>
  </si>
  <si>
    <t>コシヒカリ</t>
    <phoneticPr fontId="4"/>
  </si>
  <si>
    <t>ひとめぼれ</t>
    <phoneticPr fontId="4"/>
  </si>
  <si>
    <t>あきた
こまち</t>
    <phoneticPr fontId="4"/>
  </si>
  <si>
    <t>チヨニシキ</t>
    <phoneticPr fontId="4"/>
  </si>
  <si>
    <t>まいひめ</t>
    <phoneticPr fontId="4"/>
  </si>
  <si>
    <t>たかね
みのり</t>
    <phoneticPr fontId="4"/>
  </si>
  <si>
    <t>こがねもち</t>
    <phoneticPr fontId="4"/>
  </si>
  <si>
    <t>バラ出荷</t>
    <phoneticPr fontId="6"/>
  </si>
  <si>
    <t>20ha未満</t>
    <phoneticPr fontId="6"/>
  </si>
  <si>
    <t>20～50ha</t>
    <phoneticPr fontId="6"/>
  </si>
  <si>
    <t>50～100ha</t>
    <phoneticPr fontId="6"/>
  </si>
  <si>
    <t>100～200ha</t>
    <phoneticPr fontId="6"/>
  </si>
  <si>
    <t>200ha以上</t>
    <phoneticPr fontId="6"/>
  </si>
  <si>
    <t>総箇</t>
    <phoneticPr fontId="6"/>
  </si>
  <si>
    <t>処理</t>
    <phoneticPr fontId="6"/>
  </si>
  <si>
    <t>出荷</t>
    <phoneticPr fontId="6"/>
  </si>
  <si>
    <t>ＲＣ</t>
    <phoneticPr fontId="6"/>
  </si>
  <si>
    <t>ＤＳ</t>
    <phoneticPr fontId="6"/>
  </si>
  <si>
    <t>ＣＥ</t>
    <phoneticPr fontId="6"/>
  </si>
  <si>
    <t>箇所</t>
    <phoneticPr fontId="6"/>
  </si>
  <si>
    <t>数量</t>
    <phoneticPr fontId="6"/>
  </si>
  <si>
    <t>所数</t>
    <phoneticPr fontId="6"/>
  </si>
  <si>
    <t>面積</t>
    <phoneticPr fontId="6"/>
  </si>
  <si>
    <t>二本松市</t>
    <phoneticPr fontId="21"/>
  </si>
  <si>
    <t>広 野 町</t>
    <phoneticPr fontId="21"/>
  </si>
  <si>
    <t>楢 葉 町</t>
    <phoneticPr fontId="21"/>
  </si>
  <si>
    <t>富 岡 町</t>
    <phoneticPr fontId="21"/>
  </si>
  <si>
    <t>川 内 村</t>
    <phoneticPr fontId="21"/>
  </si>
  <si>
    <t>大 熊 町</t>
    <phoneticPr fontId="21"/>
  </si>
  <si>
    <t>双 葉 町</t>
    <phoneticPr fontId="21"/>
  </si>
  <si>
    <t>浪 江 町</t>
    <phoneticPr fontId="21"/>
  </si>
  <si>
    <t>葛 尾 村</t>
    <phoneticPr fontId="21"/>
  </si>
  <si>
    <t>会津坂下</t>
    <rPh sb="0" eb="2">
      <t>アイヅ</t>
    </rPh>
    <rPh sb="2" eb="4">
      <t>サカシタ</t>
    </rPh>
    <phoneticPr fontId="4"/>
  </si>
  <si>
    <t>地 域 区 分</t>
    <rPh sb="0" eb="1">
      <t>チ</t>
    </rPh>
    <rPh sb="2" eb="3">
      <t>イキ</t>
    </rPh>
    <rPh sb="4" eb="5">
      <t>ク</t>
    </rPh>
    <rPh sb="6" eb="7">
      <t>ブン</t>
    </rPh>
    <phoneticPr fontId="9"/>
  </si>
  <si>
    <t>事業実施主体名</t>
  </si>
  <si>
    <t>受　益</t>
    <phoneticPr fontId="9"/>
  </si>
  <si>
    <t>事業費
（千円）</t>
    <rPh sb="5" eb="6">
      <t>セン</t>
    </rPh>
    <rPh sb="6" eb="7">
      <t>エン</t>
    </rPh>
    <phoneticPr fontId="9"/>
  </si>
  <si>
    <t>負　担　区　分　（千円）</t>
    <rPh sb="9" eb="10">
      <t>セン</t>
    </rPh>
    <rPh sb="10" eb="11">
      <t>エン</t>
    </rPh>
    <phoneticPr fontId="9"/>
  </si>
  <si>
    <t>補助率</t>
    <phoneticPr fontId="9"/>
  </si>
  <si>
    <t>戸数
(戸)</t>
    <rPh sb="0" eb="2">
      <t>コスウ</t>
    </rPh>
    <rPh sb="4" eb="5">
      <t>コ</t>
    </rPh>
    <phoneticPr fontId="9"/>
  </si>
  <si>
    <t>面積
(ha)</t>
    <rPh sb="0" eb="2">
      <t>メンセキ</t>
    </rPh>
    <phoneticPr fontId="9"/>
  </si>
  <si>
    <t>県補助金</t>
    <rPh sb="0" eb="1">
      <t>ケン</t>
    </rPh>
    <rPh sb="1" eb="4">
      <t>ホジョキン</t>
    </rPh>
    <phoneticPr fontId="9"/>
  </si>
  <si>
    <t>市 町 村</t>
    <rPh sb="0" eb="1">
      <t>シ</t>
    </rPh>
    <rPh sb="2" eb="3">
      <t>マチ</t>
    </rPh>
    <rPh sb="4" eb="5">
      <t>ムラ</t>
    </rPh>
    <phoneticPr fontId="9"/>
  </si>
  <si>
    <t>資　　金</t>
    <rPh sb="0" eb="1">
      <t>シ</t>
    </rPh>
    <rPh sb="3" eb="4">
      <t>キン</t>
    </rPh>
    <phoneticPr fontId="9"/>
  </si>
  <si>
    <t>そ の 他</t>
    <rPh sb="4" eb="5">
      <t>タ</t>
    </rPh>
    <phoneticPr fontId="9"/>
  </si>
  <si>
    <t>県　　　　　計</t>
    <rPh sb="0" eb="1">
      <t>ケン</t>
    </rPh>
    <rPh sb="6" eb="7">
      <t>ケイ</t>
    </rPh>
    <phoneticPr fontId="9"/>
  </si>
  <si>
    <t>天のつぶ</t>
    <rPh sb="0" eb="1">
      <t>テン</t>
    </rPh>
    <phoneticPr fontId="9"/>
  </si>
  <si>
    <t>天のつぶ</t>
    <rPh sb="0" eb="1">
      <t>テン</t>
    </rPh>
    <phoneticPr fontId="4"/>
  </si>
  <si>
    <t>福 島 市</t>
    <phoneticPr fontId="21"/>
  </si>
  <si>
    <t>白 河 市</t>
    <phoneticPr fontId="21"/>
  </si>
  <si>
    <t>西 郷 村</t>
    <phoneticPr fontId="21"/>
  </si>
  <si>
    <t>泉 崎 村</t>
    <phoneticPr fontId="21"/>
  </si>
  <si>
    <t>中 島 村</t>
    <phoneticPr fontId="21"/>
  </si>
  <si>
    <t>矢 吹 町</t>
    <phoneticPr fontId="21"/>
  </si>
  <si>
    <t>棚 倉 町</t>
    <phoneticPr fontId="21"/>
  </si>
  <si>
    <t>矢 祭 町</t>
    <phoneticPr fontId="21"/>
  </si>
  <si>
    <t>塙   町</t>
    <phoneticPr fontId="21"/>
  </si>
  <si>
    <t>鮫 川 村</t>
    <phoneticPr fontId="21"/>
  </si>
  <si>
    <t>白 河 市</t>
    <phoneticPr fontId="21"/>
  </si>
  <si>
    <t>西 郷 村</t>
    <phoneticPr fontId="21"/>
  </si>
  <si>
    <t>泉 崎 村</t>
    <phoneticPr fontId="21"/>
  </si>
  <si>
    <t>中 島 村</t>
    <phoneticPr fontId="21"/>
  </si>
  <si>
    <t>矢 吹 町</t>
    <phoneticPr fontId="21"/>
  </si>
  <si>
    <t>棚 倉 町</t>
    <phoneticPr fontId="21"/>
  </si>
  <si>
    <t>矢 祭 町</t>
    <phoneticPr fontId="21"/>
  </si>
  <si>
    <t>塙   町</t>
    <phoneticPr fontId="21"/>
  </si>
  <si>
    <t>鮫 川 村</t>
    <phoneticPr fontId="21"/>
  </si>
  <si>
    <t>喜 多 方 市</t>
    <phoneticPr fontId="21"/>
  </si>
  <si>
    <t>北 塩 原 村</t>
    <phoneticPr fontId="21"/>
  </si>
  <si>
    <t>西 会 津 町</t>
    <phoneticPr fontId="21"/>
  </si>
  <si>
    <t>喜多方市</t>
    <phoneticPr fontId="21"/>
  </si>
  <si>
    <t>北塩原村</t>
    <phoneticPr fontId="21"/>
  </si>
  <si>
    <t>西会津町</t>
    <phoneticPr fontId="21"/>
  </si>
  <si>
    <t>会津坂下町</t>
    <phoneticPr fontId="21"/>
  </si>
  <si>
    <t>湯 川 村</t>
    <phoneticPr fontId="21"/>
  </si>
  <si>
    <t>事　業　内　容</t>
    <rPh sb="4" eb="5">
      <t>ナイ</t>
    </rPh>
    <rPh sb="6" eb="7">
      <t>カタチ</t>
    </rPh>
    <phoneticPr fontId="9"/>
  </si>
  <si>
    <t>小　　　　　計</t>
    <rPh sb="0" eb="1">
      <t>ショウ</t>
    </rPh>
    <rPh sb="6" eb="7">
      <t>ケイ</t>
    </rPh>
    <phoneticPr fontId="9"/>
  </si>
  <si>
    <t>五百川</t>
    <rPh sb="0" eb="3">
      <t>ゴヒャクガワ</t>
    </rPh>
    <phoneticPr fontId="9"/>
  </si>
  <si>
    <t>つくばＳＤ1号</t>
    <rPh sb="6" eb="7">
      <t>ゴウ</t>
    </rPh>
    <phoneticPr fontId="9"/>
  </si>
  <si>
    <t>みどり豊</t>
    <rPh sb="3" eb="4">
      <t>ユタ</t>
    </rPh>
    <phoneticPr fontId="9"/>
  </si>
  <si>
    <t>小野町</t>
    <rPh sb="0" eb="3">
      <t>オノマチ</t>
    </rPh>
    <phoneticPr fontId="4"/>
  </si>
  <si>
    <t>小　計</t>
    <phoneticPr fontId="5"/>
  </si>
  <si>
    <t>小　計</t>
    <phoneticPr fontId="5"/>
  </si>
  <si>
    <t>いわき</t>
    <phoneticPr fontId="4"/>
  </si>
  <si>
    <t>いわき市</t>
    <phoneticPr fontId="21"/>
  </si>
  <si>
    <t>いわき</t>
    <phoneticPr fontId="4"/>
  </si>
  <si>
    <t>い わ き 市</t>
    <phoneticPr fontId="21"/>
  </si>
  <si>
    <t>桑 折 町</t>
    <phoneticPr fontId="21"/>
  </si>
  <si>
    <t>国 見 町</t>
    <phoneticPr fontId="21"/>
  </si>
  <si>
    <t>品  種</t>
    <phoneticPr fontId="9"/>
  </si>
  <si>
    <t>産  地</t>
    <phoneticPr fontId="9"/>
  </si>
  <si>
    <t>総　計
（t）</t>
    <phoneticPr fontId="9"/>
  </si>
  <si>
    <t>あきたこまち</t>
    <phoneticPr fontId="9"/>
  </si>
  <si>
    <t>あきだわら</t>
    <phoneticPr fontId="9"/>
  </si>
  <si>
    <t>ＬＧＣソフト</t>
    <phoneticPr fontId="9"/>
  </si>
  <si>
    <t>おきにいり</t>
    <phoneticPr fontId="9"/>
  </si>
  <si>
    <t>コシヒカリ</t>
    <phoneticPr fontId="9"/>
  </si>
  <si>
    <t>ササニシキ</t>
    <phoneticPr fontId="9"/>
  </si>
  <si>
    <t>たかねみのり</t>
    <phoneticPr fontId="9"/>
  </si>
  <si>
    <t>チヨニシキ</t>
    <phoneticPr fontId="9"/>
  </si>
  <si>
    <t>はえぬき</t>
    <phoneticPr fontId="9"/>
  </si>
  <si>
    <t>ひとめぼれ</t>
    <phoneticPr fontId="9"/>
  </si>
  <si>
    <t>ふくみらい</t>
    <phoneticPr fontId="9"/>
  </si>
  <si>
    <t>まいひめ</t>
    <phoneticPr fontId="9"/>
  </si>
  <si>
    <t>ミルキープリンセス</t>
    <phoneticPr fontId="9"/>
  </si>
  <si>
    <t xml:space="preserve">総  計
（t） </t>
    <phoneticPr fontId="9"/>
  </si>
  <si>
    <t>総  計
（t）</t>
    <phoneticPr fontId="9"/>
  </si>
  <si>
    <t>小　計</t>
    <phoneticPr fontId="9"/>
  </si>
  <si>
    <t>小　計</t>
    <phoneticPr fontId="9"/>
  </si>
  <si>
    <t>小　計</t>
    <phoneticPr fontId="9"/>
  </si>
  <si>
    <t>小　計</t>
    <phoneticPr fontId="6"/>
  </si>
  <si>
    <t>小　計</t>
    <phoneticPr fontId="6"/>
  </si>
  <si>
    <t>小　計</t>
    <phoneticPr fontId="4"/>
  </si>
  <si>
    <t>小　計</t>
    <phoneticPr fontId="4"/>
  </si>
  <si>
    <t>小　計</t>
    <rPh sb="0" eb="1">
      <t>ショウ</t>
    </rPh>
    <rPh sb="2" eb="3">
      <t>ケイ</t>
    </rPh>
    <phoneticPr fontId="6"/>
  </si>
  <si>
    <t>会津坂下</t>
  </si>
  <si>
    <t>広 野 町</t>
  </si>
  <si>
    <t>楢 葉 町</t>
  </si>
  <si>
    <t>富 岡 町</t>
  </si>
  <si>
    <t>川 内 村</t>
  </si>
  <si>
    <t>大 熊 町</t>
  </si>
  <si>
    <t>双 葉 町</t>
  </si>
  <si>
    <t>浪 江 町</t>
  </si>
  <si>
    <t>葛 尾 村</t>
  </si>
  <si>
    <t>ミルキークイーン</t>
    <phoneticPr fontId="9"/>
  </si>
  <si>
    <t>直播栽培用機器整備状況</t>
    <phoneticPr fontId="4"/>
  </si>
  <si>
    <t>ｺ-ﾃｨﾝｸﾞﾏｼﾝ</t>
    <phoneticPr fontId="4"/>
  </si>
  <si>
    <t>湛水直播用播種機</t>
    <rPh sb="0" eb="2">
      <t>タンスイ</t>
    </rPh>
    <rPh sb="2" eb="4">
      <t>チョクハ</t>
    </rPh>
    <rPh sb="4" eb="5">
      <t>ヨウ</t>
    </rPh>
    <rPh sb="5" eb="7">
      <t>ハシュ</t>
    </rPh>
    <rPh sb="7" eb="8">
      <t>キ</t>
    </rPh>
    <phoneticPr fontId="4"/>
  </si>
  <si>
    <t>乾田直播用播種機</t>
    <rPh sb="0" eb="2">
      <t>カンデン</t>
    </rPh>
    <rPh sb="2" eb="4">
      <t>チョクハ</t>
    </rPh>
    <rPh sb="4" eb="5">
      <t>ヨウ</t>
    </rPh>
    <rPh sb="5" eb="7">
      <t>ハシュ</t>
    </rPh>
    <rPh sb="7" eb="8">
      <t>キ</t>
    </rPh>
    <phoneticPr fontId="4"/>
  </si>
  <si>
    <t>導入</t>
    <rPh sb="0" eb="2">
      <t>ドウニュウ</t>
    </rPh>
    <phoneticPr fontId="4"/>
  </si>
  <si>
    <t>処理</t>
    <phoneticPr fontId="4"/>
  </si>
  <si>
    <t>台数</t>
    <rPh sb="0" eb="2">
      <t>ダイスウ</t>
    </rPh>
    <phoneticPr fontId="4"/>
  </si>
  <si>
    <t>無人</t>
    <phoneticPr fontId="4"/>
  </si>
  <si>
    <t>動散</t>
    <phoneticPr fontId="4"/>
  </si>
  <si>
    <t>乾田</t>
    <rPh sb="0" eb="1">
      <t>イヌイ</t>
    </rPh>
    <rPh sb="1" eb="2">
      <t>タ</t>
    </rPh>
    <phoneticPr fontId="4"/>
  </si>
  <si>
    <t>ヘリ</t>
    <phoneticPr fontId="4"/>
  </si>
  <si>
    <t>播種</t>
    <phoneticPr fontId="4"/>
  </si>
  <si>
    <t>直播</t>
    <phoneticPr fontId="4"/>
  </si>
  <si>
    <t>※　試験研究機関及び教育機関における実施面積は含まない。</t>
  </si>
  <si>
    <t>色彩選別</t>
    <rPh sb="0" eb="2">
      <t>シキサイ</t>
    </rPh>
    <rPh sb="2" eb="4">
      <t>センベツ</t>
    </rPh>
    <phoneticPr fontId="6"/>
  </si>
  <si>
    <t>機の導入</t>
    <rPh sb="0" eb="1">
      <t>キ</t>
    </rPh>
    <rPh sb="2" eb="4">
      <t>ドウニュウ</t>
    </rPh>
    <phoneticPr fontId="6"/>
  </si>
  <si>
    <t>台数</t>
    <rPh sb="0" eb="2">
      <t>ダイスウ</t>
    </rPh>
    <phoneticPr fontId="6"/>
  </si>
  <si>
    <t>元気な産地づくり支援事業（土地利用型作物支援事業(水稲)）</t>
    <rPh sb="0" eb="2">
      <t>ゲンキ</t>
    </rPh>
    <rPh sb="3" eb="5">
      <t>サンチ</t>
    </rPh>
    <rPh sb="8" eb="10">
      <t>シエン</t>
    </rPh>
    <rPh sb="10" eb="12">
      <t>ジギョウ</t>
    </rPh>
    <rPh sb="13" eb="17">
      <t>トチリヨウ</t>
    </rPh>
    <rPh sb="17" eb="18">
      <t>ガタ</t>
    </rPh>
    <rPh sb="18" eb="20">
      <t>サクモツ</t>
    </rPh>
    <rPh sb="20" eb="22">
      <t>シエン</t>
    </rPh>
    <rPh sb="22" eb="24">
      <t>ジギョウ</t>
    </rPh>
    <rPh sb="25" eb="27">
      <t>スイトウ</t>
    </rPh>
    <phoneticPr fontId="9"/>
  </si>
  <si>
    <t>※「機構別利用面積」「苗別機械移植面積」各々の合計は、「田植機利用面積」の合計との整合性を図ってください。</t>
    <rPh sb="2" eb="4">
      <t>キコウ</t>
    </rPh>
    <rPh sb="4" eb="5">
      <t>ベツ</t>
    </rPh>
    <rPh sb="5" eb="7">
      <t>リヨウ</t>
    </rPh>
    <rPh sb="7" eb="9">
      <t>メンセキ</t>
    </rPh>
    <rPh sb="11" eb="12">
      <t>ナエ</t>
    </rPh>
    <rPh sb="12" eb="13">
      <t>ベツ</t>
    </rPh>
    <rPh sb="13" eb="15">
      <t>キカイ</t>
    </rPh>
    <rPh sb="15" eb="17">
      <t>イショク</t>
    </rPh>
    <rPh sb="17" eb="19">
      <t>メンセキ</t>
    </rPh>
    <rPh sb="20" eb="22">
      <t>オノオノ</t>
    </rPh>
    <rPh sb="23" eb="25">
      <t>ゴウケイ</t>
    </rPh>
    <rPh sb="28" eb="31">
      <t>タウエキ</t>
    </rPh>
    <rPh sb="31" eb="33">
      <t>リヨウ</t>
    </rPh>
    <rPh sb="33" eb="35">
      <t>メンセキ</t>
    </rPh>
    <rPh sb="37" eb="39">
      <t>ゴウケイ</t>
    </rPh>
    <rPh sb="41" eb="43">
      <t>セイゴウ</t>
    </rPh>
    <rPh sb="43" eb="44">
      <t>セイ</t>
    </rPh>
    <rPh sb="45" eb="46">
      <t>ハカ</t>
    </rPh>
    <phoneticPr fontId="6"/>
  </si>
  <si>
    <t>※「方式別箇所数」「能力別箇所数」各々の合計は、「総箇所数」と整合性を図ってください。</t>
    <rPh sb="2" eb="5">
      <t>ホウシキベツ</t>
    </rPh>
    <rPh sb="5" eb="7">
      <t>カショ</t>
    </rPh>
    <rPh sb="7" eb="8">
      <t>スウ</t>
    </rPh>
    <rPh sb="10" eb="13">
      <t>ノウリョクベツ</t>
    </rPh>
    <rPh sb="13" eb="15">
      <t>カショ</t>
    </rPh>
    <rPh sb="15" eb="16">
      <t>スウ</t>
    </rPh>
    <rPh sb="17" eb="19">
      <t>オノオノ</t>
    </rPh>
    <rPh sb="20" eb="22">
      <t>ゴウケイ</t>
    </rPh>
    <rPh sb="25" eb="26">
      <t>ソウ</t>
    </rPh>
    <rPh sb="26" eb="28">
      <t>カショ</t>
    </rPh>
    <rPh sb="28" eb="29">
      <t>スウ</t>
    </rPh>
    <rPh sb="31" eb="33">
      <t>セイゴウ</t>
    </rPh>
    <rPh sb="33" eb="34">
      <t>セイ</t>
    </rPh>
    <rPh sb="35" eb="36">
      <t>ハカ</t>
    </rPh>
    <phoneticPr fontId="6"/>
  </si>
  <si>
    <t>※「方式別処理面積」「能力別処理面積」各々の合計は、「総処理面積」と整合性を図ってください。</t>
    <rPh sb="2" eb="4">
      <t>ホウシキ</t>
    </rPh>
    <rPh sb="4" eb="5">
      <t>ベツ</t>
    </rPh>
    <rPh sb="5" eb="7">
      <t>ショリ</t>
    </rPh>
    <rPh sb="7" eb="9">
      <t>メンセキ</t>
    </rPh>
    <rPh sb="11" eb="14">
      <t>ノウリョクベツ</t>
    </rPh>
    <rPh sb="14" eb="18">
      <t>ショリメンセキ</t>
    </rPh>
    <rPh sb="19" eb="21">
      <t>オノオノ</t>
    </rPh>
    <rPh sb="22" eb="24">
      <t>ゴウケイ</t>
    </rPh>
    <rPh sb="27" eb="28">
      <t>ソウ</t>
    </rPh>
    <rPh sb="28" eb="30">
      <t>ショリ</t>
    </rPh>
    <rPh sb="30" eb="32">
      <t>メンセキ</t>
    </rPh>
    <rPh sb="34" eb="36">
      <t>セイゴウ</t>
    </rPh>
    <rPh sb="36" eb="37">
      <t>セイ</t>
    </rPh>
    <rPh sb="38" eb="39">
      <t>ハカ</t>
    </rPh>
    <phoneticPr fontId="6"/>
  </si>
  <si>
    <t>※「苗の種類別個所数」「苗の種類別」「出荷段階別」の個所数・面積の各々の合計は、
それぞれ「共同育苗施設数」「同左処理面積」と整合性を図ってください。</t>
    <rPh sb="2" eb="3">
      <t>ナエ</t>
    </rPh>
    <rPh sb="4" eb="7">
      <t>シュルイベツ</t>
    </rPh>
    <rPh sb="7" eb="9">
      <t>コショ</t>
    </rPh>
    <rPh sb="9" eb="10">
      <t>スウ</t>
    </rPh>
    <rPh sb="63" eb="65">
      <t>セイゴウ</t>
    </rPh>
    <rPh sb="65" eb="66">
      <t>セイ</t>
    </rPh>
    <rPh sb="67" eb="68">
      <t>ハカ</t>
    </rPh>
    <phoneticPr fontId="4"/>
  </si>
  <si>
    <t>県中</t>
    <rPh sb="0" eb="1">
      <t>ケン</t>
    </rPh>
    <rPh sb="1" eb="2">
      <t>チュウ</t>
    </rPh>
    <phoneticPr fontId="5"/>
  </si>
  <si>
    <t>１　水稲生産状況と標高別作付面積（平成２９年産）</t>
    <rPh sb="2" eb="4">
      <t>スイトウ</t>
    </rPh>
    <rPh sb="4" eb="6">
      <t>セイサン</t>
    </rPh>
    <rPh sb="6" eb="8">
      <t>ジョウキョウ</t>
    </rPh>
    <rPh sb="9" eb="11">
      <t>ヒョウコウ</t>
    </rPh>
    <rPh sb="11" eb="12">
      <t>ベツ</t>
    </rPh>
    <rPh sb="12" eb="14">
      <t>サクツ</t>
    </rPh>
    <rPh sb="14" eb="16">
      <t>メンセキ</t>
    </rPh>
    <rPh sb="17" eb="19">
      <t>ヘイセイ</t>
    </rPh>
    <rPh sb="21" eb="22">
      <t>ネン</t>
    </rPh>
    <rPh sb="22" eb="23">
      <t>サン</t>
    </rPh>
    <phoneticPr fontId="5"/>
  </si>
  <si>
    <t>平成２９年播種用として、福島県米改良協会から配付した種子の数量を
事業所の所在する市町村別に集計したもの。</t>
    <rPh sb="0" eb="2">
      <t>ヘイセイ</t>
    </rPh>
    <rPh sb="4" eb="5">
      <t>ネン</t>
    </rPh>
    <rPh sb="5" eb="7">
      <t>ハシュ</t>
    </rPh>
    <rPh sb="7" eb="8">
      <t>ヨウ</t>
    </rPh>
    <rPh sb="12" eb="15">
      <t>フクシマケン</t>
    </rPh>
    <rPh sb="15" eb="18">
      <t>コメカイリョウ</t>
    </rPh>
    <rPh sb="18" eb="20">
      <t>キョウカイ</t>
    </rPh>
    <rPh sb="22" eb="24">
      <t>ハイフ</t>
    </rPh>
    <rPh sb="26" eb="28">
      <t>シュシ</t>
    </rPh>
    <rPh sb="29" eb="31">
      <t>スウリョウ</t>
    </rPh>
    <rPh sb="33" eb="36">
      <t>ジギョウショ</t>
    </rPh>
    <rPh sb="37" eb="39">
      <t>ショザイ</t>
    </rPh>
    <rPh sb="41" eb="44">
      <t>シチョウソン</t>
    </rPh>
    <rPh sb="44" eb="45">
      <t>ベツ</t>
    </rPh>
    <rPh sb="46" eb="48">
      <t>シュウケイ</t>
    </rPh>
    <phoneticPr fontId="4"/>
  </si>
  <si>
    <t>稲わらの利用（平成２９年）</t>
    <rPh sb="0" eb="1">
      <t>イナ</t>
    </rPh>
    <rPh sb="4" eb="6">
      <t>リヨウ</t>
    </rPh>
    <rPh sb="7" eb="9">
      <t>ヘイセイ</t>
    </rPh>
    <rPh sb="11" eb="12">
      <t>ネン</t>
    </rPh>
    <phoneticPr fontId="5"/>
  </si>
  <si>
    <t>もみがらの利用（平成２９年）</t>
    <rPh sb="5" eb="7">
      <t>リヨウ</t>
    </rPh>
    <rPh sb="8" eb="10">
      <t>ヘイセイ</t>
    </rPh>
    <rPh sb="12" eb="13">
      <t>ネン</t>
    </rPh>
    <phoneticPr fontId="4"/>
  </si>
  <si>
    <t>もみがらの利用（共同乾燥調製（貯蔵）施設分)（平成２９年)</t>
    <rPh sb="5" eb="7">
      <t>リヨウ</t>
    </rPh>
    <rPh sb="8" eb="10">
      <t>キョウドウ</t>
    </rPh>
    <rPh sb="10" eb="12">
      <t>カンソウ</t>
    </rPh>
    <rPh sb="12" eb="14">
      <t>チョウセイ</t>
    </rPh>
    <rPh sb="15" eb="17">
      <t>チョゾウ</t>
    </rPh>
    <rPh sb="18" eb="20">
      <t>シセツ</t>
    </rPh>
    <rPh sb="20" eb="21">
      <t>ブン</t>
    </rPh>
    <rPh sb="27" eb="28">
      <t>ネン</t>
    </rPh>
    <phoneticPr fontId="4"/>
  </si>
  <si>
    <r>
      <t>エコファーマー　</t>
    </r>
    <r>
      <rPr>
        <b/>
        <sz val="11"/>
        <rFont val="ＭＳ 明朝"/>
        <family val="1"/>
        <charset val="128"/>
      </rPr>
      <t>※３</t>
    </r>
    <r>
      <rPr>
        <sz val="11"/>
        <rFont val="ＭＳ 明朝"/>
        <family val="1"/>
        <charset val="128"/>
      </rPr>
      <t>　　
（平成30年3月末現在）</t>
    </r>
    <rPh sb="14" eb="16">
      <t>ヘイセイ</t>
    </rPh>
    <rPh sb="18" eb="19">
      <t>ネン</t>
    </rPh>
    <rPh sb="20" eb="21">
      <t>ガツ</t>
    </rPh>
    <rPh sb="21" eb="22">
      <t>マツ</t>
    </rPh>
    <rPh sb="22" eb="24">
      <t>ゲンザイ</t>
    </rPh>
    <phoneticPr fontId="9"/>
  </si>
  <si>
    <t>(ha)</t>
    <phoneticPr fontId="9"/>
  </si>
  <si>
    <t>京の華１号</t>
    <rPh sb="0" eb="1">
      <t>キョウ</t>
    </rPh>
    <rPh sb="2" eb="3">
      <t>ハナ</t>
    </rPh>
    <rPh sb="4" eb="5">
      <t>ゴウ</t>
    </rPh>
    <phoneticPr fontId="9"/>
  </si>
  <si>
    <t>あぶくまもち</t>
    <phoneticPr fontId="9"/>
  </si>
  <si>
    <t>笑みの絆</t>
    <rPh sb="0" eb="1">
      <t>エ</t>
    </rPh>
    <rPh sb="3" eb="4">
      <t>キズナ</t>
    </rPh>
    <phoneticPr fontId="9"/>
  </si>
  <si>
    <t>大粒ダイヤ</t>
    <rPh sb="0" eb="2">
      <t>オオツブ</t>
    </rPh>
    <phoneticPr fontId="9"/>
  </si>
  <si>
    <t>さいこううち</t>
    <phoneticPr fontId="9"/>
  </si>
  <si>
    <t>里山のつぶ</t>
    <rPh sb="0" eb="2">
      <t>サトヤマ</t>
    </rPh>
    <phoneticPr fontId="9"/>
  </si>
  <si>
    <t>ふくのさち</t>
    <phoneticPr fontId="9"/>
  </si>
  <si>
    <t>ほむすめ舞</t>
    <rPh sb="4" eb="5">
      <t>マイ</t>
    </rPh>
    <phoneticPr fontId="9"/>
  </si>
  <si>
    <t>みつひかり</t>
    <phoneticPr fontId="9"/>
  </si>
  <si>
    <t>ゆめさやか</t>
    <phoneticPr fontId="9"/>
  </si>
  <si>
    <t>30ha～
50ha</t>
    <phoneticPr fontId="9"/>
  </si>
  <si>
    <t>50ha以上</t>
    <rPh sb="4" eb="6">
      <t>イジョウ</t>
    </rPh>
    <phoneticPr fontId="9"/>
  </si>
  <si>
    <t>20ha以上
経営体数
合計</t>
    <rPh sb="4" eb="6">
      <t>イジョウ</t>
    </rPh>
    <rPh sb="7" eb="9">
      <t>ケイエイ</t>
    </rPh>
    <rPh sb="9" eb="10">
      <t>タイ</t>
    </rPh>
    <rPh sb="10" eb="11">
      <t>スウ</t>
    </rPh>
    <rPh sb="12" eb="14">
      <t>ゴウケイ</t>
    </rPh>
    <phoneticPr fontId="9"/>
  </si>
  <si>
    <t>会津若松市</t>
    <phoneticPr fontId="21"/>
  </si>
  <si>
    <t>磐 梯 町</t>
    <phoneticPr fontId="21"/>
  </si>
  <si>
    <t>猪 苗 代 町</t>
    <phoneticPr fontId="21"/>
  </si>
  <si>
    <t>小　計</t>
    <phoneticPr fontId="4"/>
  </si>
  <si>
    <t>会津若松市</t>
    <phoneticPr fontId="21"/>
  </si>
  <si>
    <t>磐 梯 町</t>
    <phoneticPr fontId="21"/>
  </si>
  <si>
    <t>猪苗代町</t>
    <phoneticPr fontId="21"/>
  </si>
  <si>
    <t>小　計</t>
    <phoneticPr fontId="4"/>
  </si>
  <si>
    <t>猪 苗 代 町</t>
    <phoneticPr fontId="21"/>
  </si>
  <si>
    <t>県北</t>
    <rPh sb="0" eb="2">
      <t>ケンホク</t>
    </rPh>
    <phoneticPr fontId="9"/>
  </si>
  <si>
    <t>国見町</t>
    <rPh sb="0" eb="3">
      <t>クニミマチ</t>
    </rPh>
    <phoneticPr fontId="9"/>
  </si>
  <si>
    <t>食味分析計１台</t>
    <rPh sb="0" eb="2">
      <t>ショクミ</t>
    </rPh>
    <rPh sb="2" eb="4">
      <t>ブンセキ</t>
    </rPh>
    <rPh sb="4" eb="5">
      <t>ケイ</t>
    </rPh>
    <rPh sb="6" eb="7">
      <t>ダイ</t>
    </rPh>
    <phoneticPr fontId="9"/>
  </si>
  <si>
    <t>伊達市</t>
    <rPh sb="0" eb="2">
      <t>ダテ</t>
    </rPh>
    <rPh sb="2" eb="3">
      <t>シ</t>
    </rPh>
    <phoneticPr fontId="9"/>
  </si>
  <si>
    <t>色彩選別機１台</t>
    <rPh sb="0" eb="2">
      <t>シキサイ</t>
    </rPh>
    <rPh sb="2" eb="4">
      <t>センベツ</t>
    </rPh>
    <rPh sb="4" eb="5">
      <t>キ</t>
    </rPh>
    <rPh sb="6" eb="7">
      <t>ダイ</t>
    </rPh>
    <phoneticPr fontId="9"/>
  </si>
  <si>
    <t>会津若松市</t>
    <rPh sb="0" eb="4">
      <t>アイヅワカマツ</t>
    </rPh>
    <rPh sb="4" eb="5">
      <t>シ</t>
    </rPh>
    <phoneticPr fontId="9"/>
  </si>
  <si>
    <t>33.3%</t>
  </si>
  <si>
    <t>33.3%</t>
    <phoneticPr fontId="9"/>
  </si>
  <si>
    <t>直播ユニット１台</t>
    <rPh sb="0" eb="1">
      <t>チョク</t>
    </rPh>
    <rPh sb="1" eb="2">
      <t>ハ</t>
    </rPh>
    <rPh sb="7" eb="8">
      <t>ダイ</t>
    </rPh>
    <phoneticPr fontId="9"/>
  </si>
  <si>
    <t>会津</t>
    <rPh sb="0" eb="2">
      <t>アイヅ</t>
    </rPh>
    <phoneticPr fontId="9"/>
  </si>
  <si>
    <t>い わ き</t>
    <phoneticPr fontId="4"/>
  </si>
  <si>
    <t>フロンティア広野35ha*主食用米比率70％</t>
    <rPh sb="6" eb="8">
      <t>ヒロノ</t>
    </rPh>
    <rPh sb="13" eb="15">
      <t>シュショク</t>
    </rPh>
    <rPh sb="15" eb="17">
      <t>ヨウマイ</t>
    </rPh>
    <rPh sb="17" eb="19">
      <t>ヒリツ</t>
    </rPh>
    <phoneticPr fontId="3"/>
  </si>
  <si>
    <t>50ha（アグリティ組合、農業大楽、下川内機械利用組合）*主食用米比率30％　※ 育苗だけでなく全作業を請け負っている</t>
    <rPh sb="10" eb="12">
      <t>クミアイ</t>
    </rPh>
    <rPh sb="13" eb="15">
      <t>ノウギョウ</t>
    </rPh>
    <rPh sb="15" eb="17">
      <t>ダイガク</t>
    </rPh>
    <rPh sb="18" eb="20">
      <t>シモカワ</t>
    </rPh>
    <rPh sb="20" eb="21">
      <t>ウチ</t>
    </rPh>
    <rPh sb="21" eb="23">
      <t>キカイ</t>
    </rPh>
    <rPh sb="23" eb="25">
      <t>リヨウ</t>
    </rPh>
    <rPh sb="25" eb="27">
      <t>クミアイ</t>
    </rPh>
    <rPh sb="29" eb="31">
      <t>シュショク</t>
    </rPh>
    <rPh sb="31" eb="33">
      <t>ヨウマイ</t>
    </rPh>
    <rPh sb="33" eb="35">
      <t>ヒリツ</t>
    </rPh>
    <rPh sb="41" eb="43">
      <t>イクビョウ</t>
    </rPh>
    <rPh sb="48" eb="49">
      <t>ゼン</t>
    </rPh>
    <rPh sb="49" eb="51">
      <t>サギョウ</t>
    </rPh>
    <rPh sb="52" eb="53">
      <t>ウ</t>
    </rPh>
    <rPh sb="54" eb="55">
      <t>オ</t>
    </rPh>
    <phoneticPr fontId="3"/>
  </si>
  <si>
    <t>フロンティア広野35ha*主食用米比率70%</t>
    <rPh sb="6" eb="8">
      <t>ヒロノ</t>
    </rPh>
    <rPh sb="13" eb="15">
      <t>シュショク</t>
    </rPh>
    <rPh sb="15" eb="17">
      <t>ヨウマイ</t>
    </rPh>
    <rPh sb="17" eb="19">
      <t>ヒリツ</t>
    </rPh>
    <phoneticPr fontId="5"/>
  </si>
  <si>
    <t>1(7)</t>
  </si>
  <si>
    <t>上繁岡ＲＣ</t>
    <rPh sb="0" eb="1">
      <t>カミ</t>
    </rPh>
    <rPh sb="1" eb="3">
      <t>シゲオカ</t>
    </rPh>
    <phoneticPr fontId="5"/>
  </si>
  <si>
    <t>｛下川内機械利用組合（26ha）＋農事組合法人農業大楽（ＲＣ建設中）＋第６区アグリティ組合（18ha）＋株式会社緑里（20ha）｝*主食用米比率30%</t>
    <rPh sb="1" eb="3">
      <t>シモカワ</t>
    </rPh>
    <rPh sb="3" eb="4">
      <t>ウチ</t>
    </rPh>
    <rPh sb="4" eb="6">
      <t>キカイ</t>
    </rPh>
    <rPh sb="6" eb="8">
      <t>リヨウ</t>
    </rPh>
    <rPh sb="8" eb="10">
      <t>クミアイ</t>
    </rPh>
    <rPh sb="17" eb="19">
      <t>ノウジ</t>
    </rPh>
    <rPh sb="19" eb="21">
      <t>クミアイ</t>
    </rPh>
    <rPh sb="21" eb="23">
      <t>ホウジン</t>
    </rPh>
    <rPh sb="23" eb="27">
      <t>ノウギョウダイガク</t>
    </rPh>
    <rPh sb="30" eb="32">
      <t>ケンセツ</t>
    </rPh>
    <rPh sb="32" eb="33">
      <t>チュウ</t>
    </rPh>
    <rPh sb="35" eb="36">
      <t>ダイ</t>
    </rPh>
    <rPh sb="37" eb="38">
      <t>ク</t>
    </rPh>
    <rPh sb="43" eb="45">
      <t>クミアイ</t>
    </rPh>
    <rPh sb="52" eb="56">
      <t>カブシキガイシャ</t>
    </rPh>
    <rPh sb="56" eb="57">
      <t>ミドリ</t>
    </rPh>
    <rPh sb="57" eb="58">
      <t>サト</t>
    </rPh>
    <rPh sb="66" eb="68">
      <t>シュショク</t>
    </rPh>
    <rPh sb="68" eb="70">
      <t>ヨウマイ</t>
    </rPh>
    <rPh sb="70" eb="72">
      <t>ヒリツ</t>
    </rPh>
    <phoneticPr fontId="3"/>
  </si>
  <si>
    <t>内、飼料用米7.8ha。直播の実施面積に比べて機械の処理面積が足りない分はメーカーのデモにより対応。</t>
    <rPh sb="0" eb="1">
      <t>ウチ</t>
    </rPh>
    <rPh sb="2" eb="6">
      <t>シリョウヨウマイ</t>
    </rPh>
    <rPh sb="12" eb="14">
      <t>チョクハ</t>
    </rPh>
    <rPh sb="15" eb="17">
      <t>ジッシ</t>
    </rPh>
    <rPh sb="17" eb="19">
      <t>メンセキ</t>
    </rPh>
    <rPh sb="20" eb="21">
      <t>クラ</t>
    </rPh>
    <rPh sb="23" eb="25">
      <t>キカイ</t>
    </rPh>
    <rPh sb="26" eb="28">
      <t>ショリ</t>
    </rPh>
    <rPh sb="28" eb="30">
      <t>メンセキ</t>
    </rPh>
    <rPh sb="31" eb="32">
      <t>タ</t>
    </rPh>
    <rPh sb="35" eb="36">
      <t>ブン</t>
    </rPh>
    <rPh sb="47" eb="49">
      <t>タイオウ</t>
    </rPh>
    <phoneticPr fontId="5"/>
  </si>
  <si>
    <t>内、飼料用米1.7ha。</t>
    <rPh sb="0" eb="1">
      <t>ウチ</t>
    </rPh>
    <rPh sb="2" eb="6">
      <t>シリョウヨウマイ</t>
    </rPh>
    <phoneticPr fontId="5"/>
  </si>
  <si>
    <t>会津坂下</t>
    <rPh sb="0" eb="4">
      <t>アイヅバンゲ</t>
    </rPh>
    <phoneticPr fontId="3"/>
  </si>
  <si>
    <t>5(35)</t>
    <phoneticPr fontId="6"/>
  </si>
  <si>
    <t>(6)</t>
    <phoneticPr fontId="6"/>
  </si>
  <si>
    <t>(13)</t>
    <phoneticPr fontId="6"/>
  </si>
  <si>
    <t>(7)</t>
    <phoneticPr fontId="6"/>
  </si>
  <si>
    <t>(2)</t>
    <phoneticPr fontId="6"/>
  </si>
  <si>
    <r>
      <t xml:space="preserve">     ※</t>
    </r>
    <r>
      <rPr>
        <sz val="10"/>
        <color indexed="8"/>
        <rFont val="ＭＳ 明朝"/>
        <family val="1"/>
        <charset val="128"/>
      </rPr>
      <t xml:space="preserve">
うち
農地所有
適格法人</t>
    </r>
    <rPh sb="10" eb="12">
      <t>ノウチ</t>
    </rPh>
    <rPh sb="12" eb="14">
      <t>ショユウ</t>
    </rPh>
    <rPh sb="15" eb="17">
      <t>テキカク</t>
    </rPh>
    <rPh sb="17" eb="19">
      <t>ホウジン</t>
    </rPh>
    <phoneticPr fontId="9"/>
  </si>
  <si>
    <t>※　認定農業者数、農地所有適格法人数は重複カウントを含む。</t>
    <rPh sb="10" eb="11">
      <t>チ</t>
    </rPh>
    <rPh sb="11" eb="13">
      <t>ショユウ</t>
    </rPh>
    <rPh sb="13" eb="15">
      <t>テキカク</t>
    </rPh>
    <phoneticPr fontId="9"/>
  </si>
  <si>
    <t>　　（例：認定農業者である農地所有適格法人）</t>
    <rPh sb="14" eb="15">
      <t>チ</t>
    </rPh>
    <rPh sb="15" eb="17">
      <t>ショユウ</t>
    </rPh>
    <rPh sb="17" eb="19">
      <t>テキカク</t>
    </rPh>
    <phoneticPr fontId="9"/>
  </si>
  <si>
    <t>(1)</t>
    <phoneticPr fontId="4"/>
  </si>
  <si>
    <t>4(2)</t>
    <phoneticPr fontId="4"/>
  </si>
  <si>
    <r>
      <t>6</t>
    </r>
    <r>
      <rPr>
        <sz val="10"/>
        <rFont val="ＭＳ 明朝"/>
        <family val="1"/>
        <charset val="128"/>
      </rPr>
      <t>(2)</t>
    </r>
    <phoneticPr fontId="4"/>
  </si>
  <si>
    <r>
      <t>4</t>
    </r>
    <r>
      <rPr>
        <sz val="10"/>
        <rFont val="ＭＳ 明朝"/>
        <family val="1"/>
        <charset val="128"/>
      </rPr>
      <t>(2)</t>
    </r>
    <phoneticPr fontId="4"/>
  </si>
  <si>
    <r>
      <t>1</t>
    </r>
    <r>
      <rPr>
        <sz val="10"/>
        <rFont val="ＭＳ 明朝"/>
        <family val="1"/>
        <charset val="128"/>
      </rPr>
      <t>0(2)</t>
    </r>
    <phoneticPr fontId="4"/>
  </si>
  <si>
    <r>
      <t>4</t>
    </r>
    <r>
      <rPr>
        <sz val="10"/>
        <rFont val="ＭＳ 明朝"/>
        <family val="1"/>
        <charset val="128"/>
      </rPr>
      <t>(2)</t>
    </r>
    <phoneticPr fontId="4"/>
  </si>
  <si>
    <t>つくばＳＤ2号</t>
    <rPh sb="6" eb="7">
      <t>ゴウ</t>
    </rPh>
    <phoneticPr fontId="9"/>
  </si>
  <si>
    <t>こがねもち</t>
    <phoneticPr fontId="9"/>
  </si>
  <si>
    <t>ヒメノモチ</t>
    <phoneticPr fontId="9"/>
  </si>
  <si>
    <t>里山のつぶ</t>
    <rPh sb="0" eb="2">
      <t>サトヤマ</t>
    </rPh>
    <phoneticPr fontId="9"/>
  </si>
  <si>
    <t>ヒメノモチ</t>
  </si>
  <si>
    <t>ふくひびき</t>
    <phoneticPr fontId="4"/>
  </si>
  <si>
    <t>※ラウンドのため合計が合わない場合がございます。</t>
    <rPh sb="8" eb="10">
      <t>ゴウケイ</t>
    </rPh>
    <rPh sb="11" eb="12">
      <t>ア</t>
    </rPh>
    <rPh sb="15" eb="17">
      <t>バアイ</t>
    </rPh>
    <phoneticPr fontId="5"/>
  </si>
  <si>
    <r>
      <t>7</t>
    </r>
    <r>
      <rPr>
        <sz val="10"/>
        <rFont val="ＭＳ 明朝"/>
        <family val="1"/>
        <charset val="128"/>
      </rPr>
      <t>4(2)</t>
    </r>
    <phoneticPr fontId="4"/>
  </si>
  <si>
    <r>
      <t>3</t>
    </r>
    <r>
      <rPr>
        <sz val="10"/>
        <rFont val="ＭＳ 明朝"/>
        <family val="1"/>
        <charset val="128"/>
      </rPr>
      <t>9(2)</t>
    </r>
    <phoneticPr fontId="4"/>
  </si>
  <si>
    <r>
      <t>5</t>
    </r>
    <r>
      <rPr>
        <sz val="10"/>
        <color indexed="8"/>
        <rFont val="ＭＳ 明朝"/>
        <family val="1"/>
        <charset val="128"/>
      </rPr>
      <t>(35)</t>
    </r>
    <phoneticPr fontId="6"/>
  </si>
  <si>
    <r>
      <t>3</t>
    </r>
    <r>
      <rPr>
        <sz val="10"/>
        <color indexed="8"/>
        <rFont val="ＭＳ 明朝"/>
        <family val="1"/>
        <charset val="128"/>
      </rPr>
      <t>2(35)</t>
    </r>
    <phoneticPr fontId="6"/>
  </si>
  <si>
    <t>２　平成２９年産米の検査結果（平成３０年１０月３１日現在）</t>
    <rPh sb="2" eb="4">
      <t>ヘイセイ</t>
    </rPh>
    <rPh sb="6" eb="7">
      <t>ネン</t>
    </rPh>
    <rPh sb="7" eb="9">
      <t>サンマイ</t>
    </rPh>
    <rPh sb="10" eb="12">
      <t>ケンサ</t>
    </rPh>
    <rPh sb="12" eb="14">
      <t>ケッカ</t>
    </rPh>
    <rPh sb="15" eb="17">
      <t>ヘイセイ</t>
    </rPh>
    <rPh sb="19" eb="20">
      <t>ネン</t>
    </rPh>
    <rPh sb="22" eb="23">
      <t>ガツ</t>
    </rPh>
    <rPh sb="25" eb="28">
      <t>ニチゲンザイ</t>
    </rPh>
    <rPh sb="26" eb="28">
      <t>ゲンザイ</t>
    </rPh>
    <phoneticPr fontId="9"/>
  </si>
  <si>
    <t>-</t>
    <phoneticPr fontId="9"/>
  </si>
  <si>
    <t>　　 ＷＣＳ直播栽培実施状況　</t>
    <phoneticPr fontId="4"/>
  </si>
  <si>
    <t>須賀川市</t>
    <phoneticPr fontId="4"/>
  </si>
  <si>
    <t>小　計</t>
    <phoneticPr fontId="4"/>
  </si>
  <si>
    <t>会津坂下町</t>
    <phoneticPr fontId="21"/>
  </si>
  <si>
    <t>湯 川 村</t>
    <phoneticPr fontId="21"/>
  </si>
  <si>
    <t>柳 津 町</t>
    <phoneticPr fontId="21"/>
  </si>
  <si>
    <t>三 島 町</t>
    <phoneticPr fontId="21"/>
  </si>
  <si>
    <t>金 山 町</t>
    <phoneticPr fontId="21"/>
  </si>
  <si>
    <t>昭 和 村</t>
    <phoneticPr fontId="21"/>
  </si>
  <si>
    <t>小　計</t>
    <phoneticPr fontId="4"/>
  </si>
  <si>
    <t>相 馬 市</t>
    <phoneticPr fontId="21"/>
  </si>
  <si>
    <t>新 地 町</t>
    <phoneticPr fontId="21"/>
  </si>
  <si>
    <t>飯 舘 村</t>
    <phoneticPr fontId="21"/>
  </si>
  <si>
    <t>小　計</t>
    <phoneticPr fontId="4"/>
  </si>
  <si>
    <t>農業団体</t>
    <rPh sb="0" eb="2">
      <t>ノウギョウ</t>
    </rPh>
    <rPh sb="2" eb="4">
      <t>ダンタイ</t>
    </rPh>
    <phoneticPr fontId="9"/>
  </si>
  <si>
    <t>※　ラウンドの関係で計と内訳が合わない場合があります。</t>
    <rPh sb="7" eb="9">
      <t>カンケイ</t>
    </rPh>
    <rPh sb="10" eb="11">
      <t>ケイ</t>
    </rPh>
    <rPh sb="12" eb="14">
      <t>ウチワケ</t>
    </rPh>
    <rPh sb="15" eb="16">
      <t>ア</t>
    </rPh>
    <rPh sb="19" eb="21">
      <t>バアイ</t>
    </rPh>
    <phoneticPr fontId="5"/>
  </si>
  <si>
    <t>※　ラウンドの関係で計と内訳が合わない場合があります。</t>
    <phoneticPr fontId="6"/>
  </si>
  <si>
    <t>参考：元気な産地づくり支援事業</t>
    <rPh sb="0" eb="2">
      <t>サンコウ</t>
    </rPh>
    <rPh sb="3" eb="5">
      <t>ゲンキ</t>
    </rPh>
    <rPh sb="6" eb="8">
      <t>サンチ</t>
    </rPh>
    <rPh sb="11" eb="13">
      <t>シエン</t>
    </rPh>
    <rPh sb="13" eb="15">
      <t>ジギョウ</t>
    </rPh>
    <phoneticPr fontId="9"/>
  </si>
  <si>
    <t>　　　（土地利用型作物支援対策（大豆・麦・そば））</t>
    <rPh sb="4" eb="8">
      <t>トチリヨウ</t>
    </rPh>
    <rPh sb="8" eb="9">
      <t>ガタ</t>
    </rPh>
    <rPh sb="9" eb="11">
      <t>サクモツ</t>
    </rPh>
    <rPh sb="11" eb="13">
      <t>シエン</t>
    </rPh>
    <rPh sb="13" eb="15">
      <t>タイサク</t>
    </rPh>
    <rPh sb="16" eb="18">
      <t>ダイズ</t>
    </rPh>
    <rPh sb="19" eb="20">
      <t>ムギ</t>
    </rPh>
    <phoneticPr fontId="9"/>
  </si>
  <si>
    <t>会津坂下町</t>
    <rPh sb="0" eb="5">
      <t>アイヅバンゲマチ</t>
    </rPh>
    <phoneticPr fontId="9"/>
  </si>
  <si>
    <t>（麦・そば・大豆）汎用コンバイン１台</t>
    <rPh sb="1" eb="2">
      <t>ムギ</t>
    </rPh>
    <rPh sb="6" eb="8">
      <t>ダイズ</t>
    </rPh>
    <rPh sb="9" eb="11">
      <t>ハンヨウ</t>
    </rPh>
    <rPh sb="17" eb="18">
      <t>ダイ</t>
    </rPh>
    <phoneticPr fontId="9"/>
  </si>
  <si>
    <t>会津若松市</t>
    <rPh sb="0" eb="2">
      <t>アイヅ</t>
    </rPh>
    <rPh sb="2" eb="4">
      <t>ワカマツ</t>
    </rPh>
    <rPh sb="4" eb="5">
      <t>シ</t>
    </rPh>
    <phoneticPr fontId="9"/>
  </si>
  <si>
    <t>（そば）汎用コンバイン１台</t>
    <rPh sb="4" eb="6">
      <t>ハンヨウ</t>
    </rPh>
    <rPh sb="12" eb="13">
      <t>ダイ</t>
    </rPh>
    <phoneticPr fontId="9"/>
  </si>
  <si>
    <t>（大豆）ドライブハロー１台、他</t>
    <rPh sb="1" eb="3">
      <t>ダイズ</t>
    </rPh>
    <rPh sb="12" eb="13">
      <t>ダイ</t>
    </rPh>
    <rPh sb="14" eb="15">
      <t>ホカ</t>
    </rPh>
    <phoneticPr fontId="9"/>
  </si>
  <si>
    <t>（そば）遠赤乾燥機１台</t>
    <rPh sb="4" eb="5">
      <t>エン</t>
    </rPh>
    <rPh sb="5" eb="6">
      <t>セキ</t>
    </rPh>
    <rPh sb="6" eb="9">
      <t>カンソウキ</t>
    </rPh>
    <rPh sb="10" eb="11">
      <t>ダイ</t>
    </rPh>
    <phoneticPr fontId="9"/>
  </si>
  <si>
    <t>33.3%</t>
    <phoneticPr fontId="9"/>
  </si>
  <si>
    <t>会津若松市</t>
    <phoneticPr fontId="9"/>
  </si>
  <si>
    <t>30.8%</t>
    <phoneticPr fontId="9"/>
  </si>
  <si>
    <t>21.4%</t>
    <phoneticPr fontId="9"/>
  </si>
  <si>
    <t>受　益</t>
    <phoneticPr fontId="9"/>
  </si>
  <si>
    <t>補助率</t>
    <phoneticPr fontId="9"/>
  </si>
  <si>
    <t>３　平成２８年産水稲種子の品種別配付実績</t>
    <rPh sb="2" eb="4">
      <t>ヘイセイ</t>
    </rPh>
    <rPh sb="6" eb="8">
      <t>ネンサン</t>
    </rPh>
    <rPh sb="8" eb="10">
      <t>スイトウ</t>
    </rPh>
    <rPh sb="10" eb="12">
      <t>シュシ</t>
    </rPh>
    <rPh sb="13" eb="16">
      <t>ヒンシュベツ</t>
    </rPh>
    <rPh sb="16" eb="18">
      <t>ハイフ</t>
    </rPh>
    <rPh sb="18" eb="20">
      <t>ジッセキ</t>
    </rPh>
    <phoneticPr fontId="4"/>
  </si>
  <si>
    <t>４　地力の維持増強（平成２９年）</t>
    <phoneticPr fontId="6"/>
  </si>
  <si>
    <t>５　　稲わら・もみがらの発生量及び利用状況（平成２９年）</t>
    <rPh sb="3" eb="4">
      <t>イナ</t>
    </rPh>
    <rPh sb="12" eb="15">
      <t>ハッセイリョウ</t>
    </rPh>
    <rPh sb="15" eb="16">
      <t>オヨ</t>
    </rPh>
    <rPh sb="17" eb="19">
      <t>リヨウ</t>
    </rPh>
    <rPh sb="19" eb="21">
      <t>ジョウキョウ</t>
    </rPh>
    <rPh sb="22" eb="24">
      <t>ヘイセイ</t>
    </rPh>
    <rPh sb="26" eb="27">
      <t>ネン</t>
    </rPh>
    <phoneticPr fontId="5"/>
  </si>
  <si>
    <t>６　農業機械、施設の普及と利用状況（平成２９年）</t>
    <rPh sb="13" eb="15">
      <t>リヨウ</t>
    </rPh>
    <rPh sb="15" eb="17">
      <t>ジョウキョウ</t>
    </rPh>
    <phoneticPr fontId="6"/>
  </si>
  <si>
    <t>６　農業機械、施設の普及と利用状況（平成２９年）</t>
    <rPh sb="13" eb="15">
      <t>リヨウ</t>
    </rPh>
    <rPh sb="15" eb="17">
      <t>ジョウキョウ</t>
    </rPh>
    <rPh sb="22" eb="23">
      <t>ネン</t>
    </rPh>
    <phoneticPr fontId="4"/>
  </si>
  <si>
    <t>６　農業機械、施設の普及と利用状況（平成２９年）</t>
    <rPh sb="13" eb="15">
      <t>リヨウ</t>
    </rPh>
    <rPh sb="15" eb="17">
      <t>ジョウキョウ</t>
    </rPh>
    <phoneticPr fontId="4"/>
  </si>
  <si>
    <t>１０　平成２９年度稲作振興関係事業実績</t>
    <rPh sb="3" eb="5">
      <t>ヘイセイ</t>
    </rPh>
    <rPh sb="7" eb="9">
      <t>ネンド</t>
    </rPh>
    <rPh sb="9" eb="11">
      <t>イナサク</t>
    </rPh>
    <rPh sb="11" eb="13">
      <t>シンコウ</t>
    </rPh>
    <rPh sb="13" eb="15">
      <t>カンケイ</t>
    </rPh>
    <rPh sb="15" eb="17">
      <t>ジギョウ</t>
    </rPh>
    <rPh sb="17" eb="19">
      <t>ジッセキ</t>
    </rPh>
    <phoneticPr fontId="9"/>
  </si>
  <si>
    <t>９　大規模稲作経営体数（作業受託面積含む）（平成２９年度実績）</t>
    <rPh sb="2" eb="5">
      <t>ダイキボ</t>
    </rPh>
    <rPh sb="5" eb="7">
      <t>イナサク</t>
    </rPh>
    <rPh sb="7" eb="10">
      <t>ケイエイタイ</t>
    </rPh>
    <rPh sb="10" eb="11">
      <t>スウ</t>
    </rPh>
    <rPh sb="12" eb="14">
      <t>サギョウ</t>
    </rPh>
    <rPh sb="14" eb="16">
      <t>ジュタク</t>
    </rPh>
    <rPh sb="16" eb="18">
      <t>メンセキ</t>
    </rPh>
    <rPh sb="18" eb="19">
      <t>フク</t>
    </rPh>
    <rPh sb="27" eb="28">
      <t>ド</t>
    </rPh>
    <rPh sb="28" eb="30">
      <t>ジッセキ</t>
    </rPh>
    <phoneticPr fontId="9"/>
  </si>
  <si>
    <t>８　環境に配慮した稲作の状況（平成２９年）</t>
    <rPh sb="2" eb="4">
      <t>カンキョウ</t>
    </rPh>
    <rPh sb="5" eb="7">
      <t>ハイリョ</t>
    </rPh>
    <rPh sb="9" eb="11">
      <t>イナサク</t>
    </rPh>
    <rPh sb="12" eb="14">
      <t>ジョウキョウ</t>
    </rPh>
    <phoneticPr fontId="9"/>
  </si>
  <si>
    <t>７　直播栽培実施状況（平成２９年）</t>
    <rPh sb="2" eb="4">
      <t>チョクハ</t>
    </rPh>
    <rPh sb="4" eb="6">
      <t>サイバイ</t>
    </rPh>
    <rPh sb="6" eb="8">
      <t>ジッシ</t>
    </rPh>
    <phoneticPr fontId="4"/>
  </si>
  <si>
    <t>224(35)</t>
    <phoneticPr fontId="6"/>
  </si>
  <si>
    <t>Ⅰ　水稲の部</t>
    <rPh sb="2" eb="4">
      <t>スイトウ</t>
    </rPh>
    <rPh sb="5" eb="6">
      <t>ブ</t>
    </rPh>
    <phoneticPr fontId="9"/>
  </si>
  <si>
    <t>※被災等の理由により稼働の無かった育苗施設については括弧書きで記入しております。</t>
    <rPh sb="1" eb="3">
      <t>ヒサイ</t>
    </rPh>
    <rPh sb="3" eb="4">
      <t>トウ</t>
    </rPh>
    <rPh sb="5" eb="7">
      <t>リユウ</t>
    </rPh>
    <rPh sb="10" eb="12">
      <t>カドウ</t>
    </rPh>
    <rPh sb="13" eb="14">
      <t>ナ</t>
    </rPh>
    <rPh sb="17" eb="19">
      <t>イクビョウ</t>
    </rPh>
    <rPh sb="19" eb="21">
      <t>シセツ</t>
    </rPh>
    <rPh sb="26" eb="29">
      <t>カッコガ</t>
    </rPh>
    <rPh sb="31" eb="33">
      <t>キニュウ</t>
    </rPh>
    <phoneticPr fontId="6"/>
  </si>
  <si>
    <t>※被災等の理由により稼働の無かった共同乾燥調製（貯蔵）施設については括弧書きで記入しております。</t>
    <rPh sb="1" eb="3">
      <t>ヒサイ</t>
    </rPh>
    <rPh sb="3" eb="4">
      <t>トウ</t>
    </rPh>
    <rPh sb="5" eb="7">
      <t>リユウ</t>
    </rPh>
    <rPh sb="10" eb="12">
      <t>カドウ</t>
    </rPh>
    <rPh sb="13" eb="14">
      <t>ナ</t>
    </rPh>
    <rPh sb="17" eb="19">
      <t>キョウドウ</t>
    </rPh>
    <rPh sb="19" eb="21">
      <t>カンソウ</t>
    </rPh>
    <rPh sb="21" eb="23">
      <t>チョウセイ</t>
    </rPh>
    <rPh sb="24" eb="26">
      <t>チョゾウ</t>
    </rPh>
    <rPh sb="27" eb="29">
      <t>シセツ</t>
    </rPh>
    <rPh sb="34" eb="37">
      <t>カッコガ</t>
    </rPh>
    <rPh sb="39" eb="41">
      <t>キニュウ</t>
    </rPh>
    <phoneticPr fontId="6"/>
  </si>
  <si>
    <t>※「平成29年産米の農産物検査結果（平成３０年１０月３１日現在）」
（平成３１年１月３１日農林水産省政策統括官付穀物課公表）より作成した。</t>
    <rPh sb="10" eb="13">
      <t>ノウサンブツ</t>
    </rPh>
    <rPh sb="50" eb="52">
      <t>セイサク</t>
    </rPh>
    <rPh sb="52" eb="54">
      <t>トウカツ</t>
    </rPh>
    <rPh sb="54" eb="55">
      <t>カン</t>
    </rPh>
    <rPh sb="55" eb="56">
      <t>ツキ</t>
    </rPh>
    <rPh sb="56" eb="58">
      <t>コクモツ</t>
    </rPh>
    <rPh sb="58" eb="59">
      <t>カ</t>
    </rPh>
    <phoneticPr fontId="9"/>
  </si>
  <si>
    <t>33.3%</t>
    <phoneticPr fontId="9"/>
  </si>
  <si>
    <t>33.2%</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</si>
</sst>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quot;▲ &quot;#,##0"/>
  </numFmts>
  <fonts count="4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sz val="6"/>
      <name val="ＭＳ 明朝"/>
      <family val="1"/>
      <charset val="128"/>
    </font>
    <font>
      <sz val="10"/>
      <name val="ＭＳ 明朝"/>
      <family val="1"/>
      <charset val="128"/>
    </font>
    <font>
      <vertAlign val="superscript"/>
      <sz val="10"/>
      <name val="ＭＳ 明朝"/>
      <family val="1"/>
      <charset val="128"/>
    </font>
    <font>
      <b/>
      <sz val="10"/>
      <name val="ＭＳ 明朝"/>
      <family val="1"/>
      <charset val="128"/>
    </font>
    <font>
      <sz val="14"/>
      <color indexed="8"/>
      <name val="ＭＳ Ｐゴシック"/>
      <family val="3"/>
      <charset val="128"/>
    </font>
    <font>
      <sz val="10"/>
      <color indexed="8"/>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b/>
      <sz val="12"/>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1"/>
      <color theme="1"/>
      <name val="ＭＳ 明朝"/>
      <family val="1"/>
      <charset val="128"/>
    </font>
    <font>
      <sz val="28"/>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37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style="thin">
        <color indexed="8"/>
      </left>
      <right style="thin">
        <color indexed="64"/>
      </right>
      <top style="thin">
        <color indexed="8"/>
      </top>
      <bottom style="medium">
        <color indexed="64"/>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double">
        <color indexed="64"/>
      </top>
      <bottom style="medium">
        <color indexed="8"/>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medium">
        <color indexed="64"/>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double">
        <color indexed="64"/>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right style="thin">
        <color indexed="8"/>
      </right>
      <top style="thin">
        <color indexed="8"/>
      </top>
      <bottom style="thin">
        <color indexed="64"/>
      </bottom>
      <diagonal/>
    </border>
    <border>
      <left/>
      <right style="thin">
        <color indexed="8"/>
      </right>
      <top style="medium">
        <color indexed="64"/>
      </top>
      <bottom style="thin">
        <color indexed="64"/>
      </bottom>
      <diagonal/>
    </border>
    <border>
      <left/>
      <right style="medium">
        <color indexed="64"/>
      </right>
      <top style="thin">
        <color indexed="8"/>
      </top>
      <bottom style="thin">
        <color indexed="64"/>
      </bottom>
      <diagonal/>
    </border>
    <border>
      <left/>
      <right style="medium">
        <color indexed="64"/>
      </right>
      <top style="medium">
        <color indexed="8"/>
      </top>
      <bottom/>
      <diagonal/>
    </border>
    <border>
      <left style="thin">
        <color indexed="8"/>
      </left>
      <right style="thin">
        <color indexed="8"/>
      </right>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64"/>
      </left>
      <right/>
      <top style="thin">
        <color indexed="64"/>
      </top>
      <bottom style="medium">
        <color indexed="64"/>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style="thin">
        <color indexed="64"/>
      </right>
      <top style="medium">
        <color indexed="8"/>
      </top>
      <bottom/>
      <diagonal/>
    </border>
  </borders>
  <cellStyleXfs count="11">
    <xf numFmtId="0" fontId="0" fillId="0" borderId="0"/>
    <xf numFmtId="9" fontId="2" fillId="0" borderId="0" applyFont="0" applyFill="0" applyBorder="0" applyAlignment="0" applyProtection="0"/>
    <xf numFmtId="38" fontId="2" fillId="0" borderId="0" applyFont="0" applyFill="0" applyBorder="0" applyAlignment="0" applyProtection="0"/>
    <xf numFmtId="38" fontId="41" fillId="0" borderId="0" applyFont="0" applyFill="0" applyBorder="0" applyAlignment="0" applyProtection="0"/>
    <xf numFmtId="37" fontId="3" fillId="0" borderId="0"/>
    <xf numFmtId="0" fontId="3" fillId="0" borderId="0"/>
    <xf numFmtId="0" fontId="20" fillId="0" borderId="0"/>
    <xf numFmtId="0" fontId="3" fillId="0" borderId="0"/>
    <xf numFmtId="38" fontId="2" fillId="0" borderId="0" applyFont="0" applyFill="0" applyBorder="0" applyAlignment="0" applyProtection="0"/>
    <xf numFmtId="0" fontId="1" fillId="0" borderId="0">
      <alignment vertical="center"/>
    </xf>
    <xf numFmtId="0" fontId="2" fillId="0" borderId="0"/>
  </cellStyleXfs>
  <cellXfs count="2548">
    <xf numFmtId="0" fontId="0" fillId="0" borderId="0" xfId="0"/>
    <xf numFmtId="179" fontId="16" fillId="0" borderId="0" xfId="0" applyNumberFormat="1" applyFont="1"/>
    <xf numFmtId="179" fontId="33" fillId="0" borderId="0" xfId="0" applyNumberFormat="1" applyFont="1"/>
    <xf numFmtId="183" fontId="16" fillId="0" borderId="0" xfId="0" applyNumberFormat="1" applyFont="1" applyAlignment="1">
      <alignment horizontal="right"/>
    </xf>
    <xf numFmtId="179" fontId="16" fillId="0" borderId="0" xfId="0" applyNumberFormat="1" applyFont="1" applyAlignment="1">
      <alignment vertical="center"/>
    </xf>
    <xf numFmtId="179" fontId="22" fillId="0" borderId="0" xfId="0" applyNumberFormat="1" applyFont="1" applyAlignment="1">
      <alignment vertical="center"/>
    </xf>
    <xf numFmtId="179" fontId="16" fillId="0" borderId="1" xfId="0" applyNumberFormat="1" applyFont="1" applyBorder="1" applyAlignment="1">
      <alignment horizontal="center" vertical="center"/>
    </xf>
    <xf numFmtId="179" fontId="16" fillId="0" borderId="2" xfId="0" applyNumberFormat="1" applyFont="1" applyBorder="1" applyAlignment="1">
      <alignment horizontal="right" vertical="center"/>
    </xf>
    <xf numFmtId="183" fontId="22" fillId="0" borderId="0" xfId="0" applyNumberFormat="1" applyFont="1" applyAlignment="1">
      <alignment horizontal="right" vertical="center"/>
    </xf>
    <xf numFmtId="183" fontId="16" fillId="0" borderId="3" xfId="0" applyNumberFormat="1" applyFont="1" applyBorder="1" applyAlignment="1">
      <alignment horizontal="right" vertical="center"/>
    </xf>
    <xf numFmtId="183" fontId="16" fillId="0" borderId="0" xfId="0" applyNumberFormat="1" applyFont="1" applyAlignment="1">
      <alignment horizontal="right" vertical="center"/>
    </xf>
    <xf numFmtId="183" fontId="16" fillId="0" borderId="0" xfId="0" applyNumberFormat="1" applyFont="1" applyAlignment="1">
      <alignment horizontal="left" vertical="center"/>
    </xf>
    <xf numFmtId="179" fontId="16" fillId="0" borderId="0" xfId="0" applyNumberFormat="1" applyFont="1" applyBorder="1" applyAlignment="1">
      <alignment vertical="center"/>
    </xf>
    <xf numFmtId="179" fontId="33" fillId="0" borderId="0" xfId="0" applyNumberFormat="1" applyFont="1" applyBorder="1" applyAlignment="1">
      <alignment vertical="center"/>
    </xf>
    <xf numFmtId="179" fontId="33" fillId="0" borderId="0" xfId="0" applyNumberFormat="1" applyFont="1" applyAlignment="1">
      <alignment vertical="center"/>
    </xf>
    <xf numFmtId="179" fontId="16" fillId="0" borderId="4" xfId="0" applyNumberFormat="1" applyFont="1" applyBorder="1" applyAlignment="1">
      <alignment horizontal="center" vertical="center"/>
    </xf>
    <xf numFmtId="179" fontId="16" fillId="0" borderId="5" xfId="0" applyNumberFormat="1" applyFont="1" applyBorder="1" applyAlignment="1">
      <alignment horizontal="center" vertical="center"/>
    </xf>
    <xf numFmtId="179" fontId="16" fillId="0" borderId="6" xfId="0" applyNumberFormat="1" applyFont="1" applyBorder="1" applyAlignment="1">
      <alignment vertical="center"/>
    </xf>
    <xf numFmtId="179" fontId="16" fillId="0" borderId="7" xfId="0" applyNumberFormat="1" applyFont="1" applyBorder="1" applyAlignment="1">
      <alignment vertical="center"/>
    </xf>
    <xf numFmtId="179" fontId="16" fillId="0" borderId="8" xfId="0" applyNumberFormat="1" applyFont="1" applyBorder="1" applyAlignment="1">
      <alignment vertical="center"/>
    </xf>
    <xf numFmtId="179" fontId="16" fillId="0" borderId="9" xfId="0" applyNumberFormat="1" applyFont="1" applyBorder="1" applyAlignment="1">
      <alignment vertical="center"/>
    </xf>
    <xf numFmtId="179" fontId="16" fillId="0" borderId="9" xfId="0" applyNumberFormat="1" applyFont="1" applyBorder="1" applyAlignment="1">
      <alignment horizontal="center" vertical="center"/>
    </xf>
    <xf numFmtId="179" fontId="16" fillId="0" borderId="10" xfId="0" applyNumberFormat="1" applyFont="1" applyBorder="1" applyAlignment="1">
      <alignment horizontal="center" vertical="center"/>
    </xf>
    <xf numFmtId="179" fontId="16" fillId="0" borderId="11" xfId="0" applyNumberFormat="1" applyFont="1" applyBorder="1" applyAlignment="1">
      <alignment vertical="center"/>
    </xf>
    <xf numFmtId="179" fontId="16" fillId="0" borderId="12" xfId="0" applyNumberFormat="1" applyFont="1" applyBorder="1" applyAlignment="1">
      <alignment vertical="center"/>
    </xf>
    <xf numFmtId="179" fontId="16" fillId="0" borderId="14" xfId="0" applyNumberFormat="1" applyFont="1" applyBorder="1" applyAlignment="1">
      <alignment vertical="center"/>
    </xf>
    <xf numFmtId="179" fontId="16" fillId="0" borderId="14" xfId="0" applyNumberFormat="1" applyFont="1" applyBorder="1" applyAlignment="1">
      <alignment horizontal="right" vertical="center" wrapText="1"/>
    </xf>
    <xf numFmtId="179" fontId="16" fillId="0" borderId="15" xfId="0" applyNumberFormat="1" applyFont="1" applyBorder="1" applyAlignment="1">
      <alignment horizontal="right" vertical="center" wrapText="1"/>
    </xf>
    <xf numFmtId="179" fontId="16" fillId="0" borderId="12" xfId="0" applyNumberFormat="1" applyFont="1" applyBorder="1" applyAlignment="1">
      <alignment horizontal="center" vertical="center"/>
    </xf>
    <xf numFmtId="0" fontId="10" fillId="2" borderId="0" xfId="5" applyFont="1" applyFill="1" applyProtection="1"/>
    <xf numFmtId="0" fontId="10" fillId="2" borderId="0" xfId="5" applyFont="1" applyFill="1"/>
    <xf numFmtId="0" fontId="3" fillId="2" borderId="0" xfId="5" applyFont="1" applyFill="1"/>
    <xf numFmtId="0" fontId="10" fillId="2" borderId="0" xfId="5" applyFont="1" applyFill="1" applyBorder="1" applyProtection="1"/>
    <xf numFmtId="0" fontId="10" fillId="2" borderId="16" xfId="5" applyFont="1" applyFill="1" applyBorder="1" applyAlignment="1" applyProtection="1">
      <alignment horizontal="center" vertical="center"/>
    </xf>
    <xf numFmtId="0" fontId="10" fillId="2" borderId="17" xfId="0" applyFont="1" applyFill="1" applyBorder="1" applyAlignment="1">
      <alignment horizontal="center" vertical="center"/>
    </xf>
    <xf numFmtId="0" fontId="10" fillId="2" borderId="0" xfId="0" applyFont="1" applyFill="1"/>
    <xf numFmtId="179" fontId="11" fillId="2" borderId="0" xfId="0" applyNumberFormat="1" applyFont="1" applyFill="1" applyProtection="1">
      <protection locked="0"/>
    </xf>
    <xf numFmtId="182" fontId="16" fillId="2" borderId="9" xfId="5" applyNumberFormat="1" applyFont="1" applyFill="1" applyBorder="1" applyAlignment="1" applyProtection="1">
      <alignment vertical="center"/>
    </xf>
    <xf numFmtId="182" fontId="16" fillId="2" borderId="7" xfId="5" applyNumberFormat="1" applyFont="1" applyFill="1" applyBorder="1" applyAlignment="1" applyProtection="1">
      <alignment vertical="center"/>
    </xf>
    <xf numFmtId="182" fontId="25" fillId="2" borderId="18" xfId="5" applyNumberFormat="1" applyFont="1" applyFill="1" applyBorder="1" applyAlignment="1" applyProtection="1">
      <alignment vertical="center"/>
    </xf>
    <xf numFmtId="182" fontId="25" fillId="2" borderId="9" xfId="5" applyNumberFormat="1" applyFont="1" applyFill="1" applyBorder="1" applyAlignment="1" applyProtection="1">
      <alignment vertical="center"/>
    </xf>
    <xf numFmtId="179" fontId="8" fillId="2" borderId="0" xfId="0" applyNumberFormat="1" applyFont="1" applyFill="1" applyProtection="1">
      <protection locked="0"/>
    </xf>
    <xf numFmtId="0" fontId="23" fillId="2" borderId="0" xfId="5" applyFont="1" applyFill="1" applyProtection="1"/>
    <xf numFmtId="0" fontId="10" fillId="2" borderId="19" xfId="0" applyFont="1" applyFill="1" applyBorder="1" applyAlignment="1">
      <alignment horizontal="center" vertical="center"/>
    </xf>
    <xf numFmtId="0" fontId="3" fillId="2" borderId="0" xfId="5" applyFont="1" applyFill="1" applyBorder="1"/>
    <xf numFmtId="182" fontId="10" fillId="2" borderId="0" xfId="5" applyNumberFormat="1" applyFont="1" applyFill="1" applyAlignment="1" applyProtection="1">
      <alignment vertical="center"/>
    </xf>
    <xf numFmtId="182" fontId="12" fillId="2" borderId="0" xfId="5" applyNumberFormat="1" applyFont="1" applyFill="1" applyAlignment="1" applyProtection="1"/>
    <xf numFmtId="182" fontId="3" fillId="2" borderId="0" xfId="5" applyNumberFormat="1" applyFont="1" applyFill="1" applyAlignment="1"/>
    <xf numFmtId="182" fontId="11" fillId="2" borderId="0" xfId="0" applyNumberFormat="1" applyFont="1" applyFill="1" applyAlignment="1" applyProtection="1">
      <alignment vertical="center"/>
      <protection locked="0"/>
    </xf>
    <xf numFmtId="182" fontId="10" fillId="2" borderId="0" xfId="5" applyNumberFormat="1" applyFont="1" applyFill="1" applyBorder="1" applyAlignment="1" applyProtection="1">
      <alignment vertical="center"/>
    </xf>
    <xf numFmtId="182" fontId="12" fillId="2" borderId="0" xfId="5" applyNumberFormat="1" applyFont="1" applyFill="1" applyBorder="1" applyAlignment="1" applyProtection="1"/>
    <xf numFmtId="182" fontId="23" fillId="2" borderId="0" xfId="5" applyNumberFormat="1" applyFont="1" applyFill="1" applyBorder="1" applyAlignment="1" applyProtection="1"/>
    <xf numFmtId="182" fontId="10" fillId="2" borderId="25" xfId="5" applyNumberFormat="1" applyFont="1" applyFill="1" applyBorder="1" applyAlignment="1" applyProtection="1">
      <alignment horizontal="center" vertical="center"/>
    </xf>
    <xf numFmtId="182" fontId="10" fillId="2" borderId="26" xfId="5" applyNumberFormat="1" applyFont="1" applyFill="1" applyBorder="1" applyAlignment="1" applyProtection="1">
      <alignment horizontal="center" vertical="center"/>
    </xf>
    <xf numFmtId="182" fontId="10" fillId="2" borderId="24" xfId="5" applyNumberFormat="1" applyFont="1" applyFill="1" applyBorder="1" applyAlignment="1" applyProtection="1">
      <alignment vertical="center"/>
    </xf>
    <xf numFmtId="182" fontId="10" fillId="2" borderId="25" xfId="5" applyNumberFormat="1" applyFont="1" applyFill="1" applyBorder="1" applyAlignment="1" applyProtection="1">
      <alignment vertical="center"/>
    </xf>
    <xf numFmtId="182" fontId="10" fillId="2" borderId="28" xfId="5" applyNumberFormat="1" applyFont="1" applyFill="1" applyBorder="1" applyAlignment="1" applyProtection="1">
      <alignment horizontal="center" vertical="center"/>
    </xf>
    <xf numFmtId="182" fontId="10" fillId="2" borderId="16" xfId="5" applyNumberFormat="1" applyFont="1" applyFill="1" applyBorder="1" applyAlignment="1" applyProtection="1">
      <alignment horizontal="center" vertical="center"/>
    </xf>
    <xf numFmtId="182" fontId="10" fillId="2" borderId="29" xfId="5" applyNumberFormat="1" applyFont="1" applyFill="1" applyBorder="1" applyAlignment="1" applyProtection="1">
      <alignment horizontal="center" vertical="center"/>
    </xf>
    <xf numFmtId="182" fontId="21" fillId="2" borderId="28" xfId="5" applyNumberFormat="1" applyFont="1" applyFill="1" applyBorder="1" applyAlignment="1" applyProtection="1">
      <alignment horizontal="center" vertical="center"/>
    </xf>
    <xf numFmtId="182" fontId="10" fillId="2" borderId="28" xfId="5" applyNumberFormat="1" applyFont="1" applyFill="1" applyBorder="1" applyAlignment="1" applyProtection="1">
      <alignment vertical="center"/>
    </xf>
    <xf numFmtId="182" fontId="21" fillId="2" borderId="26" xfId="5" applyNumberFormat="1" applyFont="1" applyFill="1" applyBorder="1" applyAlignment="1" applyProtection="1">
      <alignment horizontal="center" vertical="center"/>
    </xf>
    <xf numFmtId="182" fontId="21" fillId="2" borderId="28" xfId="5" applyNumberFormat="1" applyFont="1" applyFill="1" applyBorder="1" applyAlignment="1" applyProtection="1">
      <alignment vertical="center"/>
    </xf>
    <xf numFmtId="182" fontId="31" fillId="2" borderId="16" xfId="0" applyNumberFormat="1" applyFont="1" applyFill="1" applyBorder="1" applyAlignment="1" applyProtection="1">
      <alignment vertical="center"/>
      <protection locked="0"/>
    </xf>
    <xf numFmtId="182" fontId="31" fillId="2" borderId="28" xfId="0" applyNumberFormat="1" applyFont="1" applyFill="1" applyBorder="1" applyAlignment="1" applyProtection="1">
      <alignment vertical="center"/>
      <protection locked="0"/>
    </xf>
    <xf numFmtId="182" fontId="3" fillId="2" borderId="31" xfId="5" applyNumberFormat="1" applyFont="1" applyFill="1" applyBorder="1" applyAlignment="1"/>
    <xf numFmtId="182" fontId="31" fillId="2" borderId="32" xfId="0" applyNumberFormat="1" applyFont="1" applyFill="1" applyBorder="1" applyAlignment="1" applyProtection="1">
      <alignment vertical="center"/>
      <protection locked="0"/>
    </xf>
    <xf numFmtId="182" fontId="31" fillId="2" borderId="33" xfId="0" applyNumberFormat="1" applyFont="1" applyFill="1" applyBorder="1" applyAlignment="1" applyProtection="1">
      <alignment vertical="center"/>
      <protection locked="0"/>
    </xf>
    <xf numFmtId="182" fontId="3" fillId="2" borderId="0" xfId="5" applyNumberFormat="1" applyFont="1" applyFill="1" applyBorder="1" applyAlignment="1"/>
    <xf numFmtId="182" fontId="31" fillId="2" borderId="34" xfId="0" applyNumberFormat="1" applyFont="1" applyFill="1" applyBorder="1" applyAlignment="1" applyProtection="1">
      <alignment vertical="center"/>
      <protection locked="0"/>
    </xf>
    <xf numFmtId="182" fontId="31" fillId="2" borderId="21" xfId="0" applyNumberFormat="1" applyFont="1" applyFill="1" applyBorder="1" applyAlignment="1" applyProtection="1">
      <alignment vertical="center"/>
      <protection locked="0"/>
    </xf>
    <xf numFmtId="182" fontId="31" fillId="2" borderId="35" xfId="0" applyNumberFormat="1" applyFont="1" applyFill="1" applyBorder="1" applyAlignment="1" applyProtection="1">
      <alignment vertical="center"/>
      <protection locked="0"/>
    </xf>
    <xf numFmtId="182" fontId="31" fillId="2" borderId="36" xfId="0" applyNumberFormat="1" applyFont="1" applyFill="1" applyBorder="1" applyAlignment="1" applyProtection="1">
      <alignment vertical="center"/>
      <protection locked="0"/>
    </xf>
    <xf numFmtId="182" fontId="16" fillId="2" borderId="37" xfId="5" applyNumberFormat="1" applyFont="1" applyFill="1" applyBorder="1" applyAlignment="1" applyProtection="1">
      <alignment horizontal="right" vertical="center"/>
    </xf>
    <xf numFmtId="182" fontId="31" fillId="2" borderId="39" xfId="0" applyNumberFormat="1" applyFont="1" applyFill="1" applyBorder="1" applyAlignment="1" applyProtection="1">
      <alignment horizontal="right" vertical="center"/>
      <protection locked="0"/>
    </xf>
    <xf numFmtId="182" fontId="16" fillId="2" borderId="37" xfId="5" applyNumberFormat="1" applyFont="1" applyFill="1" applyBorder="1" applyAlignment="1" applyProtection="1">
      <alignment vertical="center"/>
    </xf>
    <xf numFmtId="182" fontId="15" fillId="2" borderId="0" xfId="5" applyNumberFormat="1" applyFont="1" applyFill="1" applyBorder="1" applyAlignment="1"/>
    <xf numFmtId="182" fontId="31" fillId="2" borderId="39" xfId="0" applyNumberFormat="1" applyFont="1" applyFill="1" applyBorder="1" applyAlignment="1" applyProtection="1">
      <alignment vertical="center"/>
      <protection locked="0"/>
    </xf>
    <xf numFmtId="182" fontId="31" fillId="2" borderId="22" xfId="0" applyNumberFormat="1" applyFont="1" applyFill="1" applyBorder="1" applyAlignment="1" applyProtection="1">
      <alignment vertical="center"/>
      <protection locked="0"/>
    </xf>
    <xf numFmtId="182" fontId="16" fillId="2" borderId="40" xfId="5" applyNumberFormat="1" applyFont="1" applyFill="1" applyBorder="1" applyAlignment="1" applyProtection="1">
      <alignment vertical="center"/>
    </xf>
    <xf numFmtId="182" fontId="16" fillId="2" borderId="41" xfId="5" applyNumberFormat="1" applyFont="1" applyFill="1" applyBorder="1" applyAlignment="1" applyProtection="1">
      <alignment vertical="center"/>
    </xf>
    <xf numFmtId="182" fontId="16" fillId="2" borderId="42" xfId="5" applyNumberFormat="1" applyFont="1" applyFill="1" applyBorder="1" applyAlignment="1" applyProtection="1">
      <alignment vertical="center"/>
    </xf>
    <xf numFmtId="182" fontId="16" fillId="2" borderId="43" xfId="5" applyNumberFormat="1" applyFont="1" applyFill="1" applyBorder="1" applyAlignment="1" applyProtection="1">
      <alignment vertical="center"/>
    </xf>
    <xf numFmtId="182" fontId="10" fillId="2" borderId="0" xfId="2" applyNumberFormat="1" applyFont="1" applyFill="1" applyBorder="1" applyAlignment="1"/>
    <xf numFmtId="182" fontId="16" fillId="2" borderId="18" xfId="0" applyNumberFormat="1" applyFont="1" applyFill="1" applyBorder="1" applyAlignment="1">
      <alignment vertical="center"/>
    </xf>
    <xf numFmtId="182" fontId="25" fillId="2" borderId="44" xfId="5" applyNumberFormat="1" applyFont="1" applyFill="1" applyBorder="1" applyAlignment="1" applyProtection="1">
      <alignment vertical="center"/>
    </xf>
    <xf numFmtId="182" fontId="25" fillId="2" borderId="32" xfId="5" applyNumberFormat="1" applyFont="1" applyFill="1" applyBorder="1" applyAlignment="1" applyProtection="1">
      <alignment vertical="center"/>
    </xf>
    <xf numFmtId="182" fontId="16" fillId="2" borderId="32" xfId="0" applyNumberFormat="1" applyFont="1" applyFill="1" applyBorder="1" applyAlignment="1">
      <alignment vertical="center"/>
    </xf>
    <xf numFmtId="182" fontId="16" fillId="2" borderId="9" xfId="0" applyNumberFormat="1" applyFont="1" applyFill="1" applyBorder="1" applyAlignment="1">
      <alignment vertical="center"/>
    </xf>
    <xf numFmtId="182" fontId="25" fillId="2" borderId="45" xfId="5" applyNumberFormat="1" applyFont="1" applyFill="1" applyBorder="1" applyAlignment="1" applyProtection="1">
      <alignment vertical="center"/>
    </xf>
    <xf numFmtId="182" fontId="25" fillId="2" borderId="34" xfId="5" applyNumberFormat="1" applyFont="1" applyFill="1" applyBorder="1" applyAlignment="1" applyProtection="1">
      <alignment vertical="center"/>
    </xf>
    <xf numFmtId="182" fontId="16" fillId="2" borderId="28" xfId="5" applyNumberFormat="1" applyFont="1" applyFill="1" applyBorder="1" applyAlignment="1" applyProtection="1">
      <alignment vertical="center"/>
    </xf>
    <xf numFmtId="182" fontId="16" fillId="2" borderId="33" xfId="5" applyNumberFormat="1" applyFont="1" applyFill="1" applyBorder="1" applyAlignment="1" applyProtection="1">
      <alignment vertical="center"/>
    </xf>
    <xf numFmtId="182" fontId="16" fillId="2" borderId="32" xfId="5" applyNumberFormat="1" applyFont="1" applyFill="1" applyBorder="1" applyAlignment="1" applyProtection="1">
      <alignment vertical="center"/>
    </xf>
    <xf numFmtId="182" fontId="16" fillId="2" borderId="30" xfId="5" applyNumberFormat="1" applyFont="1" applyFill="1" applyBorder="1" applyAlignment="1" applyProtection="1">
      <alignment vertical="center"/>
    </xf>
    <xf numFmtId="181" fontId="16" fillId="2" borderId="34" xfId="5" applyNumberFormat="1" applyFont="1" applyFill="1" applyBorder="1" applyAlignment="1" applyProtection="1">
      <alignment vertical="center"/>
    </xf>
    <xf numFmtId="182" fontId="16" fillId="2" borderId="39" xfId="0" applyNumberFormat="1" applyFont="1" applyFill="1" applyBorder="1" applyAlignment="1" applyProtection="1">
      <alignment vertical="center"/>
      <protection locked="0"/>
    </xf>
    <xf numFmtId="182" fontId="16" fillId="2" borderId="46" xfId="5" applyNumberFormat="1" applyFont="1" applyFill="1" applyBorder="1" applyAlignment="1" applyProtection="1">
      <alignment vertical="center"/>
    </xf>
    <xf numFmtId="182" fontId="16" fillId="2" borderId="47" xfId="5" applyNumberFormat="1" applyFont="1" applyFill="1" applyBorder="1" applyAlignment="1" applyProtection="1">
      <alignment vertical="center"/>
    </xf>
    <xf numFmtId="182" fontId="16" fillId="2" borderId="48" xfId="5" applyNumberFormat="1" applyFont="1" applyFill="1" applyBorder="1" applyAlignment="1" applyProtection="1">
      <alignment vertical="center"/>
    </xf>
    <xf numFmtId="182" fontId="16" fillId="2" borderId="49" xfId="5" applyNumberFormat="1" applyFont="1" applyFill="1" applyBorder="1" applyAlignment="1" applyProtection="1">
      <alignment vertical="center"/>
    </xf>
    <xf numFmtId="182" fontId="16" fillId="2" borderId="34" xfId="5" applyNumberFormat="1" applyFont="1" applyFill="1" applyBorder="1" applyAlignment="1" applyProtection="1">
      <alignment vertical="center"/>
    </xf>
    <xf numFmtId="182" fontId="16" fillId="2" borderId="50" xfId="5" applyNumberFormat="1" applyFont="1" applyFill="1" applyBorder="1" applyAlignment="1" applyProtection="1">
      <alignment vertical="center"/>
    </xf>
    <xf numFmtId="182" fontId="25" fillId="2" borderId="37" xfId="5" applyNumberFormat="1" applyFont="1" applyFill="1" applyBorder="1" applyAlignment="1" applyProtection="1">
      <alignment vertical="center"/>
    </xf>
    <xf numFmtId="182" fontId="16" fillId="2" borderId="51" xfId="5" applyNumberFormat="1" applyFont="1" applyFill="1" applyBorder="1" applyAlignment="1" applyProtection="1">
      <alignment vertical="center"/>
    </xf>
    <xf numFmtId="182" fontId="11" fillId="2" borderId="0" xfId="0" applyNumberFormat="1" applyFont="1" applyFill="1" applyAlignment="1" applyProtection="1">
      <protection locked="0"/>
    </xf>
    <xf numFmtId="182" fontId="10" fillId="2" borderId="0" xfId="5" applyNumberFormat="1" applyFont="1" applyFill="1" applyAlignment="1" applyProtection="1"/>
    <xf numFmtId="182" fontId="8" fillId="2" borderId="0" xfId="0" applyNumberFormat="1" applyFont="1" applyFill="1" applyAlignment="1" applyProtection="1">
      <protection locked="0"/>
    </xf>
    <xf numFmtId="182" fontId="10" fillId="2" borderId="0" xfId="5" applyNumberFormat="1" applyFont="1" applyFill="1" applyAlignment="1"/>
    <xf numFmtId="0" fontId="23" fillId="2" borderId="0" xfId="5" applyFont="1" applyFill="1" applyBorder="1" applyProtection="1"/>
    <xf numFmtId="0" fontId="10" fillId="2" borderId="0" xfId="0" applyFont="1" applyFill="1" applyBorder="1" applyAlignment="1">
      <alignment horizontal="center" vertical="center"/>
    </xf>
    <xf numFmtId="0" fontId="10" fillId="2" borderId="28" xfId="5" applyFont="1" applyFill="1" applyBorder="1" applyAlignment="1" applyProtection="1">
      <alignment vertical="center"/>
    </xf>
    <xf numFmtId="0" fontId="10" fillId="2" borderId="29" xfId="5" applyFont="1" applyFill="1" applyBorder="1" applyAlignment="1" applyProtection="1">
      <alignment vertical="center"/>
    </xf>
    <xf numFmtId="0" fontId="10" fillId="2" borderId="26" xfId="5" applyFont="1" applyFill="1" applyBorder="1" applyAlignment="1" applyProtection="1">
      <alignment vertical="center"/>
    </xf>
    <xf numFmtId="0" fontId="10" fillId="2" borderId="26" xfId="5" applyFont="1" applyFill="1" applyBorder="1" applyAlignment="1" applyProtection="1">
      <alignment horizontal="center" vertical="center"/>
    </xf>
    <xf numFmtId="0" fontId="10" fillId="2" borderId="28" xfId="5" applyFont="1" applyFill="1" applyBorder="1" applyAlignment="1" applyProtection="1">
      <alignment horizontal="center" vertical="center"/>
    </xf>
    <xf numFmtId="0" fontId="10" fillId="2" borderId="28" xfId="5" quotePrefix="1" applyFont="1" applyFill="1" applyBorder="1" applyAlignment="1" applyProtection="1">
      <alignment vertical="center"/>
    </xf>
    <xf numFmtId="0" fontId="10" fillId="2" borderId="52" xfId="5" applyFont="1" applyFill="1" applyBorder="1" applyAlignment="1" applyProtection="1">
      <alignment vertical="center"/>
    </xf>
    <xf numFmtId="0" fontId="10" fillId="2" borderId="52" xfId="5" applyFont="1" applyFill="1" applyBorder="1" applyAlignment="1" applyProtection="1">
      <alignment horizontal="center" vertical="center"/>
    </xf>
    <xf numFmtId="0" fontId="10" fillId="2" borderId="52" xfId="5" applyFont="1" applyFill="1" applyBorder="1" applyAlignment="1" applyProtection="1">
      <alignment horizontal="right" vertical="center"/>
    </xf>
    <xf numFmtId="0" fontId="10" fillId="2" borderId="53" xfId="5" applyFont="1" applyFill="1" applyBorder="1" applyAlignment="1" applyProtection="1">
      <alignment horizontal="center" vertical="center"/>
    </xf>
    <xf numFmtId="178" fontId="3" fillId="2" borderId="0" xfId="5" applyNumberFormat="1" applyFont="1" applyFill="1"/>
    <xf numFmtId="182" fontId="16" fillId="2" borderId="21" xfId="5" applyNumberFormat="1" applyFont="1" applyFill="1" applyBorder="1" applyAlignment="1" applyProtection="1">
      <alignment vertical="center"/>
    </xf>
    <xf numFmtId="182" fontId="16" fillId="2" borderId="22" xfId="5" applyNumberFormat="1" applyFont="1" applyFill="1" applyBorder="1" applyAlignment="1" applyProtection="1">
      <alignment vertical="center"/>
    </xf>
    <xf numFmtId="182" fontId="16" fillId="2" borderId="39" xfId="5" applyNumberFormat="1" applyFont="1" applyFill="1" applyBorder="1" applyAlignment="1" applyProtection="1">
      <alignment vertical="center"/>
    </xf>
    <xf numFmtId="182" fontId="16" fillId="2" borderId="20" xfId="5" applyNumberFormat="1" applyFont="1" applyFill="1" applyBorder="1" applyAlignment="1" applyProtection="1">
      <alignment vertical="center"/>
    </xf>
    <xf numFmtId="182" fontId="25" fillId="2" borderId="33" xfId="5" applyNumberFormat="1" applyFont="1" applyFill="1" applyBorder="1" applyAlignment="1" applyProtection="1">
      <alignment vertical="center"/>
    </xf>
    <xf numFmtId="182" fontId="25" fillId="2" borderId="21" xfId="5" applyNumberFormat="1" applyFont="1" applyFill="1" applyBorder="1" applyAlignment="1" applyProtection="1">
      <alignment vertical="center"/>
    </xf>
    <xf numFmtId="182" fontId="16" fillId="2" borderId="56" xfId="5" applyNumberFormat="1" applyFont="1" applyFill="1" applyBorder="1" applyAlignment="1" applyProtection="1">
      <alignment vertical="center"/>
    </xf>
    <xf numFmtId="178" fontId="3" fillId="2" borderId="0" xfId="5" applyNumberFormat="1" applyFont="1" applyFill="1" applyBorder="1"/>
    <xf numFmtId="0" fontId="18" fillId="2" borderId="0" xfId="5" applyFont="1" applyFill="1" applyProtection="1"/>
    <xf numFmtId="0" fontId="22"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6" xfId="0" applyFont="1" applyFill="1" applyBorder="1"/>
    <xf numFmtId="0" fontId="10" fillId="2" borderId="0" xfId="0" applyFont="1" applyFill="1" applyAlignment="1">
      <alignment wrapText="1"/>
    </xf>
    <xf numFmtId="0" fontId="10" fillId="2" borderId="53" xfId="0" applyFont="1" applyFill="1" applyBorder="1" applyAlignment="1">
      <alignment horizontal="center" vertical="center"/>
    </xf>
    <xf numFmtId="0" fontId="10" fillId="2" borderId="57" xfId="0" applyFont="1" applyFill="1" applyBorder="1" applyAlignment="1">
      <alignment horizontal="center" vertical="center"/>
    </xf>
    <xf numFmtId="182" fontId="10" fillId="2" borderId="20" xfId="4" applyNumberFormat="1" applyFont="1" applyFill="1" applyBorder="1" applyAlignment="1" applyProtection="1">
      <alignment vertical="center"/>
    </xf>
    <xf numFmtId="182" fontId="10" fillId="2" borderId="0" xfId="4" applyNumberFormat="1" applyFont="1" applyFill="1" applyBorder="1" applyAlignment="1" applyProtection="1">
      <alignment vertical="center"/>
    </xf>
    <xf numFmtId="0" fontId="10" fillId="2" borderId="58" xfId="0" applyFont="1" applyFill="1" applyBorder="1"/>
    <xf numFmtId="182" fontId="10" fillId="2" borderId="0" xfId="0" applyNumberFormat="1" applyFont="1" applyFill="1"/>
    <xf numFmtId="182" fontId="10" fillId="2" borderId="33" xfId="4" applyNumberFormat="1" applyFont="1" applyFill="1" applyBorder="1" applyAlignment="1" applyProtection="1">
      <alignment vertical="center"/>
    </xf>
    <xf numFmtId="182" fontId="10" fillId="2" borderId="37" xfId="4" applyNumberFormat="1" applyFont="1" applyFill="1" applyBorder="1" applyAlignment="1" applyProtection="1">
      <alignment vertical="center"/>
    </xf>
    <xf numFmtId="182" fontId="10" fillId="2" borderId="52" xfId="4" applyNumberFormat="1" applyFont="1" applyFill="1" applyBorder="1" applyAlignment="1" applyProtection="1">
      <alignment vertical="center"/>
    </xf>
    <xf numFmtId="182" fontId="10" fillId="2" borderId="21" xfId="4" applyNumberFormat="1" applyFont="1" applyFill="1" applyBorder="1" applyAlignment="1" applyProtection="1">
      <alignment vertical="center"/>
    </xf>
    <xf numFmtId="182" fontId="10" fillId="2" borderId="36" xfId="4" applyNumberFormat="1" applyFont="1" applyFill="1" applyBorder="1" applyAlignment="1" applyProtection="1">
      <alignment vertical="center"/>
    </xf>
    <xf numFmtId="179" fontId="10" fillId="2" borderId="0" xfId="0" applyNumberFormat="1" applyFont="1" applyFill="1" applyBorder="1"/>
    <xf numFmtId="179" fontId="11" fillId="2" borderId="31" xfId="0" applyNumberFormat="1" applyFont="1" applyFill="1" applyBorder="1" applyAlignment="1" applyProtection="1">
      <alignment vertical="center" wrapText="1"/>
      <protection locked="0"/>
    </xf>
    <xf numFmtId="179" fontId="22" fillId="2" borderId="31" xfId="0" applyNumberFormat="1" applyFont="1" applyFill="1" applyBorder="1" applyAlignment="1" applyProtection="1">
      <alignment vertical="center" wrapText="1"/>
      <protection locked="0"/>
    </xf>
    <xf numFmtId="179" fontId="10" fillId="2" borderId="0" xfId="5" applyNumberFormat="1" applyFont="1" applyFill="1" applyBorder="1" applyAlignment="1" applyProtection="1">
      <alignment vertical="top" wrapText="1"/>
    </xf>
    <xf numFmtId="182" fontId="10" fillId="2" borderId="0" xfId="0" applyNumberFormat="1" applyFont="1" applyFill="1" applyBorder="1"/>
    <xf numFmtId="0" fontId="10" fillId="2" borderId="0" xfId="0" applyFont="1" applyFill="1" applyBorder="1"/>
    <xf numFmtId="0" fontId="10" fillId="2" borderId="0" xfId="0" applyFont="1" applyFill="1" applyAlignment="1">
      <alignment vertical="center"/>
    </xf>
    <xf numFmtId="179" fontId="18" fillId="0" borderId="0" xfId="0" applyNumberFormat="1" applyFont="1" applyBorder="1" applyAlignment="1">
      <alignment horizontal="left"/>
    </xf>
    <xf numFmtId="179" fontId="17" fillId="0" borderId="0" xfId="0" applyNumberFormat="1" applyFont="1" applyAlignment="1">
      <alignment horizontal="left" wrapText="1"/>
    </xf>
    <xf numFmtId="179" fontId="16" fillId="0" borderId="62" xfId="0" applyNumberFormat="1" applyFont="1" applyBorder="1" applyAlignment="1">
      <alignment vertical="center"/>
    </xf>
    <xf numFmtId="179" fontId="16" fillId="0" borderId="63" xfId="0" applyNumberFormat="1" applyFont="1" applyBorder="1" applyAlignment="1">
      <alignment vertical="center"/>
    </xf>
    <xf numFmtId="179" fontId="16" fillId="0" borderId="63" xfId="0" applyNumberFormat="1" applyFont="1" applyBorder="1"/>
    <xf numFmtId="179" fontId="16" fillId="0" borderId="64" xfId="0" applyNumberFormat="1" applyFont="1" applyBorder="1"/>
    <xf numFmtId="179" fontId="16" fillId="0" borderId="65" xfId="0" applyNumberFormat="1" applyFont="1" applyBorder="1"/>
    <xf numFmtId="179" fontId="16" fillId="0" borderId="66" xfId="0" applyNumberFormat="1" applyFont="1" applyBorder="1"/>
    <xf numFmtId="179" fontId="16" fillId="0" borderId="67" xfId="0" applyNumberFormat="1" applyFont="1" applyBorder="1"/>
    <xf numFmtId="179" fontId="16" fillId="0" borderId="0" xfId="0" applyNumberFormat="1" applyFont="1" applyBorder="1" applyAlignment="1">
      <alignment horizontal="center" vertical="center"/>
    </xf>
    <xf numFmtId="183" fontId="16" fillId="0" borderId="0" xfId="0" applyNumberFormat="1" applyFont="1" applyBorder="1" applyAlignment="1">
      <alignment vertical="center"/>
    </xf>
    <xf numFmtId="183" fontId="16" fillId="0" borderId="0" xfId="0" applyNumberFormat="1" applyFont="1" applyBorder="1" applyAlignment="1">
      <alignment horizontal="left" vertical="center"/>
    </xf>
    <xf numFmtId="179" fontId="16" fillId="0" borderId="0" xfId="0" applyNumberFormat="1" applyFont="1" applyBorder="1" applyAlignment="1">
      <alignment horizontal="right" vertical="center"/>
    </xf>
    <xf numFmtId="179" fontId="16" fillId="0" borderId="0" xfId="0" applyNumberFormat="1" applyFont="1" applyBorder="1" applyAlignment="1">
      <alignment horizontal="right" vertical="center" wrapText="1"/>
    </xf>
    <xf numFmtId="182" fontId="16" fillId="2" borderId="68" xfId="5" applyNumberFormat="1" applyFont="1" applyFill="1" applyBorder="1" applyAlignment="1" applyProtection="1">
      <alignment vertical="center"/>
    </xf>
    <xf numFmtId="182" fontId="16" fillId="2" borderId="69" xfId="5" applyNumberFormat="1" applyFont="1" applyFill="1" applyBorder="1" applyAlignment="1" applyProtection="1">
      <alignment vertical="center"/>
    </xf>
    <xf numFmtId="182" fontId="10" fillId="2" borderId="46" xfId="5" applyNumberFormat="1" applyFont="1" applyFill="1" applyBorder="1" applyAlignment="1" applyProtection="1">
      <alignment vertical="center"/>
    </xf>
    <xf numFmtId="182" fontId="10" fillId="2" borderId="70" xfId="5" applyNumberFormat="1" applyFont="1" applyFill="1" applyBorder="1" applyAlignment="1" applyProtection="1">
      <alignment vertical="center"/>
    </xf>
    <xf numFmtId="182" fontId="10" fillId="2" borderId="71" xfId="5" applyNumberFormat="1" applyFont="1" applyFill="1" applyBorder="1" applyAlignment="1" applyProtection="1">
      <alignment vertical="center"/>
    </xf>
    <xf numFmtId="182" fontId="10" fillId="2" borderId="72" xfId="5" applyNumberFormat="1" applyFont="1" applyFill="1" applyBorder="1" applyAlignment="1" applyProtection="1">
      <alignment horizontal="center" vertical="center"/>
    </xf>
    <xf numFmtId="182" fontId="10" fillId="2" borderId="51" xfId="5" applyNumberFormat="1" applyFont="1" applyFill="1" applyBorder="1" applyAlignment="1" applyProtection="1">
      <alignment horizontal="center" vertical="center"/>
    </xf>
    <xf numFmtId="182" fontId="10" fillId="2" borderId="51" xfId="5" applyNumberFormat="1" applyFont="1" applyFill="1" applyBorder="1" applyAlignment="1" applyProtection="1">
      <alignment vertical="center"/>
    </xf>
    <xf numFmtId="182" fontId="10" fillId="2" borderId="51" xfId="5" applyNumberFormat="1" applyFont="1" applyFill="1" applyBorder="1" applyAlignment="1" applyProtection="1">
      <alignment horizontal="right" vertical="center"/>
    </xf>
    <xf numFmtId="182" fontId="10" fillId="2" borderId="73" xfId="5" applyNumberFormat="1" applyFont="1" applyFill="1" applyBorder="1" applyAlignment="1" applyProtection="1">
      <alignment horizontal="right" vertical="center"/>
    </xf>
    <xf numFmtId="182" fontId="21" fillId="2" borderId="73" xfId="5" applyNumberFormat="1" applyFont="1" applyFill="1" applyBorder="1" applyAlignment="1" applyProtection="1">
      <alignment horizontal="center" vertical="center"/>
    </xf>
    <xf numFmtId="182" fontId="21" fillId="2" borderId="51" xfId="5" applyNumberFormat="1" applyFont="1" applyFill="1" applyBorder="1" applyAlignment="1" applyProtection="1">
      <alignment horizontal="center" vertical="center"/>
    </xf>
    <xf numFmtId="182" fontId="10" fillId="2" borderId="74" xfId="5" applyNumberFormat="1" applyFont="1" applyFill="1" applyBorder="1" applyAlignment="1" applyProtection="1">
      <alignment horizontal="center" vertical="center"/>
    </xf>
    <xf numFmtId="182" fontId="10" fillId="2" borderId="75" xfId="5" applyNumberFormat="1" applyFont="1" applyFill="1" applyBorder="1" applyAlignment="1" applyProtection="1">
      <alignment vertical="center"/>
    </xf>
    <xf numFmtId="0" fontId="10" fillId="2" borderId="76" xfId="5" applyFont="1" applyFill="1" applyBorder="1" applyAlignment="1" applyProtection="1">
      <alignment horizontal="center" vertical="center"/>
    </xf>
    <xf numFmtId="0" fontId="10" fillId="2" borderId="77" xfId="5" applyFont="1" applyFill="1" applyBorder="1" applyAlignment="1" applyProtection="1">
      <alignment horizontal="center" vertical="center"/>
    </xf>
    <xf numFmtId="0" fontId="10" fillId="0" borderId="0" xfId="0" applyFont="1"/>
    <xf numFmtId="0" fontId="17" fillId="0" borderId="0" xfId="0" applyFont="1" applyAlignment="1">
      <alignment vertical="center"/>
    </xf>
    <xf numFmtId="0" fontId="16" fillId="0" borderId="78" xfId="0" applyFont="1" applyBorder="1" applyAlignment="1">
      <alignment horizontal="center" vertical="center"/>
    </xf>
    <xf numFmtId="0" fontId="16" fillId="2" borderId="4" xfId="0" applyFont="1" applyFill="1" applyBorder="1" applyAlignment="1">
      <alignment horizontal="center" vertical="center" wrapText="1"/>
    </xf>
    <xf numFmtId="38" fontId="16" fillId="2" borderId="4" xfId="2" applyFont="1" applyFill="1" applyBorder="1" applyAlignment="1">
      <alignment horizontal="center" vertical="center"/>
    </xf>
    <xf numFmtId="0" fontId="16" fillId="0" borderId="78" xfId="0" applyFont="1" applyBorder="1" applyAlignment="1">
      <alignment horizontal="center" vertical="center" wrapText="1"/>
    </xf>
    <xf numFmtId="49" fontId="16" fillId="0" borderId="79" xfId="0" applyNumberFormat="1" applyFont="1" applyFill="1" applyBorder="1" applyAlignment="1">
      <alignment horizontal="center" vertical="center"/>
    </xf>
    <xf numFmtId="187" fontId="10" fillId="0" borderId="0" xfId="0" applyNumberFormat="1" applyFont="1"/>
    <xf numFmtId="187" fontId="16" fillId="0" borderId="14" xfId="0" applyNumberFormat="1" applyFont="1" applyBorder="1" applyAlignment="1" applyProtection="1">
      <alignment vertical="center"/>
    </xf>
    <xf numFmtId="0" fontId="16" fillId="0" borderId="14" xfId="0" applyFont="1" applyBorder="1" applyAlignment="1" applyProtection="1">
      <alignment vertical="center" wrapText="1"/>
    </xf>
    <xf numFmtId="182" fontId="10" fillId="0" borderId="14" xfId="0" applyNumberFormat="1" applyFont="1" applyBorder="1" applyAlignment="1" applyProtection="1">
      <alignment vertical="center"/>
    </xf>
    <xf numFmtId="176" fontId="10" fillId="0" borderId="15" xfId="1" applyNumberFormat="1" applyFont="1" applyBorder="1" applyAlignment="1">
      <alignment vertical="center"/>
    </xf>
    <xf numFmtId="0" fontId="16" fillId="0" borderId="7" xfId="0" applyFont="1" applyBorder="1" applyAlignment="1" applyProtection="1">
      <alignment vertical="center" wrapText="1"/>
    </xf>
    <xf numFmtId="187" fontId="16" fillId="0" borderId="7" xfId="0" applyNumberFormat="1" applyFont="1" applyBorder="1" applyAlignment="1" applyProtection="1">
      <alignment vertical="center"/>
    </xf>
    <xf numFmtId="182" fontId="10" fillId="0" borderId="7" xfId="0" applyNumberFormat="1" applyFont="1" applyBorder="1" applyAlignment="1" applyProtection="1">
      <alignment vertical="center"/>
    </xf>
    <xf numFmtId="0" fontId="16" fillId="0" borderId="84" xfId="0" applyFont="1" applyBorder="1" applyAlignment="1">
      <alignment vertical="center"/>
    </xf>
    <xf numFmtId="182" fontId="10" fillId="2" borderId="85" xfId="0" applyNumberFormat="1" applyFont="1" applyFill="1" applyBorder="1" applyAlignment="1">
      <alignment vertical="center"/>
    </xf>
    <xf numFmtId="176" fontId="10" fillId="0" borderId="86" xfId="1" applyNumberFormat="1" applyFont="1" applyBorder="1" applyAlignment="1">
      <alignment vertical="center"/>
    </xf>
    <xf numFmtId="0" fontId="10" fillId="0" borderId="0" xfId="5" applyFont="1" applyFill="1" applyBorder="1" applyProtection="1"/>
    <xf numFmtId="182" fontId="10" fillId="0" borderId="0" xfId="5" applyNumberFormat="1" applyFont="1" applyFill="1" applyBorder="1" applyAlignment="1" applyProtection="1">
      <alignment vertical="center"/>
    </xf>
    <xf numFmtId="0" fontId="3" fillId="0" borderId="0" xfId="5" applyFont="1" applyFill="1" applyBorder="1"/>
    <xf numFmtId="182" fontId="10" fillId="0" borderId="9" xfId="5" applyNumberFormat="1" applyFont="1" applyFill="1" applyBorder="1" applyAlignment="1" applyProtection="1">
      <alignment vertical="center"/>
    </xf>
    <xf numFmtId="182" fontId="31" fillId="2" borderId="87" xfId="0" applyNumberFormat="1" applyFont="1" applyFill="1" applyBorder="1" applyAlignment="1" applyProtection="1">
      <alignment vertical="center"/>
      <protection locked="0"/>
    </xf>
    <xf numFmtId="182" fontId="16" fillId="2" borderId="28" xfId="5" applyNumberFormat="1" applyFont="1" applyFill="1" applyBorder="1" applyAlignment="1" applyProtection="1">
      <alignment horizontal="right" vertical="center"/>
    </xf>
    <xf numFmtId="182" fontId="16" fillId="2" borderId="89" xfId="5" applyNumberFormat="1" applyFont="1" applyFill="1" applyBorder="1" applyAlignment="1" applyProtection="1">
      <alignment vertical="center"/>
    </xf>
    <xf numFmtId="0" fontId="3" fillId="0" borderId="0" xfId="5" applyFont="1" applyFill="1"/>
    <xf numFmtId="0" fontId="10" fillId="0" borderId="0" xfId="5" applyFont="1" applyFill="1"/>
    <xf numFmtId="182" fontId="31" fillId="2" borderId="90" xfId="0" applyNumberFormat="1" applyFont="1" applyFill="1" applyBorder="1" applyAlignment="1" applyProtection="1">
      <alignment vertical="center"/>
      <protection locked="0"/>
    </xf>
    <xf numFmtId="182" fontId="31" fillId="2" borderId="91" xfId="0" applyNumberFormat="1" applyFont="1" applyFill="1" applyBorder="1" applyAlignment="1" applyProtection="1">
      <alignment vertical="center"/>
      <protection locked="0"/>
    </xf>
    <xf numFmtId="182" fontId="10" fillId="2" borderId="93" xfId="5" applyNumberFormat="1" applyFont="1" applyFill="1" applyBorder="1" applyAlignment="1" applyProtection="1">
      <alignment horizontal="center" vertical="center"/>
    </xf>
    <xf numFmtId="182" fontId="10" fillId="2" borderId="76" xfId="5" applyNumberFormat="1" applyFont="1" applyFill="1" applyBorder="1" applyAlignment="1" applyProtection="1">
      <alignment horizontal="center" vertical="center"/>
    </xf>
    <xf numFmtId="182" fontId="10" fillId="2" borderId="94" xfId="5" applyNumberFormat="1" applyFont="1" applyFill="1" applyBorder="1" applyAlignment="1" applyProtection="1">
      <alignment horizontal="center" vertical="center"/>
    </xf>
    <xf numFmtId="182" fontId="31" fillId="2" borderId="95" xfId="0" applyNumberFormat="1" applyFont="1" applyFill="1" applyBorder="1" applyAlignment="1" applyProtection="1">
      <alignment vertical="center"/>
      <protection locked="0"/>
    </xf>
    <xf numFmtId="182" fontId="31" fillId="2" borderId="96" xfId="0" applyNumberFormat="1" applyFont="1" applyFill="1" applyBorder="1" applyAlignment="1" applyProtection="1">
      <alignment vertical="center"/>
      <protection locked="0"/>
    </xf>
    <xf numFmtId="182" fontId="31" fillId="2" borderId="97" xfId="0" applyNumberFormat="1" applyFont="1" applyFill="1" applyBorder="1" applyAlignment="1" applyProtection="1">
      <alignment vertical="center"/>
      <protection locked="0"/>
    </xf>
    <xf numFmtId="182" fontId="16" fillId="2" borderId="98" xfId="5" applyNumberFormat="1" applyFont="1" applyFill="1" applyBorder="1" applyAlignment="1" applyProtection="1">
      <alignment horizontal="right" vertical="center"/>
    </xf>
    <xf numFmtId="182" fontId="16" fillId="2" borderId="90" xfId="5" applyNumberFormat="1" applyFont="1" applyFill="1" applyBorder="1" applyAlignment="1" applyProtection="1">
      <alignment vertical="center"/>
    </xf>
    <xf numFmtId="182" fontId="16" fillId="2" borderId="98" xfId="5" applyNumberFormat="1" applyFont="1" applyFill="1" applyBorder="1" applyAlignment="1" applyProtection="1">
      <alignment vertical="center"/>
    </xf>
    <xf numFmtId="182" fontId="31" fillId="2" borderId="99" xfId="0" applyNumberFormat="1" applyFont="1" applyFill="1" applyBorder="1" applyAlignment="1" applyProtection="1">
      <alignment vertical="center"/>
      <protection locked="0"/>
    </xf>
    <xf numFmtId="182" fontId="16" fillId="2" borderId="96" xfId="5" applyNumberFormat="1" applyFont="1" applyFill="1" applyBorder="1" applyAlignment="1" applyProtection="1">
      <alignment vertical="center"/>
    </xf>
    <xf numFmtId="182" fontId="16" fillId="2" borderId="100" xfId="5" applyNumberFormat="1" applyFont="1" applyFill="1" applyBorder="1" applyAlignment="1" applyProtection="1">
      <alignment vertical="center"/>
    </xf>
    <xf numFmtId="182" fontId="16" fillId="2" borderId="99" xfId="0" applyNumberFormat="1" applyFont="1" applyFill="1" applyBorder="1" applyAlignment="1" applyProtection="1">
      <alignment vertical="center"/>
      <protection locked="0"/>
    </xf>
    <xf numFmtId="182" fontId="16" fillId="2" borderId="101" xfId="5" applyNumberFormat="1" applyFont="1" applyFill="1" applyBorder="1" applyAlignment="1" applyProtection="1">
      <alignment vertical="center"/>
    </xf>
    <xf numFmtId="182" fontId="14" fillId="2" borderId="0" xfId="5" applyNumberFormat="1" applyFont="1" applyFill="1" applyBorder="1" applyAlignment="1" applyProtection="1"/>
    <xf numFmtId="182" fontId="31" fillId="2" borderId="102" xfId="0" applyNumberFormat="1" applyFont="1" applyFill="1" applyBorder="1" applyAlignment="1" applyProtection="1">
      <alignment vertical="center"/>
      <protection locked="0"/>
    </xf>
    <xf numFmtId="182" fontId="31" fillId="2" borderId="69" xfId="0" applyNumberFormat="1" applyFont="1" applyFill="1" applyBorder="1" applyAlignment="1" applyProtection="1">
      <alignment vertical="center"/>
      <protection locked="0"/>
    </xf>
    <xf numFmtId="182" fontId="31" fillId="2" borderId="56" xfId="0" applyNumberFormat="1" applyFont="1" applyFill="1" applyBorder="1" applyAlignment="1" applyProtection="1">
      <alignment vertical="center"/>
      <protection locked="0"/>
    </xf>
    <xf numFmtId="182" fontId="31" fillId="2" borderId="103" xfId="0" applyNumberFormat="1" applyFont="1" applyFill="1" applyBorder="1" applyAlignment="1" applyProtection="1">
      <alignment vertical="center"/>
      <protection locked="0"/>
    </xf>
    <xf numFmtId="182" fontId="16" fillId="2" borderId="49" xfId="5" applyNumberFormat="1" applyFont="1" applyFill="1" applyBorder="1" applyAlignment="1" applyProtection="1">
      <alignment horizontal="right" vertical="center"/>
    </xf>
    <xf numFmtId="182" fontId="31" fillId="2" borderId="68" xfId="0" applyNumberFormat="1" applyFont="1" applyFill="1" applyBorder="1" applyAlignment="1" applyProtection="1">
      <alignment vertical="center"/>
      <protection locked="0"/>
    </xf>
    <xf numFmtId="182" fontId="16" fillId="2" borderId="104" xfId="5" applyNumberFormat="1" applyFont="1" applyFill="1" applyBorder="1" applyAlignment="1" applyProtection="1">
      <alignment vertical="center"/>
    </xf>
    <xf numFmtId="182" fontId="16" fillId="2" borderId="68" xfId="0" applyNumberFormat="1" applyFont="1" applyFill="1" applyBorder="1" applyAlignment="1" applyProtection="1">
      <alignment vertical="center"/>
      <protection locked="0"/>
    </xf>
    <xf numFmtId="0" fontId="10" fillId="2" borderId="72" xfId="5" applyFont="1" applyFill="1" applyBorder="1" applyAlignment="1" applyProtection="1">
      <alignment vertical="center"/>
    </xf>
    <xf numFmtId="0" fontId="10" fillId="2" borderId="72" xfId="5" applyFont="1" applyFill="1" applyBorder="1" applyAlignment="1" applyProtection="1">
      <alignment horizontal="center" vertical="center"/>
    </xf>
    <xf numFmtId="0" fontId="10" fillId="2" borderId="109" xfId="0" applyFont="1" applyFill="1" applyBorder="1" applyAlignment="1">
      <alignment horizontal="center" vertical="center"/>
    </xf>
    <xf numFmtId="182" fontId="10" fillId="2" borderId="69" xfId="4" applyNumberFormat="1" applyFont="1" applyFill="1" applyBorder="1" applyAlignment="1" applyProtection="1">
      <alignment vertical="center"/>
    </xf>
    <xf numFmtId="182" fontId="10" fillId="2" borderId="49" xfId="4" applyNumberFormat="1" applyFont="1" applyFill="1" applyBorder="1" applyAlignment="1" applyProtection="1">
      <alignment vertical="center"/>
    </xf>
    <xf numFmtId="182" fontId="10" fillId="2" borderId="110" xfId="4" applyNumberFormat="1" applyFont="1" applyFill="1" applyBorder="1" applyAlignment="1" applyProtection="1">
      <alignment vertical="center"/>
    </xf>
    <xf numFmtId="182" fontId="10" fillId="2" borderId="56" xfId="4" applyNumberFormat="1" applyFont="1" applyFill="1" applyBorder="1" applyAlignment="1" applyProtection="1">
      <alignment vertical="center"/>
    </xf>
    <xf numFmtId="182" fontId="10" fillId="2" borderId="103" xfId="4" applyNumberFormat="1" applyFont="1" applyFill="1" applyBorder="1" applyAlignment="1" applyProtection="1">
      <alignment vertical="center"/>
    </xf>
    <xf numFmtId="0" fontId="10" fillId="2" borderId="72" xfId="0" applyFont="1" applyFill="1" applyBorder="1" applyAlignment="1">
      <alignment horizontal="center" vertical="center"/>
    </xf>
    <xf numFmtId="0" fontId="10" fillId="2" borderId="110" xfId="0" applyFont="1" applyFill="1" applyBorder="1" applyAlignment="1">
      <alignment horizontal="center" vertical="center"/>
    </xf>
    <xf numFmtId="0" fontId="10" fillId="2" borderId="0" xfId="0" applyFont="1" applyFill="1" applyBorder="1" applyAlignment="1">
      <alignment vertical="center"/>
    </xf>
    <xf numFmtId="179" fontId="10" fillId="2" borderId="31" xfId="5" applyNumberFormat="1" applyFont="1" applyFill="1" applyBorder="1" applyAlignment="1" applyProtection="1">
      <alignment vertical="top" wrapText="1"/>
    </xf>
    <xf numFmtId="182" fontId="10" fillId="0" borderId="17" xfId="2" applyNumberFormat="1" applyFont="1" applyFill="1" applyBorder="1" applyAlignment="1" applyProtection="1">
      <alignment vertical="center"/>
    </xf>
    <xf numFmtId="182" fontId="10" fillId="0" borderId="32" xfId="5" applyNumberFormat="1" applyFont="1" applyFill="1" applyBorder="1" applyAlignment="1">
      <alignment vertical="center"/>
    </xf>
    <xf numFmtId="182" fontId="10" fillId="0" borderId="114" xfId="5" applyNumberFormat="1" applyFont="1" applyFill="1" applyBorder="1" applyAlignment="1">
      <alignment vertical="center"/>
    </xf>
    <xf numFmtId="182" fontId="10" fillId="0" borderId="33" xfId="5" applyNumberFormat="1" applyFont="1" applyFill="1" applyBorder="1" applyProtection="1"/>
    <xf numFmtId="182" fontId="10" fillId="0" borderId="37" xfId="5" applyNumberFormat="1" applyFont="1" applyFill="1" applyBorder="1" applyProtection="1"/>
    <xf numFmtId="182" fontId="16" fillId="2" borderId="53" xfId="0" applyNumberFormat="1" applyFont="1" applyFill="1" applyBorder="1" applyAlignment="1" applyProtection="1">
      <alignment vertical="center"/>
      <protection locked="0"/>
    </xf>
    <xf numFmtId="182" fontId="16" fillId="2" borderId="22" xfId="0" applyNumberFormat="1" applyFont="1" applyFill="1" applyBorder="1" applyAlignment="1" applyProtection="1">
      <alignment vertical="center"/>
      <protection locked="0"/>
    </xf>
    <xf numFmtId="180" fontId="10" fillId="0" borderId="0" xfId="0" applyNumberFormat="1" applyFont="1"/>
    <xf numFmtId="180" fontId="16" fillId="0" borderId="7" xfId="0" applyNumberFormat="1" applyFont="1" applyBorder="1" applyAlignment="1" applyProtection="1">
      <alignment vertical="center"/>
    </xf>
    <xf numFmtId="183" fontId="16" fillId="0" borderId="10" xfId="0" applyNumberFormat="1" applyFont="1" applyBorder="1" applyAlignment="1">
      <alignment horizontal="right" vertical="center"/>
    </xf>
    <xf numFmtId="183" fontId="16" fillId="0" borderId="9" xfId="0" applyNumberFormat="1" applyFont="1" applyBorder="1" applyAlignment="1">
      <alignment horizontal="right" vertical="center"/>
    </xf>
    <xf numFmtId="180" fontId="16" fillId="0" borderId="116" xfId="0" applyNumberFormat="1" applyFont="1" applyBorder="1" applyAlignment="1">
      <alignment horizontal="right" vertical="center"/>
    </xf>
    <xf numFmtId="180" fontId="16" fillId="0" borderId="9" xfId="0" applyNumberFormat="1" applyFont="1" applyBorder="1" applyAlignment="1">
      <alignment horizontal="right" vertical="center"/>
    </xf>
    <xf numFmtId="180" fontId="16" fillId="0" borderId="10" xfId="0" applyNumberFormat="1" applyFont="1" applyBorder="1" applyAlignment="1">
      <alignment horizontal="right" vertical="center"/>
    </xf>
    <xf numFmtId="180" fontId="16" fillId="0" borderId="13" xfId="0" applyNumberFormat="1" applyFont="1" applyBorder="1" applyAlignment="1">
      <alignment horizontal="right" vertical="center"/>
    </xf>
    <xf numFmtId="183" fontId="16" fillId="0" borderId="13" xfId="0" applyNumberFormat="1" applyFont="1" applyBorder="1" applyAlignment="1">
      <alignment horizontal="right" vertical="center"/>
    </xf>
    <xf numFmtId="182" fontId="16" fillId="0" borderId="37" xfId="5" applyNumberFormat="1" applyFont="1" applyFill="1" applyBorder="1" applyAlignment="1" applyProtection="1">
      <alignment vertical="center"/>
    </xf>
    <xf numFmtId="182" fontId="25" fillId="0" borderId="32" xfId="5" applyNumberFormat="1" applyFont="1" applyFill="1" applyBorder="1" applyProtection="1"/>
    <xf numFmtId="182" fontId="25" fillId="0" borderId="38" xfId="5" applyNumberFormat="1" applyFont="1" applyFill="1" applyBorder="1" applyProtection="1"/>
    <xf numFmtId="0" fontId="12" fillId="0" borderId="117" xfId="6" applyNumberFormat="1" applyFont="1" applyFill="1" applyBorder="1" applyAlignment="1">
      <alignment horizontal="center" vertical="center"/>
    </xf>
    <xf numFmtId="0" fontId="12" fillId="0" borderId="9" xfId="6" applyNumberFormat="1" applyFont="1" applyFill="1" applyBorder="1" applyAlignment="1">
      <alignment horizontal="center" vertical="center"/>
    </xf>
    <xf numFmtId="0" fontId="12" fillId="0" borderId="118" xfId="6" applyNumberFormat="1" applyFont="1" applyFill="1" applyBorder="1" applyAlignment="1">
      <alignment horizontal="center" vertical="center"/>
    </xf>
    <xf numFmtId="182" fontId="25" fillId="0" borderId="32" xfId="5" applyNumberFormat="1" applyFont="1" applyFill="1" applyBorder="1" applyAlignment="1" applyProtection="1"/>
    <xf numFmtId="182" fontId="10" fillId="0" borderId="80" xfId="5" applyNumberFormat="1" applyFont="1" applyFill="1" applyBorder="1" applyAlignment="1" applyProtection="1">
      <alignment vertical="center"/>
    </xf>
    <xf numFmtId="182" fontId="10" fillId="0" borderId="35" xfId="5" applyNumberFormat="1" applyFont="1" applyFill="1" applyBorder="1" applyAlignment="1">
      <alignment vertical="center"/>
    </xf>
    <xf numFmtId="179" fontId="24" fillId="0" borderId="119" xfId="0" applyNumberFormat="1" applyFont="1" applyFill="1" applyBorder="1" applyAlignment="1" applyProtection="1">
      <alignment horizontal="center" vertical="center"/>
      <protection locked="0"/>
    </xf>
    <xf numFmtId="182" fontId="10" fillId="0" borderId="120" xfId="2" applyNumberFormat="1" applyFont="1" applyFill="1" applyBorder="1" applyProtection="1"/>
    <xf numFmtId="182" fontId="10" fillId="0" borderId="120" xfId="5" applyNumberFormat="1" applyFont="1" applyFill="1" applyBorder="1" applyProtection="1"/>
    <xf numFmtId="182" fontId="10" fillId="0" borderId="121" xfId="2" applyNumberFormat="1" applyFont="1" applyFill="1" applyBorder="1" applyProtection="1"/>
    <xf numFmtId="182" fontId="10" fillId="0" borderId="122" xfId="5" applyNumberFormat="1" applyFont="1" applyFill="1" applyBorder="1" applyProtection="1"/>
    <xf numFmtId="182" fontId="10" fillId="0" borderId="36" xfId="5" applyNumberFormat="1" applyFont="1" applyFill="1" applyBorder="1" applyAlignment="1">
      <alignment vertical="center"/>
    </xf>
    <xf numFmtId="182" fontId="10" fillId="0" borderId="123" xfId="5" applyNumberFormat="1" applyFont="1" applyFill="1" applyBorder="1" applyAlignment="1">
      <alignment vertical="center"/>
    </xf>
    <xf numFmtId="182" fontId="16" fillId="0" borderId="42" xfId="5" applyNumberFormat="1" applyFont="1" applyFill="1" applyBorder="1" applyAlignment="1" applyProtection="1">
      <alignment vertical="center"/>
    </xf>
    <xf numFmtId="182" fontId="16" fillId="0" borderId="33" xfId="5" applyNumberFormat="1" applyFont="1" applyFill="1" applyBorder="1" applyAlignment="1" applyProtection="1">
      <alignment vertical="center"/>
    </xf>
    <xf numFmtId="182" fontId="29" fillId="2" borderId="124" xfId="0" applyNumberFormat="1" applyFont="1" applyFill="1" applyBorder="1" applyAlignment="1">
      <alignment horizontal="center" vertical="center"/>
    </xf>
    <xf numFmtId="182" fontId="30" fillId="2" borderId="119" xfId="0" applyNumberFormat="1" applyFont="1" applyFill="1" applyBorder="1" applyAlignment="1">
      <alignment horizontal="center" vertical="center"/>
    </xf>
    <xf numFmtId="182" fontId="16" fillId="2" borderId="73" xfId="5" applyNumberFormat="1" applyFont="1" applyFill="1" applyBorder="1" applyAlignment="1" applyProtection="1">
      <alignment vertical="center"/>
    </xf>
    <xf numFmtId="0" fontId="10" fillId="0" borderId="34" xfId="5" applyFont="1" applyFill="1" applyBorder="1" applyAlignment="1">
      <alignment horizontal="center" vertical="center"/>
    </xf>
    <xf numFmtId="182" fontId="10" fillId="0" borderId="38" xfId="0" applyNumberFormat="1" applyFont="1" applyFill="1" applyBorder="1" applyAlignment="1">
      <alignment vertical="center"/>
    </xf>
    <xf numFmtId="182" fontId="10" fillId="0" borderId="125" xfId="0" applyNumberFormat="1" applyFont="1" applyFill="1" applyBorder="1" applyAlignment="1">
      <alignment vertical="center"/>
    </xf>
    <xf numFmtId="182" fontId="10" fillId="0" borderId="38" xfId="5" applyNumberFormat="1" applyFont="1" applyFill="1" applyBorder="1" applyAlignment="1">
      <alignment vertical="center"/>
    </xf>
    <xf numFmtId="182" fontId="10" fillId="0" borderId="126" xfId="5" applyNumberFormat="1" applyFont="1" applyFill="1" applyBorder="1" applyAlignment="1">
      <alignment vertical="center"/>
    </xf>
    <xf numFmtId="182" fontId="10" fillId="0" borderId="47" xfId="2" applyNumberFormat="1" applyFont="1" applyFill="1" applyBorder="1" applyProtection="1"/>
    <xf numFmtId="182" fontId="10" fillId="0" borderId="46" xfId="5" applyNumberFormat="1" applyFont="1" applyFill="1" applyBorder="1" applyProtection="1"/>
    <xf numFmtId="182" fontId="10" fillId="0" borderId="127" xfId="2" applyNumberFormat="1" applyFont="1" applyFill="1" applyBorder="1" applyProtection="1"/>
    <xf numFmtId="182" fontId="10" fillId="0" borderId="48" xfId="5" applyNumberFormat="1" applyFont="1" applyFill="1" applyBorder="1" applyProtection="1"/>
    <xf numFmtId="0" fontId="10" fillId="0" borderId="9" xfId="6" applyNumberFormat="1" applyFont="1" applyFill="1" applyBorder="1" applyAlignment="1">
      <alignment horizontal="center" vertical="center"/>
    </xf>
    <xf numFmtId="182" fontId="10" fillId="0" borderId="49" xfId="5" applyNumberFormat="1" applyFont="1" applyFill="1" applyBorder="1" applyProtection="1"/>
    <xf numFmtId="182" fontId="10" fillId="0" borderId="89" xfId="2" applyNumberFormat="1" applyFont="1" applyFill="1" applyBorder="1" applyProtection="1"/>
    <xf numFmtId="182" fontId="10" fillId="0" borderId="87" xfId="5" applyNumberFormat="1" applyFont="1" applyFill="1" applyBorder="1" applyProtection="1"/>
    <xf numFmtId="182" fontId="10" fillId="0" borderId="128" xfId="2" applyNumberFormat="1" applyFont="1" applyFill="1" applyBorder="1" applyProtection="1"/>
    <xf numFmtId="182" fontId="10" fillId="0" borderId="87" xfId="2" applyNumberFormat="1" applyFont="1" applyFill="1" applyBorder="1" applyProtection="1"/>
    <xf numFmtId="182" fontId="10" fillId="0" borderId="118" xfId="5" applyNumberFormat="1" applyFont="1" applyFill="1" applyBorder="1" applyAlignment="1" applyProtection="1">
      <alignment vertical="center"/>
    </xf>
    <xf numFmtId="182" fontId="10" fillId="0" borderId="9" xfId="5" applyNumberFormat="1" applyFont="1" applyFill="1" applyBorder="1" applyAlignment="1">
      <alignment vertical="center"/>
    </xf>
    <xf numFmtId="182" fontId="10" fillId="0" borderId="129" xfId="5" applyNumberFormat="1" applyFont="1" applyFill="1" applyBorder="1" applyAlignment="1" applyProtection="1">
      <alignment vertical="center"/>
    </xf>
    <xf numFmtId="182" fontId="10" fillId="0" borderId="34" xfId="5" applyNumberFormat="1" applyFont="1" applyFill="1" applyBorder="1" applyAlignment="1">
      <alignment vertical="center"/>
    </xf>
    <xf numFmtId="182" fontId="10" fillId="0" borderId="21" xfId="5" applyNumberFormat="1" applyFont="1" applyFill="1" applyBorder="1" applyAlignment="1">
      <alignment vertical="center"/>
    </xf>
    <xf numFmtId="182" fontId="10" fillId="0" borderId="88" xfId="5" applyNumberFormat="1" applyFont="1" applyFill="1" applyBorder="1" applyAlignment="1" applyProtection="1">
      <alignment vertical="center"/>
    </xf>
    <xf numFmtId="182" fontId="10" fillId="0" borderId="37" xfId="5" applyNumberFormat="1" applyFont="1" applyFill="1" applyBorder="1" applyAlignment="1">
      <alignment vertical="center"/>
    </xf>
    <xf numFmtId="182" fontId="16" fillId="0" borderId="0" xfId="5" applyNumberFormat="1" applyFont="1" applyFill="1" applyAlignment="1">
      <alignment horizontal="left"/>
    </xf>
    <xf numFmtId="182" fontId="25" fillId="0" borderId="37" xfId="1" applyNumberFormat="1" applyFont="1" applyFill="1" applyBorder="1" applyAlignment="1" applyProtection="1">
      <alignment vertical="center"/>
    </xf>
    <xf numFmtId="182" fontId="25" fillId="0" borderId="37" xfId="5" applyNumberFormat="1" applyFont="1" applyFill="1" applyBorder="1" applyAlignment="1" applyProtection="1">
      <alignment vertical="center"/>
    </xf>
    <xf numFmtId="182" fontId="25" fillId="0" borderId="98" xfId="5" applyNumberFormat="1" applyFont="1" applyFill="1" applyBorder="1" applyAlignment="1" applyProtection="1">
      <alignment vertical="center"/>
    </xf>
    <xf numFmtId="182" fontId="25" fillId="0" borderId="38" xfId="5" applyNumberFormat="1" applyFont="1" applyFill="1" applyBorder="1" applyAlignment="1" applyProtection="1">
      <alignment vertical="center"/>
    </xf>
    <xf numFmtId="182" fontId="25" fillId="0" borderId="49" xfId="5" applyNumberFormat="1" applyFont="1" applyFill="1" applyBorder="1" applyAlignment="1" applyProtection="1">
      <alignment vertical="center"/>
    </xf>
    <xf numFmtId="182" fontId="3" fillId="0" borderId="0" xfId="5" applyNumberFormat="1" applyFont="1" applyFill="1" applyBorder="1" applyAlignment="1"/>
    <xf numFmtId="182" fontId="3" fillId="0" borderId="0" xfId="5" applyNumberFormat="1" applyFont="1" applyFill="1" applyAlignment="1"/>
    <xf numFmtId="182" fontId="31" fillId="0" borderId="39" xfId="0" applyNumberFormat="1" applyFont="1" applyFill="1" applyBorder="1" applyAlignment="1" applyProtection="1">
      <alignment vertical="center"/>
      <protection locked="0"/>
    </xf>
    <xf numFmtId="182" fontId="31" fillId="0" borderId="22" xfId="0" applyNumberFormat="1" applyFont="1" applyFill="1" applyBorder="1" applyAlignment="1" applyProtection="1">
      <alignment vertical="center"/>
      <protection locked="0"/>
    </xf>
    <xf numFmtId="182" fontId="31" fillId="0" borderId="99" xfId="0" applyNumberFormat="1" applyFont="1" applyFill="1" applyBorder="1" applyAlignment="1" applyProtection="1">
      <alignment vertical="center"/>
      <protection locked="0"/>
    </xf>
    <xf numFmtId="182" fontId="31" fillId="0" borderId="68" xfId="0" applyNumberFormat="1" applyFont="1" applyFill="1" applyBorder="1" applyAlignment="1" applyProtection="1">
      <alignment vertical="center"/>
      <protection locked="0"/>
    </xf>
    <xf numFmtId="0" fontId="10" fillId="0" borderId="9" xfId="6" applyFont="1" applyFill="1" applyBorder="1" applyAlignment="1">
      <alignment horizontal="center" vertical="center"/>
    </xf>
    <xf numFmtId="182" fontId="16" fillId="0" borderId="69" xfId="5" applyNumberFormat="1" applyFont="1" applyFill="1" applyBorder="1" applyAlignment="1" applyProtection="1">
      <alignment vertical="center"/>
    </xf>
    <xf numFmtId="182" fontId="16" fillId="0" borderId="49" xfId="5" applyNumberFormat="1" applyFont="1" applyFill="1" applyBorder="1" applyAlignment="1" applyProtection="1">
      <alignment vertical="center"/>
    </xf>
    <xf numFmtId="182" fontId="16" fillId="0" borderId="21" xfId="5" applyNumberFormat="1" applyFont="1" applyFill="1" applyBorder="1" applyAlignment="1" applyProtection="1">
      <alignment vertical="center"/>
    </xf>
    <xf numFmtId="182" fontId="16" fillId="0" borderId="56" xfId="5" applyNumberFormat="1" applyFont="1" applyFill="1" applyBorder="1" applyAlignment="1" applyProtection="1">
      <alignment vertical="center"/>
    </xf>
    <xf numFmtId="182" fontId="16" fillId="0" borderId="22" xfId="5" applyNumberFormat="1" applyFont="1" applyFill="1" applyBorder="1" applyAlignment="1" applyProtection="1">
      <alignment vertical="center"/>
    </xf>
    <xf numFmtId="182" fontId="16" fillId="0" borderId="39" xfId="5" applyNumberFormat="1" applyFont="1" applyFill="1" applyBorder="1" applyAlignment="1" applyProtection="1">
      <alignment vertical="center"/>
    </xf>
    <xf numFmtId="182" fontId="16" fillId="0" borderId="68" xfId="5" applyNumberFormat="1" applyFont="1" applyFill="1" applyBorder="1" applyAlignment="1" applyProtection="1">
      <alignment vertical="center"/>
    </xf>
    <xf numFmtId="0" fontId="10" fillId="0" borderId="88" xfId="6" applyFont="1" applyFill="1" applyBorder="1" applyAlignment="1">
      <alignment horizontal="center" vertical="center"/>
    </xf>
    <xf numFmtId="184" fontId="16" fillId="0" borderId="32" xfId="0" applyNumberFormat="1" applyFont="1" applyFill="1" applyBorder="1" applyAlignment="1" applyProtection="1">
      <protection locked="0"/>
    </xf>
    <xf numFmtId="184" fontId="16" fillId="0" borderId="33" xfId="5" applyNumberFormat="1" applyFont="1" applyFill="1" applyBorder="1" applyProtection="1"/>
    <xf numFmtId="177" fontId="25" fillId="0" borderId="33" xfId="5" applyNumberFormat="1" applyFont="1" applyFill="1" applyBorder="1" applyProtection="1"/>
    <xf numFmtId="184" fontId="25" fillId="0" borderId="33" xfId="5" applyNumberFormat="1" applyFont="1" applyFill="1" applyBorder="1" applyProtection="1"/>
    <xf numFmtId="180" fontId="25" fillId="0" borderId="33" xfId="5" applyNumberFormat="1" applyFont="1" applyFill="1" applyBorder="1" applyProtection="1"/>
    <xf numFmtId="180" fontId="25" fillId="0" borderId="69" xfId="5" applyNumberFormat="1" applyFont="1" applyFill="1" applyBorder="1" applyProtection="1"/>
    <xf numFmtId="0" fontId="10" fillId="0" borderId="88" xfId="6" applyNumberFormat="1" applyFont="1" applyFill="1" applyBorder="1" applyAlignment="1">
      <alignment horizontal="center" vertical="center"/>
    </xf>
    <xf numFmtId="184" fontId="16" fillId="0" borderId="34" xfId="0" applyNumberFormat="1" applyFont="1" applyFill="1" applyBorder="1" applyAlignment="1" applyProtection="1">
      <protection locked="0"/>
    </xf>
    <xf numFmtId="184" fontId="16" fillId="0" borderId="21" xfId="5" applyNumberFormat="1" applyFont="1" applyFill="1" applyBorder="1" applyProtection="1"/>
    <xf numFmtId="177" fontId="25" fillId="0" borderId="21" xfId="5" applyNumberFormat="1" applyFont="1" applyFill="1" applyBorder="1" applyProtection="1"/>
    <xf numFmtId="184" fontId="25" fillId="0" borderId="21" xfId="5" applyNumberFormat="1" applyFont="1" applyFill="1" applyBorder="1" applyProtection="1"/>
    <xf numFmtId="180" fontId="25" fillId="0" borderId="21" xfId="5" applyNumberFormat="1" applyFont="1" applyFill="1" applyBorder="1" applyProtection="1"/>
    <xf numFmtId="180" fontId="25" fillId="0" borderId="56" xfId="5" applyNumberFormat="1" applyFont="1" applyFill="1" applyBorder="1" applyProtection="1"/>
    <xf numFmtId="184" fontId="25" fillId="0" borderId="29" xfId="5" applyNumberFormat="1" applyFont="1" applyFill="1" applyBorder="1" applyProtection="1"/>
    <xf numFmtId="176" fontId="16" fillId="0" borderId="9" xfId="5" applyNumberFormat="1" applyFont="1" applyFill="1" applyBorder="1"/>
    <xf numFmtId="184" fontId="25" fillId="0" borderId="24" xfId="5" applyNumberFormat="1" applyFont="1" applyFill="1" applyBorder="1" applyProtection="1"/>
    <xf numFmtId="184" fontId="25" fillId="0" borderId="37" xfId="5" applyNumberFormat="1" applyFont="1" applyFill="1" applyBorder="1" applyProtection="1"/>
    <xf numFmtId="0" fontId="10" fillId="0" borderId="131" xfId="6" applyNumberFormat="1" applyFont="1" applyFill="1" applyBorder="1" applyAlignment="1">
      <alignment horizontal="center" vertical="center"/>
    </xf>
    <xf numFmtId="184" fontId="16" fillId="0" borderId="26" xfId="0" applyNumberFormat="1" applyFont="1" applyFill="1" applyBorder="1" applyAlignment="1" applyProtection="1">
      <protection locked="0"/>
    </xf>
    <xf numFmtId="184" fontId="16" fillId="0" borderId="29" xfId="5" applyNumberFormat="1" applyFont="1" applyFill="1" applyBorder="1" applyProtection="1"/>
    <xf numFmtId="184" fontId="16" fillId="0" borderId="132" xfId="0" applyNumberFormat="1" applyFont="1" applyFill="1" applyBorder="1" applyAlignment="1" applyProtection="1">
      <protection locked="0"/>
    </xf>
    <xf numFmtId="184" fontId="16" fillId="0" borderId="133" xfId="0" applyNumberFormat="1" applyFont="1" applyFill="1" applyBorder="1" applyAlignment="1" applyProtection="1">
      <protection locked="0"/>
    </xf>
    <xf numFmtId="177" fontId="25" fillId="0" borderId="133" xfId="0" applyNumberFormat="1" applyFont="1" applyFill="1" applyBorder="1" applyAlignment="1" applyProtection="1">
      <protection locked="0"/>
    </xf>
    <xf numFmtId="184" fontId="25" fillId="0" borderId="133" xfId="0" applyNumberFormat="1" applyFont="1" applyFill="1" applyBorder="1" applyAlignment="1" applyProtection="1">
      <protection locked="0"/>
    </xf>
    <xf numFmtId="180" fontId="25" fillId="0" borderId="133" xfId="0" applyNumberFormat="1" applyFont="1" applyFill="1" applyBorder="1" applyAlignment="1" applyProtection="1">
      <protection locked="0"/>
    </xf>
    <xf numFmtId="182" fontId="16" fillId="0" borderId="32" xfId="5" applyNumberFormat="1" applyFont="1" applyFill="1" applyBorder="1" applyProtection="1"/>
    <xf numFmtId="182" fontId="16" fillId="0" borderId="33" xfId="5" applyNumberFormat="1" applyFont="1" applyFill="1" applyBorder="1" applyProtection="1"/>
    <xf numFmtId="182" fontId="16" fillId="0" borderId="32" xfId="5" applyNumberFormat="1" applyFont="1" applyFill="1" applyBorder="1" applyAlignment="1" applyProtection="1"/>
    <xf numFmtId="0" fontId="23" fillId="0" borderId="0" xfId="5" applyFont="1" applyFill="1"/>
    <xf numFmtId="182" fontId="16" fillId="0" borderId="34" xfId="5" applyNumberFormat="1" applyFont="1" applyFill="1" applyBorder="1" applyProtection="1"/>
    <xf numFmtId="182" fontId="16" fillId="0" borderId="37" xfId="5" applyNumberFormat="1" applyFont="1" applyFill="1" applyBorder="1" applyProtection="1"/>
    <xf numFmtId="182" fontId="16" fillId="0" borderId="38" xfId="5" applyNumberFormat="1" applyFont="1" applyFill="1" applyBorder="1" applyProtection="1"/>
    <xf numFmtId="182" fontId="16" fillId="0" borderId="38" xfId="5" applyNumberFormat="1" applyFont="1" applyFill="1" applyBorder="1" applyAlignment="1" applyProtection="1"/>
    <xf numFmtId="182" fontId="16" fillId="0" borderId="39" xfId="5" applyNumberFormat="1" applyFont="1" applyFill="1" applyBorder="1" applyProtection="1"/>
    <xf numFmtId="0" fontId="23" fillId="0" borderId="0" xfId="5" applyFont="1" applyFill="1" applyBorder="1"/>
    <xf numFmtId="182" fontId="25" fillId="0" borderId="69" xfId="5" applyNumberFormat="1" applyFont="1" applyFill="1" applyBorder="1" applyAlignment="1" applyProtection="1"/>
    <xf numFmtId="182" fontId="25" fillId="0" borderId="49" xfId="5" applyNumberFormat="1" applyFont="1" applyFill="1" applyBorder="1" applyProtection="1"/>
    <xf numFmtId="182" fontId="16" fillId="0" borderId="69" xfId="5" applyNumberFormat="1" applyFont="1" applyFill="1" applyBorder="1" applyAlignment="1" applyProtection="1"/>
    <xf numFmtId="182" fontId="16" fillId="0" borderId="49" xfId="5" applyNumberFormat="1" applyFont="1" applyFill="1" applyBorder="1" applyAlignment="1" applyProtection="1"/>
    <xf numFmtId="182" fontId="16" fillId="0" borderId="49" xfId="5" applyNumberFormat="1" applyFont="1" applyFill="1" applyBorder="1" applyProtection="1"/>
    <xf numFmtId="182" fontId="16" fillId="0" borderId="68" xfId="5" applyNumberFormat="1" applyFont="1" applyFill="1" applyBorder="1" applyProtection="1"/>
    <xf numFmtId="0" fontId="12" fillId="0" borderId="34" xfId="5" applyFont="1" applyFill="1" applyBorder="1" applyAlignment="1" applyProtection="1">
      <alignment horizontal="center" vertical="center"/>
    </xf>
    <xf numFmtId="0" fontId="10" fillId="0" borderId="34" xfId="5" applyFont="1" applyFill="1" applyBorder="1" applyAlignment="1" applyProtection="1">
      <alignment horizontal="center" vertical="center"/>
    </xf>
    <xf numFmtId="0" fontId="10" fillId="0" borderId="17" xfId="0" applyFont="1" applyFill="1" applyBorder="1" applyAlignment="1">
      <alignment horizontal="center" vertical="center"/>
    </xf>
    <xf numFmtId="179" fontId="10" fillId="0" borderId="32" xfId="5" applyNumberFormat="1" applyFont="1" applyFill="1" applyBorder="1" applyAlignment="1">
      <alignment vertical="center"/>
    </xf>
    <xf numFmtId="179" fontId="10" fillId="0" borderId="17" xfId="5" applyNumberFormat="1" applyFont="1" applyFill="1" applyBorder="1" applyAlignment="1">
      <alignment vertical="center"/>
    </xf>
    <xf numFmtId="179" fontId="10" fillId="0" borderId="34" xfId="5" applyNumberFormat="1" applyFont="1" applyFill="1" applyBorder="1" applyAlignment="1">
      <alignment vertical="center"/>
    </xf>
    <xf numFmtId="179" fontId="10" fillId="0" borderId="19" xfId="5" applyNumberFormat="1" applyFont="1" applyFill="1" applyBorder="1" applyAlignment="1">
      <alignment vertical="center"/>
    </xf>
    <xf numFmtId="179" fontId="10" fillId="0" borderId="134" xfId="5" applyNumberFormat="1" applyFont="1" applyFill="1" applyBorder="1" applyAlignment="1">
      <alignment vertical="center"/>
    </xf>
    <xf numFmtId="179" fontId="10" fillId="0" borderId="135" xfId="5" applyNumberFormat="1" applyFont="1" applyFill="1" applyBorder="1" applyAlignment="1">
      <alignment vertical="center"/>
    </xf>
    <xf numFmtId="0" fontId="10" fillId="0" borderId="136" xfId="0" applyFont="1" applyFill="1" applyBorder="1" applyAlignment="1">
      <alignment horizontal="center" vertical="center"/>
    </xf>
    <xf numFmtId="182" fontId="31" fillId="0" borderId="32" xfId="0" applyNumberFormat="1" applyFont="1" applyFill="1" applyBorder="1" applyAlignment="1" applyProtection="1">
      <alignment vertical="center"/>
      <protection locked="0"/>
    </xf>
    <xf numFmtId="182" fontId="31" fillId="0" borderId="33" xfId="0" applyNumberFormat="1" applyFont="1" applyFill="1" applyBorder="1" applyAlignment="1" applyProtection="1">
      <alignment vertical="center"/>
      <protection locked="0"/>
    </xf>
    <xf numFmtId="182" fontId="31" fillId="0" borderId="96" xfId="0" applyNumberFormat="1" applyFont="1" applyFill="1" applyBorder="1" applyAlignment="1" applyProtection="1">
      <alignment vertical="center"/>
      <protection locked="0"/>
    </xf>
    <xf numFmtId="182" fontId="31" fillId="0" borderId="69" xfId="0" applyNumberFormat="1" applyFont="1" applyFill="1" applyBorder="1" applyAlignment="1" applyProtection="1">
      <alignment vertical="center"/>
      <protection locked="0"/>
    </xf>
    <xf numFmtId="182" fontId="35" fillId="0" borderId="33" xfId="0" applyNumberFormat="1" applyFont="1" applyFill="1" applyBorder="1" applyAlignment="1" applyProtection="1">
      <alignment vertical="center"/>
      <protection locked="0"/>
    </xf>
    <xf numFmtId="182" fontId="35" fillId="0" borderId="32" xfId="0" applyNumberFormat="1" applyFont="1" applyFill="1" applyBorder="1" applyAlignment="1" applyProtection="1">
      <alignment vertical="center"/>
      <protection locked="0"/>
    </xf>
    <xf numFmtId="182" fontId="35" fillId="0" borderId="69" xfId="0" applyNumberFormat="1" applyFont="1" applyFill="1" applyBorder="1" applyAlignment="1" applyProtection="1">
      <alignment vertical="center"/>
      <protection locked="0"/>
    </xf>
    <xf numFmtId="178" fontId="23" fillId="0" borderId="0" xfId="5" applyNumberFormat="1" applyFont="1" applyFill="1" applyBorder="1"/>
    <xf numFmtId="178" fontId="23" fillId="0" borderId="0" xfId="5" applyNumberFormat="1" applyFont="1" applyFill="1"/>
    <xf numFmtId="178" fontId="3" fillId="0" borderId="0" xfId="5" applyNumberFormat="1" applyFont="1" applyFill="1" applyBorder="1"/>
    <xf numFmtId="178" fontId="3" fillId="0" borderId="0" xfId="5" applyNumberFormat="1" applyFont="1" applyFill="1"/>
    <xf numFmtId="182" fontId="10" fillId="0" borderId="33" xfId="5" applyNumberFormat="1" applyFont="1" applyFill="1" applyBorder="1" applyAlignment="1" applyProtection="1">
      <alignment vertical="center"/>
    </xf>
    <xf numFmtId="182" fontId="10" fillId="0" borderId="114" xfId="5" applyNumberFormat="1" applyFont="1" applyFill="1" applyBorder="1" applyAlignment="1" applyProtection="1">
      <alignment vertical="center"/>
    </xf>
    <xf numFmtId="0" fontId="12" fillId="0" borderId="0" xfId="5" applyFont="1" applyFill="1" applyProtection="1"/>
    <xf numFmtId="182" fontId="3" fillId="0" borderId="0" xfId="5" applyNumberFormat="1" applyFont="1" applyFill="1"/>
    <xf numFmtId="182" fontId="10" fillId="0" borderId="137" xfId="5" applyNumberFormat="1" applyFont="1" applyFill="1" applyBorder="1" applyAlignment="1">
      <alignment vertical="center"/>
    </xf>
    <xf numFmtId="182" fontId="10" fillId="0" borderId="138" xfId="5" applyNumberFormat="1" applyFont="1" applyFill="1" applyBorder="1" applyAlignment="1">
      <alignment vertical="center"/>
    </xf>
    <xf numFmtId="182" fontId="10" fillId="0" borderId="27" xfId="5" applyNumberFormat="1" applyFont="1" applyFill="1" applyBorder="1" applyAlignment="1">
      <alignment vertical="center"/>
    </xf>
    <xf numFmtId="179" fontId="10" fillId="0" borderId="27" xfId="5" applyNumberFormat="1" applyFont="1" applyFill="1" applyBorder="1" applyAlignment="1">
      <alignment vertical="center"/>
    </xf>
    <xf numFmtId="179" fontId="10" fillId="0" borderId="114" xfId="5" applyNumberFormat="1" applyFont="1" applyFill="1" applyBorder="1" applyAlignment="1">
      <alignment vertical="center"/>
    </xf>
    <xf numFmtId="184" fontId="31" fillId="0" borderId="33" xfId="0" applyNumberFormat="1" applyFont="1" applyFill="1" applyBorder="1" applyAlignment="1" applyProtection="1">
      <alignment vertical="center"/>
      <protection locked="0"/>
    </xf>
    <xf numFmtId="184" fontId="31" fillId="0" borderId="32" xfId="0" applyNumberFormat="1" applyFont="1" applyFill="1" applyBorder="1" applyAlignment="1" applyProtection="1">
      <alignment vertical="center"/>
      <protection locked="0"/>
    </xf>
    <xf numFmtId="184" fontId="35" fillId="0" borderId="33" xfId="0" applyNumberFormat="1" applyFont="1" applyFill="1" applyBorder="1" applyAlignment="1" applyProtection="1">
      <alignment vertical="center"/>
      <protection locked="0"/>
    </xf>
    <xf numFmtId="184" fontId="31" fillId="0" borderId="139" xfId="0" applyNumberFormat="1" applyFont="1" applyFill="1" applyBorder="1" applyAlignment="1" applyProtection="1">
      <alignment vertical="center"/>
      <protection locked="0"/>
    </xf>
    <xf numFmtId="184" fontId="31" fillId="0" borderId="96" xfId="0" applyNumberFormat="1" applyFont="1" applyFill="1" applyBorder="1" applyAlignment="1" applyProtection="1">
      <alignment vertical="center"/>
      <protection locked="0"/>
    </xf>
    <xf numFmtId="184" fontId="35" fillId="0" borderId="32" xfId="0" applyNumberFormat="1" applyFont="1" applyFill="1" applyBorder="1" applyAlignment="1" applyProtection="1">
      <alignment vertical="center"/>
      <protection locked="0"/>
    </xf>
    <xf numFmtId="177" fontId="35" fillId="0" borderId="32" xfId="0" applyNumberFormat="1" applyFont="1" applyFill="1" applyBorder="1" applyAlignment="1" applyProtection="1">
      <alignment vertical="center"/>
      <protection locked="0"/>
    </xf>
    <xf numFmtId="177" fontId="35" fillId="0" borderId="33" xfId="0" applyNumberFormat="1" applyFont="1" applyFill="1" applyBorder="1" applyAlignment="1" applyProtection="1">
      <alignment vertical="center"/>
      <protection locked="0"/>
    </xf>
    <xf numFmtId="0" fontId="12" fillId="0" borderId="30" xfId="0" applyFont="1" applyFill="1" applyBorder="1" applyAlignment="1">
      <alignment horizontal="center" vertical="center"/>
    </xf>
    <xf numFmtId="182" fontId="12" fillId="0" borderId="19" xfId="4" applyNumberFormat="1" applyFont="1" applyFill="1" applyBorder="1" applyAlignment="1" applyProtection="1">
      <alignment vertical="center"/>
    </xf>
    <xf numFmtId="182" fontId="12" fillId="0" borderId="32" xfId="4" applyNumberFormat="1" applyFont="1" applyFill="1" applyBorder="1" applyAlignment="1" applyProtection="1">
      <alignment vertical="center"/>
    </xf>
    <xf numFmtId="182" fontId="12" fillId="0" borderId="33" xfId="4" applyNumberFormat="1" applyFont="1" applyFill="1" applyBorder="1" applyAlignment="1" applyProtection="1">
      <alignment vertical="center"/>
    </xf>
    <xf numFmtId="0" fontId="10" fillId="0" borderId="0" xfId="0" applyFont="1" applyFill="1"/>
    <xf numFmtId="182" fontId="10" fillId="0" borderId="141" xfId="5" applyNumberFormat="1" applyFont="1" applyFill="1" applyBorder="1" applyAlignment="1">
      <alignment vertical="center"/>
    </xf>
    <xf numFmtId="182" fontId="10" fillId="0" borderId="69" xfId="5" applyNumberFormat="1" applyFont="1" applyFill="1" applyBorder="1" applyAlignment="1" applyProtection="1">
      <alignment vertical="center"/>
    </xf>
    <xf numFmtId="182" fontId="10" fillId="0" borderId="142" xfId="2" applyNumberFormat="1" applyFont="1" applyFill="1" applyBorder="1" applyProtection="1"/>
    <xf numFmtId="182" fontId="10" fillId="0" borderId="143" xfId="5" applyNumberFormat="1" applyFont="1" applyFill="1" applyBorder="1" applyProtection="1"/>
    <xf numFmtId="182" fontId="25" fillId="2" borderId="69" xfId="5" applyNumberFormat="1" applyFont="1" applyFill="1" applyBorder="1" applyAlignment="1" applyProtection="1">
      <alignment vertical="center"/>
    </xf>
    <xf numFmtId="182" fontId="25" fillId="2" borderId="49" xfId="5" applyNumberFormat="1" applyFont="1" applyFill="1" applyBorder="1" applyAlignment="1" applyProtection="1">
      <alignment vertical="center"/>
    </xf>
    <xf numFmtId="182" fontId="25" fillId="2" borderId="56" xfId="5" applyNumberFormat="1" applyFont="1" applyFill="1" applyBorder="1" applyAlignment="1" applyProtection="1">
      <alignment vertical="center"/>
    </xf>
    <xf numFmtId="182" fontId="10" fillId="0" borderId="38" xfId="3" applyNumberFormat="1" applyFont="1" applyFill="1" applyBorder="1" applyProtection="1"/>
    <xf numFmtId="182" fontId="10" fillId="0" borderId="9" xfId="5" applyNumberFormat="1" applyFont="1" applyFill="1" applyBorder="1" applyProtection="1"/>
    <xf numFmtId="182" fontId="10" fillId="0" borderId="39" xfId="5" applyNumberFormat="1" applyFont="1" applyFill="1" applyBorder="1" applyProtection="1"/>
    <xf numFmtId="182" fontId="10" fillId="0" borderId="145" xfId="2" applyNumberFormat="1" applyFont="1" applyFill="1" applyBorder="1" applyProtection="1"/>
    <xf numFmtId="182" fontId="10" fillId="0" borderId="39" xfId="2" applyNumberFormat="1" applyFont="1" applyFill="1" applyBorder="1" applyProtection="1"/>
    <xf numFmtId="182" fontId="10" fillId="0" borderId="68" xfId="2" applyNumberFormat="1" applyFont="1" applyFill="1" applyBorder="1" applyProtection="1"/>
    <xf numFmtId="0" fontId="10" fillId="0" borderId="27" xfId="0" applyFont="1" applyFill="1" applyBorder="1" applyAlignment="1">
      <alignment horizontal="center" vertical="center"/>
    </xf>
    <xf numFmtId="182" fontId="10" fillId="0" borderId="75" xfId="5" applyNumberFormat="1" applyFont="1" applyFill="1" applyBorder="1" applyAlignment="1">
      <alignment vertical="center"/>
    </xf>
    <xf numFmtId="182" fontId="10" fillId="0" borderId="90" xfId="5" applyNumberFormat="1" applyFont="1" applyFill="1" applyBorder="1" applyAlignment="1">
      <alignment vertical="center"/>
    </xf>
    <xf numFmtId="182" fontId="10" fillId="0" borderId="91" xfId="5" applyNumberFormat="1" applyFont="1" applyFill="1" applyBorder="1" applyAlignment="1">
      <alignment vertical="center"/>
    </xf>
    <xf numFmtId="182" fontId="10" fillId="0" borderId="24" xfId="5" applyNumberFormat="1" applyFont="1" applyFill="1" applyBorder="1" applyAlignment="1">
      <alignment vertical="center"/>
    </xf>
    <xf numFmtId="179" fontId="10" fillId="0" borderId="24" xfId="5" applyNumberFormat="1" applyFont="1" applyFill="1" applyBorder="1" applyAlignment="1">
      <alignment vertical="center"/>
    </xf>
    <xf numFmtId="179" fontId="10" fillId="0" borderId="91" xfId="5" applyNumberFormat="1" applyFont="1" applyFill="1" applyBorder="1" applyAlignment="1">
      <alignment vertical="center"/>
    </xf>
    <xf numFmtId="179" fontId="10" fillId="0" borderId="141" xfId="5" applyNumberFormat="1" applyFont="1" applyFill="1" applyBorder="1" applyAlignment="1">
      <alignment vertical="center"/>
    </xf>
    <xf numFmtId="182" fontId="10" fillId="0" borderId="7" xfId="5" applyNumberFormat="1" applyFont="1" applyFill="1" applyBorder="1" applyAlignment="1">
      <alignment vertical="center"/>
    </xf>
    <xf numFmtId="182" fontId="10" fillId="0" borderId="146" xfId="5" applyNumberFormat="1" applyFont="1" applyFill="1" applyBorder="1" applyAlignment="1">
      <alignment vertical="center"/>
    </xf>
    <xf numFmtId="179" fontId="10" fillId="0" borderId="148" xfId="5" applyNumberFormat="1" applyFont="1" applyFill="1" applyBorder="1" applyAlignment="1">
      <alignment vertical="center"/>
    </xf>
    <xf numFmtId="0" fontId="12" fillId="0" borderId="0" xfId="5" applyFont="1" applyFill="1" applyBorder="1" applyProtection="1"/>
    <xf numFmtId="0" fontId="13" fillId="0" borderId="0" xfId="5" applyFont="1" applyFill="1" applyBorder="1" applyAlignment="1" applyProtection="1">
      <alignment horizontal="left"/>
    </xf>
    <xf numFmtId="0" fontId="13" fillId="0" borderId="0" xfId="5" applyFont="1" applyFill="1" applyBorder="1" applyProtection="1"/>
    <xf numFmtId="0" fontId="13" fillId="0" borderId="0" xfId="5" applyFont="1" applyFill="1" applyProtection="1"/>
    <xf numFmtId="0" fontId="13" fillId="0" borderId="0" xfId="5" applyFont="1" applyFill="1"/>
    <xf numFmtId="0" fontId="29" fillId="0" borderId="30" xfId="5" applyFont="1" applyFill="1" applyBorder="1" applyAlignment="1" applyProtection="1">
      <alignment horizontal="center"/>
    </xf>
    <xf numFmtId="0" fontId="10" fillId="0" borderId="149" xfId="5" applyFont="1" applyFill="1" applyBorder="1"/>
    <xf numFmtId="0" fontId="3" fillId="0" borderId="0" xfId="5" applyFont="1" applyFill="1" applyAlignment="1">
      <alignment horizontal="left"/>
    </xf>
    <xf numFmtId="0" fontId="29" fillId="0" borderId="16" xfId="5" applyFont="1" applyFill="1" applyBorder="1" applyAlignment="1" applyProtection="1">
      <alignment horizontal="center"/>
    </xf>
    <xf numFmtId="0" fontId="10" fillId="0" borderId="29" xfId="5" applyFont="1" applyFill="1" applyBorder="1" applyAlignment="1">
      <alignment horizontal="center"/>
    </xf>
    <xf numFmtId="0" fontId="10" fillId="0" borderId="27" xfId="5" applyFont="1" applyFill="1" applyBorder="1"/>
    <xf numFmtId="0" fontId="10" fillId="0" borderId="150" xfId="5" applyFont="1" applyFill="1" applyBorder="1" applyAlignment="1">
      <alignment horizontal="center"/>
    </xf>
    <xf numFmtId="0" fontId="10" fillId="0" borderId="16" xfId="5" applyFont="1" applyFill="1" applyBorder="1" applyAlignment="1">
      <alignment horizontal="center"/>
    </xf>
    <xf numFmtId="0" fontId="21" fillId="0" borderId="16" xfId="5" applyFont="1" applyFill="1" applyBorder="1" applyAlignment="1">
      <alignment horizontal="center"/>
    </xf>
    <xf numFmtId="0" fontId="10" fillId="0" borderId="26" xfId="5" applyFont="1" applyFill="1" applyBorder="1" applyAlignment="1">
      <alignment horizontal="center"/>
    </xf>
    <xf numFmtId="0" fontId="21" fillId="0" borderId="26" xfId="5" applyFont="1" applyFill="1" applyBorder="1" applyAlignment="1">
      <alignment horizontal="center"/>
    </xf>
    <xf numFmtId="0" fontId="10" fillId="0" borderId="151" xfId="5" applyFont="1" applyFill="1" applyBorder="1" applyAlignment="1">
      <alignment horizontal="center"/>
    </xf>
    <xf numFmtId="0" fontId="21" fillId="0" borderId="150" xfId="5" applyFont="1" applyFill="1" applyBorder="1" applyAlignment="1">
      <alignment horizontal="center"/>
    </xf>
    <xf numFmtId="0" fontId="10" fillId="0" borderId="16" xfId="5" applyFont="1" applyFill="1" applyBorder="1"/>
    <xf numFmtId="0" fontId="10" fillId="0" borderId="28" xfId="5" applyFont="1" applyFill="1" applyBorder="1"/>
    <xf numFmtId="0" fontId="10" fillId="0" borderId="150" xfId="5" applyFont="1" applyFill="1" applyBorder="1"/>
    <xf numFmtId="0" fontId="10" fillId="0" borderId="38" xfId="5" applyFont="1" applyFill="1" applyBorder="1" applyAlignment="1">
      <alignment horizontal="center"/>
    </xf>
    <xf numFmtId="0" fontId="10" fillId="0" borderId="53" xfId="5" applyFont="1" applyFill="1" applyBorder="1" applyAlignment="1">
      <alignment horizontal="center"/>
    </xf>
    <xf numFmtId="0" fontId="10" fillId="0" borderId="37" xfId="5" applyFont="1" applyFill="1" applyBorder="1" applyAlignment="1">
      <alignment horizontal="center"/>
    </xf>
    <xf numFmtId="179" fontId="10" fillId="0" borderId="60" xfId="5" applyNumberFormat="1" applyFont="1" applyFill="1" applyBorder="1" applyAlignment="1">
      <alignment vertical="center"/>
    </xf>
    <xf numFmtId="179" fontId="10" fillId="0" borderId="152" xfId="5" applyNumberFormat="1" applyFont="1" applyFill="1" applyBorder="1" applyAlignment="1">
      <alignment vertical="center"/>
    </xf>
    <xf numFmtId="179" fontId="10" fillId="0" borderId="153" xfId="5" applyNumberFormat="1" applyFont="1" applyFill="1" applyBorder="1" applyAlignment="1">
      <alignment vertical="center"/>
    </xf>
    <xf numFmtId="179" fontId="10" fillId="0" borderId="154" xfId="5" applyNumberFormat="1" applyFont="1" applyFill="1" applyBorder="1" applyAlignment="1">
      <alignment vertical="center"/>
    </xf>
    <xf numFmtId="179" fontId="10" fillId="0" borderId="155" xfId="5" applyNumberFormat="1" applyFont="1" applyFill="1" applyBorder="1" applyAlignment="1">
      <alignment vertical="center"/>
    </xf>
    <xf numFmtId="179" fontId="10" fillId="0" borderId="35" xfId="5" applyNumberFormat="1" applyFont="1" applyFill="1" applyBorder="1" applyAlignment="1">
      <alignment vertical="center"/>
    </xf>
    <xf numFmtId="179" fontId="10" fillId="0" borderId="108" xfId="5" applyNumberFormat="1" applyFont="1" applyFill="1" applyBorder="1" applyAlignment="1">
      <alignment vertical="center"/>
    </xf>
    <xf numFmtId="179" fontId="10" fillId="0" borderId="156" xfId="5" applyNumberFormat="1" applyFont="1" applyFill="1" applyBorder="1" applyAlignment="1">
      <alignment vertical="center"/>
    </xf>
    <xf numFmtId="179" fontId="10" fillId="0" borderId="157" xfId="5" applyNumberFormat="1" applyFont="1" applyFill="1" applyBorder="1" applyAlignment="1">
      <alignment vertical="center"/>
    </xf>
    <xf numFmtId="0" fontId="10" fillId="0" borderId="25" xfId="0" applyFont="1" applyFill="1" applyBorder="1" applyAlignment="1">
      <alignment horizontal="center" vertical="center"/>
    </xf>
    <xf numFmtId="0" fontId="10" fillId="0" borderId="30" xfId="0" applyFont="1" applyFill="1" applyBorder="1" applyAlignment="1" applyProtection="1">
      <alignment horizontal="center" vertical="center"/>
      <protection locked="0"/>
    </xf>
    <xf numFmtId="182" fontId="10" fillId="0" borderId="27" xfId="5" applyNumberFormat="1" applyFont="1" applyFill="1" applyBorder="1" applyAlignment="1">
      <alignment horizontal="right" vertical="center"/>
    </xf>
    <xf numFmtId="182" fontId="10" fillId="0" borderId="34" xfId="5" applyNumberFormat="1" applyFont="1" applyFill="1" applyBorder="1" applyAlignment="1">
      <alignment horizontal="right" vertical="center"/>
    </xf>
    <xf numFmtId="182" fontId="10" fillId="0" borderId="155" xfId="5" applyNumberFormat="1" applyFont="1" applyFill="1" applyBorder="1" applyAlignment="1">
      <alignment horizontal="right" vertical="center"/>
    </xf>
    <xf numFmtId="182" fontId="10" fillId="0" borderId="27" xfId="2" applyNumberFormat="1" applyFont="1" applyFill="1" applyBorder="1" applyAlignment="1" applyProtection="1">
      <alignment vertical="center"/>
    </xf>
    <xf numFmtId="182" fontId="10" fillId="0" borderId="155" xfId="5" applyNumberFormat="1" applyFont="1" applyFill="1" applyBorder="1" applyAlignment="1">
      <alignment vertical="center"/>
    </xf>
    <xf numFmtId="182" fontId="10" fillId="0" borderId="27" xfId="0" applyNumberFormat="1" applyFont="1" applyFill="1" applyBorder="1" applyAlignment="1">
      <alignment vertical="center"/>
    </xf>
    <xf numFmtId="182" fontId="10" fillId="0" borderId="158" xfId="0" applyNumberFormat="1" applyFont="1" applyFill="1" applyBorder="1" applyAlignment="1">
      <alignment vertical="center"/>
    </xf>
    <xf numFmtId="182" fontId="10" fillId="0" borderId="158" xfId="5" applyNumberFormat="1" applyFont="1" applyFill="1" applyBorder="1" applyAlignment="1">
      <alignment vertical="center"/>
    </xf>
    <xf numFmtId="0" fontId="10" fillId="0" borderId="35" xfId="5" applyFont="1" applyFill="1" applyBorder="1" applyAlignment="1">
      <alignment horizontal="center" vertical="center"/>
    </xf>
    <xf numFmtId="182" fontId="10" fillId="0" borderId="108" xfId="0" applyNumberFormat="1" applyFont="1" applyFill="1" applyBorder="1" applyAlignment="1">
      <alignment vertical="center"/>
    </xf>
    <xf numFmtId="182" fontId="10" fillId="0" borderId="157" xfId="5" applyNumberFormat="1" applyFont="1" applyFill="1" applyBorder="1" applyAlignment="1">
      <alignment vertical="center"/>
    </xf>
    <xf numFmtId="0" fontId="10" fillId="0" borderId="0" xfId="5" applyFont="1" applyFill="1" applyAlignment="1">
      <alignment horizontal="left"/>
    </xf>
    <xf numFmtId="0" fontId="10" fillId="0" borderId="9" xfId="5" applyFont="1" applyFill="1" applyBorder="1"/>
    <xf numFmtId="0" fontId="10" fillId="0" borderId="9" xfId="5" applyFont="1" applyFill="1" applyBorder="1" applyProtection="1"/>
    <xf numFmtId="0" fontId="7" fillId="0" borderId="0" xfId="5" applyFont="1" applyFill="1"/>
    <xf numFmtId="0" fontId="7" fillId="0" borderId="0" xfId="5" applyFont="1" applyFill="1" applyAlignment="1">
      <alignment horizontal="left"/>
    </xf>
    <xf numFmtId="0" fontId="10" fillId="0" borderId="0" xfId="5" applyFont="1" applyFill="1" applyProtection="1"/>
    <xf numFmtId="0" fontId="10" fillId="0" borderId="30" xfId="5" applyFont="1" applyFill="1" applyBorder="1" applyAlignment="1" applyProtection="1">
      <alignment horizontal="center"/>
    </xf>
    <xf numFmtId="0" fontId="10" fillId="0" borderId="20" xfId="5" applyFont="1" applyFill="1" applyBorder="1"/>
    <xf numFmtId="0" fontId="10" fillId="0" borderId="31" xfId="5" applyFont="1" applyFill="1" applyBorder="1" applyAlignment="1">
      <alignment vertical="center"/>
    </xf>
    <xf numFmtId="0" fontId="10" fillId="0" borderId="31" xfId="5" applyFont="1" applyFill="1" applyBorder="1"/>
    <xf numFmtId="0" fontId="10" fillId="0" borderId="16" xfId="5" applyFont="1" applyFill="1" applyBorder="1" applyAlignment="1" applyProtection="1">
      <alignment horizontal="center"/>
    </xf>
    <xf numFmtId="0" fontId="3" fillId="0" borderId="21" xfId="5" applyFont="1" applyFill="1" applyBorder="1"/>
    <xf numFmtId="0" fontId="10" fillId="0" borderId="24" xfId="5" applyFont="1" applyFill="1" applyBorder="1"/>
    <xf numFmtId="0" fontId="10" fillId="0" borderId="24" xfId="5" applyFont="1" applyFill="1" applyBorder="1" applyAlignment="1">
      <alignment vertical="center"/>
    </xf>
    <xf numFmtId="0" fontId="3" fillId="0" borderId="24" xfId="5" applyFont="1" applyFill="1" applyBorder="1"/>
    <xf numFmtId="0" fontId="3" fillId="0" borderId="27" xfId="5" applyFont="1" applyFill="1" applyBorder="1"/>
    <xf numFmtId="0" fontId="10" fillId="0" borderId="29" xfId="5" applyFont="1" applyFill="1" applyBorder="1"/>
    <xf numFmtId="0" fontId="10" fillId="0" borderId="151" xfId="5" applyFont="1" applyFill="1" applyBorder="1"/>
    <xf numFmtId="0" fontId="10" fillId="0" borderId="25" xfId="5" applyFont="1" applyFill="1" applyBorder="1"/>
    <xf numFmtId="0" fontId="10" fillId="0" borderId="0" xfId="5" applyFont="1" applyFill="1" applyBorder="1"/>
    <xf numFmtId="0" fontId="11" fillId="0" borderId="30" xfId="0" applyFont="1" applyFill="1" applyBorder="1" applyAlignment="1" applyProtection="1">
      <alignment horizontal="center" vertical="center"/>
      <protection locked="0"/>
    </xf>
    <xf numFmtId="182" fontId="15" fillId="0" borderId="0" xfId="5" applyNumberFormat="1" applyFont="1" applyFill="1"/>
    <xf numFmtId="182" fontId="10" fillId="0" borderId="155" xfId="5" applyNumberFormat="1" applyFont="1" applyFill="1" applyBorder="1" applyAlignment="1">
      <alignment horizontal="center" vertical="center"/>
    </xf>
    <xf numFmtId="182" fontId="16" fillId="0" borderId="98" xfId="5" applyNumberFormat="1" applyFont="1" applyFill="1" applyBorder="1" applyAlignment="1" applyProtection="1">
      <alignment vertical="center"/>
    </xf>
    <xf numFmtId="182" fontId="31" fillId="0" borderId="34" xfId="0" applyNumberFormat="1" applyFont="1" applyFill="1" applyBorder="1" applyAlignment="1" applyProtection="1">
      <alignment vertical="center"/>
      <protection locked="0"/>
    </xf>
    <xf numFmtId="182" fontId="31" fillId="0" borderId="21" xfId="0" applyNumberFormat="1" applyFont="1" applyFill="1" applyBorder="1" applyAlignment="1" applyProtection="1">
      <alignment vertical="center"/>
      <protection locked="0"/>
    </xf>
    <xf numFmtId="182" fontId="31" fillId="0" borderId="90" xfId="0" applyNumberFormat="1" applyFont="1" applyFill="1" applyBorder="1" applyAlignment="1" applyProtection="1">
      <alignment vertical="center"/>
      <protection locked="0"/>
    </xf>
    <xf numFmtId="182" fontId="31" fillId="0" borderId="56" xfId="0" applyNumberFormat="1" applyFont="1" applyFill="1" applyBorder="1" applyAlignment="1" applyProtection="1">
      <alignment vertical="center"/>
      <protection locked="0"/>
    </xf>
    <xf numFmtId="182" fontId="25" fillId="0" borderId="33" xfId="5" applyNumberFormat="1" applyFont="1" applyFill="1" applyBorder="1" applyProtection="1"/>
    <xf numFmtId="182" fontId="25" fillId="0" borderId="34" xfId="5" applyNumberFormat="1" applyFont="1" applyFill="1" applyBorder="1" applyProtection="1"/>
    <xf numFmtId="182" fontId="25" fillId="0" borderId="37" xfId="5" applyNumberFormat="1" applyFont="1" applyFill="1" applyBorder="1" applyProtection="1"/>
    <xf numFmtId="182" fontId="25" fillId="0" borderId="38" xfId="5" applyNumberFormat="1" applyFont="1" applyFill="1" applyBorder="1" applyAlignment="1" applyProtection="1"/>
    <xf numFmtId="182" fontId="25" fillId="0" borderId="49" xfId="5" applyNumberFormat="1" applyFont="1" applyFill="1" applyBorder="1" applyAlignment="1" applyProtection="1"/>
    <xf numFmtId="0" fontId="12" fillId="0" borderId="9" xfId="6" applyFont="1" applyFill="1" applyBorder="1" applyAlignment="1">
      <alignment horizontal="center" vertical="center"/>
    </xf>
    <xf numFmtId="182" fontId="25" fillId="0" borderId="87" xfId="5" applyNumberFormat="1" applyFont="1" applyFill="1" applyBorder="1" applyProtection="1"/>
    <xf numFmtId="182" fontId="25" fillId="0" borderId="159" xfId="5" applyNumberFormat="1" applyFont="1" applyFill="1" applyBorder="1" applyProtection="1"/>
    <xf numFmtId="182" fontId="25" fillId="0" borderId="142" xfId="5" applyNumberFormat="1" applyFont="1" applyFill="1" applyBorder="1" applyProtection="1"/>
    <xf numFmtId="0" fontId="12" fillId="0" borderId="21" xfId="0" applyFont="1" applyFill="1" applyBorder="1" applyAlignment="1">
      <alignment horizontal="center" vertical="center"/>
    </xf>
    <xf numFmtId="182" fontId="35" fillId="0" borderId="21" xfId="0" applyNumberFormat="1" applyFont="1" applyFill="1" applyBorder="1" applyAlignment="1" applyProtection="1">
      <alignment vertical="center"/>
      <protection locked="0"/>
    </xf>
    <xf numFmtId="182" fontId="35" fillId="0" borderId="34" xfId="0" applyNumberFormat="1" applyFont="1" applyFill="1" applyBorder="1" applyAlignment="1" applyProtection="1">
      <alignment vertical="center"/>
      <protection locked="0"/>
    </xf>
    <xf numFmtId="182" fontId="35" fillId="0" borderId="56" xfId="0" applyNumberFormat="1" applyFont="1" applyFill="1" applyBorder="1" applyAlignment="1" applyProtection="1">
      <alignment vertical="center"/>
      <protection locked="0"/>
    </xf>
    <xf numFmtId="184" fontId="31" fillId="0" borderId="160" xfId="0" applyNumberFormat="1" applyFont="1" applyFill="1" applyBorder="1" applyAlignment="1" applyProtection="1">
      <protection locked="0"/>
    </xf>
    <xf numFmtId="184" fontId="31" fillId="0" borderId="21" xfId="0" applyNumberFormat="1" applyFont="1" applyFill="1" applyBorder="1" applyAlignment="1" applyProtection="1">
      <alignment vertical="center"/>
      <protection locked="0"/>
    </xf>
    <xf numFmtId="184" fontId="31" fillId="0" borderId="34" xfId="0" applyNumberFormat="1" applyFont="1" applyFill="1" applyBorder="1" applyAlignment="1" applyProtection="1">
      <alignment vertical="center"/>
      <protection locked="0"/>
    </xf>
    <xf numFmtId="184" fontId="31" fillId="0" borderId="90" xfId="0" applyNumberFormat="1" applyFont="1" applyFill="1" applyBorder="1" applyAlignment="1" applyProtection="1">
      <alignment vertical="center"/>
      <protection locked="0"/>
    </xf>
    <xf numFmtId="184" fontId="35" fillId="0" borderId="34" xfId="0" applyNumberFormat="1" applyFont="1" applyFill="1" applyBorder="1" applyAlignment="1" applyProtection="1">
      <alignment vertical="center"/>
      <protection locked="0"/>
    </xf>
    <xf numFmtId="177" fontId="35" fillId="0" borderId="34" xfId="0" applyNumberFormat="1" applyFont="1" applyFill="1" applyBorder="1" applyAlignment="1" applyProtection="1">
      <alignment vertical="center"/>
      <protection locked="0"/>
    </xf>
    <xf numFmtId="184" fontId="35" fillId="0" borderId="21" xfId="0" applyNumberFormat="1" applyFont="1" applyFill="1" applyBorder="1" applyAlignment="1" applyProtection="1">
      <alignment vertical="center"/>
      <protection locked="0"/>
    </xf>
    <xf numFmtId="177" fontId="31" fillId="0" borderId="21" xfId="0" applyNumberFormat="1" applyFont="1" applyFill="1" applyBorder="1" applyAlignment="1" applyProtection="1">
      <alignment vertical="center"/>
      <protection locked="0"/>
    </xf>
    <xf numFmtId="0" fontId="12" fillId="0" borderId="34" xfId="0" applyFont="1" applyFill="1" applyBorder="1" applyAlignment="1">
      <alignment horizontal="center" vertical="center"/>
    </xf>
    <xf numFmtId="182" fontId="12" fillId="0" borderId="24" xfId="4" applyNumberFormat="1" applyFont="1" applyFill="1" applyBorder="1" applyAlignment="1" applyProtection="1">
      <alignment vertical="center"/>
    </xf>
    <xf numFmtId="182" fontId="12" fillId="0" borderId="34" xfId="4" applyNumberFormat="1" applyFont="1" applyFill="1" applyBorder="1" applyAlignment="1" applyProtection="1">
      <alignment vertical="center"/>
    </xf>
    <xf numFmtId="182" fontId="12" fillId="0" borderId="21" xfId="4" applyNumberFormat="1" applyFont="1" applyFill="1" applyBorder="1" applyAlignment="1" applyProtection="1">
      <alignment vertical="center"/>
    </xf>
    <xf numFmtId="0" fontId="10" fillId="0" borderId="0" xfId="5" applyFont="1" applyFill="1" applyBorder="1" applyAlignment="1" applyProtection="1">
      <alignment horizontal="left"/>
    </xf>
    <xf numFmtId="182" fontId="31" fillId="2" borderId="161" xfId="0" applyNumberFormat="1" applyFont="1" applyFill="1" applyBorder="1" applyAlignment="1" applyProtection="1">
      <alignment vertical="center"/>
      <protection locked="0"/>
    </xf>
    <xf numFmtId="182" fontId="31" fillId="2" borderId="139" xfId="0" applyNumberFormat="1" applyFont="1" applyFill="1" applyBorder="1" applyAlignment="1" applyProtection="1">
      <alignment vertical="center"/>
      <protection locked="0"/>
    </xf>
    <xf numFmtId="182" fontId="31" fillId="2" borderId="162" xfId="0" applyNumberFormat="1" applyFont="1" applyFill="1" applyBorder="1" applyAlignment="1" applyProtection="1">
      <alignment vertical="center"/>
      <protection locked="0"/>
    </xf>
    <xf numFmtId="182" fontId="31" fillId="2" borderId="163" xfId="0" applyNumberFormat="1" applyFont="1" applyFill="1" applyBorder="1" applyAlignment="1" applyProtection="1">
      <alignment vertical="center"/>
      <protection locked="0"/>
    </xf>
    <xf numFmtId="182" fontId="31" fillId="0" borderId="139" xfId="0" applyNumberFormat="1" applyFont="1" applyFill="1" applyBorder="1" applyAlignment="1" applyProtection="1">
      <alignment vertical="center"/>
      <protection locked="0"/>
    </xf>
    <xf numFmtId="182" fontId="31" fillId="0" borderId="162" xfId="0" applyNumberFormat="1" applyFont="1" applyFill="1" applyBorder="1" applyAlignment="1" applyProtection="1">
      <alignment vertical="center"/>
      <protection locked="0"/>
    </xf>
    <xf numFmtId="182" fontId="16" fillId="2" borderId="164" xfId="0" applyNumberFormat="1" applyFont="1" applyFill="1" applyBorder="1" applyAlignment="1" applyProtection="1">
      <alignment vertical="center"/>
      <protection locked="0"/>
    </xf>
    <xf numFmtId="184" fontId="35" fillId="0" borderId="69" xfId="0" applyNumberFormat="1" applyFont="1" applyFill="1" applyBorder="1" applyAlignment="1" applyProtection="1">
      <alignment vertical="center"/>
      <protection locked="0"/>
    </xf>
    <xf numFmtId="184" fontId="31" fillId="0" borderId="56" xfId="0" applyNumberFormat="1" applyFont="1" applyFill="1" applyBorder="1" applyAlignment="1" applyProtection="1">
      <alignment vertical="center"/>
      <protection locked="0"/>
    </xf>
    <xf numFmtId="184" fontId="31" fillId="0" borderId="165" xfId="0" applyNumberFormat="1" applyFont="1" applyFill="1" applyBorder="1" applyAlignment="1" applyProtection="1">
      <protection locked="0"/>
    </xf>
    <xf numFmtId="184" fontId="16" fillId="0" borderId="166" xfId="0" applyNumberFormat="1" applyFont="1" applyFill="1" applyBorder="1" applyAlignment="1" applyProtection="1">
      <protection locked="0"/>
    </xf>
    <xf numFmtId="0" fontId="10" fillId="0" borderId="18" xfId="6" applyFont="1" applyFill="1" applyBorder="1" applyAlignment="1">
      <alignment horizontal="center" vertical="center"/>
    </xf>
    <xf numFmtId="0" fontId="10" fillId="0" borderId="18" xfId="6" applyNumberFormat="1" applyFont="1" applyFill="1" applyBorder="1" applyAlignment="1">
      <alignment horizontal="center" vertical="center"/>
    </xf>
    <xf numFmtId="0" fontId="10" fillId="0" borderId="167" xfId="5" applyFont="1" applyFill="1" applyBorder="1" applyAlignment="1" applyProtection="1">
      <alignment horizontal="center" vertical="center"/>
    </xf>
    <xf numFmtId="0" fontId="23" fillId="0" borderId="0" xfId="5" applyFont="1" applyFill="1" applyProtection="1"/>
    <xf numFmtId="179" fontId="11" fillId="0" borderId="0" xfId="0" applyNumberFormat="1" applyFont="1" applyFill="1" applyProtection="1">
      <protection locked="0"/>
    </xf>
    <xf numFmtId="0" fontId="12" fillId="0" borderId="20" xfId="5" applyFont="1" applyFill="1" applyBorder="1" applyAlignment="1" applyProtection="1">
      <alignment horizontal="center" vertical="center"/>
    </xf>
    <xf numFmtId="49" fontId="12" fillId="0" borderId="20" xfId="5" applyNumberFormat="1" applyFont="1" applyFill="1" applyBorder="1" applyAlignment="1" applyProtection="1">
      <alignment horizontal="center" vertical="center"/>
    </xf>
    <xf numFmtId="0" fontId="12" fillId="0" borderId="33" xfId="5" applyFont="1" applyFill="1" applyBorder="1" applyAlignment="1" applyProtection="1">
      <alignment vertical="center"/>
    </xf>
    <xf numFmtId="0" fontId="12" fillId="0" borderId="19" xfId="5" applyFont="1" applyFill="1" applyBorder="1" applyAlignment="1" applyProtection="1">
      <alignment horizontal="center" vertical="center"/>
    </xf>
    <xf numFmtId="0" fontId="12" fillId="0" borderId="135" xfId="5" applyFont="1" applyFill="1" applyBorder="1" applyAlignment="1" applyProtection="1">
      <alignment vertical="center"/>
    </xf>
    <xf numFmtId="0" fontId="12" fillId="0" borderId="28" xfId="5" applyFont="1" applyFill="1" applyBorder="1" applyAlignment="1" applyProtection="1">
      <alignment horizontal="center" vertical="center"/>
    </xf>
    <xf numFmtId="37" fontId="23" fillId="0" borderId="0" xfId="5" applyNumberFormat="1" applyFont="1" applyFill="1" applyProtection="1"/>
    <xf numFmtId="0" fontId="12" fillId="0" borderId="52" xfId="5" applyFont="1" applyFill="1" applyBorder="1" applyAlignment="1" applyProtection="1">
      <alignment horizontal="center" vertical="center"/>
    </xf>
    <xf numFmtId="0" fontId="12" fillId="0" borderId="168" xfId="5" applyFont="1" applyFill="1" applyBorder="1" applyAlignment="1" applyProtection="1">
      <alignment horizontal="center" vertical="center"/>
    </xf>
    <xf numFmtId="181" fontId="10" fillId="0" borderId="60" xfId="5" applyNumberFormat="1" applyFont="1" applyFill="1" applyBorder="1" applyAlignment="1" applyProtection="1">
      <alignment vertical="center"/>
    </xf>
    <xf numFmtId="181" fontId="10" fillId="0" borderId="169" xfId="5" applyNumberFormat="1" applyFont="1" applyFill="1" applyBorder="1" applyAlignment="1" applyProtection="1">
      <alignment vertical="center"/>
    </xf>
    <xf numFmtId="181" fontId="10" fillId="0" borderId="54" xfId="5" applyNumberFormat="1" applyFont="1" applyFill="1" applyBorder="1" applyAlignment="1" applyProtection="1">
      <alignment vertical="center"/>
    </xf>
    <xf numFmtId="181" fontId="10" fillId="0" borderId="112" xfId="5" applyNumberFormat="1" applyFont="1" applyFill="1" applyBorder="1" applyAlignment="1" applyProtection="1">
      <alignment vertical="center"/>
    </xf>
    <xf numFmtId="181" fontId="12" fillId="0" borderId="0" xfId="5" applyNumberFormat="1" applyFont="1" applyFill="1" applyAlignment="1" applyProtection="1">
      <alignment vertical="center"/>
    </xf>
    <xf numFmtId="181" fontId="12" fillId="0" borderId="28" xfId="5" applyNumberFormat="1" applyFont="1" applyFill="1" applyBorder="1" applyAlignment="1" applyProtection="1">
      <alignment vertical="center"/>
    </xf>
    <xf numFmtId="182" fontId="12" fillId="0" borderId="28" xfId="5" applyNumberFormat="1" applyFont="1" applyFill="1" applyBorder="1" applyAlignment="1" applyProtection="1">
      <alignment vertical="center"/>
    </xf>
    <xf numFmtId="181" fontId="12" fillId="0" borderId="150" xfId="5" applyNumberFormat="1" applyFont="1" applyFill="1" applyBorder="1" applyAlignment="1" applyProtection="1">
      <alignment vertical="center"/>
    </xf>
    <xf numFmtId="181" fontId="10" fillId="0" borderId="33" xfId="2" applyNumberFormat="1" applyFont="1" applyFill="1" applyBorder="1" applyAlignment="1" applyProtection="1">
      <alignment vertical="center"/>
    </xf>
    <xf numFmtId="182" fontId="10" fillId="0" borderId="20" xfId="5" applyNumberFormat="1" applyFont="1" applyFill="1" applyBorder="1" applyAlignment="1" applyProtection="1">
      <alignment vertical="center"/>
    </xf>
    <xf numFmtId="181" fontId="10" fillId="0" borderId="114" xfId="2" applyNumberFormat="1" applyFont="1" applyFill="1" applyBorder="1" applyAlignment="1" applyProtection="1">
      <alignment vertical="center"/>
    </xf>
    <xf numFmtId="181" fontId="10" fillId="0" borderId="19" xfId="2" applyNumberFormat="1" applyFont="1" applyFill="1" applyBorder="1" applyAlignment="1" applyProtection="1">
      <alignment vertical="center"/>
    </xf>
    <xf numFmtId="181" fontId="10" fillId="0" borderId="69" xfId="2" applyNumberFormat="1" applyFont="1" applyFill="1" applyBorder="1" applyAlignment="1" applyProtection="1">
      <alignment vertical="center"/>
    </xf>
    <xf numFmtId="181" fontId="12" fillId="0" borderId="33" xfId="2" applyNumberFormat="1" applyFont="1" applyFill="1" applyBorder="1" applyAlignment="1" applyProtection="1">
      <alignment vertical="center"/>
    </xf>
    <xf numFmtId="182" fontId="12" fillId="0" borderId="33" xfId="5" applyNumberFormat="1" applyFont="1" applyFill="1" applyBorder="1" applyAlignment="1" applyProtection="1">
      <alignment vertical="center"/>
    </xf>
    <xf numFmtId="181" fontId="12" fillId="0" borderId="114" xfId="2" applyNumberFormat="1" applyFont="1" applyFill="1" applyBorder="1" applyAlignment="1" applyProtection="1">
      <alignment vertical="center"/>
    </xf>
    <xf numFmtId="181" fontId="10" fillId="0" borderId="21" xfId="2" applyNumberFormat="1" applyFont="1" applyFill="1" applyBorder="1" applyAlignment="1" applyProtection="1">
      <alignment vertical="center"/>
    </xf>
    <xf numFmtId="181" fontId="10" fillId="0" borderId="141" xfId="2" applyNumberFormat="1" applyFont="1" applyFill="1" applyBorder="1" applyAlignment="1" applyProtection="1">
      <alignment vertical="center"/>
    </xf>
    <xf numFmtId="181" fontId="10" fillId="0" borderId="24" xfId="2" applyNumberFormat="1" applyFont="1" applyFill="1" applyBorder="1" applyAlignment="1" applyProtection="1">
      <alignment vertical="center"/>
    </xf>
    <xf numFmtId="181" fontId="10" fillId="0" borderId="56" xfId="2" applyNumberFormat="1" applyFont="1" applyFill="1" applyBorder="1" applyAlignment="1" applyProtection="1">
      <alignment vertical="center"/>
    </xf>
    <xf numFmtId="181" fontId="12" fillId="0" borderId="21" xfId="2" applyNumberFormat="1" applyFont="1" applyFill="1" applyBorder="1" applyAlignment="1" applyProtection="1">
      <alignment vertical="center"/>
    </xf>
    <xf numFmtId="182" fontId="12" fillId="0" borderId="21" xfId="5" applyNumberFormat="1" applyFont="1" applyFill="1" applyBorder="1" applyAlignment="1" applyProtection="1">
      <alignment vertical="center"/>
    </xf>
    <xf numFmtId="181" fontId="12" fillId="0" borderId="155" xfId="2" applyNumberFormat="1" applyFont="1" applyFill="1" applyBorder="1" applyAlignment="1" applyProtection="1">
      <alignment vertical="center"/>
    </xf>
    <xf numFmtId="181" fontId="10" fillId="0" borderId="36" xfId="2" applyNumberFormat="1" applyFont="1" applyFill="1" applyBorder="1" applyAlignment="1" applyProtection="1">
      <alignment vertical="center"/>
    </xf>
    <xf numFmtId="182" fontId="10" fillId="0" borderId="37" xfId="5" applyNumberFormat="1" applyFont="1" applyFill="1" applyBorder="1" applyAlignment="1" applyProtection="1">
      <alignment vertical="center"/>
    </xf>
    <xf numFmtId="181" fontId="10" fillId="0" borderId="157" xfId="2" applyNumberFormat="1" applyFont="1" applyFill="1" applyBorder="1" applyAlignment="1" applyProtection="1">
      <alignment vertical="center"/>
    </xf>
    <xf numFmtId="181" fontId="10" fillId="0" borderId="156" xfId="2" applyNumberFormat="1" applyFont="1" applyFill="1" applyBorder="1" applyAlignment="1" applyProtection="1">
      <alignment vertical="center"/>
    </xf>
    <xf numFmtId="181" fontId="10" fillId="0" borderId="103" xfId="2" applyNumberFormat="1" applyFont="1" applyFill="1" applyBorder="1" applyAlignment="1" applyProtection="1">
      <alignment vertical="center"/>
    </xf>
    <xf numFmtId="181" fontId="12" fillId="0" borderId="36" xfId="2" applyNumberFormat="1" applyFont="1" applyFill="1" applyBorder="1" applyAlignment="1" applyProtection="1">
      <alignment vertical="center"/>
    </xf>
    <xf numFmtId="182" fontId="12" fillId="0" borderId="36" xfId="5" applyNumberFormat="1" applyFont="1" applyFill="1" applyBorder="1" applyAlignment="1" applyProtection="1">
      <alignment vertical="center"/>
    </xf>
    <xf numFmtId="181" fontId="12" fillId="0" borderId="157" xfId="2" applyNumberFormat="1" applyFont="1" applyFill="1" applyBorder="1" applyAlignment="1" applyProtection="1">
      <alignment vertical="center"/>
    </xf>
    <xf numFmtId="182" fontId="10" fillId="0" borderId="21" xfId="5" applyNumberFormat="1" applyFont="1" applyFill="1" applyBorder="1" applyAlignment="1" applyProtection="1">
      <alignment vertical="center"/>
    </xf>
    <xf numFmtId="182" fontId="10" fillId="0" borderId="155" xfId="5" applyNumberFormat="1" applyFont="1" applyFill="1" applyBorder="1" applyAlignment="1" applyProtection="1">
      <alignment vertical="center"/>
    </xf>
    <xf numFmtId="182" fontId="10" fillId="0" borderId="56" xfId="5" applyNumberFormat="1" applyFont="1" applyFill="1" applyBorder="1" applyAlignment="1" applyProtection="1">
      <alignment vertical="center"/>
    </xf>
    <xf numFmtId="182" fontId="10" fillId="0" borderId="36" xfId="5" applyNumberFormat="1" applyFont="1" applyFill="1" applyBorder="1" applyAlignment="1" applyProtection="1">
      <alignment vertical="center"/>
    </xf>
    <xf numFmtId="182" fontId="10" fillId="0" borderId="157" xfId="5" applyNumberFormat="1" applyFont="1" applyFill="1" applyBorder="1" applyAlignment="1" applyProtection="1">
      <alignment vertical="center"/>
    </xf>
    <xf numFmtId="182" fontId="10" fillId="0" borderId="103" xfId="5" applyNumberFormat="1" applyFont="1" applyFill="1" applyBorder="1" applyAlignment="1" applyProtection="1">
      <alignment vertical="center"/>
    </xf>
    <xf numFmtId="182" fontId="10" fillId="0" borderId="69" xfId="5" applyNumberFormat="1" applyFont="1" applyFill="1" applyBorder="1" applyProtection="1"/>
    <xf numFmtId="182" fontId="10" fillId="0" borderId="22" xfId="2" applyNumberFormat="1" applyFont="1" applyFill="1" applyBorder="1" applyProtection="1"/>
    <xf numFmtId="182" fontId="10" fillId="0" borderId="114" xfId="3" applyNumberFormat="1" applyFont="1" applyFill="1" applyBorder="1" applyProtection="1"/>
    <xf numFmtId="182" fontId="10" fillId="0" borderId="145" xfId="3" applyNumberFormat="1" applyFont="1" applyFill="1" applyBorder="1" applyProtection="1"/>
    <xf numFmtId="182" fontId="10" fillId="0" borderId="39" xfId="3" applyNumberFormat="1" applyFont="1" applyFill="1" applyBorder="1" applyProtection="1"/>
    <xf numFmtId="182" fontId="10" fillId="0" borderId="68" xfId="3" applyNumberFormat="1" applyFont="1" applyFill="1" applyBorder="1" applyProtection="1"/>
    <xf numFmtId="182" fontId="10" fillId="0" borderId="172" xfId="2" applyNumberFormat="1" applyFont="1" applyFill="1" applyBorder="1" applyProtection="1"/>
    <xf numFmtId="182" fontId="12" fillId="0" borderId="33" xfId="5" applyNumberFormat="1" applyFont="1" applyFill="1" applyBorder="1" applyProtection="1"/>
    <xf numFmtId="182" fontId="12" fillId="0" borderId="69" xfId="5" applyNumberFormat="1" applyFont="1" applyFill="1" applyBorder="1" applyProtection="1"/>
    <xf numFmtId="182" fontId="12" fillId="0" borderId="37" xfId="5" applyNumberFormat="1" applyFont="1" applyFill="1" applyBorder="1" applyProtection="1"/>
    <xf numFmtId="182" fontId="12" fillId="0" borderId="49" xfId="5" applyNumberFormat="1" applyFont="1" applyFill="1" applyBorder="1" applyProtection="1"/>
    <xf numFmtId="182" fontId="10" fillId="0" borderId="173" xfId="2" applyNumberFormat="1" applyFont="1" applyFill="1" applyBorder="1" applyProtection="1"/>
    <xf numFmtId="182" fontId="10" fillId="0" borderId="174" xfId="2" applyNumberFormat="1" applyFont="1" applyFill="1" applyBorder="1" applyProtection="1"/>
    <xf numFmtId="182" fontId="10" fillId="0" borderId="175" xfId="5" applyNumberFormat="1" applyFont="1" applyFill="1" applyBorder="1" applyProtection="1"/>
    <xf numFmtId="182" fontId="10" fillId="0" borderId="176" xfId="5" applyNumberFormat="1" applyFont="1" applyFill="1" applyBorder="1" applyProtection="1"/>
    <xf numFmtId="182" fontId="10" fillId="0" borderId="59" xfId="2" applyNumberFormat="1" applyFont="1" applyFill="1" applyBorder="1" applyProtection="1"/>
    <xf numFmtId="182" fontId="10" fillId="0" borderId="177" xfId="5" applyNumberFormat="1" applyFont="1" applyFill="1" applyBorder="1" applyProtection="1"/>
    <xf numFmtId="182" fontId="10" fillId="0" borderId="111" xfId="5" applyNumberFormat="1" applyFont="1" applyFill="1" applyBorder="1" applyProtection="1"/>
    <xf numFmtId="182" fontId="10" fillId="0" borderId="28" xfId="2" applyNumberFormat="1" applyFont="1" applyFill="1" applyBorder="1" applyProtection="1"/>
    <xf numFmtId="182" fontId="12" fillId="0" borderId="33" xfId="5" applyNumberFormat="1" applyFont="1" applyFill="1" applyBorder="1" applyAlignment="1" applyProtection="1">
      <alignment horizontal="right"/>
    </xf>
    <xf numFmtId="182" fontId="12" fillId="0" borderId="37" xfId="5" applyNumberFormat="1" applyFont="1" applyFill="1" applyBorder="1" applyAlignment="1" applyProtection="1">
      <alignment horizontal="right"/>
    </xf>
    <xf numFmtId="0" fontId="10" fillId="0" borderId="9" xfId="0" applyFont="1" applyFill="1" applyBorder="1" applyAlignment="1">
      <alignment horizontal="center" vertical="center"/>
    </xf>
    <xf numFmtId="182" fontId="10" fillId="0" borderId="178" xfId="5" applyNumberFormat="1" applyFont="1" applyFill="1" applyBorder="1" applyProtection="1"/>
    <xf numFmtId="182" fontId="10" fillId="0" borderId="179" xfId="2" applyNumberFormat="1" applyFont="1" applyFill="1" applyBorder="1" applyProtection="1"/>
    <xf numFmtId="182" fontId="10" fillId="0" borderId="178" xfId="2" applyNumberFormat="1" applyFont="1" applyFill="1" applyBorder="1" applyProtection="1"/>
    <xf numFmtId="182" fontId="10" fillId="0" borderId="180" xfId="2" applyNumberFormat="1" applyFont="1" applyFill="1" applyBorder="1" applyProtection="1"/>
    <xf numFmtId="179" fontId="8" fillId="0" borderId="0" xfId="0" applyNumberFormat="1" applyFont="1" applyFill="1" applyProtection="1">
      <protection locked="0"/>
    </xf>
    <xf numFmtId="179" fontId="10" fillId="0" borderId="0" xfId="0" applyNumberFormat="1" applyFont="1" applyFill="1" applyProtection="1">
      <protection locked="0"/>
    </xf>
    <xf numFmtId="179" fontId="10" fillId="0" borderId="11" xfId="0" applyNumberFormat="1" applyFont="1" applyFill="1" applyBorder="1" applyAlignment="1" applyProtection="1">
      <protection locked="0"/>
    </xf>
    <xf numFmtId="49" fontId="16" fillId="0" borderId="167" xfId="5" applyNumberFormat="1" applyFont="1" applyFill="1" applyBorder="1" applyAlignment="1" applyProtection="1">
      <alignment horizontal="center" vertical="center"/>
    </xf>
    <xf numFmtId="0" fontId="16" fillId="0" borderId="167" xfId="5" applyFont="1" applyFill="1" applyBorder="1" applyAlignment="1" applyProtection="1">
      <alignment horizontal="center" vertical="center" wrapText="1"/>
    </xf>
    <xf numFmtId="0" fontId="16" fillId="0" borderId="167" xfId="5" applyFont="1" applyFill="1" applyBorder="1" applyAlignment="1" applyProtection="1">
      <alignment horizontal="center" vertical="center"/>
    </xf>
    <xf numFmtId="0" fontId="16" fillId="0" borderId="167" xfId="5" applyFont="1" applyFill="1" applyBorder="1" applyAlignment="1">
      <alignment horizontal="center" vertical="center"/>
    </xf>
    <xf numFmtId="182" fontId="16" fillId="0" borderId="85" xfId="5" applyNumberFormat="1" applyFont="1" applyFill="1" applyBorder="1" applyAlignment="1" applyProtection="1">
      <alignment vertical="center"/>
    </xf>
    <xf numFmtId="182" fontId="16" fillId="0" borderId="7" xfId="3" applyNumberFormat="1" applyFont="1" applyFill="1" applyBorder="1" applyAlignment="1" applyProtection="1">
      <alignment vertical="center"/>
    </xf>
    <xf numFmtId="182" fontId="16" fillId="0" borderId="9" xfId="3" applyNumberFormat="1" applyFont="1" applyFill="1" applyBorder="1" applyAlignment="1" applyProtection="1">
      <alignment vertical="center"/>
    </xf>
    <xf numFmtId="182" fontId="16" fillId="0" borderId="13" xfId="3" applyNumberFormat="1" applyFont="1" applyFill="1" applyBorder="1" applyAlignment="1" applyProtection="1">
      <alignment vertical="center"/>
    </xf>
    <xf numFmtId="0" fontId="10" fillId="0" borderId="18" xfId="0" applyFont="1" applyFill="1" applyBorder="1" applyAlignment="1">
      <alignment horizontal="center" vertical="center"/>
    </xf>
    <xf numFmtId="182" fontId="16" fillId="0" borderId="18" xfId="5" applyNumberFormat="1" applyFont="1" applyFill="1" applyBorder="1" applyAlignment="1" applyProtection="1">
      <alignment vertical="center"/>
    </xf>
    <xf numFmtId="182" fontId="16" fillId="0" borderId="9" xfId="5" applyNumberFormat="1" applyFont="1" applyFill="1" applyBorder="1" applyAlignment="1" applyProtection="1">
      <alignment vertical="center"/>
    </xf>
    <xf numFmtId="182" fontId="16" fillId="0" borderId="80" xfId="5" applyNumberFormat="1" applyFont="1" applyFill="1" applyBorder="1" applyAlignment="1" applyProtection="1">
      <alignment vertical="center"/>
    </xf>
    <xf numFmtId="0" fontId="10" fillId="0" borderId="4" xfId="0" applyFont="1" applyFill="1" applyBorder="1" applyAlignment="1">
      <alignment horizontal="center" vertical="center"/>
    </xf>
    <xf numFmtId="182" fontId="16" fillId="0" borderId="4" xfId="5" applyNumberFormat="1" applyFont="1" applyFill="1" applyBorder="1" applyAlignment="1" applyProtection="1">
      <alignment vertical="center"/>
    </xf>
    <xf numFmtId="0" fontId="10" fillId="0" borderId="7" xfId="6" applyNumberFormat="1" applyFont="1" applyFill="1" applyBorder="1" applyAlignment="1">
      <alignment horizontal="center" vertical="center"/>
    </xf>
    <xf numFmtId="182" fontId="16" fillId="0" borderId="7" xfId="5" applyNumberFormat="1" applyFont="1" applyFill="1" applyBorder="1" applyAlignment="1" applyProtection="1">
      <alignment vertical="center"/>
    </xf>
    <xf numFmtId="182" fontId="16" fillId="0" borderId="7" xfId="5" applyNumberFormat="1" applyFont="1" applyFill="1" applyBorder="1" applyAlignment="1">
      <alignment vertical="center"/>
    </xf>
    <xf numFmtId="182" fontId="16" fillId="0" borderId="9" xfId="5" applyNumberFormat="1" applyFont="1" applyFill="1" applyBorder="1" applyAlignment="1">
      <alignment vertical="center"/>
    </xf>
    <xf numFmtId="0" fontId="10" fillId="0" borderId="13" xfId="6" applyNumberFormat="1" applyFont="1" applyFill="1" applyBorder="1" applyAlignment="1">
      <alignment horizontal="center" vertical="center"/>
    </xf>
    <xf numFmtId="179" fontId="10" fillId="0" borderId="184" xfId="0" applyNumberFormat="1" applyFont="1" applyFill="1" applyBorder="1" applyAlignment="1" applyProtection="1">
      <alignment horizontal="center" vertical="center" wrapText="1"/>
      <protection locked="0"/>
    </xf>
    <xf numFmtId="182" fontId="16" fillId="0" borderId="184" xfId="3" applyNumberFormat="1" applyFont="1" applyFill="1" applyBorder="1" applyAlignment="1" applyProtection="1">
      <alignment vertical="center"/>
    </xf>
    <xf numFmtId="182" fontId="16" fillId="0" borderId="18" xfId="3" applyNumberFormat="1" applyFont="1" applyFill="1" applyBorder="1" applyAlignment="1" applyProtection="1">
      <alignment vertical="center"/>
    </xf>
    <xf numFmtId="182" fontId="16" fillId="0" borderId="18" xfId="5" applyNumberFormat="1" applyFont="1" applyFill="1" applyBorder="1" applyAlignment="1">
      <alignment vertical="center"/>
    </xf>
    <xf numFmtId="0" fontId="10" fillId="0" borderId="185" xfId="6" applyNumberFormat="1" applyFont="1" applyFill="1" applyBorder="1" applyAlignment="1">
      <alignment horizontal="center" vertical="center"/>
    </xf>
    <xf numFmtId="182" fontId="16" fillId="0" borderId="185" xfId="5" applyNumberFormat="1" applyFont="1" applyFill="1" applyBorder="1" applyAlignment="1" applyProtection="1">
      <alignment vertical="center"/>
    </xf>
    <xf numFmtId="182" fontId="16" fillId="0" borderId="185" xfId="3" applyNumberFormat="1" applyFont="1" applyFill="1" applyBorder="1" applyAlignment="1" applyProtection="1">
      <alignment vertical="center"/>
    </xf>
    <xf numFmtId="182" fontId="16" fillId="0" borderId="185" xfId="5" applyNumberFormat="1" applyFont="1" applyFill="1" applyBorder="1" applyAlignment="1">
      <alignment vertical="center"/>
    </xf>
    <xf numFmtId="179" fontId="10" fillId="0" borderId="78" xfId="0" applyNumberFormat="1" applyFont="1" applyFill="1" applyBorder="1" applyAlignment="1" applyProtection="1">
      <alignment horizontal="center" vertical="center" wrapText="1"/>
      <protection locked="0"/>
    </xf>
    <xf numFmtId="182" fontId="16" fillId="0" borderId="14" xfId="3" applyNumberFormat="1" applyFont="1" applyFill="1" applyBorder="1" applyAlignment="1" applyProtection="1">
      <alignment vertical="center"/>
    </xf>
    <xf numFmtId="182" fontId="16" fillId="0" borderId="13" xfId="5" applyNumberFormat="1" applyFont="1" applyFill="1" applyBorder="1" applyAlignment="1" applyProtection="1">
      <alignment vertical="center"/>
    </xf>
    <xf numFmtId="182" fontId="16" fillId="0" borderId="13" xfId="5" applyNumberFormat="1" applyFont="1" applyFill="1" applyBorder="1" applyAlignment="1">
      <alignment vertical="center"/>
    </xf>
    <xf numFmtId="179" fontId="10" fillId="0" borderId="14" xfId="0" applyNumberFormat="1" applyFont="1" applyFill="1" applyBorder="1" applyAlignment="1" applyProtection="1">
      <alignment horizontal="center" vertical="center" wrapText="1"/>
      <protection locked="0"/>
    </xf>
    <xf numFmtId="0" fontId="29" fillId="0" borderId="186" xfId="0" applyFont="1" applyFill="1" applyBorder="1" applyAlignment="1">
      <alignment horizontal="center" vertical="center"/>
    </xf>
    <xf numFmtId="179" fontId="10" fillId="0" borderId="85" xfId="0" applyNumberFormat="1" applyFont="1" applyFill="1" applyBorder="1" applyAlignment="1" applyProtection="1">
      <alignment horizontal="center" vertical="center" wrapText="1"/>
      <protection locked="0"/>
    </xf>
    <xf numFmtId="182" fontId="16" fillId="0" borderId="85" xfId="3" applyNumberFormat="1" applyFont="1" applyFill="1" applyBorder="1" applyAlignment="1" applyProtection="1">
      <alignment vertical="center"/>
    </xf>
    <xf numFmtId="182" fontId="16" fillId="0" borderId="85" xfId="5" applyNumberFormat="1" applyFont="1" applyFill="1" applyBorder="1" applyAlignment="1">
      <alignment vertical="center"/>
    </xf>
    <xf numFmtId="182" fontId="16" fillId="0" borderId="167" xfId="5" applyNumberFormat="1" applyFont="1" applyFill="1" applyBorder="1" applyAlignment="1" applyProtection="1">
      <alignment vertical="center"/>
    </xf>
    <xf numFmtId="182" fontId="16" fillId="0" borderId="81" xfId="5" applyNumberFormat="1" applyFont="1" applyFill="1" applyBorder="1" applyAlignment="1" applyProtection="1">
      <alignment vertical="center"/>
    </xf>
    <xf numFmtId="179" fontId="10" fillId="0" borderId="9" xfId="0" applyNumberFormat="1" applyFont="1" applyFill="1" applyBorder="1" applyAlignment="1">
      <alignment vertical="center"/>
    </xf>
    <xf numFmtId="179" fontId="10" fillId="0" borderId="10" xfId="0" applyNumberFormat="1" applyFont="1" applyFill="1" applyBorder="1" applyAlignment="1">
      <alignment vertical="center"/>
    </xf>
    <xf numFmtId="179" fontId="10" fillId="0" borderId="187" xfId="0" applyNumberFormat="1" applyFont="1" applyFill="1" applyBorder="1" applyAlignment="1">
      <alignment vertical="center"/>
    </xf>
    <xf numFmtId="179" fontId="10" fillId="0" borderId="188" xfId="0" applyNumberFormat="1" applyFont="1" applyFill="1" applyBorder="1" applyAlignment="1">
      <alignment vertical="center"/>
    </xf>
    <xf numFmtId="182" fontId="25" fillId="0" borderId="9" xfId="5" applyNumberFormat="1" applyFont="1" applyFill="1" applyBorder="1" applyAlignment="1" applyProtection="1">
      <alignment vertical="center"/>
    </xf>
    <xf numFmtId="182" fontId="25" fillId="0" borderId="9" xfId="3" applyNumberFormat="1" applyFont="1" applyFill="1" applyBorder="1" applyAlignment="1" applyProtection="1">
      <alignment vertical="center"/>
    </xf>
    <xf numFmtId="182" fontId="25" fillId="0" borderId="185" xfId="5" applyNumberFormat="1" applyFont="1" applyFill="1" applyBorder="1" applyAlignment="1" applyProtection="1">
      <alignment vertical="center"/>
    </xf>
    <xf numFmtId="182" fontId="25" fillId="0" borderId="185" xfId="3" applyNumberFormat="1" applyFont="1" applyFill="1" applyBorder="1" applyAlignment="1" applyProtection="1">
      <alignment vertical="center"/>
    </xf>
    <xf numFmtId="182" fontId="16" fillId="0" borderId="78" xfId="3" applyNumberFormat="1" applyFont="1" applyFill="1" applyBorder="1" applyAlignment="1" applyProtection="1">
      <alignment vertical="center"/>
    </xf>
    <xf numFmtId="0" fontId="10" fillId="0" borderId="185" xfId="6" applyFont="1" applyFill="1" applyBorder="1" applyAlignment="1">
      <alignment horizontal="center" vertical="center"/>
    </xf>
    <xf numFmtId="0" fontId="10" fillId="0" borderId="13" xfId="6" applyFont="1" applyFill="1" applyBorder="1" applyAlignment="1">
      <alignment horizontal="center" vertical="center"/>
    </xf>
    <xf numFmtId="179" fontId="10" fillId="0" borderId="0" xfId="0" applyNumberFormat="1" applyFont="1" applyFill="1" applyBorder="1" applyProtection="1">
      <protection locked="0"/>
    </xf>
    <xf numFmtId="179" fontId="3" fillId="0" borderId="0" xfId="0" applyNumberFormat="1" applyFont="1" applyFill="1" applyProtection="1">
      <protection locked="0"/>
    </xf>
    <xf numFmtId="179" fontId="10" fillId="0" borderId="9" xfId="5" applyNumberFormat="1" applyFont="1" applyFill="1" applyBorder="1" applyAlignment="1">
      <alignment vertical="center"/>
    </xf>
    <xf numFmtId="182" fontId="16" fillId="0" borderId="82" xfId="5" applyNumberFormat="1" applyFont="1" applyFill="1" applyBorder="1" applyAlignment="1">
      <alignment vertical="center"/>
    </xf>
    <xf numFmtId="0" fontId="23" fillId="0" borderId="0" xfId="5" applyFont="1" applyFill="1" applyBorder="1" applyProtection="1"/>
    <xf numFmtId="0" fontId="3" fillId="0" borderId="0" xfId="5" applyFont="1" applyFill="1" applyAlignment="1">
      <alignment vertical="center"/>
    </xf>
    <xf numFmtId="0" fontId="12" fillId="0" borderId="16" xfId="5" applyFont="1" applyFill="1" applyBorder="1" applyAlignment="1" applyProtection="1">
      <alignment horizontal="center" vertical="center"/>
    </xf>
    <xf numFmtId="0" fontId="12" fillId="0" borderId="28" xfId="5" applyFont="1" applyFill="1" applyBorder="1" applyAlignment="1" applyProtection="1">
      <alignment vertical="center"/>
    </xf>
    <xf numFmtId="0" fontId="12" fillId="0" borderId="72" xfId="5" applyFont="1" applyFill="1" applyBorder="1" applyAlignment="1" applyProtection="1">
      <alignment vertical="center"/>
    </xf>
    <xf numFmtId="0" fontId="25" fillId="0" borderId="28" xfId="5" applyFont="1" applyFill="1" applyBorder="1" applyAlignment="1" applyProtection="1">
      <alignment horizontal="center" vertical="center" shrinkToFit="1"/>
    </xf>
    <xf numFmtId="0" fontId="26" fillId="0" borderId="28" xfId="5" applyFont="1" applyFill="1" applyBorder="1" applyAlignment="1" applyProtection="1">
      <alignment horizontal="center" vertical="center"/>
    </xf>
    <xf numFmtId="0" fontId="26" fillId="0" borderId="26" xfId="5" applyFont="1" applyFill="1" applyBorder="1" applyAlignment="1" applyProtection="1">
      <alignment horizontal="center" vertical="center"/>
    </xf>
    <xf numFmtId="0" fontId="25" fillId="0" borderId="26" xfId="5" applyFont="1" applyFill="1" applyBorder="1" applyAlignment="1" applyProtection="1">
      <alignment horizontal="center" vertical="center" shrinkToFit="1"/>
    </xf>
    <xf numFmtId="0" fontId="12" fillId="0" borderId="16" xfId="5" applyFont="1" applyFill="1" applyBorder="1" applyAlignment="1" applyProtection="1">
      <alignment vertical="center"/>
    </xf>
    <xf numFmtId="0" fontId="26" fillId="0" borderId="16" xfId="5" applyFont="1" applyFill="1" applyBorder="1" applyAlignment="1" applyProtection="1">
      <alignment horizontal="center" vertical="center"/>
    </xf>
    <xf numFmtId="0" fontId="25" fillId="0" borderId="16" xfId="5" applyFont="1" applyFill="1" applyBorder="1" applyAlignment="1" applyProtection="1">
      <alignment horizontal="center" vertical="center" shrinkToFit="1"/>
    </xf>
    <xf numFmtId="0" fontId="25" fillId="0" borderId="28" xfId="5" applyFont="1" applyFill="1" applyBorder="1" applyAlignment="1" applyProtection="1">
      <alignment vertical="center" shrinkToFit="1"/>
    </xf>
    <xf numFmtId="0" fontId="12" fillId="0" borderId="53" xfId="5" applyFont="1" applyFill="1" applyBorder="1" applyAlignment="1" applyProtection="1">
      <alignment horizontal="center" vertical="center"/>
    </xf>
    <xf numFmtId="0" fontId="25" fillId="0" borderId="28" xfId="5" applyFont="1" applyFill="1" applyBorder="1" applyAlignment="1" applyProtection="1">
      <alignment horizontal="center" vertical="center"/>
    </xf>
    <xf numFmtId="0" fontId="25" fillId="0" borderId="53" xfId="5" applyFont="1" applyFill="1" applyBorder="1" applyAlignment="1" applyProtection="1">
      <alignment horizontal="center" vertical="center" shrinkToFit="1"/>
    </xf>
    <xf numFmtId="0" fontId="25" fillId="0" borderId="16" xfId="5" applyFont="1" applyFill="1" applyBorder="1" applyAlignment="1" applyProtection="1">
      <alignment horizontal="center" vertical="center"/>
    </xf>
    <xf numFmtId="182" fontId="10" fillId="0" borderId="54" xfId="5" applyNumberFormat="1" applyFont="1" applyFill="1" applyBorder="1" applyAlignment="1">
      <alignment vertical="center"/>
    </xf>
    <xf numFmtId="182" fontId="10" fillId="0" borderId="60" xfId="5" applyNumberFormat="1" applyFont="1" applyFill="1" applyBorder="1" applyAlignment="1">
      <alignment vertical="center"/>
    </xf>
    <xf numFmtId="182" fontId="29" fillId="0" borderId="54" xfId="5" applyNumberFormat="1" applyFont="1" applyFill="1" applyBorder="1" applyAlignment="1">
      <alignment vertical="center"/>
    </xf>
    <xf numFmtId="182" fontId="10" fillId="0" borderId="33" xfId="5" applyNumberFormat="1" applyFont="1" applyFill="1" applyBorder="1" applyAlignment="1">
      <alignment vertical="center"/>
    </xf>
    <xf numFmtId="182" fontId="10" fillId="0" borderId="20" xfId="5" applyNumberFormat="1" applyFont="1" applyFill="1" applyBorder="1" applyAlignment="1">
      <alignment vertical="center"/>
    </xf>
    <xf numFmtId="182" fontId="10" fillId="0" borderId="30" xfId="5" applyNumberFormat="1" applyFont="1" applyFill="1" applyBorder="1" applyAlignment="1">
      <alignment vertical="center"/>
    </xf>
    <xf numFmtId="182" fontId="10" fillId="0" borderId="191" xfId="5" applyNumberFormat="1" applyFont="1" applyFill="1" applyBorder="1" applyAlignment="1">
      <alignment vertical="center"/>
    </xf>
    <xf numFmtId="182" fontId="10" fillId="0" borderId="192" xfId="5" applyNumberFormat="1" applyFont="1" applyFill="1" applyBorder="1" applyAlignment="1">
      <alignment vertical="center"/>
    </xf>
    <xf numFmtId="182" fontId="10" fillId="0" borderId="193" xfId="5" applyNumberFormat="1" applyFont="1" applyFill="1" applyBorder="1" applyAlignment="1">
      <alignment vertical="center"/>
    </xf>
    <xf numFmtId="182" fontId="10" fillId="0" borderId="194" xfId="5" applyNumberFormat="1" applyFont="1" applyFill="1" applyBorder="1" applyAlignment="1">
      <alignment vertical="center"/>
    </xf>
    <xf numFmtId="182" fontId="10" fillId="0" borderId="195" xfId="5" applyNumberFormat="1" applyFont="1" applyFill="1" applyBorder="1" applyAlignment="1">
      <alignment vertical="center"/>
    </xf>
    <xf numFmtId="182" fontId="10" fillId="0" borderId="196" xfId="5" applyNumberFormat="1" applyFont="1" applyFill="1" applyBorder="1" applyAlignment="1">
      <alignment vertical="center"/>
    </xf>
    <xf numFmtId="182" fontId="10" fillId="0" borderId="108" xfId="5" applyNumberFormat="1" applyFont="1" applyFill="1" applyBorder="1" applyAlignment="1">
      <alignment vertical="center"/>
    </xf>
    <xf numFmtId="182" fontId="10" fillId="0" borderId="197" xfId="5" applyNumberFormat="1" applyFont="1" applyFill="1" applyBorder="1" applyAlignment="1">
      <alignment vertical="center"/>
    </xf>
    <xf numFmtId="182" fontId="10" fillId="0" borderId="40" xfId="5" applyNumberFormat="1" applyFont="1" applyFill="1" applyBorder="1" applyAlignment="1">
      <alignment vertical="center"/>
    </xf>
    <xf numFmtId="182" fontId="10" fillId="0" borderId="198" xfId="5" applyNumberFormat="1" applyFont="1" applyFill="1" applyBorder="1" applyAlignment="1">
      <alignment vertical="center"/>
    </xf>
    <xf numFmtId="182" fontId="10" fillId="0" borderId="199" xfId="5" applyNumberFormat="1" applyFont="1" applyFill="1" applyBorder="1" applyAlignment="1">
      <alignment vertical="center"/>
    </xf>
    <xf numFmtId="182" fontId="10" fillId="0" borderId="52" xfId="5" applyNumberFormat="1" applyFont="1" applyFill="1" applyBorder="1" applyAlignment="1">
      <alignment vertical="center"/>
    </xf>
    <xf numFmtId="182" fontId="10" fillId="0" borderId="200" xfId="5" applyNumberFormat="1" applyFont="1" applyFill="1" applyBorder="1" applyAlignment="1">
      <alignment vertical="center"/>
    </xf>
    <xf numFmtId="182" fontId="10" fillId="0" borderId="156" xfId="5" applyNumberFormat="1" applyFont="1" applyFill="1" applyBorder="1" applyAlignment="1">
      <alignment vertical="center"/>
    </xf>
    <xf numFmtId="0" fontId="10" fillId="0" borderId="31" xfId="0" applyFont="1" applyFill="1" applyBorder="1" applyAlignment="1" applyProtection="1">
      <alignment horizontal="center" vertical="center"/>
      <protection locked="0"/>
    </xf>
    <xf numFmtId="182" fontId="10" fillId="0" borderId="30" xfId="5" applyNumberFormat="1" applyFont="1" applyFill="1" applyBorder="1" applyAlignment="1" applyProtection="1">
      <alignment vertical="center"/>
    </xf>
    <xf numFmtId="182" fontId="10" fillId="0" borderId="29" xfId="5" applyNumberFormat="1" applyFont="1" applyFill="1" applyBorder="1" applyAlignment="1">
      <alignment vertical="center"/>
    </xf>
    <xf numFmtId="182" fontId="10" fillId="0" borderId="201" xfId="5" applyNumberFormat="1" applyFont="1" applyFill="1" applyBorder="1" applyAlignment="1" applyProtection="1">
      <alignment vertical="center"/>
    </xf>
    <xf numFmtId="182" fontId="10" fillId="0" borderId="31" xfId="5" applyNumberFormat="1" applyFont="1" applyFill="1" applyBorder="1" applyAlignment="1" applyProtection="1">
      <alignment vertical="center"/>
    </xf>
    <xf numFmtId="182" fontId="12" fillId="0" borderId="20" xfId="5" applyNumberFormat="1" applyFont="1" applyFill="1" applyBorder="1" applyAlignment="1" applyProtection="1">
      <alignment vertical="center"/>
    </xf>
    <xf numFmtId="182" fontId="12" fillId="0" borderId="34" xfId="5" applyNumberFormat="1" applyFont="1" applyFill="1" applyBorder="1" applyAlignment="1" applyProtection="1">
      <alignment vertical="center"/>
    </xf>
    <xf numFmtId="182" fontId="10" fillId="0" borderId="24" xfId="5" applyNumberFormat="1" applyFont="1" applyFill="1" applyBorder="1" applyAlignment="1" applyProtection="1">
      <alignment vertical="center"/>
    </xf>
    <xf numFmtId="182" fontId="10" fillId="0" borderId="91" xfId="5" applyNumberFormat="1" applyFont="1" applyFill="1" applyBorder="1" applyAlignment="1" applyProtection="1">
      <alignment vertical="center"/>
    </xf>
    <xf numFmtId="0" fontId="12" fillId="0" borderId="38" xfId="5" applyFont="1" applyFill="1" applyBorder="1" applyAlignment="1" applyProtection="1">
      <alignment horizontal="center" vertical="center"/>
    </xf>
    <xf numFmtId="182" fontId="10" fillId="0" borderId="40" xfId="5" applyNumberFormat="1" applyFont="1" applyFill="1" applyBorder="1" applyAlignment="1" applyProtection="1">
      <alignment vertical="center"/>
    </xf>
    <xf numFmtId="182" fontId="10" fillId="0" borderId="202" xfId="5" applyNumberFormat="1" applyFont="1" applyFill="1" applyBorder="1" applyAlignment="1" applyProtection="1">
      <alignment vertical="center"/>
    </xf>
    <xf numFmtId="182" fontId="10" fillId="0" borderId="138" xfId="5" applyNumberFormat="1" applyFont="1" applyFill="1" applyBorder="1" applyAlignment="1" applyProtection="1">
      <alignment vertical="center"/>
    </xf>
    <xf numFmtId="182" fontId="10" fillId="0" borderId="28" xfId="5" applyNumberFormat="1" applyFont="1" applyFill="1" applyBorder="1" applyAlignment="1" applyProtection="1">
      <alignment vertical="center"/>
    </xf>
    <xf numFmtId="182" fontId="12" fillId="0" borderId="199" xfId="5" applyNumberFormat="1" applyFont="1" applyFill="1" applyBorder="1" applyAlignment="1" applyProtection="1">
      <alignment vertical="center"/>
    </xf>
    <xf numFmtId="182" fontId="10" fillId="0" borderId="115" xfId="5" applyNumberFormat="1" applyFont="1" applyFill="1" applyBorder="1" applyAlignment="1" applyProtection="1">
      <alignment vertical="center"/>
    </xf>
    <xf numFmtId="182" fontId="10" fillId="0" borderId="204" xfId="5" applyNumberFormat="1" applyFont="1" applyFill="1" applyBorder="1" applyAlignment="1" applyProtection="1">
      <alignment vertical="center"/>
    </xf>
    <xf numFmtId="182" fontId="10" fillId="0" borderId="198" xfId="5" applyNumberFormat="1" applyFont="1" applyFill="1" applyBorder="1" applyAlignment="1" applyProtection="1">
      <alignment vertical="center"/>
    </xf>
    <xf numFmtId="182" fontId="10" fillId="0" borderId="151" xfId="5" applyNumberFormat="1" applyFont="1" applyFill="1" applyBorder="1" applyAlignment="1" applyProtection="1">
      <alignment vertical="center"/>
    </xf>
    <xf numFmtId="182" fontId="10" fillId="0" borderId="29" xfId="5" applyNumberFormat="1" applyFont="1" applyFill="1" applyBorder="1" applyAlignment="1" applyProtection="1">
      <alignment vertical="center"/>
    </xf>
    <xf numFmtId="182" fontId="12" fillId="0" borderId="29" xfId="5" applyNumberFormat="1" applyFont="1" applyFill="1" applyBorder="1" applyAlignment="1" applyProtection="1">
      <alignment vertical="center"/>
    </xf>
    <xf numFmtId="182" fontId="12" fillId="0" borderId="158" xfId="5" applyNumberFormat="1" applyFont="1" applyFill="1" applyBorder="1" applyAlignment="1" applyProtection="1">
      <alignment vertical="center"/>
    </xf>
    <xf numFmtId="182" fontId="10" fillId="0" borderId="205" xfId="5" applyNumberFormat="1" applyFont="1" applyFill="1" applyBorder="1" applyAlignment="1" applyProtection="1">
      <alignment vertical="center"/>
    </xf>
    <xf numFmtId="182" fontId="10" fillId="0" borderId="206" xfId="5" applyNumberFormat="1" applyFont="1" applyFill="1" applyBorder="1" applyAlignment="1" applyProtection="1">
      <alignment vertical="center"/>
    </xf>
    <xf numFmtId="182" fontId="10" fillId="0" borderId="137" xfId="5" applyNumberFormat="1" applyFont="1" applyFill="1" applyBorder="1" applyAlignment="1" applyProtection="1">
      <alignment vertical="center"/>
    </xf>
    <xf numFmtId="182" fontId="12" fillId="0" borderId="205" xfId="5" applyNumberFormat="1" applyFont="1" applyFill="1" applyBorder="1" applyAlignment="1" applyProtection="1">
      <alignment vertical="center"/>
    </xf>
    <xf numFmtId="182" fontId="10" fillId="0" borderId="4" xfId="5" applyNumberFormat="1" applyFont="1" applyFill="1" applyBorder="1" applyAlignment="1">
      <alignment vertical="center"/>
    </xf>
    <xf numFmtId="0" fontId="10" fillId="0" borderId="0" xfId="5" applyFont="1" applyFill="1" applyAlignment="1" applyProtection="1">
      <alignment horizontal="left"/>
    </xf>
    <xf numFmtId="0" fontId="17" fillId="0" borderId="0" xfId="5" applyFont="1" applyFill="1" applyBorder="1" applyAlignment="1" applyProtection="1"/>
    <xf numFmtId="22" fontId="10" fillId="0" borderId="0" xfId="5" applyNumberFormat="1" applyFont="1" applyFill="1" applyAlignment="1" applyProtection="1">
      <alignment horizontal="center"/>
    </xf>
    <xf numFmtId="0" fontId="10" fillId="0" borderId="208" xfId="5" applyFont="1" applyFill="1" applyBorder="1" applyAlignment="1" applyProtection="1">
      <alignment horizontal="center" vertical="center"/>
    </xf>
    <xf numFmtId="0" fontId="10" fillId="0" borderId="167" xfId="5" applyFont="1" applyFill="1" applyBorder="1" applyAlignment="1">
      <alignment horizontal="center" vertical="center"/>
    </xf>
    <xf numFmtId="0" fontId="10" fillId="0" borderId="181" xfId="5" applyFont="1" applyFill="1" applyBorder="1" applyAlignment="1">
      <alignment vertical="center"/>
    </xf>
    <xf numFmtId="0" fontId="10" fillId="0" borderId="16" xfId="5" applyFont="1" applyFill="1" applyBorder="1" applyAlignment="1" applyProtection="1">
      <alignment horizontal="center" vertical="center"/>
    </xf>
    <xf numFmtId="0" fontId="10" fillId="0" borderId="29" xfId="5" applyFont="1" applyFill="1" applyBorder="1" applyAlignment="1">
      <alignment horizontal="center" vertical="center"/>
    </xf>
    <xf numFmtId="0" fontId="10" fillId="0" borderId="27" xfId="5" applyFont="1" applyFill="1" applyBorder="1" applyAlignment="1">
      <alignment vertical="center"/>
    </xf>
    <xf numFmtId="0" fontId="10" fillId="0" borderId="207" xfId="5" applyFont="1" applyFill="1" applyBorder="1" applyAlignment="1">
      <alignment horizontal="center" vertical="center"/>
    </xf>
    <xf numFmtId="0" fontId="10" fillId="0" borderId="209" xfId="5" applyFont="1" applyFill="1" applyBorder="1" applyAlignment="1">
      <alignment horizontal="center" vertical="center"/>
    </xf>
    <xf numFmtId="0" fontId="10" fillId="0" borderId="16" xfId="5" applyFont="1" applyFill="1" applyBorder="1" applyAlignment="1">
      <alignment horizontal="center" vertical="center"/>
    </xf>
    <xf numFmtId="0" fontId="21" fillId="0" borderId="16" xfId="5" applyFont="1" applyFill="1" applyBorder="1" applyAlignment="1">
      <alignment horizontal="center" vertical="center"/>
    </xf>
    <xf numFmtId="0" fontId="10" fillId="0" borderId="26" xfId="5" applyFont="1" applyFill="1" applyBorder="1" applyAlignment="1">
      <alignment horizontal="center" vertical="center"/>
    </xf>
    <xf numFmtId="0" fontId="21" fillId="0" borderId="209" xfId="5" applyFont="1" applyFill="1" applyBorder="1" applyAlignment="1">
      <alignment horizontal="center" vertical="center"/>
    </xf>
    <xf numFmtId="0" fontId="10" fillId="0" borderId="16" xfId="5" applyFont="1" applyFill="1" applyBorder="1" applyAlignment="1" applyProtection="1">
      <alignment vertical="center"/>
    </xf>
    <xf numFmtId="0" fontId="10" fillId="0" borderId="16" xfId="5" applyFont="1" applyFill="1" applyBorder="1" applyAlignment="1">
      <alignment vertical="center"/>
    </xf>
    <xf numFmtId="0" fontId="10" fillId="0" borderId="28" xfId="5" applyFont="1" applyFill="1" applyBorder="1" applyAlignment="1">
      <alignment vertical="center"/>
    </xf>
    <xf numFmtId="0" fontId="10" fillId="0" borderId="207" xfId="5" applyFont="1" applyFill="1" applyBorder="1" applyAlignment="1">
      <alignment vertical="center"/>
    </xf>
    <xf numFmtId="0" fontId="10" fillId="0" borderId="209" xfId="5" applyFont="1" applyFill="1" applyBorder="1" applyAlignment="1">
      <alignment vertical="center"/>
    </xf>
    <xf numFmtId="0" fontId="10" fillId="0" borderId="73" xfId="5" applyFont="1" applyFill="1" applyBorder="1" applyAlignment="1">
      <alignment horizontal="center" vertical="center"/>
    </xf>
    <xf numFmtId="0" fontId="10" fillId="0" borderId="94" xfId="5" applyFont="1" applyFill="1" applyBorder="1" applyAlignment="1">
      <alignment horizontal="center" vertical="center"/>
    </xf>
    <xf numFmtId="0" fontId="10" fillId="0" borderId="78" xfId="5" applyFont="1" applyFill="1" applyBorder="1" applyAlignment="1">
      <alignment horizontal="center" vertical="center"/>
    </xf>
    <xf numFmtId="0" fontId="10" fillId="0" borderId="189" xfId="5" applyFont="1" applyFill="1" applyBorder="1" applyAlignment="1">
      <alignment horizontal="center" vertical="center"/>
    </xf>
    <xf numFmtId="179" fontId="10" fillId="0" borderId="53" xfId="5" applyNumberFormat="1" applyFont="1" applyFill="1" applyBorder="1" applyAlignment="1">
      <alignment vertical="center"/>
    </xf>
    <xf numFmtId="179" fontId="10" fillId="0" borderId="210" xfId="5" applyNumberFormat="1" applyFont="1" applyFill="1" applyBorder="1" applyAlignment="1">
      <alignment vertical="center"/>
    </xf>
    <xf numFmtId="179" fontId="10" fillId="0" borderId="211" xfId="5" applyNumberFormat="1" applyFont="1" applyFill="1" applyBorder="1" applyAlignment="1">
      <alignment vertical="center"/>
    </xf>
    <xf numFmtId="179" fontId="10" fillId="0" borderId="212" xfId="5" applyNumberFormat="1" applyFont="1" applyFill="1" applyBorder="1" applyAlignment="1">
      <alignment vertical="center"/>
    </xf>
    <xf numFmtId="179" fontId="10" fillId="0" borderId="213" xfId="5" applyNumberFormat="1" applyFont="1" applyFill="1" applyBorder="1" applyAlignment="1">
      <alignment vertical="center"/>
    </xf>
    <xf numFmtId="179" fontId="10" fillId="0" borderId="30" xfId="5" applyNumberFormat="1" applyFont="1" applyFill="1" applyBorder="1" applyAlignment="1">
      <alignment vertical="center"/>
    </xf>
    <xf numFmtId="179" fontId="10" fillId="0" borderId="26" xfId="5" applyNumberFormat="1" applyFont="1" applyFill="1" applyBorder="1" applyAlignment="1">
      <alignment vertical="center"/>
    </xf>
    <xf numFmtId="179" fontId="10" fillId="0" borderId="21" xfId="5" applyNumberFormat="1" applyFont="1" applyFill="1" applyBorder="1" applyAlignment="1">
      <alignment vertical="center"/>
    </xf>
    <xf numFmtId="179" fontId="10" fillId="0" borderId="195" xfId="5" applyNumberFormat="1" applyFont="1" applyFill="1" applyBorder="1" applyAlignment="1">
      <alignment vertical="center"/>
    </xf>
    <xf numFmtId="179" fontId="10" fillId="0" borderId="214" xfId="5" applyNumberFormat="1" applyFont="1" applyFill="1" applyBorder="1" applyAlignment="1">
      <alignment vertical="center"/>
    </xf>
    <xf numFmtId="0" fontId="10" fillId="0" borderId="174" xfId="5" applyFont="1" applyFill="1" applyBorder="1" applyAlignment="1" applyProtection="1">
      <alignment horizontal="center" vertical="center"/>
    </xf>
    <xf numFmtId="182" fontId="10" fillId="0" borderId="28" xfId="5" applyNumberFormat="1" applyFont="1" applyFill="1" applyBorder="1" applyAlignment="1">
      <alignment vertical="center"/>
    </xf>
    <xf numFmtId="182" fontId="10" fillId="0" borderId="25" xfId="0" applyNumberFormat="1" applyFont="1" applyFill="1" applyBorder="1" applyAlignment="1">
      <alignment vertical="center"/>
    </xf>
    <xf numFmtId="182" fontId="10" fillId="0" borderId="26" xfId="5" applyNumberFormat="1" applyFont="1" applyFill="1" applyBorder="1" applyAlignment="1">
      <alignment vertical="center"/>
    </xf>
    <xf numFmtId="182" fontId="10" fillId="0" borderId="215" xfId="5" applyNumberFormat="1" applyFont="1" applyFill="1" applyBorder="1" applyAlignment="1">
      <alignment vertical="center"/>
    </xf>
    <xf numFmtId="0" fontId="10" fillId="0" borderId="21" xfId="5" applyFont="1" applyFill="1" applyBorder="1" applyAlignment="1" applyProtection="1">
      <alignment horizontal="center" vertical="center"/>
    </xf>
    <xf numFmtId="182" fontId="10" fillId="0" borderId="45" xfId="0" applyNumberFormat="1" applyFont="1" applyFill="1" applyBorder="1" applyAlignment="1">
      <alignment vertical="center"/>
    </xf>
    <xf numFmtId="182" fontId="10" fillId="0" borderId="88" xfId="5" applyNumberFormat="1" applyFont="1" applyFill="1" applyBorder="1" applyAlignment="1">
      <alignment vertical="center"/>
    </xf>
    <xf numFmtId="179" fontId="10" fillId="0" borderId="80" xfId="5" applyNumberFormat="1" applyFont="1" applyFill="1" applyBorder="1" applyAlignment="1">
      <alignment vertical="center"/>
    </xf>
    <xf numFmtId="182" fontId="10" fillId="0" borderId="218" xfId="5" applyNumberFormat="1" applyFont="1" applyFill="1" applyBorder="1" applyAlignment="1">
      <alignment vertical="center"/>
    </xf>
    <xf numFmtId="182" fontId="10" fillId="0" borderId="219" xfId="0" applyNumberFormat="1" applyFont="1" applyFill="1" applyBorder="1" applyAlignment="1">
      <alignment vertical="center"/>
    </xf>
    <xf numFmtId="182" fontId="10" fillId="0" borderId="174" xfId="5" applyNumberFormat="1" applyFont="1" applyFill="1" applyBorder="1" applyAlignment="1">
      <alignment vertical="center"/>
    </xf>
    <xf numFmtId="182" fontId="10" fillId="0" borderId="216" xfId="5" applyNumberFormat="1" applyFont="1" applyFill="1" applyBorder="1" applyAlignment="1">
      <alignment vertical="center"/>
    </xf>
    <xf numFmtId="182" fontId="10" fillId="0" borderId="66" xfId="5" applyNumberFormat="1" applyFont="1" applyFill="1" applyBorder="1" applyAlignment="1">
      <alignment vertical="center"/>
    </xf>
    <xf numFmtId="182" fontId="10" fillId="0" borderId="7" xfId="5" quotePrefix="1" applyNumberFormat="1" applyFont="1" applyFill="1" applyBorder="1" applyAlignment="1">
      <alignment vertical="center"/>
    </xf>
    <xf numFmtId="182" fontId="10" fillId="0" borderId="205" xfId="5" applyNumberFormat="1" applyFont="1" applyFill="1" applyBorder="1" applyAlignment="1">
      <alignment vertical="center"/>
    </xf>
    <xf numFmtId="182" fontId="10" fillId="0" borderId="220" xfId="5" applyNumberFormat="1" applyFont="1" applyFill="1" applyBorder="1" applyAlignment="1">
      <alignment vertical="center"/>
    </xf>
    <xf numFmtId="0" fontId="10" fillId="0" borderId="30" xfId="5" applyFont="1" applyFill="1" applyBorder="1" applyAlignment="1" applyProtection="1">
      <alignment horizontal="center" vertical="center"/>
    </xf>
    <xf numFmtId="0" fontId="10" fillId="0" borderId="20" xfId="5" applyFont="1" applyFill="1" applyBorder="1" applyAlignment="1">
      <alignment vertical="center"/>
    </xf>
    <xf numFmtId="0" fontId="10" fillId="0" borderId="149" xfId="5" applyFont="1" applyFill="1" applyBorder="1" applyAlignment="1">
      <alignment vertical="center"/>
    </xf>
    <xf numFmtId="0" fontId="3" fillId="0" borderId="21" xfId="5" applyFont="1" applyFill="1" applyBorder="1" applyAlignment="1">
      <alignment vertical="center"/>
    </xf>
    <xf numFmtId="0" fontId="3" fillId="0" borderId="24" xfId="5" applyFont="1" applyFill="1" applyBorder="1" applyAlignment="1">
      <alignment vertical="center"/>
    </xf>
    <xf numFmtId="0" fontId="3" fillId="0" borderId="27" xfId="5" applyFont="1" applyFill="1" applyBorder="1" applyAlignment="1">
      <alignment vertical="center"/>
    </xf>
    <xf numFmtId="0" fontId="3" fillId="0" borderId="0" xfId="5" applyFont="1" applyFill="1" applyBorder="1" applyAlignment="1">
      <alignment vertical="center"/>
    </xf>
    <xf numFmtId="0" fontId="10" fillId="0" borderId="150" xfId="5" applyFont="1" applyFill="1" applyBorder="1" applyAlignment="1">
      <alignment horizontal="center" vertical="center"/>
    </xf>
    <xf numFmtId="0" fontId="10" fillId="0" borderId="21" xfId="5" applyFont="1" applyFill="1" applyBorder="1" applyAlignment="1">
      <alignment vertical="center"/>
    </xf>
    <xf numFmtId="0" fontId="10" fillId="0" borderId="151" xfId="5" applyFont="1" applyFill="1" applyBorder="1" applyAlignment="1">
      <alignment vertical="center"/>
    </xf>
    <xf numFmtId="0" fontId="10" fillId="0" borderId="28" xfId="5" applyFont="1" applyFill="1" applyBorder="1" applyAlignment="1">
      <alignment horizontal="center" vertical="center"/>
    </xf>
    <xf numFmtId="0" fontId="10" fillId="0" borderId="150" xfId="5" applyFont="1" applyFill="1" applyBorder="1" applyAlignment="1">
      <alignment vertical="center"/>
    </xf>
    <xf numFmtId="182" fontId="16" fillId="0" borderId="0" xfId="5" applyNumberFormat="1" applyFont="1" applyFill="1"/>
    <xf numFmtId="0" fontId="10" fillId="0" borderId="208" xfId="5" applyFont="1" applyFill="1" applyBorder="1" applyAlignment="1" applyProtection="1">
      <alignment horizontal="center"/>
    </xf>
    <xf numFmtId="0" fontId="10" fillId="0" borderId="181" xfId="5" applyFont="1" applyFill="1" applyBorder="1"/>
    <xf numFmtId="0" fontId="10" fillId="0" borderId="209" xfId="5" applyFont="1" applyFill="1" applyBorder="1" applyAlignment="1">
      <alignment horizontal="center"/>
    </xf>
    <xf numFmtId="0" fontId="10" fillId="0" borderId="207" xfId="5" applyFont="1" applyFill="1" applyBorder="1" applyAlignment="1">
      <alignment horizontal="center"/>
    </xf>
    <xf numFmtId="0" fontId="21" fillId="0" borderId="209" xfId="5" applyFont="1" applyFill="1" applyBorder="1" applyAlignment="1">
      <alignment horizontal="center"/>
    </xf>
    <xf numFmtId="0" fontId="10" fillId="0" borderId="16" xfId="5" applyFont="1" applyFill="1" applyBorder="1" applyProtection="1"/>
    <xf numFmtId="0" fontId="10" fillId="0" borderId="207" xfId="5" applyFont="1" applyFill="1" applyBorder="1"/>
    <xf numFmtId="0" fontId="10" fillId="0" borderId="209" xfId="5" applyFont="1" applyFill="1" applyBorder="1"/>
    <xf numFmtId="0" fontId="10" fillId="0" borderId="73" xfId="5" applyFont="1" applyFill="1" applyBorder="1" applyAlignment="1">
      <alignment horizontal="center"/>
    </xf>
    <xf numFmtId="0" fontId="10" fillId="0" borderId="51" xfId="5" applyFont="1" applyFill="1" applyBorder="1" applyAlignment="1">
      <alignment horizontal="center"/>
    </xf>
    <xf numFmtId="0" fontId="10" fillId="0" borderId="78" xfId="5" applyFont="1" applyFill="1" applyBorder="1" applyAlignment="1">
      <alignment horizontal="center"/>
    </xf>
    <xf numFmtId="0" fontId="10" fillId="0" borderId="189" xfId="5" applyFont="1" applyFill="1" applyBorder="1" applyAlignment="1">
      <alignment horizontal="center"/>
    </xf>
    <xf numFmtId="179" fontId="10" fillId="0" borderId="16" xfId="5" applyNumberFormat="1" applyFont="1" applyFill="1" applyBorder="1" applyAlignment="1">
      <alignment vertical="center"/>
    </xf>
    <xf numFmtId="179" fontId="10" fillId="0" borderId="25" xfId="5" applyNumberFormat="1" applyFont="1" applyFill="1" applyBorder="1" applyAlignment="1">
      <alignment vertical="center"/>
    </xf>
    <xf numFmtId="179" fontId="10" fillId="0" borderId="151" xfId="5" applyNumberFormat="1" applyFont="1" applyFill="1" applyBorder="1" applyAlignment="1">
      <alignment vertical="center"/>
    </xf>
    <xf numFmtId="179" fontId="10" fillId="0" borderId="198" xfId="5" applyNumberFormat="1" applyFont="1" applyFill="1" applyBorder="1" applyAlignment="1">
      <alignment vertical="center"/>
    </xf>
    <xf numFmtId="179" fontId="10" fillId="0" borderId="221" xfId="5" applyNumberFormat="1" applyFont="1" applyFill="1" applyBorder="1" applyAlignment="1">
      <alignment vertical="center"/>
    </xf>
    <xf numFmtId="179" fontId="10" fillId="0" borderId="222" xfId="5" applyNumberFormat="1" applyFont="1" applyFill="1" applyBorder="1" applyAlignment="1">
      <alignment vertical="center"/>
    </xf>
    <xf numFmtId="182" fontId="10" fillId="0" borderId="134" xfId="5" applyNumberFormat="1" applyFont="1" applyFill="1" applyBorder="1" applyAlignment="1">
      <alignment vertical="center"/>
    </xf>
    <xf numFmtId="182" fontId="10" fillId="0" borderId="140" xfId="5" applyNumberFormat="1" applyFont="1" applyFill="1" applyBorder="1" applyAlignment="1">
      <alignment vertical="center"/>
    </xf>
    <xf numFmtId="182" fontId="10" fillId="0" borderId="0" xfId="5" applyNumberFormat="1" applyFont="1" applyFill="1" applyBorder="1" applyAlignment="1">
      <alignment vertical="center"/>
    </xf>
    <xf numFmtId="185" fontId="10" fillId="0" borderId="199" xfId="5" applyNumberFormat="1" applyFont="1" applyFill="1" applyBorder="1" applyAlignment="1">
      <alignment vertical="center"/>
    </xf>
    <xf numFmtId="0" fontId="29" fillId="0" borderId="34" xfId="5" applyFont="1" applyFill="1" applyBorder="1" applyAlignment="1" applyProtection="1">
      <alignment horizontal="center" vertical="center" shrinkToFit="1"/>
    </xf>
    <xf numFmtId="0" fontId="10" fillId="0" borderId="223" xfId="5" applyFont="1" applyFill="1" applyBorder="1" applyAlignment="1">
      <alignment horizontal="center" vertical="center"/>
    </xf>
    <xf numFmtId="182" fontId="10" fillId="0" borderId="97" xfId="5" applyNumberFormat="1" applyFont="1" applyFill="1" applyBorder="1" applyAlignment="1">
      <alignment vertical="center"/>
    </xf>
    <xf numFmtId="0" fontId="10" fillId="0" borderId="0" xfId="5" applyFont="1" applyFill="1" applyBorder="1" applyAlignment="1">
      <alignment horizontal="center"/>
    </xf>
    <xf numFmtId="182" fontId="10" fillId="2" borderId="198" xfId="5" applyNumberFormat="1" applyFont="1" applyFill="1" applyBorder="1" applyAlignment="1" applyProtection="1">
      <alignment horizontal="center" vertical="center"/>
    </xf>
    <xf numFmtId="182" fontId="10" fillId="2" borderId="207" xfId="5" applyNumberFormat="1" applyFont="1" applyFill="1" applyBorder="1" applyAlignment="1" applyProtection="1">
      <alignment horizontal="center" vertical="center"/>
    </xf>
    <xf numFmtId="182" fontId="10" fillId="2" borderId="78" xfId="5" applyNumberFormat="1" applyFont="1" applyFill="1" applyBorder="1" applyAlignment="1" applyProtection="1">
      <alignment horizontal="right" vertical="center"/>
    </xf>
    <xf numFmtId="182" fontId="31" fillId="2" borderId="207" xfId="0" applyNumberFormat="1" applyFont="1" applyFill="1" applyBorder="1" applyAlignment="1" applyProtection="1">
      <alignment vertical="center"/>
      <protection locked="0"/>
    </xf>
    <xf numFmtId="182" fontId="31" fillId="2" borderId="134" xfId="0" applyNumberFormat="1" applyFont="1" applyFill="1" applyBorder="1" applyAlignment="1" applyProtection="1">
      <alignment vertical="center"/>
      <protection locked="0"/>
    </xf>
    <xf numFmtId="182" fontId="31" fillId="2" borderId="195" xfId="0" applyNumberFormat="1" applyFont="1" applyFill="1" applyBorder="1" applyAlignment="1" applyProtection="1">
      <alignment vertical="center"/>
      <protection locked="0"/>
    </xf>
    <xf numFmtId="182" fontId="31" fillId="0" borderId="134" xfId="0" applyNumberFormat="1" applyFont="1" applyFill="1" applyBorder="1" applyAlignment="1" applyProtection="1">
      <alignment vertical="center"/>
      <protection locked="0"/>
    </xf>
    <xf numFmtId="182" fontId="31" fillId="0" borderId="91" xfId="0" applyNumberFormat="1" applyFont="1" applyFill="1" applyBorder="1" applyAlignment="1" applyProtection="1">
      <alignment vertical="center"/>
      <protection locked="0"/>
    </xf>
    <xf numFmtId="182" fontId="16" fillId="2" borderId="224" xfId="0" applyNumberFormat="1" applyFont="1" applyFill="1" applyBorder="1" applyAlignment="1" applyProtection="1">
      <alignment vertical="center"/>
      <protection locked="0"/>
    </xf>
    <xf numFmtId="182" fontId="31" fillId="2" borderId="224" xfId="0" applyNumberFormat="1" applyFont="1" applyFill="1" applyBorder="1" applyAlignment="1" applyProtection="1">
      <alignment vertical="center"/>
      <protection locked="0"/>
    </xf>
    <xf numFmtId="182" fontId="16" fillId="2" borderId="225" xfId="5" applyNumberFormat="1" applyFont="1" applyFill="1" applyBorder="1" applyAlignment="1" applyProtection="1">
      <alignment vertical="center"/>
    </xf>
    <xf numFmtId="182" fontId="16" fillId="2" borderId="201" xfId="5" applyNumberFormat="1" applyFont="1" applyFill="1" applyBorder="1" applyAlignment="1" applyProtection="1">
      <alignment vertical="center"/>
    </xf>
    <xf numFmtId="182" fontId="31" fillId="0" borderId="224" xfId="0" applyNumberFormat="1" applyFont="1" applyFill="1" applyBorder="1" applyAlignment="1" applyProtection="1">
      <alignment vertical="center"/>
      <protection locked="0"/>
    </xf>
    <xf numFmtId="182" fontId="25" fillId="0" borderId="197" xfId="5" applyNumberFormat="1" applyFont="1" applyFill="1" applyBorder="1" applyAlignment="1" applyProtection="1">
      <alignment vertical="center"/>
    </xf>
    <xf numFmtId="182" fontId="10" fillId="2" borderId="226" xfId="5" applyNumberFormat="1" applyFont="1" applyFill="1" applyBorder="1" applyAlignment="1" applyProtection="1">
      <alignment horizontal="center" vertical="center"/>
    </xf>
    <xf numFmtId="182" fontId="10" fillId="2" borderId="161" xfId="5" applyNumberFormat="1" applyFont="1" applyFill="1" applyBorder="1" applyAlignment="1" applyProtection="1">
      <alignment horizontal="center" vertical="center"/>
    </xf>
    <xf numFmtId="182" fontId="10" fillId="2" borderId="227" xfId="5" applyNumberFormat="1" applyFont="1" applyFill="1" applyBorder="1" applyAlignment="1" applyProtection="1">
      <alignment horizontal="right" vertical="center"/>
    </xf>
    <xf numFmtId="182" fontId="16" fillId="2" borderId="171" xfId="5" applyNumberFormat="1" applyFont="1" applyFill="1" applyBorder="1" applyAlignment="1" applyProtection="1">
      <alignment vertical="center"/>
    </xf>
    <xf numFmtId="182" fontId="31" fillId="2" borderId="164" xfId="0" applyNumberFormat="1" applyFont="1" applyFill="1" applyBorder="1" applyAlignment="1" applyProtection="1">
      <alignment vertical="center"/>
      <protection locked="0"/>
    </xf>
    <xf numFmtId="182" fontId="16" fillId="2" borderId="228" xfId="5" applyNumberFormat="1" applyFont="1" applyFill="1" applyBorder="1" applyAlignment="1" applyProtection="1">
      <alignment vertical="center"/>
    </xf>
    <xf numFmtId="182" fontId="16" fillId="2" borderId="139" xfId="5" applyNumberFormat="1" applyFont="1" applyFill="1" applyBorder="1" applyAlignment="1" applyProtection="1">
      <alignment vertical="center"/>
    </xf>
    <xf numFmtId="182" fontId="16" fillId="2" borderId="229" xfId="5" applyNumberFormat="1" applyFont="1" applyFill="1" applyBorder="1" applyAlignment="1" applyProtection="1">
      <alignment vertical="center"/>
    </xf>
    <xf numFmtId="182" fontId="16" fillId="0" borderId="171" xfId="5" applyNumberFormat="1" applyFont="1" applyFill="1" applyBorder="1" applyAlignment="1" applyProtection="1">
      <alignment vertical="center"/>
    </xf>
    <xf numFmtId="182" fontId="31" fillId="0" borderId="164" xfId="0" applyNumberFormat="1" applyFont="1" applyFill="1" applyBorder="1" applyAlignment="1" applyProtection="1">
      <alignment vertical="center"/>
      <protection locked="0"/>
    </xf>
    <xf numFmtId="182" fontId="25" fillId="0" borderId="171" xfId="5" applyNumberFormat="1" applyFont="1" applyFill="1" applyBorder="1" applyAlignment="1" applyProtection="1">
      <alignment vertical="center"/>
    </xf>
    <xf numFmtId="0" fontId="10" fillId="2" borderId="93" xfId="5" applyFont="1" applyFill="1" applyBorder="1" applyAlignment="1" applyProtection="1">
      <alignment vertical="center"/>
    </xf>
    <xf numFmtId="182" fontId="16" fillId="2" borderId="99" xfId="5" applyNumberFormat="1" applyFont="1" applyFill="1" applyBorder="1" applyAlignment="1" applyProtection="1">
      <alignment vertical="center"/>
    </xf>
    <xf numFmtId="182" fontId="16" fillId="0" borderId="96" xfId="5" applyNumberFormat="1" applyFont="1" applyFill="1" applyBorder="1" applyAlignment="1" applyProtection="1">
      <alignment vertical="center"/>
    </xf>
    <xf numFmtId="182" fontId="16" fillId="0" borderId="90" xfId="5" applyNumberFormat="1" applyFont="1" applyFill="1" applyBorder="1" applyAlignment="1" applyProtection="1">
      <alignment vertical="center"/>
    </xf>
    <xf numFmtId="182" fontId="16" fillId="0" borderId="99" xfId="5" applyNumberFormat="1" applyFont="1" applyFill="1" applyBorder="1" applyAlignment="1" applyProtection="1">
      <alignment vertical="center"/>
    </xf>
    <xf numFmtId="0" fontId="10" fillId="2" borderId="226" xfId="5" applyFont="1" applyFill="1" applyBorder="1" applyAlignment="1" applyProtection="1">
      <alignment horizontal="center" vertical="center"/>
    </xf>
    <xf numFmtId="0" fontId="10" fillId="2" borderId="161" xfId="5" applyFont="1" applyFill="1" applyBorder="1" applyAlignment="1" applyProtection="1">
      <alignment horizontal="center" vertical="center"/>
    </xf>
    <xf numFmtId="0" fontId="10" fillId="2" borderId="231" xfId="5" applyFont="1" applyFill="1" applyBorder="1" applyAlignment="1" applyProtection="1">
      <alignment horizontal="center" vertical="center"/>
    </xf>
    <xf numFmtId="182" fontId="16" fillId="2" borderId="232" xfId="5" applyNumberFormat="1" applyFont="1" applyFill="1" applyBorder="1" applyAlignment="1" applyProtection="1">
      <alignment vertical="center"/>
    </xf>
    <xf numFmtId="182" fontId="16" fillId="2" borderId="164" xfId="5" applyNumberFormat="1" applyFont="1" applyFill="1" applyBorder="1" applyAlignment="1" applyProtection="1">
      <alignment vertical="center"/>
    </xf>
    <xf numFmtId="182" fontId="16" fillId="2" borderId="162" xfId="5" applyNumberFormat="1" applyFont="1" applyFill="1" applyBorder="1" applyAlignment="1" applyProtection="1">
      <alignment vertical="center"/>
    </xf>
    <xf numFmtId="182" fontId="16" fillId="0" borderId="139" xfId="5" applyNumberFormat="1" applyFont="1" applyFill="1" applyBorder="1" applyAlignment="1" applyProtection="1">
      <alignment vertical="center"/>
    </xf>
    <xf numFmtId="182" fontId="16" fillId="0" borderId="162" xfId="5" applyNumberFormat="1" applyFont="1" applyFill="1" applyBorder="1" applyAlignment="1" applyProtection="1">
      <alignment vertical="center"/>
    </xf>
    <xf numFmtId="182" fontId="16" fillId="0" borderId="232" xfId="5" applyNumberFormat="1" applyFont="1" applyFill="1" applyBorder="1" applyAlignment="1" applyProtection="1">
      <alignment vertical="center"/>
    </xf>
    <xf numFmtId="179" fontId="12" fillId="0" borderId="22" xfId="0" applyNumberFormat="1" applyFont="1" applyFill="1" applyBorder="1" applyAlignment="1" applyProtection="1">
      <alignment horizontal="center" vertical="center" wrapText="1"/>
      <protection locked="0"/>
    </xf>
    <xf numFmtId="179" fontId="37" fillId="0" borderId="0" xfId="0" applyNumberFormat="1" applyFont="1" applyFill="1" applyProtection="1">
      <protection locked="0"/>
    </xf>
    <xf numFmtId="0" fontId="12" fillId="0" borderId="40" xfId="5" applyFont="1" applyFill="1" applyBorder="1" applyAlignment="1" applyProtection="1">
      <alignment vertical="center"/>
    </xf>
    <xf numFmtId="0" fontId="12" fillId="0" borderId="24" xfId="5" applyFont="1" applyFill="1" applyBorder="1" applyAlignment="1" applyProtection="1">
      <alignment vertical="center"/>
    </xf>
    <xf numFmtId="0" fontId="12" fillId="0" borderId="113" xfId="5" applyFont="1" applyFill="1" applyBorder="1" applyAlignment="1" applyProtection="1">
      <alignment vertical="center"/>
    </xf>
    <xf numFmtId="0" fontId="12" fillId="0" borderId="26" xfId="5" applyFont="1" applyFill="1" applyBorder="1" applyAlignment="1" applyProtection="1">
      <alignment horizontal="center" vertical="center"/>
    </xf>
    <xf numFmtId="0" fontId="12" fillId="0" borderId="72" xfId="5" applyFont="1" applyFill="1" applyBorder="1" applyAlignment="1" applyProtection="1">
      <alignment horizontal="center" vertical="center"/>
    </xf>
    <xf numFmtId="0" fontId="12" fillId="0" borderId="52" xfId="5" applyFont="1" applyFill="1" applyBorder="1" applyAlignment="1" applyProtection="1">
      <alignment vertical="center"/>
    </xf>
    <xf numFmtId="0" fontId="12" fillId="0" borderId="53" xfId="5" applyFont="1" applyFill="1" applyBorder="1" applyAlignment="1" applyProtection="1">
      <alignment vertical="center"/>
    </xf>
    <xf numFmtId="0" fontId="12" fillId="0" borderId="37" xfId="5" applyFont="1" applyFill="1" applyBorder="1" applyAlignment="1" applyProtection="1">
      <alignment vertical="center"/>
    </xf>
    <xf numFmtId="0" fontId="12" fillId="0" borderId="110" xfId="5" applyFont="1" applyFill="1" applyBorder="1" applyAlignment="1" applyProtection="1">
      <alignment horizontal="center" vertical="center"/>
    </xf>
    <xf numFmtId="0" fontId="12" fillId="0" borderId="31" xfId="0" applyFont="1" applyFill="1" applyBorder="1" applyAlignment="1">
      <alignment horizontal="center" vertical="center"/>
    </xf>
    <xf numFmtId="182" fontId="35" fillId="0" borderId="52" xfId="0" applyNumberFormat="1" applyFont="1" applyFill="1" applyBorder="1" applyAlignment="1" applyProtection="1">
      <alignment vertical="center"/>
      <protection locked="0"/>
    </xf>
    <xf numFmtId="182" fontId="35" fillId="0" borderId="53" xfId="0" applyNumberFormat="1" applyFont="1" applyFill="1" applyBorder="1" applyAlignment="1" applyProtection="1">
      <alignment vertical="center"/>
      <protection locked="0"/>
    </xf>
    <xf numFmtId="182" fontId="35" fillId="0" borderId="60" xfId="0" applyNumberFormat="1" applyFont="1" applyFill="1" applyBorder="1" applyAlignment="1" applyProtection="1">
      <alignment vertical="center"/>
      <protection locked="0"/>
    </xf>
    <xf numFmtId="182" fontId="35" fillId="0" borderId="16" xfId="0" applyNumberFormat="1" applyFont="1" applyFill="1" applyBorder="1" applyAlignment="1" applyProtection="1">
      <alignment vertical="center"/>
      <protection locked="0"/>
    </xf>
    <xf numFmtId="182" fontId="35" fillId="0" borderId="30" xfId="0" applyNumberFormat="1" applyFont="1" applyFill="1" applyBorder="1" applyAlignment="1" applyProtection="1">
      <alignment vertical="center"/>
      <protection locked="0"/>
    </xf>
    <xf numFmtId="182" fontId="35" fillId="0" borderId="72" xfId="0" applyNumberFormat="1" applyFont="1" applyFill="1" applyBorder="1" applyAlignment="1" applyProtection="1">
      <alignment vertical="center"/>
      <protection locked="0"/>
    </xf>
    <xf numFmtId="182" fontId="35" fillId="0" borderId="36" xfId="0" applyNumberFormat="1" applyFont="1" applyFill="1" applyBorder="1" applyAlignment="1" applyProtection="1">
      <alignment vertical="center"/>
      <protection locked="0"/>
    </xf>
    <xf numFmtId="182" fontId="35" fillId="0" borderId="35" xfId="0" applyNumberFormat="1" applyFont="1" applyFill="1" applyBorder="1" applyAlignment="1" applyProtection="1">
      <alignment vertical="center"/>
      <protection locked="0"/>
    </xf>
    <xf numFmtId="182" fontId="35" fillId="0" borderId="103" xfId="0" applyNumberFormat="1" applyFont="1" applyFill="1" applyBorder="1" applyAlignment="1" applyProtection="1">
      <alignment vertical="center"/>
      <protection locked="0"/>
    </xf>
    <xf numFmtId="0" fontId="12" fillId="0" borderId="52" xfId="0" applyFont="1" applyFill="1" applyBorder="1" applyAlignment="1">
      <alignment horizontal="center" vertical="center"/>
    </xf>
    <xf numFmtId="0" fontId="12" fillId="0" borderId="7" xfId="6" applyNumberFormat="1" applyFont="1" applyFill="1" applyBorder="1" applyAlignment="1">
      <alignment horizontal="center" vertical="center"/>
    </xf>
    <xf numFmtId="182" fontId="25" fillId="0" borderId="39" xfId="5" applyNumberFormat="1" applyFont="1" applyFill="1" applyBorder="1" applyProtection="1"/>
    <xf numFmtId="182" fontId="25" fillId="0" borderId="22" xfId="5" applyNumberFormat="1" applyFont="1" applyFill="1" applyBorder="1" applyProtection="1"/>
    <xf numFmtId="182" fontId="25" fillId="0" borderId="68" xfId="5" applyNumberFormat="1" applyFont="1" applyFill="1" applyBorder="1" applyProtection="1"/>
    <xf numFmtId="0" fontId="26" fillId="0" borderId="124" xfId="0" applyFont="1" applyFill="1" applyBorder="1" applyAlignment="1">
      <alignment horizontal="center" vertical="center"/>
    </xf>
    <xf numFmtId="0" fontId="12" fillId="0" borderId="233" xfId="6" applyNumberFormat="1" applyFont="1" applyFill="1" applyBorder="1" applyAlignment="1">
      <alignment horizontal="center" vertical="center"/>
    </xf>
    <xf numFmtId="182" fontId="25" fillId="0" borderId="60" xfId="5" applyNumberFormat="1" applyFont="1" applyFill="1" applyBorder="1" applyProtection="1"/>
    <xf numFmtId="179" fontId="12" fillId="0" borderId="39" xfId="0" applyNumberFormat="1" applyFont="1" applyFill="1" applyBorder="1" applyAlignment="1" applyProtection="1">
      <alignment horizontal="center" vertical="center" wrapText="1"/>
      <protection locked="0"/>
    </xf>
    <xf numFmtId="0" fontId="12" fillId="0" borderId="170" xfId="6" applyNumberFormat="1" applyFont="1" applyFill="1" applyBorder="1" applyAlignment="1">
      <alignment horizontal="center" vertical="center"/>
    </xf>
    <xf numFmtId="0" fontId="26" fillId="0" borderId="234" xfId="6" applyNumberFormat="1" applyFont="1" applyFill="1" applyBorder="1" applyAlignment="1">
      <alignment horizontal="center" vertical="center"/>
    </xf>
    <xf numFmtId="182" fontId="25" fillId="0" borderId="50" xfId="5" applyNumberFormat="1" applyFont="1" applyFill="1" applyBorder="1" applyProtection="1"/>
    <xf numFmtId="0" fontId="26" fillId="0" borderId="9" xfId="6" applyNumberFormat="1" applyFont="1" applyFill="1" applyBorder="1" applyAlignment="1">
      <alignment horizontal="center" vertical="center"/>
    </xf>
    <xf numFmtId="0" fontId="26" fillId="0" borderId="9" xfId="6" applyFont="1" applyFill="1" applyBorder="1" applyAlignment="1">
      <alignment horizontal="center" vertical="center"/>
    </xf>
    <xf numFmtId="0" fontId="12" fillId="0" borderId="234" xfId="6" applyFont="1" applyFill="1" applyBorder="1" applyAlignment="1">
      <alignment horizontal="center" vertical="center"/>
    </xf>
    <xf numFmtId="0" fontId="27" fillId="0" borderId="119" xfId="0" applyFont="1" applyFill="1" applyBorder="1" applyAlignment="1">
      <alignment horizontal="center" vertical="center"/>
    </xf>
    <xf numFmtId="0" fontId="12" fillId="0" borderId="4" xfId="6" applyFont="1" applyFill="1" applyBorder="1" applyAlignment="1">
      <alignment horizontal="center" vertical="center"/>
    </xf>
    <xf numFmtId="182" fontId="25" fillId="0" borderId="43" xfId="5" applyNumberFormat="1" applyFont="1" applyFill="1" applyBorder="1" applyProtection="1"/>
    <xf numFmtId="182" fontId="25" fillId="0" borderId="42" xfId="5" applyNumberFormat="1" applyFont="1" applyFill="1" applyBorder="1" applyProtection="1"/>
    <xf numFmtId="182" fontId="25" fillId="0" borderId="43" xfId="5" applyNumberFormat="1" applyFont="1" applyFill="1" applyBorder="1" applyAlignment="1" applyProtection="1"/>
    <xf numFmtId="182" fontId="25" fillId="0" borderId="104" xfId="5" applyNumberFormat="1" applyFont="1" applyFill="1" applyBorder="1" applyAlignment="1" applyProtection="1"/>
    <xf numFmtId="0" fontId="23" fillId="0" borderId="23" xfId="5" applyFont="1" applyFill="1" applyBorder="1"/>
    <xf numFmtId="179" fontId="39" fillId="0" borderId="0" xfId="0" applyNumberFormat="1" applyFont="1" applyFill="1" applyProtection="1">
      <protection locked="0"/>
    </xf>
    <xf numFmtId="179" fontId="10" fillId="0" borderId="160" xfId="0" applyNumberFormat="1" applyFont="1" applyFill="1" applyBorder="1" applyAlignment="1" applyProtection="1">
      <alignment horizontal="center" vertical="center" wrapText="1"/>
      <protection locked="0"/>
    </xf>
    <xf numFmtId="179" fontId="10" fillId="0" borderId="132" xfId="0" applyNumberFormat="1" applyFont="1" applyFill="1" applyBorder="1" applyAlignment="1" applyProtection="1">
      <alignment horizontal="center" vertical="center" wrapText="1"/>
      <protection locked="0"/>
    </xf>
    <xf numFmtId="177" fontId="12" fillId="0" borderId="0" xfId="5" applyNumberFormat="1" applyFont="1" applyFill="1" applyProtection="1"/>
    <xf numFmtId="177" fontId="12" fillId="0" borderId="0" xfId="5" applyNumberFormat="1" applyFont="1" applyFill="1" applyBorder="1" applyProtection="1"/>
    <xf numFmtId="179" fontId="11" fillId="0" borderId="236" xfId="0" applyNumberFormat="1" applyFont="1" applyFill="1" applyBorder="1" applyAlignment="1" applyProtection="1">
      <alignment horizontal="center" vertical="center"/>
      <protection locked="0"/>
    </xf>
    <xf numFmtId="179" fontId="11" fillId="0" borderId="28" xfId="0" applyNumberFormat="1" applyFont="1" applyFill="1" applyBorder="1" applyAlignment="1" applyProtection="1">
      <alignment horizontal="center" vertical="center"/>
      <protection locked="0"/>
    </xf>
    <xf numFmtId="0" fontId="10" fillId="0" borderId="28" xfId="5" applyFont="1" applyFill="1" applyBorder="1" applyAlignment="1" applyProtection="1">
      <alignment vertical="center"/>
    </xf>
    <xf numFmtId="0" fontId="10" fillId="0" borderId="29" xfId="5" applyFont="1" applyFill="1" applyBorder="1" applyAlignment="1" applyProtection="1">
      <alignment vertical="center"/>
    </xf>
    <xf numFmtId="0" fontId="10" fillId="0" borderId="24" xfId="5" applyFont="1" applyFill="1" applyBorder="1" applyAlignment="1" applyProtection="1">
      <alignment vertical="center"/>
    </xf>
    <xf numFmtId="0" fontId="10" fillId="0" borderId="62" xfId="5" applyFont="1" applyFill="1" applyBorder="1" applyAlignment="1" applyProtection="1">
      <alignment vertical="center"/>
    </xf>
    <xf numFmtId="0" fontId="10" fillId="0" borderId="237" xfId="5" applyFont="1" applyFill="1" applyBorder="1" applyAlignment="1" applyProtection="1">
      <alignment vertical="center"/>
    </xf>
    <xf numFmtId="0" fontId="10" fillId="0" borderId="238" xfId="5" applyFont="1" applyFill="1" applyBorder="1" applyAlignment="1" applyProtection="1">
      <alignment vertical="center"/>
    </xf>
    <xf numFmtId="0" fontId="10" fillId="0" borderId="28" xfId="5" applyFont="1" applyFill="1" applyBorder="1" applyAlignment="1" applyProtection="1">
      <alignment horizontal="center" vertical="center"/>
    </xf>
    <xf numFmtId="0" fontId="10" fillId="0" borderId="239" xfId="5" applyFont="1" applyFill="1" applyBorder="1" applyAlignment="1" applyProtection="1">
      <alignment horizontal="center" vertical="center"/>
    </xf>
    <xf numFmtId="0" fontId="10" fillId="0" borderId="76" xfId="5" applyFont="1" applyFill="1" applyBorder="1" applyAlignment="1" applyProtection="1">
      <alignment horizontal="center" vertical="center"/>
    </xf>
    <xf numFmtId="0" fontId="10" fillId="0" borderId="53" xfId="5" applyFont="1" applyFill="1" applyBorder="1" applyAlignment="1" applyProtection="1">
      <alignment horizontal="center" vertical="center"/>
    </xf>
    <xf numFmtId="0" fontId="10" fillId="0" borderId="52" xfId="5" applyFont="1" applyFill="1" applyBorder="1" applyAlignment="1" applyProtection="1">
      <alignment horizontal="center" vertical="center"/>
    </xf>
    <xf numFmtId="0" fontId="10" fillId="0" borderId="240" xfId="5" applyFont="1" applyFill="1" applyBorder="1" applyAlignment="1" applyProtection="1">
      <alignment horizontal="center" vertical="center"/>
    </xf>
    <xf numFmtId="0" fontId="10" fillId="0" borderId="77" xfId="5" applyFont="1" applyFill="1" applyBorder="1" applyAlignment="1" applyProtection="1">
      <alignment horizontal="center" vertical="center"/>
    </xf>
    <xf numFmtId="184" fontId="31" fillId="0" borderId="60" xfId="0" applyNumberFormat="1" applyFont="1" applyFill="1" applyBorder="1" applyAlignment="1" applyProtection="1">
      <alignment vertical="center"/>
      <protection locked="0"/>
    </xf>
    <xf numFmtId="184" fontId="31" fillId="0" borderId="53" xfId="0" applyNumberFormat="1" applyFont="1" applyFill="1" applyBorder="1" applyAlignment="1" applyProtection="1">
      <alignment vertical="center"/>
      <protection locked="0"/>
    </xf>
    <xf numFmtId="184" fontId="31" fillId="0" borderId="52" xfId="0" applyNumberFormat="1" applyFont="1" applyFill="1" applyBorder="1" applyAlignment="1" applyProtection="1">
      <alignment vertical="center"/>
      <protection locked="0"/>
    </xf>
    <xf numFmtId="184" fontId="31" fillId="0" borderId="241" xfId="0" applyNumberFormat="1" applyFont="1" applyFill="1" applyBorder="1" applyAlignment="1" applyProtection="1">
      <alignment vertical="center"/>
      <protection locked="0"/>
    </xf>
    <xf numFmtId="184" fontId="31" fillId="0" borderId="230" xfId="0" applyNumberFormat="1" applyFont="1" applyFill="1" applyBorder="1" applyAlignment="1" applyProtection="1">
      <alignment vertical="center"/>
      <protection locked="0"/>
    </xf>
    <xf numFmtId="184" fontId="35" fillId="0" borderId="53" xfId="0" applyNumberFormat="1" applyFont="1" applyFill="1" applyBorder="1" applyAlignment="1" applyProtection="1">
      <alignment vertical="center"/>
      <protection locked="0"/>
    </xf>
    <xf numFmtId="177" fontId="35" fillId="0" borderId="53" xfId="0" applyNumberFormat="1" applyFont="1" applyFill="1" applyBorder="1" applyAlignment="1" applyProtection="1">
      <alignment vertical="center"/>
      <protection locked="0"/>
    </xf>
    <xf numFmtId="184" fontId="35" fillId="0" borderId="52" xfId="0" applyNumberFormat="1" applyFont="1" applyFill="1" applyBorder="1" applyAlignment="1" applyProtection="1">
      <alignment vertical="center"/>
      <protection locked="0"/>
    </xf>
    <xf numFmtId="184" fontId="35" fillId="0" borderId="16" xfId="0" applyNumberFormat="1" applyFont="1" applyFill="1" applyBorder="1" applyAlignment="1" applyProtection="1">
      <alignment vertical="center"/>
      <protection locked="0"/>
    </xf>
    <xf numFmtId="177" fontId="35" fillId="0" borderId="16" xfId="0" applyNumberFormat="1" applyFont="1" applyFill="1" applyBorder="1" applyAlignment="1" applyProtection="1">
      <alignment vertical="center"/>
      <protection locked="0"/>
    </xf>
    <xf numFmtId="184" fontId="35" fillId="0" borderId="72" xfId="0" applyNumberFormat="1" applyFont="1" applyFill="1" applyBorder="1" applyAlignment="1" applyProtection="1">
      <alignment vertical="center"/>
      <protection locked="0"/>
    </xf>
    <xf numFmtId="184" fontId="31" fillId="0" borderId="69" xfId="0" applyNumberFormat="1" applyFont="1" applyFill="1" applyBorder="1" applyAlignment="1" applyProtection="1">
      <alignment vertical="center"/>
      <protection locked="0"/>
    </xf>
    <xf numFmtId="184" fontId="31" fillId="0" borderId="75" xfId="0" applyNumberFormat="1" applyFont="1" applyFill="1" applyBorder="1" applyAlignment="1" applyProtection="1">
      <alignment vertical="center"/>
      <protection locked="0"/>
    </xf>
    <xf numFmtId="184" fontId="35" fillId="0" borderId="90" xfId="0" applyNumberFormat="1" applyFont="1" applyFill="1" applyBorder="1" applyAlignment="1" applyProtection="1">
      <alignment vertical="center"/>
      <protection locked="0"/>
    </xf>
    <xf numFmtId="177" fontId="35" fillId="0" borderId="21" xfId="0" applyNumberFormat="1" applyFont="1" applyFill="1" applyBorder="1" applyAlignment="1" applyProtection="1">
      <alignment vertical="center"/>
      <protection locked="0"/>
    </xf>
    <xf numFmtId="184" fontId="35" fillId="0" borderId="56" xfId="0" applyNumberFormat="1" applyFont="1" applyFill="1" applyBorder="1" applyAlignment="1" applyProtection="1">
      <alignment vertical="center"/>
      <protection locked="0"/>
    </xf>
    <xf numFmtId="184" fontId="31" fillId="0" borderId="36" xfId="0" applyNumberFormat="1" applyFont="1" applyFill="1" applyBorder="1" applyAlignment="1" applyProtection="1">
      <alignment vertical="center"/>
      <protection locked="0"/>
    </xf>
    <xf numFmtId="184" fontId="31" fillId="0" borderId="35" xfId="0" applyNumberFormat="1" applyFont="1" applyFill="1" applyBorder="1" applyAlignment="1" applyProtection="1">
      <alignment vertical="center"/>
      <protection locked="0"/>
    </xf>
    <xf numFmtId="184" fontId="31" fillId="0" borderId="194" xfId="0" applyNumberFormat="1" applyFont="1" applyFill="1" applyBorder="1" applyAlignment="1" applyProtection="1">
      <alignment vertical="center"/>
      <protection locked="0"/>
    </xf>
    <xf numFmtId="184" fontId="31" fillId="0" borderId="97" xfId="0" applyNumberFormat="1" applyFont="1" applyFill="1" applyBorder="1" applyAlignment="1" applyProtection="1">
      <alignment vertical="center"/>
      <protection locked="0"/>
    </xf>
    <xf numFmtId="184" fontId="35" fillId="0" borderId="35" xfId="0" applyNumberFormat="1" applyFont="1" applyFill="1" applyBorder="1" applyAlignment="1" applyProtection="1">
      <alignment vertical="center"/>
      <protection locked="0"/>
    </xf>
    <xf numFmtId="177" fontId="35" fillId="0" borderId="35" xfId="0" applyNumberFormat="1" applyFont="1" applyFill="1" applyBorder="1" applyAlignment="1" applyProtection="1">
      <alignment vertical="center"/>
      <protection locked="0"/>
    </xf>
    <xf numFmtId="184" fontId="35" fillId="0" borderId="36" xfId="0" applyNumberFormat="1" applyFont="1" applyFill="1" applyBorder="1" applyAlignment="1" applyProtection="1">
      <alignment vertical="center"/>
      <protection locked="0"/>
    </xf>
    <xf numFmtId="177" fontId="35" fillId="0" borderId="36" xfId="0" applyNumberFormat="1" applyFont="1" applyFill="1" applyBorder="1" applyAlignment="1" applyProtection="1">
      <alignment vertical="center"/>
      <protection locked="0"/>
    </xf>
    <xf numFmtId="184" fontId="35" fillId="0" borderId="103" xfId="0" applyNumberFormat="1" applyFont="1" applyFill="1" applyBorder="1" applyAlignment="1" applyProtection="1">
      <alignment vertical="center"/>
      <protection locked="0"/>
    </xf>
    <xf numFmtId="180" fontId="35" fillId="0" borderId="21" xfId="0" applyNumberFormat="1" applyFont="1" applyFill="1" applyBorder="1" applyAlignment="1" applyProtection="1">
      <alignment vertical="center"/>
      <protection locked="0"/>
    </xf>
    <xf numFmtId="184" fontId="25" fillId="0" borderId="21" xfId="0" applyNumberFormat="1" applyFont="1" applyFill="1" applyBorder="1" applyAlignment="1" applyProtection="1">
      <alignment vertical="center"/>
      <protection locked="0"/>
    </xf>
    <xf numFmtId="184" fontId="31" fillId="0" borderId="26" xfId="0" applyNumberFormat="1" applyFont="1" applyFill="1" applyBorder="1" applyAlignment="1" applyProtection="1">
      <alignment vertical="center"/>
      <protection locked="0"/>
    </xf>
    <xf numFmtId="184" fontId="31" fillId="0" borderId="29" xfId="0" applyNumberFormat="1" applyFont="1" applyFill="1" applyBorder="1" applyAlignment="1" applyProtection="1">
      <alignment vertical="center"/>
      <protection locked="0"/>
    </xf>
    <xf numFmtId="184" fontId="31" fillId="0" borderId="242" xfId="0" applyNumberFormat="1" applyFont="1" applyFill="1" applyBorder="1" applyAlignment="1" applyProtection="1">
      <alignment vertical="center"/>
      <protection locked="0"/>
    </xf>
    <xf numFmtId="184" fontId="35" fillId="0" borderId="26" xfId="0" applyNumberFormat="1" applyFont="1" applyFill="1" applyBorder="1" applyAlignment="1" applyProtection="1">
      <alignment vertical="center"/>
      <protection locked="0"/>
    </xf>
    <xf numFmtId="177" fontId="31" fillId="0" borderId="29" xfId="0" applyNumberFormat="1" applyFont="1" applyFill="1" applyBorder="1" applyAlignment="1" applyProtection="1">
      <alignment vertical="center"/>
      <protection locked="0"/>
    </xf>
    <xf numFmtId="184" fontId="31" fillId="0" borderId="113" xfId="0" applyNumberFormat="1" applyFont="1" applyFill="1" applyBorder="1" applyAlignment="1" applyProtection="1">
      <alignment vertical="center"/>
      <protection locked="0"/>
    </xf>
    <xf numFmtId="180" fontId="25" fillId="0" borderId="46" xfId="5" applyNumberFormat="1" applyFont="1" applyFill="1" applyBorder="1" applyProtection="1"/>
    <xf numFmtId="180" fontId="25" fillId="0" borderId="48" xfId="5" applyNumberFormat="1" applyFont="1" applyFill="1" applyBorder="1" applyProtection="1"/>
    <xf numFmtId="180" fontId="16" fillId="0" borderId="0" xfId="5" applyNumberFormat="1" applyFont="1" applyFill="1" applyBorder="1" applyProtection="1"/>
    <xf numFmtId="184" fontId="16" fillId="0" borderId="75" xfId="5" applyNumberFormat="1" applyFont="1" applyFill="1" applyBorder="1" applyProtection="1"/>
    <xf numFmtId="184" fontId="16" fillId="0" borderId="90" xfId="5" applyNumberFormat="1" applyFont="1" applyFill="1" applyBorder="1" applyProtection="1"/>
    <xf numFmtId="179" fontId="10" fillId="0" borderId="87" xfId="0" applyNumberFormat="1" applyFont="1" applyFill="1" applyBorder="1" applyAlignment="1" applyProtection="1">
      <alignment horizontal="center" vertical="center" wrapText="1"/>
      <protection locked="0"/>
    </xf>
    <xf numFmtId="184" fontId="31" fillId="0" borderId="243" xfId="0" applyNumberFormat="1" applyFont="1" applyFill="1" applyBorder="1" applyAlignment="1" applyProtection="1">
      <protection locked="0"/>
    </xf>
    <xf numFmtId="184" fontId="31" fillId="0" borderId="159" xfId="0" applyNumberFormat="1" applyFont="1" applyFill="1" applyBorder="1" applyAlignment="1" applyProtection="1">
      <protection locked="0"/>
    </xf>
    <xf numFmtId="184" fontId="31" fillId="0" borderId="244" xfId="0" applyNumberFormat="1" applyFont="1" applyFill="1" applyBorder="1" applyAlignment="1" applyProtection="1">
      <protection locked="0"/>
    </xf>
    <xf numFmtId="184" fontId="31" fillId="0" borderId="245" xfId="0" applyNumberFormat="1" applyFont="1" applyFill="1" applyBorder="1" applyAlignment="1" applyProtection="1">
      <protection locked="0"/>
    </xf>
    <xf numFmtId="184" fontId="35" fillId="0" borderId="159" xfId="0" applyNumberFormat="1" applyFont="1" applyFill="1" applyBorder="1" applyAlignment="1" applyProtection="1">
      <protection locked="0"/>
    </xf>
    <xf numFmtId="177" fontId="35" fillId="0" borderId="159" xfId="0" applyNumberFormat="1" applyFont="1" applyFill="1" applyBorder="1" applyAlignment="1" applyProtection="1">
      <protection locked="0"/>
    </xf>
    <xf numFmtId="177" fontId="31" fillId="0" borderId="159" xfId="0" applyNumberFormat="1" applyFont="1" applyFill="1" applyBorder="1" applyAlignment="1" applyProtection="1">
      <protection locked="0"/>
    </xf>
    <xf numFmtId="180" fontId="35" fillId="0" borderId="159" xfId="0" applyNumberFormat="1" applyFont="1" applyFill="1" applyBorder="1" applyAlignment="1" applyProtection="1">
      <protection locked="0"/>
    </xf>
    <xf numFmtId="184" fontId="31" fillId="0" borderId="142" xfId="0" applyNumberFormat="1" applyFont="1" applyFill="1" applyBorder="1" applyAlignment="1" applyProtection="1">
      <protection locked="0"/>
    </xf>
    <xf numFmtId="0" fontId="10" fillId="0" borderId="174" xfId="6" applyNumberFormat="1" applyFont="1" applyFill="1" applyBorder="1" applyAlignment="1">
      <alignment horizontal="center" vertical="center"/>
    </xf>
    <xf numFmtId="184" fontId="16" fillId="0" borderId="139" xfId="5" applyNumberFormat="1" applyFont="1" applyFill="1" applyBorder="1" applyProtection="1"/>
    <xf numFmtId="184" fontId="16" fillId="0" borderId="96" xfId="5" applyNumberFormat="1" applyFont="1" applyFill="1" applyBorder="1" applyProtection="1"/>
    <xf numFmtId="0" fontId="10" fillId="0" borderId="246" xfId="6" applyNumberFormat="1" applyFont="1" applyFill="1" applyBorder="1" applyAlignment="1">
      <alignment horizontal="center" vertical="center"/>
    </xf>
    <xf numFmtId="184" fontId="16" fillId="0" borderId="50" xfId="0" applyNumberFormat="1" applyFont="1" applyFill="1" applyBorder="1" applyAlignment="1" applyProtection="1">
      <protection locked="0"/>
    </xf>
    <xf numFmtId="184" fontId="16" fillId="0" borderId="247" xfId="5" applyNumberFormat="1" applyFont="1" applyFill="1" applyBorder="1" applyProtection="1"/>
    <xf numFmtId="184" fontId="25" fillId="0" borderId="247" xfId="5" applyNumberFormat="1" applyFont="1" applyFill="1" applyBorder="1" applyProtection="1"/>
    <xf numFmtId="177" fontId="25" fillId="0" borderId="247" xfId="5" applyNumberFormat="1" applyFont="1" applyFill="1" applyBorder="1" applyProtection="1"/>
    <xf numFmtId="180" fontId="25" fillId="0" borderId="247" xfId="5" applyNumberFormat="1" applyFont="1" applyFill="1" applyBorder="1" applyProtection="1"/>
    <xf numFmtId="180" fontId="25" fillId="0" borderId="250" xfId="5" applyNumberFormat="1" applyFont="1" applyFill="1" applyBorder="1" applyProtection="1"/>
    <xf numFmtId="179" fontId="10" fillId="0" borderId="39" xfId="0" applyNumberFormat="1" applyFont="1" applyFill="1" applyBorder="1" applyAlignment="1" applyProtection="1">
      <alignment horizontal="center" vertical="center" wrapText="1"/>
      <protection locked="0"/>
    </xf>
    <xf numFmtId="184" fontId="16" fillId="0" borderId="39" xfId="0" applyNumberFormat="1" applyFont="1" applyFill="1" applyBorder="1" applyAlignment="1" applyProtection="1">
      <protection locked="0"/>
    </xf>
    <xf numFmtId="184" fontId="16" fillId="0" borderId="22" xfId="0" applyNumberFormat="1" applyFont="1" applyFill="1" applyBorder="1" applyAlignment="1" applyProtection="1">
      <protection locked="0"/>
    </xf>
    <xf numFmtId="177" fontId="16" fillId="0" borderId="39" xfId="0" applyNumberFormat="1" applyFont="1" applyFill="1" applyBorder="1" applyAlignment="1" applyProtection="1">
      <protection locked="0"/>
    </xf>
    <xf numFmtId="184" fontId="16" fillId="0" borderId="68" xfId="0" applyNumberFormat="1" applyFont="1" applyFill="1" applyBorder="1" applyAlignment="1" applyProtection="1">
      <protection locked="0"/>
    </xf>
    <xf numFmtId="184" fontId="16" fillId="0" borderId="38" xfId="0" applyNumberFormat="1" applyFont="1" applyFill="1" applyBorder="1" applyAlignment="1" applyProtection="1">
      <protection locked="0"/>
    </xf>
    <xf numFmtId="184" fontId="16" fillId="0" borderId="37" xfId="5" applyNumberFormat="1" applyFont="1" applyFill="1" applyBorder="1" applyProtection="1"/>
    <xf numFmtId="184" fontId="31" fillId="0" borderId="251" xfId="0" applyNumberFormat="1" applyFont="1" applyFill="1" applyBorder="1" applyAlignment="1" applyProtection="1">
      <protection locked="0"/>
    </xf>
    <xf numFmtId="177" fontId="31" fillId="0" borderId="251" xfId="0" applyNumberFormat="1" applyFont="1" applyFill="1" applyBorder="1" applyAlignment="1" applyProtection="1">
      <protection locked="0"/>
    </xf>
    <xf numFmtId="184" fontId="35" fillId="0" borderId="251" xfId="0" applyNumberFormat="1" applyFont="1" applyFill="1" applyBorder="1" applyAlignment="1" applyProtection="1">
      <protection locked="0"/>
    </xf>
    <xf numFmtId="0" fontId="29" fillId="0" borderId="252" xfId="0" applyFont="1" applyFill="1" applyBorder="1" applyAlignment="1">
      <alignment horizontal="center" vertical="center"/>
    </xf>
    <xf numFmtId="0" fontId="10" fillId="0" borderId="53" xfId="6" applyNumberFormat="1" applyFont="1" applyFill="1" applyBorder="1" applyAlignment="1">
      <alignment horizontal="center" vertical="center"/>
    </xf>
    <xf numFmtId="184" fontId="16" fillId="0" borderId="53" xfId="0" applyNumberFormat="1" applyFont="1" applyFill="1" applyBorder="1" applyAlignment="1" applyProtection="1">
      <protection locked="0"/>
    </xf>
    <xf numFmtId="184" fontId="16" fillId="0" borderId="51" xfId="5" applyNumberFormat="1" applyFont="1" applyFill="1" applyBorder="1" applyProtection="1"/>
    <xf numFmtId="177" fontId="25" fillId="0" borderId="37" xfId="5" applyNumberFormat="1" applyFont="1" applyFill="1" applyBorder="1" applyProtection="1"/>
    <xf numFmtId="180" fontId="25" fillId="0" borderId="37" xfId="5" applyNumberFormat="1" applyFont="1" applyFill="1" applyBorder="1" applyProtection="1"/>
    <xf numFmtId="180" fontId="25" fillId="0" borderId="49" xfId="5" applyNumberFormat="1" applyFont="1" applyFill="1" applyBorder="1" applyProtection="1"/>
    <xf numFmtId="184" fontId="16" fillId="0" borderId="160" xfId="0" applyNumberFormat="1" applyFont="1" applyFill="1" applyBorder="1" applyAlignment="1" applyProtection="1">
      <protection locked="0"/>
    </xf>
    <xf numFmtId="184" fontId="16" fillId="0" borderId="251" xfId="0" applyNumberFormat="1" applyFont="1" applyFill="1" applyBorder="1" applyAlignment="1" applyProtection="1">
      <protection locked="0"/>
    </xf>
    <xf numFmtId="177" fontId="16" fillId="0" borderId="160" xfId="0" applyNumberFormat="1" applyFont="1" applyFill="1" applyBorder="1" applyAlignment="1" applyProtection="1">
      <protection locked="0"/>
    </xf>
    <xf numFmtId="184" fontId="25" fillId="0" borderId="251" xfId="0" applyNumberFormat="1" applyFont="1" applyFill="1" applyBorder="1" applyAlignment="1" applyProtection="1">
      <protection locked="0"/>
    </xf>
    <xf numFmtId="184" fontId="16" fillId="0" borderId="165" xfId="0" applyNumberFormat="1" applyFont="1" applyFill="1" applyBorder="1" applyAlignment="1" applyProtection="1">
      <protection locked="0"/>
    </xf>
    <xf numFmtId="0" fontId="10" fillId="0" borderId="253" xfId="6" applyNumberFormat="1" applyFont="1" applyFill="1" applyBorder="1" applyAlignment="1">
      <alignment horizontal="center" vertical="center"/>
    </xf>
    <xf numFmtId="179" fontId="10" fillId="0" borderId="73" xfId="0" applyNumberFormat="1" applyFont="1" applyFill="1" applyBorder="1" applyAlignment="1" applyProtection="1">
      <alignment horizontal="center" vertical="center" wrapText="1"/>
      <protection locked="0"/>
    </xf>
    <xf numFmtId="184" fontId="31" fillId="0" borderId="0" xfId="0" applyNumberFormat="1" applyFont="1" applyFill="1" applyBorder="1" applyAlignment="1" applyProtection="1">
      <protection locked="0"/>
    </xf>
    <xf numFmtId="177" fontId="35" fillId="0" borderId="0" xfId="0" applyNumberFormat="1" applyFont="1" applyFill="1" applyBorder="1" applyAlignment="1" applyProtection="1">
      <protection locked="0"/>
    </xf>
    <xf numFmtId="184" fontId="35" fillId="0" borderId="0" xfId="0" applyNumberFormat="1" applyFont="1" applyFill="1" applyBorder="1" applyAlignment="1" applyProtection="1">
      <protection locked="0"/>
    </xf>
    <xf numFmtId="0" fontId="10" fillId="0" borderId="254" xfId="6" applyNumberFormat="1" applyFont="1" applyFill="1" applyBorder="1" applyAlignment="1">
      <alignment horizontal="center" vertical="center"/>
    </xf>
    <xf numFmtId="184" fontId="16" fillId="0" borderId="52" xfId="0" applyNumberFormat="1" applyFont="1" applyFill="1" applyBorder="1" applyAlignment="1" applyProtection="1">
      <protection locked="0"/>
    </xf>
    <xf numFmtId="177" fontId="25" fillId="0" borderId="52" xfId="0" applyNumberFormat="1" applyFont="1" applyFill="1" applyBorder="1" applyAlignment="1" applyProtection="1">
      <protection locked="0"/>
    </xf>
    <xf numFmtId="184" fontId="25" fillId="0" borderId="52" xfId="0" applyNumberFormat="1" applyFont="1" applyFill="1" applyBorder="1" applyAlignment="1" applyProtection="1">
      <protection locked="0"/>
    </xf>
    <xf numFmtId="177" fontId="16" fillId="0" borderId="52" xfId="0" applyNumberFormat="1" applyFont="1" applyFill="1" applyBorder="1" applyAlignment="1" applyProtection="1">
      <protection locked="0"/>
    </xf>
    <xf numFmtId="184" fontId="16" fillId="0" borderId="110" xfId="0" applyNumberFormat="1" applyFont="1" applyFill="1" applyBorder="1" applyAlignment="1" applyProtection="1">
      <protection locked="0"/>
    </xf>
    <xf numFmtId="0" fontId="29" fillId="0" borderId="88" xfId="6" applyNumberFormat="1" applyFont="1" applyFill="1" applyBorder="1" applyAlignment="1">
      <alignment horizontal="center" vertical="center"/>
    </xf>
    <xf numFmtId="184" fontId="25" fillId="0" borderId="160" xfId="0" applyNumberFormat="1" applyFont="1" applyFill="1" applyBorder="1" applyAlignment="1" applyProtection="1">
      <protection locked="0"/>
    </xf>
    <xf numFmtId="177" fontId="25" fillId="0" borderId="160" xfId="0" applyNumberFormat="1" applyFont="1" applyFill="1" applyBorder="1" applyAlignment="1" applyProtection="1">
      <protection locked="0"/>
    </xf>
    <xf numFmtId="177" fontId="25" fillId="0" borderId="22" xfId="0" applyNumberFormat="1" applyFont="1" applyFill="1" applyBorder="1" applyAlignment="1" applyProtection="1">
      <protection locked="0"/>
    </xf>
    <xf numFmtId="184" fontId="25" fillId="0" borderId="22" xfId="0" applyNumberFormat="1" applyFont="1" applyFill="1" applyBorder="1" applyAlignment="1" applyProtection="1">
      <protection locked="0"/>
    </xf>
    <xf numFmtId="0" fontId="29" fillId="0" borderId="246" xfId="6" applyFont="1" applyFill="1" applyBorder="1" applyAlignment="1">
      <alignment horizontal="center" vertical="center"/>
    </xf>
    <xf numFmtId="177" fontId="16" fillId="0" borderId="22" xfId="0" applyNumberFormat="1" applyFont="1" applyFill="1" applyBorder="1" applyAlignment="1" applyProtection="1">
      <protection locked="0"/>
    </xf>
    <xf numFmtId="0" fontId="24" fillId="0" borderId="119" xfId="0" applyFont="1" applyFill="1" applyBorder="1" applyAlignment="1">
      <alignment horizontal="center" vertical="center"/>
    </xf>
    <xf numFmtId="0" fontId="10" fillId="0" borderId="120" xfId="6" applyFont="1" applyFill="1" applyBorder="1" applyAlignment="1">
      <alignment horizontal="center" vertical="center"/>
    </xf>
    <xf numFmtId="184" fontId="16" fillId="0" borderId="120" xfId="0" applyNumberFormat="1" applyFont="1" applyFill="1" applyBorder="1" applyAlignment="1" applyProtection="1">
      <protection locked="0"/>
    </xf>
    <xf numFmtId="184" fontId="16" fillId="0" borderId="122" xfId="5" applyNumberFormat="1" applyFont="1" applyFill="1" applyBorder="1" applyProtection="1"/>
    <xf numFmtId="177" fontId="25" fillId="0" borderId="122" xfId="5" applyNumberFormat="1" applyFont="1" applyFill="1" applyBorder="1" applyProtection="1"/>
    <xf numFmtId="184" fontId="25" fillId="0" borderId="122" xfId="5" applyNumberFormat="1" applyFont="1" applyFill="1" applyBorder="1" applyProtection="1"/>
    <xf numFmtId="180" fontId="25" fillId="0" borderId="122" xfId="5" applyNumberFormat="1" applyFont="1" applyFill="1" applyBorder="1" applyProtection="1"/>
    <xf numFmtId="180" fontId="25" fillId="0" borderId="143" xfId="5" applyNumberFormat="1" applyFont="1" applyFill="1" applyBorder="1" applyProtection="1"/>
    <xf numFmtId="179" fontId="8" fillId="0" borderId="0" xfId="0" applyNumberFormat="1" applyFont="1" applyFill="1" applyBorder="1" applyAlignment="1" applyProtection="1">
      <alignment horizontal="distributed" vertical="center" wrapText="1"/>
      <protection locked="0"/>
    </xf>
    <xf numFmtId="177" fontId="23" fillId="0" borderId="0" xfId="5" applyNumberFormat="1" applyFont="1" applyFill="1" applyBorder="1"/>
    <xf numFmtId="179" fontId="8" fillId="0" borderId="0" xfId="0" applyNumberFormat="1" applyFont="1" applyFill="1" applyBorder="1" applyProtection="1">
      <protection locked="0"/>
    </xf>
    <xf numFmtId="0" fontId="3" fillId="0" borderId="0" xfId="5" applyFont="1" applyFill="1" applyBorder="1" applyProtection="1"/>
    <xf numFmtId="177" fontId="23" fillId="0" borderId="0" xfId="5" applyNumberFormat="1" applyFont="1" applyFill="1"/>
    <xf numFmtId="0" fontId="10" fillId="0" borderId="93" xfId="5" applyFont="1" applyFill="1" applyBorder="1" applyAlignment="1" applyProtection="1">
      <alignment horizontal="center" vertical="center"/>
    </xf>
    <xf numFmtId="184" fontId="31" fillId="0" borderId="233" xfId="0" applyNumberFormat="1" applyFont="1" applyFill="1" applyBorder="1" applyAlignment="1" applyProtection="1">
      <alignment vertical="center"/>
      <protection locked="0"/>
    </xf>
    <xf numFmtId="184" fontId="35" fillId="0" borderId="96" xfId="0" applyNumberFormat="1" applyFont="1" applyFill="1" applyBorder="1" applyAlignment="1" applyProtection="1">
      <alignment vertical="center"/>
      <protection locked="0"/>
    </xf>
    <xf numFmtId="184" fontId="31" fillId="0" borderId="93" xfId="0" applyNumberFormat="1" applyFont="1" applyFill="1" applyBorder="1" applyAlignment="1" applyProtection="1">
      <alignment vertical="center"/>
      <protection locked="0"/>
    </xf>
    <xf numFmtId="184" fontId="16" fillId="0" borderId="255" xfId="5" applyNumberFormat="1" applyFont="1" applyFill="1" applyBorder="1" applyProtection="1"/>
    <xf numFmtId="184" fontId="16" fillId="0" borderId="99" xfId="0" applyNumberFormat="1" applyFont="1" applyFill="1" applyBorder="1" applyAlignment="1" applyProtection="1">
      <protection locked="0"/>
    </xf>
    <xf numFmtId="184" fontId="31" fillId="0" borderId="256" xfId="0" applyNumberFormat="1" applyFont="1" applyFill="1" applyBorder="1" applyAlignment="1" applyProtection="1">
      <protection locked="0"/>
    </xf>
    <xf numFmtId="184" fontId="16" fillId="0" borderId="94" xfId="5" applyNumberFormat="1" applyFont="1" applyFill="1" applyBorder="1" applyProtection="1"/>
    <xf numFmtId="184" fontId="16" fillId="0" borderId="256" xfId="0" applyNumberFormat="1" applyFont="1" applyFill="1" applyBorder="1" applyAlignment="1" applyProtection="1">
      <protection locked="0"/>
    </xf>
    <xf numFmtId="184" fontId="16" fillId="0" borderId="77" xfId="0" applyNumberFormat="1" applyFont="1" applyFill="1" applyBorder="1" applyAlignment="1" applyProtection="1">
      <protection locked="0"/>
    </xf>
    <xf numFmtId="184" fontId="16" fillId="0" borderId="257" xfId="0" applyNumberFormat="1" applyFont="1" applyFill="1" applyBorder="1" applyAlignment="1" applyProtection="1">
      <protection locked="0"/>
    </xf>
    <xf numFmtId="184" fontId="16" fillId="0" borderId="258" xfId="5" applyNumberFormat="1" applyFont="1" applyFill="1" applyBorder="1" applyProtection="1"/>
    <xf numFmtId="184" fontId="16" fillId="0" borderId="231" xfId="0" applyNumberFormat="1" applyFont="1" applyFill="1" applyBorder="1" applyAlignment="1" applyProtection="1">
      <protection locked="0"/>
    </xf>
    <xf numFmtId="184" fontId="16" fillId="0" borderId="164" xfId="0" applyNumberFormat="1" applyFont="1" applyFill="1" applyBorder="1" applyAlignment="1" applyProtection="1">
      <protection locked="0"/>
    </xf>
    <xf numFmtId="184" fontId="16" fillId="0" borderId="259" xfId="0" applyNumberFormat="1" applyFont="1" applyFill="1" applyBorder="1" applyAlignment="1" applyProtection="1">
      <protection locked="0"/>
    </xf>
    <xf numFmtId="184" fontId="16" fillId="0" borderId="260" xfId="5" applyNumberFormat="1" applyFont="1" applyFill="1" applyBorder="1" applyProtection="1"/>
    <xf numFmtId="0" fontId="10" fillId="0" borderId="198" xfId="5" applyFont="1" applyFill="1" applyBorder="1" applyAlignment="1" applyProtection="1">
      <alignment horizontal="center" vertical="center"/>
    </xf>
    <xf numFmtId="0" fontId="10" fillId="0" borderId="212" xfId="5" applyFont="1" applyFill="1" applyBorder="1" applyAlignment="1" applyProtection="1">
      <alignment horizontal="center" vertical="center"/>
    </xf>
    <xf numFmtId="184" fontId="31" fillId="0" borderId="134" xfId="0" applyNumberFormat="1" applyFont="1" applyFill="1" applyBorder="1" applyAlignment="1" applyProtection="1">
      <alignment vertical="center"/>
      <protection locked="0"/>
    </xf>
    <xf numFmtId="184" fontId="31" fillId="0" borderId="91" xfId="0" applyNumberFormat="1" applyFont="1" applyFill="1" applyBorder="1" applyAlignment="1" applyProtection="1">
      <alignment vertical="center"/>
      <protection locked="0"/>
    </xf>
    <xf numFmtId="184" fontId="31" fillId="0" borderId="198" xfId="0" applyNumberFormat="1" applyFont="1" applyFill="1" applyBorder="1" applyAlignment="1" applyProtection="1">
      <alignment vertical="center"/>
      <protection locked="0"/>
    </xf>
    <xf numFmtId="184" fontId="16" fillId="0" borderId="91" xfId="5" applyNumberFormat="1" applyFont="1" applyFill="1" applyBorder="1" applyProtection="1"/>
    <xf numFmtId="184" fontId="31" fillId="0" borderId="261" xfId="0" applyNumberFormat="1" applyFont="1" applyFill="1" applyBorder="1" applyAlignment="1" applyProtection="1">
      <protection locked="0"/>
    </xf>
    <xf numFmtId="184" fontId="16" fillId="0" borderId="134" xfId="5" applyNumberFormat="1" applyFont="1" applyFill="1" applyBorder="1" applyProtection="1"/>
    <xf numFmtId="184" fontId="16" fillId="0" borderId="262" xfId="5" applyNumberFormat="1" applyFont="1" applyFill="1" applyBorder="1" applyProtection="1"/>
    <xf numFmtId="184" fontId="16" fillId="0" borderId="224" xfId="0" applyNumberFormat="1" applyFont="1" applyFill="1" applyBorder="1" applyAlignment="1" applyProtection="1">
      <protection locked="0"/>
    </xf>
    <xf numFmtId="184" fontId="16" fillId="0" borderId="138" xfId="5" applyNumberFormat="1" applyFont="1" applyFill="1" applyBorder="1" applyProtection="1"/>
    <xf numFmtId="184" fontId="16" fillId="0" borderId="197" xfId="5" applyNumberFormat="1" applyFont="1" applyFill="1" applyBorder="1" applyProtection="1"/>
    <xf numFmtId="184" fontId="31" fillId="0" borderId="263" xfId="0" applyNumberFormat="1" applyFont="1" applyFill="1" applyBorder="1" applyAlignment="1" applyProtection="1">
      <protection locked="0"/>
    </xf>
    <xf numFmtId="184" fontId="16" fillId="0" borderId="263" xfId="0" applyNumberFormat="1" applyFont="1" applyFill="1" applyBorder="1" applyAlignment="1" applyProtection="1">
      <protection locked="0"/>
    </xf>
    <xf numFmtId="184" fontId="16" fillId="0" borderId="212" xfId="0" applyNumberFormat="1" applyFont="1" applyFill="1" applyBorder="1" applyAlignment="1" applyProtection="1">
      <protection locked="0"/>
    </xf>
    <xf numFmtId="184" fontId="16" fillId="0" borderId="184" xfId="0" applyNumberFormat="1" applyFont="1" applyFill="1" applyBorder="1" applyAlignment="1" applyProtection="1">
      <protection locked="0"/>
    </xf>
    <xf numFmtId="184" fontId="16" fillId="0" borderId="85" xfId="5" applyNumberFormat="1" applyFont="1" applyFill="1" applyBorder="1" applyProtection="1"/>
    <xf numFmtId="184" fontId="15" fillId="0" borderId="162" xfId="5" applyNumberFormat="1" applyFont="1" applyFill="1" applyBorder="1" applyProtection="1"/>
    <xf numFmtId="0" fontId="10" fillId="0" borderId="204" xfId="5" applyFont="1" applyFill="1" applyBorder="1" applyAlignment="1" applyProtection="1">
      <alignment horizontal="center" vertical="center"/>
    </xf>
    <xf numFmtId="184" fontId="31" fillId="0" borderId="264" xfId="0" applyNumberFormat="1" applyFont="1" applyFill="1" applyBorder="1" applyAlignment="1" applyProtection="1">
      <alignment vertical="center"/>
      <protection locked="0"/>
    </xf>
    <xf numFmtId="184" fontId="35" fillId="0" borderId="75" xfId="0" applyNumberFormat="1" applyFont="1" applyFill="1" applyBorder="1" applyAlignment="1" applyProtection="1">
      <alignment vertical="center"/>
      <protection locked="0"/>
    </xf>
    <xf numFmtId="184" fontId="31" fillId="0" borderId="204" xfId="0" applyNumberFormat="1" applyFont="1" applyFill="1" applyBorder="1" applyAlignment="1" applyProtection="1">
      <alignment vertical="center"/>
      <protection locked="0"/>
    </xf>
    <xf numFmtId="184" fontId="16" fillId="0" borderId="202" xfId="5" applyNumberFormat="1" applyFont="1" applyFill="1" applyBorder="1" applyProtection="1"/>
    <xf numFmtId="184" fontId="31" fillId="0" borderId="265" xfId="0" applyNumberFormat="1" applyFont="1" applyFill="1" applyBorder="1" applyAlignment="1" applyProtection="1">
      <protection locked="0"/>
    </xf>
    <xf numFmtId="184" fontId="16" fillId="0" borderId="264" xfId="5" applyNumberFormat="1" applyFont="1" applyFill="1" applyBorder="1" applyProtection="1"/>
    <xf numFmtId="184" fontId="16" fillId="0" borderId="265" xfId="0" applyNumberFormat="1" applyFont="1" applyFill="1" applyBorder="1" applyAlignment="1" applyProtection="1">
      <protection locked="0"/>
    </xf>
    <xf numFmtId="0" fontId="19" fillId="0" borderId="0" xfId="0" applyFont="1" applyFill="1"/>
    <xf numFmtId="0" fontId="12" fillId="0" borderId="0" xfId="0" applyFont="1" applyFill="1"/>
    <xf numFmtId="0" fontId="38" fillId="0" borderId="26"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66" xfId="0" applyFont="1" applyFill="1" applyBorder="1" applyAlignment="1">
      <alignment horizontal="center" vertical="center"/>
    </xf>
    <xf numFmtId="182" fontId="12" fillId="0" borderId="54" xfId="4" applyNumberFormat="1" applyFont="1" applyFill="1" applyBorder="1" applyAlignment="1" applyProtection="1">
      <alignment vertical="center"/>
    </xf>
    <xf numFmtId="182" fontId="12" fillId="0" borderId="60" xfId="4" applyNumberFormat="1" applyFont="1" applyFill="1" applyBorder="1" applyAlignment="1" applyProtection="1">
      <alignment vertical="center"/>
    </xf>
    <xf numFmtId="182" fontId="12" fillId="0" borderId="37" xfId="4" applyNumberFormat="1" applyFont="1" applyFill="1" applyBorder="1" applyAlignment="1" applyProtection="1">
      <alignment vertical="center"/>
    </xf>
    <xf numFmtId="182" fontId="12" fillId="0" borderId="38" xfId="4" applyNumberFormat="1" applyFont="1" applyFill="1" applyBorder="1" applyAlignment="1" applyProtection="1">
      <alignment vertical="center"/>
    </xf>
    <xf numFmtId="182" fontId="12" fillId="0" borderId="52" xfId="4" applyNumberFormat="1" applyFont="1" applyFill="1" applyBorder="1" applyAlignment="1" applyProtection="1">
      <alignment vertical="center"/>
    </xf>
    <xf numFmtId="182" fontId="12" fillId="0" borderId="53" xfId="4" applyNumberFormat="1" applyFont="1" applyFill="1" applyBorder="1" applyAlignment="1" applyProtection="1">
      <alignment vertical="center"/>
    </xf>
    <xf numFmtId="182" fontId="12" fillId="0" borderId="40" xfId="4" applyNumberFormat="1" applyFont="1" applyFill="1" applyBorder="1" applyAlignment="1" applyProtection="1">
      <alignment vertical="center"/>
    </xf>
    <xf numFmtId="0" fontId="12" fillId="0" borderId="53" xfId="0" applyFont="1" applyFill="1" applyBorder="1" applyAlignment="1">
      <alignment horizontal="center" vertical="center"/>
    </xf>
    <xf numFmtId="182" fontId="12" fillId="0" borderId="156" xfId="4" applyNumberFormat="1" applyFont="1" applyFill="1" applyBorder="1" applyAlignment="1" applyProtection="1">
      <alignment vertical="center"/>
    </xf>
    <xf numFmtId="182" fontId="12" fillId="0" borderId="35" xfId="4" applyNumberFormat="1" applyFont="1" applyFill="1" applyBorder="1" applyAlignment="1" applyProtection="1">
      <alignment vertical="center"/>
    </xf>
    <xf numFmtId="182" fontId="12" fillId="0" borderId="36" xfId="4" applyNumberFormat="1" applyFont="1" applyFill="1" applyBorder="1" applyAlignment="1" applyProtection="1">
      <alignment vertical="center"/>
    </xf>
    <xf numFmtId="182" fontId="12" fillId="0" borderId="103" xfId="4" applyNumberFormat="1" applyFont="1" applyFill="1" applyBorder="1" applyAlignment="1" applyProtection="1">
      <alignment vertical="center"/>
    </xf>
    <xf numFmtId="0" fontId="12" fillId="0" borderId="219" xfId="6" applyNumberFormat="1" applyFont="1" applyFill="1" applyBorder="1" applyAlignment="1">
      <alignment horizontal="center" vertical="center"/>
    </xf>
    <xf numFmtId="179" fontId="12" fillId="0" borderId="40" xfId="5" applyNumberFormat="1" applyFont="1" applyFill="1" applyBorder="1" applyProtection="1"/>
    <xf numFmtId="0" fontId="12" fillId="0" borderId="45" xfId="6" applyNumberFormat="1" applyFont="1" applyFill="1" applyBorder="1" applyAlignment="1">
      <alignment horizontal="center" vertical="center"/>
    </xf>
    <xf numFmtId="179" fontId="12" fillId="0" borderId="24" xfId="5" applyNumberFormat="1" applyFont="1" applyFill="1" applyBorder="1" applyProtection="1"/>
    <xf numFmtId="179" fontId="12" fillId="0" borderId="21" xfId="5" applyNumberFormat="1" applyFont="1" applyFill="1" applyBorder="1" applyProtection="1"/>
    <xf numFmtId="179" fontId="12" fillId="0" borderId="56" xfId="5" applyNumberFormat="1" applyFont="1" applyFill="1" applyBorder="1" applyProtection="1"/>
    <xf numFmtId="179" fontId="37" fillId="0" borderId="39" xfId="0" applyNumberFormat="1" applyFont="1" applyFill="1" applyBorder="1" applyAlignment="1" applyProtection="1">
      <alignment horizontal="center" vertical="center" wrapText="1"/>
      <protection locked="0"/>
    </xf>
    <xf numFmtId="179" fontId="12" fillId="0" borderId="107" xfId="5" applyNumberFormat="1" applyFont="1" applyFill="1" applyBorder="1" applyProtection="1"/>
    <xf numFmtId="179" fontId="12" fillId="0" borderId="22" xfId="5" applyNumberFormat="1" applyFont="1" applyFill="1" applyBorder="1" applyProtection="1"/>
    <xf numFmtId="179" fontId="12" fillId="0" borderId="68" xfId="5" applyNumberFormat="1" applyFont="1" applyFill="1" applyBorder="1" applyProtection="1"/>
    <xf numFmtId="179" fontId="12" fillId="0" borderId="32" xfId="5" applyNumberFormat="1" applyFont="1" applyFill="1" applyBorder="1" applyProtection="1"/>
    <xf numFmtId="179" fontId="12" fillId="0" borderId="69" xfId="5" applyNumberFormat="1" applyFont="1" applyFill="1" applyBorder="1" applyProtection="1"/>
    <xf numFmtId="179" fontId="12" fillId="0" borderId="70" xfId="5" applyNumberFormat="1" applyFont="1" applyFill="1" applyBorder="1" applyProtection="1"/>
    <xf numFmtId="179" fontId="12" fillId="0" borderId="47" xfId="5" applyNumberFormat="1" applyFont="1" applyFill="1" applyBorder="1" applyProtection="1"/>
    <xf numFmtId="179" fontId="12" fillId="0" borderId="48" xfId="5" applyNumberFormat="1" applyFont="1" applyFill="1" applyBorder="1" applyProtection="1"/>
    <xf numFmtId="0" fontId="12" fillId="0" borderId="158" xfId="6" applyNumberFormat="1" applyFont="1" applyFill="1" applyBorder="1" applyAlignment="1">
      <alignment horizontal="center" vertical="center"/>
    </xf>
    <xf numFmtId="179" fontId="12" fillId="0" borderId="19" xfId="5" applyNumberFormat="1" applyFont="1" applyFill="1" applyBorder="1" applyProtection="1"/>
    <xf numFmtId="0" fontId="10" fillId="0" borderId="45" xfId="6" applyNumberFormat="1" applyFont="1" applyFill="1" applyBorder="1" applyAlignment="1">
      <alignment horizontal="center" vertical="center"/>
    </xf>
    <xf numFmtId="179" fontId="10" fillId="0" borderId="40" xfId="5" applyNumberFormat="1" applyFont="1" applyFill="1" applyBorder="1" applyProtection="1"/>
    <xf numFmtId="179" fontId="10" fillId="0" borderId="32" xfId="5" applyNumberFormat="1" applyFont="1" applyFill="1" applyBorder="1" applyProtection="1"/>
    <xf numFmtId="179" fontId="10" fillId="0" borderId="69" xfId="5" applyNumberFormat="1" applyFont="1" applyFill="1" applyBorder="1" applyProtection="1"/>
    <xf numFmtId="179" fontId="10" fillId="0" borderId="24" xfId="5" applyNumberFormat="1" applyFont="1" applyFill="1" applyBorder="1" applyProtection="1"/>
    <xf numFmtId="179" fontId="10" fillId="0" borderId="21" xfId="5" applyNumberFormat="1" applyFont="1" applyFill="1" applyBorder="1" applyProtection="1"/>
    <xf numFmtId="179" fontId="10" fillId="0" borderId="56" xfId="5" applyNumberFormat="1" applyFont="1" applyFill="1" applyBorder="1" applyProtection="1"/>
    <xf numFmtId="179" fontId="10" fillId="0" borderId="99" xfId="5" applyNumberFormat="1" applyFont="1" applyFill="1" applyBorder="1" applyProtection="1"/>
    <xf numFmtId="179" fontId="10" fillId="0" borderId="107" xfId="5" applyNumberFormat="1" applyFont="1" applyFill="1" applyBorder="1" applyProtection="1"/>
    <xf numFmtId="179" fontId="10" fillId="0" borderId="232" xfId="5" applyNumberFormat="1" applyFont="1" applyFill="1" applyBorder="1" applyProtection="1"/>
    <xf numFmtId="179" fontId="10" fillId="0" borderId="224" xfId="5" applyNumberFormat="1" applyFont="1" applyFill="1" applyBorder="1" applyProtection="1"/>
    <xf numFmtId="179" fontId="10" fillId="0" borderId="173" xfId="5" applyNumberFormat="1" applyFont="1" applyFill="1" applyBorder="1" applyProtection="1"/>
    <xf numFmtId="0" fontId="12" fillId="0" borderId="45" xfId="6" applyFont="1" applyFill="1" applyBorder="1" applyAlignment="1">
      <alignment horizontal="center" vertical="center"/>
    </xf>
    <xf numFmtId="179" fontId="42" fillId="0" borderId="56" xfId="5" applyNumberFormat="1" applyFont="1" applyFill="1" applyBorder="1" applyProtection="1"/>
    <xf numFmtId="0" fontId="12" fillId="0" borderId="219" xfId="6" applyFont="1" applyFill="1" applyBorder="1" applyAlignment="1">
      <alignment horizontal="center" vertical="center"/>
    </xf>
    <xf numFmtId="179" fontId="37" fillId="0" borderId="87" xfId="0" applyNumberFormat="1" applyFont="1" applyFill="1" applyBorder="1" applyAlignment="1" applyProtection="1">
      <alignment horizontal="center" vertical="center" wrapText="1"/>
      <protection locked="0"/>
    </xf>
    <xf numFmtId="179" fontId="12" fillId="0" borderId="243" xfId="5" applyNumberFormat="1" applyFont="1" applyFill="1" applyBorder="1" applyProtection="1"/>
    <xf numFmtId="179" fontId="12" fillId="0" borderId="159" xfId="5" applyNumberFormat="1" applyFont="1" applyFill="1" applyBorder="1" applyProtection="1"/>
    <xf numFmtId="179" fontId="12" fillId="0" borderId="142" xfId="5" applyNumberFormat="1" applyFont="1" applyFill="1" applyBorder="1" applyProtection="1"/>
    <xf numFmtId="0" fontId="12" fillId="0" borderId="44" xfId="6" applyFont="1" applyFill="1" applyBorder="1" applyAlignment="1">
      <alignment horizontal="center" vertical="center"/>
    </xf>
    <xf numFmtId="179" fontId="27" fillId="0" borderId="61" xfId="0" applyNumberFormat="1" applyFont="1" applyFill="1" applyBorder="1" applyAlignment="1" applyProtection="1">
      <alignment horizontal="center" vertical="center"/>
      <protection locked="0"/>
    </xf>
    <xf numFmtId="0" fontId="12" fillId="0" borderId="270" xfId="6" applyFont="1" applyFill="1" applyBorder="1" applyAlignment="1">
      <alignment horizontal="center" vertical="center"/>
    </xf>
    <xf numFmtId="179" fontId="12" fillId="0" borderId="211" xfId="5" applyNumberFormat="1" applyFont="1" applyFill="1" applyBorder="1" applyProtection="1"/>
    <xf numFmtId="179" fontId="12" fillId="0" borderId="60" xfId="5" applyNumberFormat="1" applyFont="1" applyFill="1" applyBorder="1" applyProtection="1"/>
    <xf numFmtId="179" fontId="12" fillId="0" borderId="112" xfId="5" applyNumberFormat="1" applyFont="1" applyFill="1" applyBorder="1" applyProtection="1"/>
    <xf numFmtId="0" fontId="12" fillId="0" borderId="0" xfId="0" applyFont="1" applyFill="1" applyBorder="1"/>
    <xf numFmtId="0" fontId="36" fillId="0" borderId="0" xfId="0" applyFont="1" applyFill="1"/>
    <xf numFmtId="0" fontId="43" fillId="0" borderId="0" xfId="0" applyFont="1" applyAlignment="1">
      <alignment horizontal="left" vertical="center" readingOrder="1"/>
    </xf>
    <xf numFmtId="0" fontId="16" fillId="0" borderId="271" xfId="0" applyFont="1" applyBorder="1" applyAlignment="1" applyProtection="1">
      <alignment vertical="center" wrapText="1"/>
    </xf>
    <xf numFmtId="187" fontId="16" fillId="0" borderId="207" xfId="0" applyNumberFormat="1" applyFont="1" applyBorder="1" applyAlignment="1" applyProtection="1">
      <alignment vertical="center"/>
    </xf>
    <xf numFmtId="180" fontId="16" fillId="0" borderId="207" xfId="0" applyNumberFormat="1" applyFont="1" applyBorder="1" applyAlignment="1" applyProtection="1">
      <alignment vertical="center"/>
    </xf>
    <xf numFmtId="0" fontId="16" fillId="0" borderId="207" xfId="0" applyFont="1" applyBorder="1" applyAlignment="1" applyProtection="1">
      <alignment vertical="center" wrapText="1"/>
    </xf>
    <xf numFmtId="182" fontId="10" fillId="0" borderId="207" xfId="0" applyNumberFormat="1" applyFont="1" applyBorder="1" applyAlignment="1" applyProtection="1">
      <alignment vertical="center"/>
    </xf>
    <xf numFmtId="49" fontId="16" fillId="0" borderId="272" xfId="0" applyNumberFormat="1" applyFont="1" applyFill="1" applyBorder="1" applyAlignment="1">
      <alignment horizontal="center" vertical="center"/>
    </xf>
    <xf numFmtId="182" fontId="10" fillId="2" borderId="33" xfId="5" applyNumberFormat="1" applyFont="1" applyFill="1" applyBorder="1" applyProtection="1"/>
    <xf numFmtId="182" fontId="10" fillId="2" borderId="69" xfId="5" applyNumberFormat="1" applyFont="1" applyFill="1" applyBorder="1" applyProtection="1"/>
    <xf numFmtId="182" fontId="10" fillId="2" borderId="37" xfId="5" applyNumberFormat="1" applyFont="1" applyFill="1" applyBorder="1" applyProtection="1"/>
    <xf numFmtId="182" fontId="10" fillId="2" borderId="49" xfId="5" applyNumberFormat="1" applyFont="1" applyFill="1" applyBorder="1" applyProtection="1"/>
    <xf numFmtId="182" fontId="10" fillId="2" borderId="30" xfId="5" applyNumberFormat="1" applyFont="1" applyFill="1" applyBorder="1" applyAlignment="1" applyProtection="1">
      <alignment vertical="center"/>
    </xf>
    <xf numFmtId="182" fontId="10" fillId="2" borderId="20" xfId="5" applyNumberFormat="1" applyFont="1" applyFill="1" applyBorder="1" applyAlignment="1" applyProtection="1">
      <alignment vertical="center"/>
    </xf>
    <xf numFmtId="182" fontId="10" fillId="2" borderId="29" xfId="5" applyNumberFormat="1" applyFont="1" applyFill="1" applyBorder="1" applyAlignment="1">
      <alignment vertical="center"/>
    </xf>
    <xf numFmtId="182" fontId="10" fillId="2" borderId="138" xfId="5" applyNumberFormat="1" applyFont="1" applyFill="1" applyBorder="1" applyAlignment="1">
      <alignment vertical="center"/>
    </xf>
    <xf numFmtId="182" fontId="10" fillId="2" borderId="201" xfId="5" applyNumberFormat="1" applyFont="1" applyFill="1" applyBorder="1" applyAlignment="1" applyProtection="1">
      <alignment vertical="center"/>
    </xf>
    <xf numFmtId="182" fontId="10" fillId="2" borderId="34" xfId="5" applyNumberFormat="1" applyFont="1" applyFill="1" applyBorder="1" applyAlignment="1">
      <alignment vertical="center"/>
    </xf>
    <xf numFmtId="182" fontId="10" fillId="2" borderId="21" xfId="5" applyNumberFormat="1" applyFont="1" applyFill="1" applyBorder="1" applyAlignment="1">
      <alignment vertical="center"/>
    </xf>
    <xf numFmtId="182" fontId="12" fillId="2" borderId="20" xfId="5" applyNumberFormat="1" applyFont="1" applyFill="1" applyBorder="1" applyAlignment="1" applyProtection="1">
      <alignment vertical="center"/>
    </xf>
    <xf numFmtId="182" fontId="10" fillId="2" borderId="17" xfId="3" applyNumberFormat="1" applyFont="1" applyFill="1" applyBorder="1" applyAlignment="1" applyProtection="1">
      <alignment vertical="center"/>
    </xf>
    <xf numFmtId="182" fontId="10" fillId="2" borderId="32" xfId="5" applyNumberFormat="1" applyFont="1" applyFill="1" applyBorder="1" applyAlignment="1">
      <alignment vertical="center"/>
    </xf>
    <xf numFmtId="182" fontId="10" fillId="2" borderId="33" xfId="5" applyNumberFormat="1" applyFont="1" applyFill="1" applyBorder="1" applyAlignment="1">
      <alignment vertical="center"/>
    </xf>
    <xf numFmtId="182" fontId="12" fillId="2" borderId="274" xfId="5" applyNumberFormat="1" applyFont="1" applyFill="1" applyBorder="1" applyAlignment="1">
      <alignment vertical="center"/>
    </xf>
    <xf numFmtId="182" fontId="10" fillId="2" borderId="134" xfId="5" applyNumberFormat="1" applyFont="1" applyFill="1" applyBorder="1" applyAlignment="1">
      <alignment vertical="center"/>
    </xf>
    <xf numFmtId="182" fontId="10" fillId="2" borderId="140" xfId="5" applyNumberFormat="1" applyFont="1" applyFill="1" applyBorder="1" applyAlignment="1">
      <alignment vertical="center"/>
    </xf>
    <xf numFmtId="182" fontId="10" fillId="2" borderId="114" xfId="5" applyNumberFormat="1" applyFont="1" applyFill="1" applyBorder="1" applyAlignment="1">
      <alignment vertical="center"/>
    </xf>
    <xf numFmtId="182" fontId="25" fillId="2" borderId="32" xfId="5" applyNumberFormat="1" applyFont="1" applyFill="1" applyBorder="1" applyProtection="1"/>
    <xf numFmtId="182" fontId="25" fillId="2" borderId="32" xfId="5" applyNumberFormat="1" applyFont="1" applyFill="1" applyBorder="1" applyAlignment="1" applyProtection="1"/>
    <xf numFmtId="182" fontId="25" fillId="2" borderId="69" xfId="5" applyNumberFormat="1" applyFont="1" applyFill="1" applyBorder="1" applyAlignment="1" applyProtection="1"/>
    <xf numFmtId="182" fontId="25" fillId="2" borderId="34" xfId="5" applyNumberFormat="1" applyFont="1" applyFill="1" applyBorder="1" applyProtection="1"/>
    <xf numFmtId="182" fontId="25" fillId="2" borderId="37" xfId="5" applyNumberFormat="1" applyFont="1" applyFill="1" applyBorder="1" applyProtection="1"/>
    <xf numFmtId="182" fontId="25" fillId="2" borderId="38" xfId="5" applyNumberFormat="1" applyFont="1" applyFill="1" applyBorder="1" applyProtection="1"/>
    <xf numFmtId="182" fontId="25" fillId="2" borderId="38" xfId="5" applyNumberFormat="1" applyFont="1" applyFill="1" applyBorder="1" applyAlignment="1" applyProtection="1"/>
    <xf numFmtId="182" fontId="25" fillId="2" borderId="49" xfId="5" applyNumberFormat="1" applyFont="1" applyFill="1" applyBorder="1" applyAlignment="1" applyProtection="1"/>
    <xf numFmtId="184" fontId="16" fillId="2" borderId="70" xfId="0" applyNumberFormat="1" applyFont="1" applyFill="1" applyBorder="1" applyAlignment="1" applyProtection="1">
      <protection locked="0"/>
    </xf>
    <xf numFmtId="184" fontId="16" fillId="2" borderId="46" xfId="5" applyNumberFormat="1" applyFont="1" applyFill="1" applyBorder="1" applyProtection="1"/>
    <xf numFmtId="184" fontId="16" fillId="2" borderId="275" xfId="5" applyNumberFormat="1" applyFont="1" applyFill="1" applyBorder="1" applyProtection="1"/>
    <xf numFmtId="184" fontId="16" fillId="2" borderId="201" xfId="5" applyNumberFormat="1" applyFont="1" applyFill="1" applyBorder="1" applyProtection="1"/>
    <xf numFmtId="184" fontId="16" fillId="2" borderId="276" xfId="5" applyNumberFormat="1" applyFont="1" applyFill="1" applyBorder="1" applyProtection="1"/>
    <xf numFmtId="184" fontId="25" fillId="2" borderId="46" xfId="5" applyNumberFormat="1" applyFont="1" applyFill="1" applyBorder="1" applyProtection="1"/>
    <xf numFmtId="177" fontId="25" fillId="2" borderId="46" xfId="5" applyNumberFormat="1" applyFont="1" applyFill="1" applyBorder="1" applyProtection="1"/>
    <xf numFmtId="180" fontId="25" fillId="2" borderId="46" xfId="5" applyNumberFormat="1" applyFont="1" applyFill="1" applyBorder="1" applyProtection="1"/>
    <xf numFmtId="180" fontId="25" fillId="2" borderId="48" xfId="5" applyNumberFormat="1" applyFont="1" applyFill="1" applyBorder="1" applyProtection="1"/>
    <xf numFmtId="184" fontId="16" fillId="2" borderId="27" xfId="0" applyNumberFormat="1" applyFont="1" applyFill="1" applyBorder="1" applyAlignment="1" applyProtection="1">
      <protection locked="0"/>
    </xf>
    <xf numFmtId="184" fontId="16" fillId="2" borderId="21" xfId="5" applyNumberFormat="1" applyFont="1" applyFill="1" applyBorder="1" applyProtection="1"/>
    <xf numFmtId="184" fontId="16" fillId="2" borderId="75" xfId="5" applyNumberFormat="1" applyFont="1" applyFill="1" applyBorder="1" applyProtection="1"/>
    <xf numFmtId="184" fontId="16" fillId="2" borderId="91" xfId="5" applyNumberFormat="1" applyFont="1" applyFill="1" applyBorder="1" applyProtection="1"/>
    <xf numFmtId="184" fontId="16" fillId="2" borderId="92" xfId="5" applyNumberFormat="1" applyFont="1" applyFill="1" applyBorder="1" applyProtection="1"/>
    <xf numFmtId="184" fontId="25" fillId="2" borderId="21" xfId="5" applyNumberFormat="1" applyFont="1" applyFill="1" applyBorder="1" applyProtection="1"/>
    <xf numFmtId="177" fontId="25" fillId="2" borderId="21" xfId="5" applyNumberFormat="1" applyFont="1" applyFill="1" applyBorder="1" applyProtection="1"/>
    <xf numFmtId="180" fontId="25" fillId="2" borderId="21" xfId="5" applyNumberFormat="1" applyFont="1" applyFill="1" applyBorder="1" applyProtection="1"/>
    <xf numFmtId="180" fontId="25" fillId="2" borderId="56" xfId="5" applyNumberFormat="1" applyFont="1" applyFill="1" applyBorder="1" applyProtection="1"/>
    <xf numFmtId="179" fontId="12" fillId="2" borderId="40" xfId="5" applyNumberFormat="1" applyFont="1" applyFill="1" applyBorder="1" applyProtection="1"/>
    <xf numFmtId="179" fontId="12" fillId="2" borderId="38" xfId="5" applyNumberFormat="1" applyFont="1" applyFill="1" applyBorder="1" applyProtection="1"/>
    <xf numFmtId="179" fontId="12" fillId="2" borderId="49" xfId="5" applyNumberFormat="1" applyFont="1" applyFill="1" applyBorder="1" applyProtection="1"/>
    <xf numFmtId="179" fontId="12" fillId="2" borderId="24" xfId="5" applyNumberFormat="1" applyFont="1" applyFill="1" applyBorder="1" applyProtection="1"/>
    <xf numFmtId="179" fontId="12" fillId="2" borderId="21" xfId="5" applyNumberFormat="1" applyFont="1" applyFill="1" applyBorder="1" applyProtection="1"/>
    <xf numFmtId="179" fontId="12" fillId="2" borderId="56" xfId="5" applyNumberFormat="1" applyFont="1" applyFill="1" applyBorder="1" applyProtection="1"/>
    <xf numFmtId="182" fontId="10" fillId="2" borderId="170" xfId="5" applyNumberFormat="1" applyFont="1" applyFill="1" applyBorder="1" applyAlignment="1" applyProtection="1">
      <alignment vertical="center"/>
    </xf>
    <xf numFmtId="182" fontId="10" fillId="2" borderId="172" xfId="3" applyNumberFormat="1" applyFont="1" applyFill="1" applyBorder="1" applyProtection="1"/>
    <xf numFmtId="182" fontId="10" fillId="2" borderId="39" xfId="3" applyNumberFormat="1" applyFont="1" applyFill="1" applyBorder="1" applyProtection="1"/>
    <xf numFmtId="182" fontId="10" fillId="2" borderId="68" xfId="3" applyNumberFormat="1" applyFont="1" applyFill="1" applyBorder="1" applyProtection="1"/>
    <xf numFmtId="182" fontId="10" fillId="0" borderId="207" xfId="0" applyNumberFormat="1" applyFont="1" applyFill="1" applyBorder="1" applyAlignment="1" applyProtection="1">
      <alignment vertical="center"/>
    </xf>
    <xf numFmtId="179" fontId="10" fillId="0" borderId="0" xfId="0" applyNumberFormat="1" applyFont="1" applyFill="1"/>
    <xf numFmtId="183" fontId="16" fillId="0" borderId="79" xfId="0" applyNumberFormat="1" applyFont="1" applyBorder="1" applyAlignment="1">
      <alignment horizontal="right" vertical="center"/>
    </xf>
    <xf numFmtId="182" fontId="12" fillId="2" borderId="33" xfId="5" applyNumberFormat="1" applyFont="1" applyFill="1" applyBorder="1" applyProtection="1"/>
    <xf numFmtId="182" fontId="12" fillId="2" borderId="69" xfId="5" applyNumberFormat="1" applyFont="1" applyFill="1" applyBorder="1" applyProtection="1"/>
    <xf numFmtId="182" fontId="12" fillId="2" borderId="37" xfId="5" applyNumberFormat="1" applyFont="1" applyFill="1" applyBorder="1" applyProtection="1"/>
    <xf numFmtId="182" fontId="12" fillId="2" borderId="49" xfId="5" applyNumberFormat="1" applyFont="1" applyFill="1" applyBorder="1" applyProtection="1"/>
    <xf numFmtId="182" fontId="12" fillId="2" borderId="34" xfId="5" applyNumberFormat="1" applyFont="1" applyFill="1" applyBorder="1" applyAlignment="1" applyProtection="1">
      <alignment vertical="center"/>
    </xf>
    <xf numFmtId="182" fontId="12" fillId="2" borderId="34" xfId="5" applyNumberFormat="1" applyFont="1" applyFill="1" applyBorder="1" applyAlignment="1" applyProtection="1">
      <alignment vertical="center" shrinkToFit="1"/>
    </xf>
    <xf numFmtId="182" fontId="12" fillId="2" borderId="21" xfId="5" applyNumberFormat="1" applyFont="1" applyFill="1" applyBorder="1" applyAlignment="1" applyProtection="1">
      <alignment vertical="center" shrinkToFit="1"/>
    </xf>
    <xf numFmtId="182" fontId="10" fillId="2" borderId="9" xfId="5" applyNumberFormat="1" applyFont="1" applyFill="1" applyBorder="1" applyAlignment="1">
      <alignment vertical="center"/>
    </xf>
    <xf numFmtId="182" fontId="12" fillId="2" borderId="27" xfId="5" applyNumberFormat="1" applyFont="1" applyFill="1" applyBorder="1" applyAlignment="1" applyProtection="1">
      <alignment vertical="center" shrinkToFit="1"/>
    </xf>
    <xf numFmtId="182" fontId="12" fillId="2" borderId="75" xfId="5" applyNumberFormat="1" applyFont="1" applyFill="1" applyBorder="1" applyAlignment="1" applyProtection="1">
      <alignment vertical="center" shrinkToFit="1"/>
    </xf>
    <xf numFmtId="182" fontId="12" fillId="2" borderId="91" xfId="5" applyNumberFormat="1" applyFont="1" applyFill="1" applyBorder="1" applyAlignment="1" applyProtection="1">
      <alignment vertical="center" shrinkToFit="1"/>
    </xf>
    <xf numFmtId="182" fontId="10" fillId="2" borderId="27" xfId="5" applyNumberFormat="1" applyFont="1" applyFill="1" applyBorder="1" applyAlignment="1">
      <alignment vertical="center"/>
    </xf>
    <xf numFmtId="182" fontId="10" fillId="2" borderId="141" xfId="5" applyNumberFormat="1" applyFont="1" applyFill="1" applyBorder="1" applyAlignment="1">
      <alignment vertical="center"/>
    </xf>
    <xf numFmtId="182" fontId="10" fillId="2" borderId="91" xfId="5" applyNumberFormat="1" applyFont="1" applyFill="1" applyBorder="1" applyAlignment="1">
      <alignment vertical="center"/>
    </xf>
    <xf numFmtId="182" fontId="10" fillId="2" borderId="148" xfId="5" applyNumberFormat="1" applyFont="1" applyFill="1" applyBorder="1" applyAlignment="1">
      <alignment vertical="center"/>
    </xf>
    <xf numFmtId="182" fontId="10" fillId="2" borderId="155" xfId="5" applyNumberFormat="1" applyFont="1" applyFill="1" applyBorder="1" applyAlignment="1">
      <alignment vertical="center"/>
    </xf>
    <xf numFmtId="182" fontId="25" fillId="3" borderId="32" xfId="5" applyNumberFormat="1" applyFont="1" applyFill="1" applyBorder="1" applyAlignment="1" applyProtection="1">
      <alignment vertical="center"/>
    </xf>
    <xf numFmtId="182" fontId="25" fillId="3" borderId="34" xfId="5" applyNumberFormat="1" applyFont="1" applyFill="1" applyBorder="1" applyAlignment="1" applyProtection="1">
      <alignment vertical="center"/>
    </xf>
    <xf numFmtId="182" fontId="16" fillId="3" borderId="22" xfId="0" applyNumberFormat="1" applyFont="1" applyFill="1" applyBorder="1" applyAlignment="1" applyProtection="1">
      <alignment vertical="center"/>
      <protection locked="0"/>
    </xf>
    <xf numFmtId="182" fontId="25" fillId="2" borderId="32" xfId="0" applyNumberFormat="1" applyFont="1" applyFill="1" applyBorder="1"/>
    <xf numFmtId="182" fontId="25" fillId="2" borderId="34" xfId="0" applyNumberFormat="1" applyFont="1" applyFill="1" applyBorder="1"/>
    <xf numFmtId="182" fontId="25" fillId="2" borderId="39" xfId="5" applyNumberFormat="1" applyFont="1" applyFill="1" applyBorder="1" applyProtection="1"/>
    <xf numFmtId="182" fontId="25" fillId="2" borderId="22" xfId="5" applyNumberFormat="1" applyFont="1" applyFill="1" applyBorder="1" applyProtection="1"/>
    <xf numFmtId="182" fontId="25" fillId="2" borderId="68" xfId="5" applyNumberFormat="1" applyFont="1" applyFill="1" applyBorder="1" applyProtection="1"/>
    <xf numFmtId="184" fontId="16" fillId="2" borderId="34" xfId="0" applyNumberFormat="1" applyFont="1" applyFill="1" applyBorder="1" applyAlignment="1" applyProtection="1">
      <protection locked="0"/>
    </xf>
    <xf numFmtId="184" fontId="16" fillId="2" borderId="20" xfId="5" applyNumberFormat="1" applyFont="1" applyFill="1" applyBorder="1" applyProtection="1"/>
    <xf numFmtId="184" fontId="16" fillId="2" borderId="33" xfId="5" applyNumberFormat="1" applyFont="1" applyFill="1" applyBorder="1" applyProtection="1"/>
    <xf numFmtId="183" fontId="16" fillId="2" borderId="277" xfId="0" applyNumberFormat="1" applyFont="1" applyFill="1" applyBorder="1"/>
    <xf numFmtId="183" fontId="16" fillId="2" borderId="44" xfId="0" applyNumberFormat="1" applyFont="1" applyFill="1" applyBorder="1"/>
    <xf numFmtId="183" fontId="16" fillId="2" borderId="33" xfId="5" applyNumberFormat="1" applyFont="1" applyFill="1" applyBorder="1" applyProtection="1"/>
    <xf numFmtId="184" fontId="16" fillId="2" borderId="32" xfId="5" applyNumberFormat="1" applyFont="1" applyFill="1" applyBorder="1" applyProtection="1"/>
    <xf numFmtId="177" fontId="25" fillId="2" borderId="33" xfId="5" applyNumberFormat="1" applyFont="1" applyFill="1" applyBorder="1" applyProtection="1"/>
    <xf numFmtId="184" fontId="25" fillId="2" borderId="33" xfId="5" applyNumberFormat="1" applyFont="1" applyFill="1" applyBorder="1" applyProtection="1"/>
    <xf numFmtId="180" fontId="25" fillId="2" borderId="33" xfId="5" applyNumberFormat="1" applyFont="1" applyFill="1" applyBorder="1" applyProtection="1"/>
    <xf numFmtId="180" fontId="25" fillId="2" borderId="69" xfId="5" applyNumberFormat="1" applyFont="1" applyFill="1" applyBorder="1" applyProtection="1"/>
    <xf numFmtId="184" fontId="16" fillId="2" borderId="34" xfId="5" applyNumberFormat="1" applyFont="1" applyFill="1" applyBorder="1" applyProtection="1"/>
    <xf numFmtId="183" fontId="16" fillId="2" borderId="115" xfId="0" applyNumberFormat="1" applyFont="1" applyFill="1" applyBorder="1"/>
    <xf numFmtId="183" fontId="16" fillId="2" borderId="21" xfId="5" applyNumberFormat="1" applyFont="1" applyFill="1" applyBorder="1" applyProtection="1"/>
    <xf numFmtId="184" fontId="16" fillId="3" borderId="34" xfId="0" applyNumberFormat="1" applyFont="1" applyFill="1" applyBorder="1" applyAlignment="1" applyProtection="1">
      <protection locked="0"/>
    </xf>
    <xf numFmtId="184" fontId="16" fillId="3" borderId="34" xfId="5" applyNumberFormat="1" applyFont="1" applyFill="1" applyBorder="1" applyProtection="1"/>
    <xf numFmtId="184" fontId="16" fillId="3" borderId="21" xfId="5" applyNumberFormat="1" applyFont="1" applyFill="1" applyBorder="1" applyProtection="1"/>
    <xf numFmtId="183" fontId="16" fillId="3" borderId="21" xfId="5" applyNumberFormat="1" applyFont="1" applyFill="1" applyBorder="1" applyProtection="1"/>
    <xf numFmtId="184" fontId="25" fillId="3" borderId="21" xfId="5" applyNumberFormat="1" applyFont="1" applyFill="1" applyBorder="1" applyProtection="1"/>
    <xf numFmtId="180" fontId="25" fillId="3" borderId="56" xfId="5" applyNumberFormat="1" applyFont="1" applyFill="1" applyBorder="1" applyProtection="1"/>
    <xf numFmtId="180" fontId="16" fillId="3" borderId="115" xfId="0" applyNumberFormat="1" applyFont="1" applyFill="1" applyBorder="1"/>
    <xf numFmtId="184" fontId="16" fillId="2" borderId="50" xfId="0" applyNumberFormat="1" applyFont="1" applyFill="1" applyBorder="1" applyAlignment="1" applyProtection="1">
      <protection locked="0"/>
    </xf>
    <xf numFmtId="184" fontId="16" fillId="2" borderId="50" xfId="5" applyNumberFormat="1" applyFont="1" applyFill="1" applyBorder="1" applyProtection="1"/>
    <xf numFmtId="184" fontId="16" fillId="2" borderId="278" xfId="5" applyNumberFormat="1" applyFont="1" applyFill="1" applyBorder="1" applyProtection="1"/>
    <xf numFmtId="183" fontId="16" fillId="2" borderId="247" xfId="5" applyNumberFormat="1" applyFont="1" applyFill="1" applyBorder="1" applyProtection="1"/>
    <xf numFmtId="180" fontId="16" fillId="2" borderId="279" xfId="0" applyNumberFormat="1" applyFont="1" applyFill="1" applyBorder="1"/>
    <xf numFmtId="184" fontId="16" fillId="2" borderId="247" xfId="5" applyNumberFormat="1" applyFont="1" applyFill="1" applyBorder="1" applyProtection="1"/>
    <xf numFmtId="177" fontId="25" fillId="2" borderId="247" xfId="5" applyNumberFormat="1" applyFont="1" applyFill="1" applyBorder="1" applyProtection="1"/>
    <xf numFmtId="184" fontId="25" fillId="2" borderId="247" xfId="5" applyNumberFormat="1" applyFont="1" applyFill="1" applyBorder="1" applyProtection="1"/>
    <xf numFmtId="180" fontId="25" fillId="2" borderId="247" xfId="5" applyNumberFormat="1" applyFont="1" applyFill="1" applyBorder="1" applyProtection="1"/>
    <xf numFmtId="180" fontId="25" fillId="2" borderId="250" xfId="5" applyNumberFormat="1" applyFont="1" applyFill="1" applyBorder="1" applyProtection="1"/>
    <xf numFmtId="179" fontId="12" fillId="2" borderId="32" xfId="5" applyNumberFormat="1" applyFont="1" applyFill="1" applyBorder="1" applyProtection="1"/>
    <xf numFmtId="179" fontId="12" fillId="2" borderId="69" xfId="5" applyNumberFormat="1" applyFont="1" applyFill="1" applyBorder="1" applyProtection="1"/>
    <xf numFmtId="179" fontId="12" fillId="2" borderId="107" xfId="5" applyNumberFormat="1" applyFont="1" applyFill="1" applyBorder="1" applyProtection="1"/>
    <xf numFmtId="179" fontId="12" fillId="2" borderId="22" xfId="5" applyNumberFormat="1" applyFont="1" applyFill="1" applyBorder="1" applyProtection="1"/>
    <xf numFmtId="179" fontId="12" fillId="2" borderId="68" xfId="5" applyNumberFormat="1" applyFont="1" applyFill="1" applyBorder="1" applyProtection="1"/>
    <xf numFmtId="182" fontId="16" fillId="0" borderId="39" xfId="0" applyNumberFormat="1" applyFont="1" applyFill="1" applyBorder="1" applyAlignment="1" applyProtection="1">
      <alignment vertical="center"/>
      <protection locked="0"/>
    </xf>
    <xf numFmtId="182" fontId="16" fillId="0" borderId="22" xfId="0" applyNumberFormat="1" applyFont="1" applyFill="1" applyBorder="1" applyAlignment="1" applyProtection="1">
      <alignment vertical="center"/>
      <protection locked="0"/>
    </xf>
    <xf numFmtId="182" fontId="16" fillId="0" borderId="99" xfId="0" applyNumberFormat="1" applyFont="1" applyFill="1" applyBorder="1" applyAlignment="1" applyProtection="1">
      <alignment vertical="center"/>
      <protection locked="0"/>
    </xf>
    <xf numFmtId="182" fontId="16" fillId="0" borderId="232" xfId="0" applyNumberFormat="1" applyFont="1" applyFill="1" applyBorder="1" applyAlignment="1" applyProtection="1">
      <alignment vertical="center"/>
      <protection locked="0"/>
    </xf>
    <xf numFmtId="182" fontId="16" fillId="0" borderId="68" xfId="0" applyNumberFormat="1" applyFont="1" applyFill="1" applyBorder="1" applyAlignment="1" applyProtection="1">
      <alignment vertical="center"/>
      <protection locked="0"/>
    </xf>
    <xf numFmtId="182" fontId="10" fillId="2" borderId="158" xfId="5" applyNumberFormat="1" applyFont="1" applyFill="1" applyBorder="1" applyAlignment="1">
      <alignment vertical="center"/>
    </xf>
    <xf numFmtId="182" fontId="10" fillId="2" borderId="220" xfId="5" applyNumberFormat="1" applyFont="1" applyFill="1" applyBorder="1" applyAlignment="1">
      <alignment horizontal="right" vertical="center"/>
    </xf>
    <xf numFmtId="184" fontId="16" fillId="2" borderId="32" xfId="0" applyNumberFormat="1" applyFont="1" applyFill="1" applyBorder="1" applyAlignment="1" applyProtection="1">
      <protection locked="0"/>
    </xf>
    <xf numFmtId="184" fontId="16" fillId="2" borderId="26" xfId="0" applyNumberFormat="1" applyFont="1" applyFill="1" applyBorder="1" applyAlignment="1" applyProtection="1">
      <protection locked="0"/>
    </xf>
    <xf numFmtId="184" fontId="16" fillId="2" borderId="29" xfId="5" applyNumberFormat="1" applyFont="1" applyFill="1" applyBorder="1" applyProtection="1"/>
    <xf numFmtId="184" fontId="16" fillId="2" borderId="160" xfId="0" applyNumberFormat="1" applyFont="1" applyFill="1" applyBorder="1" applyAlignment="1" applyProtection="1">
      <protection locked="0"/>
    </xf>
    <xf numFmtId="184" fontId="25" fillId="2" borderId="160" xfId="0" applyNumberFormat="1" applyFont="1" applyFill="1" applyBorder="1" applyAlignment="1" applyProtection="1">
      <protection locked="0"/>
    </xf>
    <xf numFmtId="177" fontId="25" fillId="2" borderId="160" xfId="0" applyNumberFormat="1" applyFont="1" applyFill="1" applyBorder="1" applyAlignment="1" applyProtection="1">
      <protection locked="0"/>
    </xf>
    <xf numFmtId="179" fontId="12" fillId="2" borderId="70" xfId="5" applyNumberFormat="1" applyFont="1" applyFill="1" applyBorder="1" applyProtection="1"/>
    <xf numFmtId="179" fontId="12" fillId="2" borderId="47" xfId="5" applyNumberFormat="1" applyFont="1" applyFill="1" applyBorder="1" applyProtection="1"/>
    <xf numFmtId="179" fontId="12" fillId="2" borderId="48" xfId="5" applyNumberFormat="1" applyFont="1" applyFill="1" applyBorder="1" applyProtection="1"/>
    <xf numFmtId="182" fontId="10" fillId="2" borderId="158" xfId="0" applyNumberFormat="1" applyFont="1" applyFill="1" applyBorder="1" applyAlignment="1">
      <alignment vertical="center"/>
    </xf>
    <xf numFmtId="182" fontId="16" fillId="0" borderId="282" xfId="5" applyNumberFormat="1" applyFont="1" applyFill="1" applyBorder="1" applyProtection="1"/>
    <xf numFmtId="182" fontId="16" fillId="2" borderId="47" xfId="5" applyNumberFormat="1" applyFont="1" applyFill="1" applyBorder="1" applyProtection="1"/>
    <xf numFmtId="182" fontId="16" fillId="2" borderId="32" xfId="5" applyNumberFormat="1" applyFont="1" applyFill="1" applyBorder="1" applyProtection="1"/>
    <xf numFmtId="182" fontId="16" fillId="2" borderId="32" xfId="5" applyNumberFormat="1" applyFont="1" applyFill="1" applyBorder="1" applyAlignment="1" applyProtection="1"/>
    <xf numFmtId="182" fontId="16" fillId="2" borderId="69" xfId="5" applyNumberFormat="1" applyFont="1" applyFill="1" applyBorder="1" applyAlignment="1" applyProtection="1"/>
    <xf numFmtId="182" fontId="16" fillId="2" borderId="34" xfId="5" applyNumberFormat="1" applyFont="1" applyFill="1" applyBorder="1" applyProtection="1"/>
    <xf numFmtId="182" fontId="16" fillId="2" borderId="37" xfId="5" applyNumberFormat="1" applyFont="1" applyFill="1" applyBorder="1" applyProtection="1"/>
    <xf numFmtId="182" fontId="16" fillId="2" borderId="38" xfId="5" applyNumberFormat="1" applyFont="1" applyFill="1" applyBorder="1" applyProtection="1"/>
    <xf numFmtId="182" fontId="16" fillId="2" borderId="38" xfId="5" applyNumberFormat="1" applyFont="1" applyFill="1" applyBorder="1" applyAlignment="1" applyProtection="1"/>
    <xf numFmtId="182" fontId="16" fillId="2" borderId="49" xfId="5" applyNumberFormat="1" applyFont="1" applyFill="1" applyBorder="1" applyAlignment="1" applyProtection="1"/>
    <xf numFmtId="182" fontId="16" fillId="2" borderId="49" xfId="5" applyNumberFormat="1" applyFont="1" applyFill="1" applyBorder="1" applyProtection="1"/>
    <xf numFmtId="182" fontId="16" fillId="2" borderId="39" xfId="5" applyNumberFormat="1" applyFont="1" applyFill="1" applyBorder="1" applyProtection="1"/>
    <xf numFmtId="182" fontId="16" fillId="2" borderId="22" xfId="5" applyNumberFormat="1" applyFont="1" applyFill="1" applyBorder="1" applyProtection="1"/>
    <xf numFmtId="182" fontId="16" fillId="2" borderId="68" xfId="5" applyNumberFormat="1" applyFont="1" applyFill="1" applyBorder="1" applyProtection="1"/>
    <xf numFmtId="179" fontId="24" fillId="0" borderId="186" xfId="0" applyNumberFormat="1" applyFont="1" applyFill="1" applyBorder="1" applyAlignment="1" applyProtection="1">
      <alignment horizontal="center" vertical="center"/>
      <protection locked="0"/>
    </xf>
    <xf numFmtId="0" fontId="12" fillId="0" borderId="208" xfId="5" applyFont="1" applyFill="1" applyBorder="1" applyAlignment="1" applyProtection="1">
      <alignment horizontal="center" vertical="center"/>
    </xf>
    <xf numFmtId="182" fontId="10" fillId="0" borderId="73" xfId="5" applyNumberFormat="1" applyFont="1" applyFill="1" applyBorder="1" applyAlignment="1">
      <alignment vertical="center"/>
    </xf>
    <xf numFmtId="182" fontId="10" fillId="0" borderId="51" xfId="5" applyNumberFormat="1" applyFont="1" applyFill="1" applyBorder="1" applyAlignment="1" applyProtection="1">
      <alignment vertical="center"/>
    </xf>
    <xf numFmtId="182" fontId="10" fillId="0" borderId="4" xfId="5" applyNumberFormat="1" applyFont="1" applyFill="1" applyBorder="1" applyAlignment="1" applyProtection="1">
      <alignment vertical="center"/>
    </xf>
    <xf numFmtId="182" fontId="10" fillId="0" borderId="283" xfId="5" applyNumberFormat="1" applyFont="1" applyFill="1" applyBorder="1" applyAlignment="1" applyProtection="1">
      <alignment vertical="center"/>
    </xf>
    <xf numFmtId="182" fontId="10" fillId="0" borderId="223" xfId="5" applyNumberFormat="1" applyFont="1" applyFill="1" applyBorder="1" applyAlignment="1">
      <alignment vertical="center"/>
    </xf>
    <xf numFmtId="182" fontId="10" fillId="0" borderId="73" xfId="5" applyNumberFormat="1" applyFont="1" applyFill="1" applyBorder="1" applyAlignment="1" applyProtection="1">
      <alignment vertical="center"/>
    </xf>
    <xf numFmtId="182" fontId="10" fillId="0" borderId="284" xfId="5" applyNumberFormat="1" applyFont="1" applyFill="1" applyBorder="1" applyAlignment="1">
      <alignment vertical="center"/>
    </xf>
    <xf numFmtId="182" fontId="12" fillId="0" borderId="51" xfId="5" applyNumberFormat="1" applyFont="1" applyFill="1" applyBorder="1" applyAlignment="1" applyProtection="1">
      <alignment vertical="center"/>
    </xf>
    <xf numFmtId="184" fontId="16" fillId="2" borderId="73" xfId="0" applyNumberFormat="1" applyFont="1" applyFill="1" applyBorder="1" applyAlignment="1" applyProtection="1">
      <protection locked="0"/>
    </xf>
    <xf numFmtId="184" fontId="16" fillId="2" borderId="51" xfId="0" applyNumberFormat="1" applyFont="1" applyFill="1" applyBorder="1" applyAlignment="1" applyProtection="1">
      <protection locked="0"/>
    </xf>
    <xf numFmtId="180" fontId="25" fillId="2" borderId="159" xfId="0" applyNumberFormat="1" applyFont="1" applyFill="1" applyBorder="1" applyAlignment="1" applyProtection="1">
      <protection locked="0"/>
    </xf>
    <xf numFmtId="184" fontId="16" fillId="2" borderId="159" xfId="0" applyNumberFormat="1" applyFont="1" applyFill="1" applyBorder="1" applyAlignment="1" applyProtection="1">
      <protection locked="0"/>
    </xf>
    <xf numFmtId="177" fontId="25" fillId="2" borderId="159" xfId="0" applyNumberFormat="1" applyFont="1" applyFill="1" applyBorder="1" applyAlignment="1" applyProtection="1">
      <protection locked="0"/>
    </xf>
    <xf numFmtId="184" fontId="25" fillId="2" borderId="159" xfId="0" applyNumberFormat="1" applyFont="1" applyFill="1" applyBorder="1" applyAlignment="1" applyProtection="1">
      <protection locked="0"/>
    </xf>
    <xf numFmtId="180" fontId="25" fillId="2" borderId="142" xfId="0" applyNumberFormat="1" applyFont="1" applyFill="1" applyBorder="1" applyAlignment="1" applyProtection="1">
      <protection locked="0"/>
    </xf>
    <xf numFmtId="184" fontId="25" fillId="2" borderId="165" xfId="0" applyNumberFormat="1" applyFont="1" applyFill="1" applyBorder="1" applyAlignment="1" applyProtection="1">
      <protection locked="0"/>
    </xf>
    <xf numFmtId="177" fontId="10" fillId="0" borderId="238" xfId="5" applyNumberFormat="1" applyFont="1" applyFill="1" applyBorder="1" applyAlignment="1" applyProtection="1">
      <alignment horizontal="center" vertical="center"/>
    </xf>
    <xf numFmtId="0" fontId="10" fillId="0" borderId="62" xfId="5" applyFont="1" applyFill="1" applyBorder="1" applyAlignment="1" applyProtection="1">
      <alignment horizontal="center" vertical="center"/>
    </xf>
    <xf numFmtId="0" fontId="10" fillId="0" borderId="63" xfId="5" applyFont="1" applyFill="1" applyBorder="1" applyAlignment="1" applyProtection="1">
      <alignment vertical="center"/>
    </xf>
    <xf numFmtId="0" fontId="10" fillId="0" borderId="286" xfId="5" applyFont="1" applyFill="1" applyBorder="1" applyAlignment="1" applyProtection="1">
      <alignment vertical="center"/>
    </xf>
    <xf numFmtId="0" fontId="10" fillId="0" borderId="182" xfId="5" applyFont="1" applyFill="1" applyBorder="1" applyAlignment="1" applyProtection="1">
      <alignment vertical="center"/>
    </xf>
    <xf numFmtId="177" fontId="10" fillId="0" borderId="76" xfId="5" applyNumberFormat="1" applyFont="1" applyFill="1" applyBorder="1" applyAlignment="1" applyProtection="1">
      <alignment horizontal="center" vertical="center"/>
    </xf>
    <xf numFmtId="0" fontId="10" fillId="0" borderId="239" xfId="5" applyFont="1" applyFill="1" applyBorder="1" applyAlignment="1">
      <alignment horizontal="center"/>
    </xf>
    <xf numFmtId="0" fontId="10" fillId="0" borderId="29" xfId="5" applyFont="1" applyFill="1" applyBorder="1" applyAlignment="1" applyProtection="1">
      <alignment horizontal="center" vertical="center"/>
    </xf>
    <xf numFmtId="0" fontId="10" fillId="0" borderId="226" xfId="5" applyFont="1" applyFill="1" applyBorder="1" applyAlignment="1" applyProtection="1">
      <alignment horizontal="center" vertical="center"/>
    </xf>
    <xf numFmtId="0" fontId="10" fillId="0" borderId="26" xfId="5" applyFont="1" applyFill="1" applyBorder="1" applyAlignment="1" applyProtection="1">
      <alignment horizontal="center" vertical="center"/>
    </xf>
    <xf numFmtId="0" fontId="10" fillId="0" borderId="287" xfId="5" applyFont="1" applyFill="1" applyBorder="1" applyAlignment="1" applyProtection="1">
      <alignment horizontal="center" vertical="center"/>
    </xf>
    <xf numFmtId="177" fontId="10" fillId="0" borderId="77" xfId="5" applyNumberFormat="1" applyFont="1" applyFill="1" applyBorder="1" applyAlignment="1" applyProtection="1">
      <alignment horizontal="center" vertical="center"/>
    </xf>
    <xf numFmtId="177" fontId="10" fillId="0" borderId="94" xfId="5" applyNumberFormat="1" applyFont="1" applyFill="1" applyBorder="1" applyAlignment="1" applyProtection="1">
      <alignment horizontal="center" vertical="center"/>
    </xf>
    <xf numFmtId="184" fontId="16" fillId="2" borderId="101" xfId="5" applyNumberFormat="1" applyFont="1" applyFill="1" applyBorder="1" applyProtection="1"/>
    <xf numFmtId="184" fontId="16" fillId="2" borderId="90" xfId="5" applyNumberFormat="1" applyFont="1" applyFill="1" applyBorder="1" applyProtection="1"/>
    <xf numFmtId="184" fontId="16" fillId="2" borderId="96" xfId="5" applyNumberFormat="1" applyFont="1" applyFill="1" applyBorder="1" applyProtection="1"/>
    <xf numFmtId="184" fontId="16" fillId="3" borderId="90" xfId="5" applyNumberFormat="1" applyFont="1" applyFill="1" applyBorder="1" applyProtection="1"/>
    <xf numFmtId="184" fontId="16" fillId="2" borderId="255" xfId="5" applyNumberFormat="1" applyFont="1" applyFill="1" applyBorder="1" applyProtection="1"/>
    <xf numFmtId="180" fontId="25" fillId="2" borderId="244" xfId="0" applyNumberFormat="1" applyFont="1" applyFill="1" applyBorder="1" applyAlignment="1" applyProtection="1">
      <protection locked="0"/>
    </xf>
    <xf numFmtId="184" fontId="16" fillId="2" borderId="139" xfId="5" applyNumberFormat="1" applyFont="1" applyFill="1" applyBorder="1" applyProtection="1"/>
    <xf numFmtId="184" fontId="16" fillId="2" borderId="162" xfId="5" applyNumberFormat="1" applyFont="1" applyFill="1" applyBorder="1" applyProtection="1"/>
    <xf numFmtId="184" fontId="16" fillId="3" borderId="162" xfId="5" applyNumberFormat="1" applyFont="1" applyFill="1" applyBorder="1" applyProtection="1"/>
    <xf numFmtId="184" fontId="16" fillId="2" borderId="248" xfId="5" applyNumberFormat="1" applyFont="1" applyFill="1" applyBorder="1" applyProtection="1"/>
    <xf numFmtId="184" fontId="16" fillId="2" borderId="288" xfId="0" applyNumberFormat="1" applyFont="1" applyFill="1" applyBorder="1" applyAlignment="1" applyProtection="1">
      <protection locked="0"/>
    </xf>
    <xf numFmtId="179" fontId="8" fillId="0" borderId="0" xfId="0" applyNumberFormat="1" applyFont="1" applyFill="1" applyBorder="1" applyAlignment="1" applyProtection="1">
      <alignment vertical="center"/>
      <protection locked="0"/>
    </xf>
    <xf numFmtId="179" fontId="17" fillId="0" borderId="0" xfId="0" applyNumberFormat="1" applyFont="1" applyFill="1" applyBorder="1" applyAlignment="1" applyProtection="1">
      <alignment vertical="center"/>
      <protection locked="0"/>
    </xf>
    <xf numFmtId="0" fontId="12" fillId="0" borderId="353" xfId="5" applyFont="1" applyFill="1" applyBorder="1" applyAlignment="1" applyProtection="1">
      <alignment vertical="center"/>
    </xf>
    <xf numFmtId="0" fontId="26" fillId="0" borderId="52" xfId="5" applyFont="1" applyFill="1" applyBorder="1" applyAlignment="1" applyProtection="1">
      <alignment horizontal="center" vertical="center"/>
    </xf>
    <xf numFmtId="182" fontId="10" fillId="2" borderId="21" xfId="5" applyNumberFormat="1" applyFont="1" applyFill="1" applyBorder="1" applyAlignment="1" applyProtection="1">
      <alignment horizontal="center" vertical="center"/>
    </xf>
    <xf numFmtId="182" fontId="10" fillId="2" borderId="27" xfId="5" applyNumberFormat="1" applyFont="1" applyFill="1" applyBorder="1" applyAlignment="1" applyProtection="1">
      <alignment horizontal="center" vertical="center"/>
    </xf>
    <xf numFmtId="182" fontId="10" fillId="2" borderId="24" xfId="5" applyNumberFormat="1" applyFont="1" applyFill="1" applyBorder="1" applyAlignment="1" applyProtection="1">
      <alignment horizontal="center" vertical="center"/>
    </xf>
    <xf numFmtId="179" fontId="10" fillId="2" borderId="23" xfId="0" applyNumberFormat="1" applyFont="1" applyFill="1" applyBorder="1" applyProtection="1">
      <protection locked="0"/>
    </xf>
    <xf numFmtId="0" fontId="10" fillId="2" borderId="23" xfId="5" applyFont="1" applyFill="1" applyBorder="1"/>
    <xf numFmtId="179" fontId="25" fillId="0" borderId="23" xfId="0" applyNumberFormat="1" applyFont="1" applyFill="1" applyBorder="1" applyAlignment="1" applyProtection="1">
      <alignment vertical="center"/>
      <protection locked="0"/>
    </xf>
    <xf numFmtId="179" fontId="39" fillId="0" borderId="23" xfId="0" applyNumberFormat="1" applyFont="1" applyFill="1" applyBorder="1" applyAlignment="1" applyProtection="1">
      <alignment vertical="center"/>
      <protection locked="0"/>
    </xf>
    <xf numFmtId="0" fontId="23" fillId="0" borderId="23" xfId="5" applyFont="1" applyFill="1" applyBorder="1" applyAlignment="1">
      <alignment vertical="center"/>
    </xf>
    <xf numFmtId="179" fontId="25" fillId="0" borderId="0" xfId="0" applyNumberFormat="1" applyFont="1" applyFill="1" applyAlignment="1" applyProtection="1">
      <alignment vertical="center"/>
      <protection locked="0"/>
    </xf>
    <xf numFmtId="0" fontId="10" fillId="0" borderId="0" xfId="5" applyFont="1" applyFill="1" applyAlignment="1">
      <alignment vertical="center"/>
    </xf>
    <xf numFmtId="182" fontId="31" fillId="2" borderId="68" xfId="0" applyNumberFormat="1" applyFont="1" applyFill="1" applyBorder="1" applyAlignment="1" applyProtection="1">
      <alignment horizontal="right" vertical="center"/>
      <protection locked="0"/>
    </xf>
    <xf numFmtId="182" fontId="16" fillId="2" borderId="197" xfId="5" applyNumberFormat="1" applyFont="1" applyFill="1" applyBorder="1" applyAlignment="1" applyProtection="1">
      <alignment horizontal="right" vertical="center"/>
    </xf>
    <xf numFmtId="182" fontId="31" fillId="2" borderId="99" xfId="0" applyNumberFormat="1" applyFont="1" applyFill="1" applyBorder="1" applyAlignment="1" applyProtection="1">
      <alignment horizontal="right" vertical="center"/>
      <protection locked="0"/>
    </xf>
    <xf numFmtId="182" fontId="16" fillId="0" borderId="224" xfId="0" applyNumberFormat="1" applyFont="1" applyFill="1" applyBorder="1" applyAlignment="1" applyProtection="1">
      <alignment vertical="center"/>
      <protection locked="0"/>
    </xf>
    <xf numFmtId="182" fontId="16" fillId="2" borderId="171" xfId="5" applyNumberFormat="1" applyFont="1" applyFill="1" applyBorder="1" applyAlignment="1" applyProtection="1">
      <alignment horizontal="right" vertical="center"/>
    </xf>
    <xf numFmtId="182" fontId="31" fillId="2" borderId="164" xfId="0" applyNumberFormat="1" applyFont="1" applyFill="1" applyBorder="1" applyAlignment="1" applyProtection="1">
      <alignment horizontal="right" vertical="center"/>
      <protection locked="0"/>
    </xf>
    <xf numFmtId="182" fontId="16" fillId="2" borderId="202" xfId="5" applyNumberFormat="1" applyFont="1" applyFill="1" applyBorder="1" applyAlignment="1" applyProtection="1">
      <alignment vertical="center"/>
    </xf>
    <xf numFmtId="182" fontId="16" fillId="2" borderId="162" xfId="0" applyNumberFormat="1" applyFont="1" applyFill="1" applyBorder="1" applyAlignment="1">
      <alignment vertical="center"/>
    </xf>
    <xf numFmtId="182" fontId="10" fillId="2" borderId="0" xfId="5" applyNumberFormat="1" applyFont="1" applyFill="1" applyBorder="1" applyAlignment="1"/>
    <xf numFmtId="182" fontId="11" fillId="2" borderId="0" xfId="0" applyNumberFormat="1" applyFont="1" applyFill="1" applyBorder="1" applyAlignment="1" applyProtection="1">
      <protection locked="0"/>
    </xf>
    <xf numFmtId="182" fontId="8" fillId="2" borderId="0" xfId="0" applyNumberFormat="1" applyFont="1" applyFill="1" applyAlignment="1" applyProtection="1">
      <alignment vertical="center"/>
      <protection locked="0"/>
    </xf>
    <xf numFmtId="182" fontId="3" fillId="2" borderId="0" xfId="5" applyNumberFormat="1" applyFont="1" applyFill="1" applyAlignment="1">
      <alignment vertical="center"/>
    </xf>
    <xf numFmtId="0" fontId="10" fillId="0" borderId="20" xfId="0" applyFont="1" applyFill="1" applyBorder="1" applyAlignment="1">
      <alignment horizontal="center" vertical="center"/>
    </xf>
    <xf numFmtId="179" fontId="10" fillId="0" borderId="22" xfId="0" applyNumberFormat="1" applyFont="1" applyFill="1" applyBorder="1" applyAlignment="1" applyProtection="1">
      <alignment horizontal="center" vertical="center" wrapText="1"/>
      <protection locked="0"/>
    </xf>
    <xf numFmtId="0" fontId="10" fillId="0" borderId="9" xfId="6" applyNumberFormat="1" applyFont="1" applyFill="1" applyBorder="1" applyAlignment="1">
      <alignment horizontal="center" vertical="center"/>
    </xf>
    <xf numFmtId="0" fontId="10" fillId="0" borderId="21"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9" xfId="6" applyFont="1" applyFill="1" applyBorder="1" applyAlignment="1">
      <alignment horizontal="center" vertical="center"/>
    </xf>
    <xf numFmtId="0" fontId="10" fillId="0" borderId="18" xfId="6" applyNumberFormat="1" applyFont="1" applyFill="1" applyBorder="1" applyAlignment="1">
      <alignment horizontal="center" vertical="center"/>
    </xf>
    <xf numFmtId="0" fontId="10" fillId="0" borderId="207" xfId="5" applyFont="1" applyFill="1" applyBorder="1" applyAlignment="1" applyProtection="1">
      <alignment horizontal="center" vertical="center"/>
    </xf>
    <xf numFmtId="0" fontId="12" fillId="0" borderId="37" xfId="5" applyFont="1" applyFill="1" applyBorder="1" applyAlignment="1" applyProtection="1">
      <alignment horizontal="center" vertical="center"/>
    </xf>
    <xf numFmtId="0" fontId="12" fillId="0" borderId="20" xfId="0" applyFont="1" applyFill="1" applyBorder="1" applyAlignment="1">
      <alignment horizontal="center" vertical="center"/>
    </xf>
    <xf numFmtId="180" fontId="16" fillId="2" borderId="4" xfId="2" applyNumberFormat="1" applyFont="1" applyFill="1" applyBorder="1" applyAlignment="1">
      <alignment horizontal="center" vertical="center" wrapText="1"/>
    </xf>
    <xf numFmtId="182" fontId="25" fillId="2" borderId="96" xfId="5" applyNumberFormat="1" applyFont="1" applyFill="1" applyBorder="1" applyAlignment="1" applyProtection="1">
      <alignment vertical="center"/>
    </xf>
    <xf numFmtId="182" fontId="25" fillId="2" borderId="98" xfId="5" applyNumberFormat="1" applyFont="1" applyFill="1" applyBorder="1" applyAlignment="1" applyProtection="1">
      <alignment vertical="center"/>
    </xf>
    <xf numFmtId="182" fontId="25" fillId="2" borderId="90" xfId="5" applyNumberFormat="1" applyFont="1" applyFill="1" applyBorder="1" applyAlignment="1" applyProtection="1">
      <alignment vertical="center"/>
    </xf>
    <xf numFmtId="0" fontId="10" fillId="2" borderId="236" xfId="5" applyFont="1" applyFill="1" applyBorder="1" applyAlignment="1" applyProtection="1">
      <alignment vertical="center"/>
    </xf>
    <xf numFmtId="0" fontId="10" fillId="2" borderId="23" xfId="5" applyFont="1" applyFill="1" applyBorder="1" applyAlignment="1" applyProtection="1">
      <alignment vertical="center"/>
    </xf>
    <xf numFmtId="0" fontId="10" fillId="2" borderId="319" xfId="5" applyFont="1" applyFill="1" applyBorder="1" applyAlignment="1" applyProtection="1">
      <alignment vertical="center"/>
    </xf>
    <xf numFmtId="0" fontId="29" fillId="2" borderId="124" xfId="0" applyFont="1" applyFill="1" applyBorder="1" applyAlignment="1">
      <alignment horizontal="center" vertical="center"/>
    </xf>
    <xf numFmtId="0" fontId="30" fillId="2" borderId="119" xfId="0" applyFont="1" applyFill="1" applyBorder="1" applyAlignment="1">
      <alignment horizontal="center" vertical="center"/>
    </xf>
    <xf numFmtId="182" fontId="16" fillId="0" borderId="164" xfId="5" applyNumberFormat="1" applyFont="1" applyFill="1" applyBorder="1" applyAlignment="1" applyProtection="1">
      <alignment vertical="center"/>
    </xf>
    <xf numFmtId="0" fontId="12" fillId="0" borderId="92" xfId="5" applyFont="1" applyFill="1" applyBorder="1" applyAlignment="1" applyProtection="1">
      <alignment vertical="center"/>
    </xf>
    <xf numFmtId="0" fontId="26" fillId="0" borderId="76" xfId="5" applyFont="1" applyFill="1" applyBorder="1" applyAlignment="1" applyProtection="1">
      <alignment horizontal="center" vertical="center"/>
    </xf>
    <xf numFmtId="0" fontId="26" fillId="0" borderId="77" xfId="5" applyFont="1" applyFill="1" applyBorder="1" applyAlignment="1" applyProtection="1">
      <alignment horizontal="center" vertical="center"/>
    </xf>
    <xf numFmtId="182" fontId="35" fillId="0" borderId="230" xfId="0" applyNumberFormat="1" applyFont="1" applyFill="1" applyBorder="1" applyAlignment="1" applyProtection="1">
      <alignment vertical="center"/>
      <protection locked="0"/>
    </xf>
    <xf numFmtId="182" fontId="35" fillId="0" borderId="96" xfId="0" applyNumberFormat="1" applyFont="1" applyFill="1" applyBorder="1" applyAlignment="1" applyProtection="1">
      <alignment vertical="center"/>
      <protection locked="0"/>
    </xf>
    <xf numFmtId="182" fontId="35" fillId="0" borderId="90" xfId="0" applyNumberFormat="1" applyFont="1" applyFill="1" applyBorder="1" applyAlignment="1" applyProtection="1">
      <alignment vertical="center"/>
      <protection locked="0"/>
    </xf>
    <xf numFmtId="182" fontId="35" fillId="0" borderId="97" xfId="0" applyNumberFormat="1" applyFont="1" applyFill="1" applyBorder="1" applyAlignment="1" applyProtection="1">
      <alignment vertical="center"/>
      <protection locked="0"/>
    </xf>
    <xf numFmtId="182" fontId="25" fillId="2" borderId="96" xfId="5" applyNumberFormat="1" applyFont="1" applyFill="1" applyBorder="1" applyProtection="1"/>
    <xf numFmtId="182" fontId="25" fillId="2" borderId="98" xfId="5" applyNumberFormat="1" applyFont="1" applyFill="1" applyBorder="1" applyProtection="1"/>
    <xf numFmtId="182" fontId="25" fillId="0" borderId="99" xfId="5" applyNumberFormat="1" applyFont="1" applyFill="1" applyBorder="1" applyProtection="1"/>
    <xf numFmtId="182" fontId="25" fillId="0" borderId="96" xfId="5" applyNumberFormat="1" applyFont="1" applyFill="1" applyBorder="1" applyProtection="1"/>
    <xf numFmtId="182" fontId="25" fillId="0" borderId="98" xfId="5" applyNumberFormat="1" applyFont="1" applyFill="1" applyBorder="1" applyProtection="1"/>
    <xf numFmtId="182" fontId="25" fillId="2" borderId="99" xfId="5" applyNumberFormat="1" applyFont="1" applyFill="1" applyBorder="1" applyProtection="1"/>
    <xf numFmtId="182" fontId="25" fillId="0" borderId="90" xfId="5" applyNumberFormat="1" applyFont="1" applyFill="1" applyBorder="1" applyProtection="1"/>
    <xf numFmtId="182" fontId="25" fillId="0" borderId="244" xfId="5" applyNumberFormat="1" applyFont="1" applyFill="1" applyBorder="1" applyProtection="1"/>
    <xf numFmtId="182" fontId="16" fillId="0" borderId="96" xfId="5" applyNumberFormat="1" applyFont="1" applyFill="1" applyBorder="1" applyProtection="1"/>
    <xf numFmtId="182" fontId="16" fillId="0" borderId="98" xfId="5" applyNumberFormat="1" applyFont="1" applyFill="1" applyBorder="1" applyProtection="1"/>
    <xf numFmtId="182" fontId="16" fillId="0" borderId="99" xfId="5" applyNumberFormat="1" applyFont="1" applyFill="1" applyBorder="1" applyProtection="1"/>
    <xf numFmtId="182" fontId="25" fillId="0" borderId="100" xfId="5" applyNumberFormat="1" applyFont="1" applyFill="1" applyBorder="1" applyProtection="1"/>
    <xf numFmtId="0" fontId="12" fillId="0" borderId="239" xfId="5" applyFont="1" applyFill="1" applyBorder="1" applyAlignment="1" applyProtection="1">
      <alignment horizontal="center" vertical="center"/>
    </xf>
    <xf numFmtId="0" fontId="12" fillId="0" borderId="240" xfId="5" applyFont="1" applyFill="1" applyBorder="1" applyAlignment="1" applyProtection="1">
      <alignment vertical="center"/>
    </xf>
    <xf numFmtId="182" fontId="35" fillId="0" borderId="351" xfId="0" applyNumberFormat="1" applyFont="1" applyFill="1" applyBorder="1" applyAlignment="1" applyProtection="1">
      <alignment vertical="center"/>
      <protection locked="0"/>
    </xf>
    <xf numFmtId="182" fontId="35" fillId="0" borderId="139" xfId="0" applyNumberFormat="1" applyFont="1" applyFill="1" applyBorder="1" applyAlignment="1" applyProtection="1">
      <alignment vertical="center"/>
      <protection locked="0"/>
    </xf>
    <xf numFmtId="182" fontId="35" fillId="0" borderId="162" xfId="0" applyNumberFormat="1" applyFont="1" applyFill="1" applyBorder="1" applyAlignment="1" applyProtection="1">
      <alignment vertical="center"/>
      <protection locked="0"/>
    </xf>
    <xf numFmtId="182" fontId="35" fillId="0" borderId="163" xfId="0" applyNumberFormat="1" applyFont="1" applyFill="1" applyBorder="1" applyAlignment="1" applyProtection="1">
      <alignment vertical="center"/>
      <protection locked="0"/>
    </xf>
    <xf numFmtId="182" fontId="25" fillId="2" borderId="139" xfId="5" applyNumberFormat="1" applyFont="1" applyFill="1" applyBorder="1" applyProtection="1"/>
    <xf numFmtId="182" fontId="25" fillId="2" borderId="171" xfId="5" applyNumberFormat="1" applyFont="1" applyFill="1" applyBorder="1" applyProtection="1"/>
    <xf numFmtId="182" fontId="25" fillId="0" borderId="164" xfId="5" applyNumberFormat="1" applyFont="1" applyFill="1" applyBorder="1" applyProtection="1"/>
    <xf numFmtId="182" fontId="25" fillId="0" borderId="139" xfId="5" applyNumberFormat="1" applyFont="1" applyFill="1" applyBorder="1" applyProtection="1"/>
    <xf numFmtId="182" fontId="25" fillId="0" borderId="171" xfId="5" applyNumberFormat="1" applyFont="1" applyFill="1" applyBorder="1" applyProtection="1"/>
    <xf numFmtId="182" fontId="16" fillId="0" borderId="171" xfId="5" applyNumberFormat="1" applyFont="1" applyFill="1" applyBorder="1" applyProtection="1"/>
    <xf numFmtId="182" fontId="25" fillId="2" borderId="164" xfId="5" applyNumberFormat="1" applyFont="1" applyFill="1" applyBorder="1" applyProtection="1"/>
    <xf numFmtId="182" fontId="25" fillId="0" borderId="162" xfId="5" applyNumberFormat="1" applyFont="1" applyFill="1" applyBorder="1" applyProtection="1"/>
    <xf numFmtId="182" fontId="25" fillId="0" borderId="288" xfId="5" applyNumberFormat="1" applyFont="1" applyFill="1" applyBorder="1" applyProtection="1"/>
    <xf numFmtId="182" fontId="16" fillId="0" borderId="139" xfId="5" applyNumberFormat="1" applyFont="1" applyFill="1" applyBorder="1" applyProtection="1"/>
    <xf numFmtId="182" fontId="16" fillId="0" borderId="164" xfId="5" applyNumberFormat="1" applyFont="1" applyFill="1" applyBorder="1" applyProtection="1"/>
    <xf numFmtId="182" fontId="25" fillId="0" borderId="228" xfId="5" applyNumberFormat="1" applyFont="1" applyFill="1" applyBorder="1" applyProtection="1"/>
    <xf numFmtId="0" fontId="10" fillId="0" borderId="110" xfId="5" applyFont="1" applyFill="1" applyBorder="1" applyAlignment="1" applyProtection="1">
      <alignment horizontal="center" vertical="center"/>
    </xf>
    <xf numFmtId="184" fontId="25" fillId="2" borderId="251" xfId="0" applyNumberFormat="1" applyFont="1" applyFill="1" applyBorder="1" applyAlignment="1" applyProtection="1">
      <protection locked="0"/>
    </xf>
    <xf numFmtId="184" fontId="16" fillId="0" borderId="240" xfId="0" applyNumberFormat="1" applyFont="1" applyFill="1" applyBorder="1" applyAlignment="1" applyProtection="1">
      <protection locked="0"/>
    </xf>
    <xf numFmtId="184" fontId="16" fillId="2" borderId="264" xfId="5" applyNumberFormat="1" applyFont="1" applyFill="1" applyBorder="1" applyProtection="1"/>
    <xf numFmtId="184" fontId="25" fillId="2" borderId="367" xfId="0" applyNumberFormat="1" applyFont="1" applyFill="1" applyBorder="1" applyAlignment="1" applyProtection="1">
      <protection locked="0"/>
    </xf>
    <xf numFmtId="184" fontId="16" fillId="0" borderId="232" xfId="0" applyNumberFormat="1" applyFont="1" applyFill="1" applyBorder="1" applyAlignment="1" applyProtection="1">
      <protection locked="0"/>
    </xf>
    <xf numFmtId="184" fontId="16" fillId="0" borderId="367" xfId="0" applyNumberFormat="1" applyFont="1" applyFill="1" applyBorder="1" applyAlignment="1" applyProtection="1">
      <protection locked="0"/>
    </xf>
    <xf numFmtId="184" fontId="16" fillId="0" borderId="204" xfId="5" applyNumberFormat="1" applyFont="1" applyFill="1" applyBorder="1" applyProtection="1"/>
    <xf numFmtId="184" fontId="16" fillId="0" borderId="365" xfId="5" applyNumberFormat="1" applyFont="1" applyFill="1" applyBorder="1" applyProtection="1"/>
    <xf numFmtId="184" fontId="16" fillId="2" borderId="367" xfId="0" applyNumberFormat="1" applyFont="1" applyFill="1" applyBorder="1" applyAlignment="1" applyProtection="1">
      <protection locked="0"/>
    </xf>
    <xf numFmtId="184" fontId="16" fillId="2" borderId="256" xfId="0" applyNumberFormat="1" applyFont="1" applyFill="1" applyBorder="1" applyAlignment="1" applyProtection="1">
      <protection locked="0"/>
    </xf>
    <xf numFmtId="179" fontId="17" fillId="0" borderId="23" xfId="0" applyNumberFormat="1" applyFont="1" applyFill="1" applyBorder="1" applyAlignment="1" applyProtection="1">
      <alignment horizontal="left" vertical="center"/>
      <protection locked="0"/>
    </xf>
    <xf numFmtId="179" fontId="8" fillId="0" borderId="23" xfId="0" applyNumberFormat="1" applyFont="1" applyFill="1" applyBorder="1" applyProtection="1">
      <protection locked="0"/>
    </xf>
    <xf numFmtId="180" fontId="35" fillId="0" borderId="23" xfId="0" applyNumberFormat="1" applyFont="1" applyFill="1" applyBorder="1" applyAlignment="1" applyProtection="1">
      <protection locked="0"/>
    </xf>
    <xf numFmtId="179" fontId="29" fillId="2" borderId="23" xfId="0" applyNumberFormat="1" applyFont="1" applyFill="1" applyBorder="1" applyAlignment="1" applyProtection="1">
      <alignment vertical="center"/>
      <protection locked="0"/>
    </xf>
    <xf numFmtId="0" fontId="25" fillId="0" borderId="150" xfId="5" applyFont="1" applyFill="1" applyBorder="1" applyAlignment="1" applyProtection="1">
      <alignment horizontal="center" vertical="center" shrinkToFit="1"/>
    </xf>
    <xf numFmtId="182" fontId="10" fillId="0" borderId="154" xfId="5" applyNumberFormat="1" applyFont="1" applyFill="1" applyBorder="1" applyAlignment="1">
      <alignment vertical="center"/>
    </xf>
    <xf numFmtId="182" fontId="10" fillId="0" borderId="369" xfId="5" applyNumberFormat="1" applyFont="1" applyFill="1" applyBorder="1" applyAlignment="1">
      <alignment vertical="center"/>
    </xf>
    <xf numFmtId="0" fontId="12" fillId="0" borderId="26" xfId="5" applyFont="1" applyFill="1" applyBorder="1" applyAlignment="1" applyProtection="1">
      <alignment vertical="center"/>
    </xf>
    <xf numFmtId="0" fontId="12" fillId="0" borderId="266" xfId="5" applyFont="1" applyFill="1" applyBorder="1" applyAlignment="1" applyProtection="1">
      <alignment vertical="center"/>
    </xf>
    <xf numFmtId="0" fontId="25" fillId="0" borderId="168" xfId="5" applyFont="1" applyFill="1" applyBorder="1" applyAlignment="1" applyProtection="1">
      <alignment horizontal="center" vertical="center" shrinkToFit="1"/>
    </xf>
    <xf numFmtId="182" fontId="10" fillId="0" borderId="32" xfId="3" applyNumberFormat="1" applyFont="1" applyFill="1" applyBorder="1" applyProtection="1"/>
    <xf numFmtId="179" fontId="16" fillId="0" borderId="207" xfId="0" applyNumberFormat="1" applyFont="1" applyBorder="1" applyAlignment="1">
      <alignment horizontal="center" vertical="center"/>
    </xf>
    <xf numFmtId="0" fontId="16" fillId="0" borderId="81" xfId="5" applyFont="1" applyFill="1" applyBorder="1" applyAlignment="1">
      <alignment horizontal="center" vertical="center"/>
    </xf>
    <xf numFmtId="182" fontId="16" fillId="0" borderId="371" xfId="5" applyNumberFormat="1" applyFont="1" applyFill="1" applyBorder="1" applyAlignment="1" applyProtection="1">
      <alignment vertical="center"/>
    </xf>
    <xf numFmtId="182" fontId="16" fillId="0" borderId="116" xfId="3" applyNumberFormat="1" applyFont="1" applyFill="1" applyBorder="1" applyAlignment="1" applyProtection="1">
      <alignment vertical="center"/>
    </xf>
    <xf numFmtId="182" fontId="16" fillId="0" borderId="10" xfId="3" applyNumberFormat="1" applyFont="1" applyFill="1" applyBorder="1" applyAlignment="1" applyProtection="1">
      <alignment vertical="center"/>
    </xf>
    <xf numFmtId="182" fontId="16" fillId="0" borderId="82" xfId="3" applyNumberFormat="1" applyFont="1" applyFill="1" applyBorder="1" applyAlignment="1" applyProtection="1">
      <alignment vertical="center"/>
    </xf>
    <xf numFmtId="182" fontId="16" fillId="0" borderId="79" xfId="5" applyNumberFormat="1" applyFont="1" applyFill="1" applyBorder="1" applyAlignment="1" applyProtection="1">
      <alignment vertical="center"/>
    </xf>
    <xf numFmtId="182" fontId="16" fillId="0" borderId="10" xfId="5" applyNumberFormat="1" applyFont="1" applyFill="1" applyBorder="1" applyAlignment="1" applyProtection="1">
      <alignment vertical="center"/>
    </xf>
    <xf numFmtId="182" fontId="16" fillId="0" borderId="5" xfId="5" applyNumberFormat="1" applyFont="1" applyFill="1" applyBorder="1" applyAlignment="1" applyProtection="1">
      <alignment vertical="center"/>
    </xf>
    <xf numFmtId="182" fontId="16" fillId="0" borderId="116" xfId="5" applyNumberFormat="1" applyFont="1" applyFill="1" applyBorder="1" applyAlignment="1">
      <alignment vertical="center"/>
    </xf>
    <xf numFmtId="182" fontId="16" fillId="0" borderId="372" xfId="3" applyNumberFormat="1" applyFont="1" applyFill="1" applyBorder="1" applyAlignment="1" applyProtection="1">
      <alignment vertical="center"/>
    </xf>
    <xf numFmtId="182" fontId="16" fillId="0" borderId="79" xfId="5" applyNumberFormat="1" applyFont="1" applyFill="1" applyBorder="1" applyAlignment="1">
      <alignment vertical="center"/>
    </xf>
    <xf numFmtId="182" fontId="16" fillId="0" borderId="10" xfId="5" applyNumberFormat="1" applyFont="1" applyFill="1" applyBorder="1" applyAlignment="1">
      <alignment vertical="center"/>
    </xf>
    <xf numFmtId="182" fontId="16" fillId="0" borderId="83" xfId="5" applyNumberFormat="1" applyFont="1" applyFill="1" applyBorder="1" applyAlignment="1">
      <alignment vertical="center"/>
    </xf>
    <xf numFmtId="182" fontId="16" fillId="0" borderId="15" xfId="3" applyNumberFormat="1" applyFont="1" applyFill="1" applyBorder="1" applyAlignment="1" applyProtection="1">
      <alignment vertical="center"/>
    </xf>
    <xf numFmtId="182" fontId="16" fillId="0" borderId="371" xfId="5" applyNumberFormat="1" applyFont="1" applyFill="1" applyBorder="1" applyAlignment="1">
      <alignment vertical="center"/>
    </xf>
    <xf numFmtId="182" fontId="16" fillId="0" borderId="321" xfId="3" applyNumberFormat="1" applyFont="1" applyFill="1" applyBorder="1" applyAlignment="1" applyProtection="1">
      <alignment vertical="center"/>
    </xf>
    <xf numFmtId="22" fontId="25" fillId="0" borderId="0" xfId="5" applyNumberFormat="1" applyFont="1" applyFill="1" applyAlignment="1" applyProtection="1">
      <alignment horizontal="center"/>
    </xf>
    <xf numFmtId="183" fontId="16" fillId="0" borderId="116" xfId="0" applyNumberFormat="1" applyFont="1" applyBorder="1" applyAlignment="1">
      <alignment horizontal="right" vertical="center"/>
    </xf>
    <xf numFmtId="183" fontId="16" fillId="0" borderId="7" xfId="0" applyNumberFormat="1" applyFont="1" applyBorder="1" applyAlignment="1">
      <alignment horizontal="right" vertical="center"/>
    </xf>
    <xf numFmtId="179" fontId="16" fillId="0" borderId="6" xfId="0" applyNumberFormat="1" applyFont="1" applyFill="1" applyBorder="1" applyAlignment="1">
      <alignment vertical="center"/>
    </xf>
    <xf numFmtId="179" fontId="16" fillId="0" borderId="8" xfId="0" applyNumberFormat="1" applyFont="1" applyFill="1" applyBorder="1" applyAlignment="1">
      <alignment vertical="center"/>
    </xf>
    <xf numFmtId="179" fontId="16" fillId="0" borderId="190" xfId="0" applyNumberFormat="1" applyFont="1" applyFill="1" applyBorder="1" applyAlignment="1">
      <alignment vertical="center"/>
    </xf>
    <xf numFmtId="182" fontId="12" fillId="0" borderId="112" xfId="4" applyNumberFormat="1" applyFont="1" applyFill="1" applyBorder="1" applyAlignment="1" applyProtection="1">
      <alignment vertical="center"/>
    </xf>
    <xf numFmtId="182" fontId="12" fillId="0" borderId="69" xfId="4" applyNumberFormat="1" applyFont="1" applyFill="1" applyBorder="1" applyAlignment="1" applyProtection="1">
      <alignment vertical="center"/>
    </xf>
    <xf numFmtId="182" fontId="12" fillId="0" borderId="49" xfId="4" applyNumberFormat="1" applyFont="1" applyFill="1" applyBorder="1" applyAlignment="1" applyProtection="1">
      <alignment vertical="center"/>
    </xf>
    <xf numFmtId="182" fontId="12" fillId="0" borderId="110" xfId="4" applyNumberFormat="1" applyFont="1" applyFill="1" applyBorder="1" applyAlignment="1" applyProtection="1">
      <alignment vertical="center"/>
    </xf>
    <xf numFmtId="182" fontId="12" fillId="0" borderId="56" xfId="4" applyNumberFormat="1" applyFont="1" applyFill="1" applyBorder="1" applyAlignment="1" applyProtection="1">
      <alignment vertical="center"/>
    </xf>
    <xf numFmtId="182" fontId="10" fillId="0" borderId="139" xfId="3" applyNumberFormat="1" applyFont="1" applyFill="1" applyBorder="1" applyProtection="1"/>
    <xf numFmtId="182" fontId="10" fillId="0" borderId="126" xfId="3" applyNumberFormat="1" applyFont="1" applyFill="1" applyBorder="1" applyProtection="1"/>
    <xf numFmtId="182" fontId="10" fillId="0" borderId="22" xfId="3" applyNumberFormat="1" applyFont="1" applyFill="1" applyBorder="1" applyProtection="1"/>
    <xf numFmtId="182" fontId="10" fillId="0" borderId="191" xfId="5" applyNumberFormat="1" applyFont="1" applyFill="1" applyBorder="1" applyAlignment="1" applyProtection="1">
      <alignment vertical="center"/>
    </xf>
    <xf numFmtId="182" fontId="10" fillId="0" borderId="90" xfId="5" applyNumberFormat="1" applyFont="1" applyFill="1" applyBorder="1" applyAlignment="1">
      <alignment horizontal="right" vertical="center"/>
    </xf>
    <xf numFmtId="182" fontId="10" fillId="0" borderId="141" xfId="5" applyNumberFormat="1" applyFont="1" applyFill="1" applyBorder="1" applyAlignment="1">
      <alignment horizontal="right" vertical="center"/>
    </xf>
    <xf numFmtId="182" fontId="16" fillId="0" borderId="37" xfId="5" applyNumberFormat="1" applyFont="1" applyFill="1" applyBorder="1" applyAlignment="1" applyProtection="1">
      <alignment horizontal="right" vertical="center"/>
    </xf>
    <xf numFmtId="182" fontId="16" fillId="0" borderId="38" xfId="5" applyNumberFormat="1" applyFont="1" applyFill="1" applyBorder="1" applyAlignment="1" applyProtection="1">
      <alignment horizontal="right" vertical="center"/>
    </xf>
    <xf numFmtId="182" fontId="16" fillId="0" borderId="164" xfId="0" applyNumberFormat="1" applyFont="1" applyFill="1" applyBorder="1" applyAlignment="1" applyProtection="1">
      <alignment vertical="center"/>
      <protection locked="0"/>
    </xf>
    <xf numFmtId="182" fontId="25" fillId="0" borderId="39" xfId="5" applyNumberFormat="1" applyFont="1" applyFill="1" applyBorder="1" applyAlignment="1" applyProtection="1"/>
    <xf numFmtId="184" fontId="16" fillId="0" borderId="109" xfId="5" applyNumberFormat="1" applyFont="1" applyFill="1" applyBorder="1" applyProtection="1"/>
    <xf numFmtId="184" fontId="16" fillId="0" borderId="92" xfId="5" applyNumberFormat="1" applyFont="1" applyFill="1" applyBorder="1" applyProtection="1"/>
    <xf numFmtId="184" fontId="16" fillId="0" borderId="249" xfId="5" applyNumberFormat="1" applyFont="1" applyFill="1" applyBorder="1" applyProtection="1"/>
    <xf numFmtId="179" fontId="12" fillId="0" borderId="244" xfId="5" applyNumberFormat="1" applyFont="1" applyFill="1" applyBorder="1" applyProtection="1"/>
    <xf numFmtId="179" fontId="12" fillId="0" borderId="267" xfId="5" applyNumberFormat="1" applyFont="1" applyFill="1" applyBorder="1" applyProtection="1"/>
    <xf numFmtId="179" fontId="12" fillId="0" borderId="261" xfId="5" applyNumberFormat="1" applyFont="1" applyFill="1" applyBorder="1" applyProtection="1"/>
    <xf numFmtId="179" fontId="12" fillId="0" borderId="268" xfId="5" applyNumberFormat="1" applyFont="1" applyFill="1" applyBorder="1" applyProtection="1"/>
    <xf numFmtId="179" fontId="12" fillId="0" borderId="269" xfId="5" applyNumberFormat="1" applyFont="1" applyFill="1" applyBorder="1" applyProtection="1"/>
    <xf numFmtId="182" fontId="10" fillId="0" borderId="33" xfId="5" applyNumberFormat="1" applyFont="1" applyFill="1" applyBorder="1" applyProtection="1"/>
    <xf numFmtId="182" fontId="10" fillId="0" borderId="37" xfId="5" applyNumberFormat="1" applyFont="1" applyFill="1" applyBorder="1" applyProtection="1"/>
    <xf numFmtId="182" fontId="10" fillId="0" borderId="49" xfId="5" applyNumberFormat="1" applyFont="1" applyFill="1" applyBorder="1" applyProtection="1"/>
    <xf numFmtId="182" fontId="10" fillId="0" borderId="69" xfId="5" applyNumberFormat="1" applyFont="1" applyFill="1" applyBorder="1" applyProtection="1"/>
    <xf numFmtId="182" fontId="10" fillId="0" borderId="21" xfId="5" applyNumberFormat="1" applyFont="1" applyFill="1" applyBorder="1" applyProtection="1"/>
    <xf numFmtId="182" fontId="10" fillId="0" borderId="56" xfId="5" applyNumberFormat="1" applyFont="1" applyFill="1" applyBorder="1" applyProtection="1"/>
    <xf numFmtId="182" fontId="10" fillId="0" borderId="170" xfId="2" applyNumberFormat="1" applyFont="1" applyFill="1" applyBorder="1" applyProtection="1"/>
    <xf numFmtId="182" fontId="10" fillId="0" borderId="171" xfId="2" applyNumberFormat="1" applyFont="1" applyFill="1" applyBorder="1" applyProtection="1"/>
    <xf numFmtId="182" fontId="10" fillId="0" borderId="155" xfId="2" applyNumberFormat="1" applyFont="1" applyFill="1" applyBorder="1" applyProtection="1"/>
    <xf numFmtId="0" fontId="3" fillId="0" borderId="0" xfId="5" applyFont="1" applyFill="1" applyBorder="1"/>
    <xf numFmtId="182" fontId="10" fillId="0" borderId="9" xfId="5" applyNumberFormat="1" applyFont="1" applyFill="1" applyBorder="1" applyAlignment="1" applyProtection="1">
      <alignment vertical="center"/>
    </xf>
    <xf numFmtId="182" fontId="10" fillId="0" borderId="38" xfId="5" applyNumberFormat="1" applyFont="1" applyFill="1" applyBorder="1" applyAlignment="1">
      <alignment vertical="center"/>
    </xf>
    <xf numFmtId="182" fontId="10" fillId="0" borderId="9" xfId="5" applyNumberFormat="1" applyFont="1" applyFill="1" applyBorder="1" applyAlignment="1">
      <alignment vertical="center"/>
    </xf>
    <xf numFmtId="182" fontId="10" fillId="0" borderId="37" xfId="5" applyNumberFormat="1" applyFont="1" applyFill="1" applyBorder="1" applyAlignment="1">
      <alignment vertical="center"/>
    </xf>
    <xf numFmtId="182" fontId="10" fillId="0" borderId="7" xfId="5" applyNumberFormat="1" applyFont="1" applyFill="1" applyBorder="1" applyAlignment="1">
      <alignment vertical="center"/>
    </xf>
    <xf numFmtId="182" fontId="10" fillId="0" borderId="37" xfId="5" applyNumberFormat="1" applyFont="1" applyFill="1" applyBorder="1" applyAlignment="1" applyProtection="1">
      <alignment vertical="center"/>
    </xf>
    <xf numFmtId="182" fontId="10" fillId="0" borderId="21" xfId="5" applyNumberFormat="1" applyFont="1" applyFill="1" applyBorder="1" applyAlignment="1" applyProtection="1">
      <alignment vertical="center"/>
    </xf>
    <xf numFmtId="182" fontId="10" fillId="0" borderId="197" xfId="5" applyNumberFormat="1" applyFont="1" applyFill="1" applyBorder="1" applyAlignment="1" applyProtection="1">
      <alignment vertical="center"/>
    </xf>
    <xf numFmtId="182" fontId="10" fillId="0" borderId="40" xfId="5" applyNumberFormat="1" applyFont="1" applyFill="1" applyBorder="1" applyAlignment="1" applyProtection="1">
      <alignment vertical="center"/>
    </xf>
    <xf numFmtId="182" fontId="12" fillId="0" borderId="37" xfId="5" applyNumberFormat="1" applyFont="1" applyFill="1" applyBorder="1" applyAlignment="1" applyProtection="1">
      <alignment vertical="center"/>
    </xf>
    <xf numFmtId="182" fontId="10" fillId="0" borderId="90" xfId="5" applyNumberFormat="1" applyFont="1" applyFill="1" applyBorder="1" applyAlignment="1" applyProtection="1">
      <alignment vertical="center"/>
    </xf>
    <xf numFmtId="182" fontId="10" fillId="0" borderId="126" xfId="5" applyNumberFormat="1" applyFont="1" applyFill="1" applyBorder="1" applyAlignment="1" applyProtection="1">
      <alignment vertical="center"/>
    </xf>
    <xf numFmtId="182" fontId="12" fillId="0" borderId="38" xfId="5" applyNumberFormat="1" applyFont="1" applyFill="1" applyBorder="1" applyAlignment="1" applyProtection="1">
      <alignment horizontal="right" vertical="center"/>
    </xf>
    <xf numFmtId="0" fontId="10" fillId="0" borderId="34" xfId="5" applyFont="1" applyFill="1" applyBorder="1" applyAlignment="1" applyProtection="1">
      <alignment horizontal="center" vertical="center"/>
    </xf>
    <xf numFmtId="182" fontId="10" fillId="0" borderId="21" xfId="5" applyNumberFormat="1" applyFont="1" applyFill="1" applyBorder="1" applyAlignment="1">
      <alignment horizontal="right" vertical="center"/>
    </xf>
    <xf numFmtId="182" fontId="10" fillId="0" borderId="215" xfId="5" applyNumberFormat="1" applyFont="1" applyFill="1" applyBorder="1" applyAlignment="1">
      <alignment horizontal="right" vertical="center"/>
    </xf>
    <xf numFmtId="182" fontId="10" fillId="0" borderId="174" xfId="5" applyNumberFormat="1" applyFont="1" applyFill="1" applyBorder="1" applyAlignment="1">
      <alignment horizontal="right" vertical="center"/>
    </xf>
    <xf numFmtId="182" fontId="10" fillId="0" borderId="175" xfId="5" applyNumberFormat="1" applyFont="1" applyFill="1" applyBorder="1" applyAlignment="1">
      <alignment horizontal="right" vertical="center"/>
    </xf>
    <xf numFmtId="182" fontId="10" fillId="0" borderId="7" xfId="5" applyNumberFormat="1" applyFont="1" applyFill="1" applyBorder="1" applyAlignment="1">
      <alignment horizontal="right" vertical="center"/>
    </xf>
    <xf numFmtId="182" fontId="10" fillId="0" borderId="217" xfId="5" applyNumberFormat="1" applyFont="1" applyFill="1" applyBorder="1" applyAlignment="1">
      <alignment horizontal="right" vertical="center"/>
    </xf>
    <xf numFmtId="182" fontId="10" fillId="0" borderId="216" xfId="5" applyNumberFormat="1" applyFont="1" applyFill="1" applyBorder="1" applyAlignment="1">
      <alignment horizontal="right" vertical="center"/>
    </xf>
    <xf numFmtId="182" fontId="10" fillId="0" borderId="27" xfId="5" applyNumberFormat="1" applyFont="1" applyFill="1" applyBorder="1" applyAlignment="1">
      <alignment horizontal="right" vertical="center"/>
    </xf>
    <xf numFmtId="182" fontId="10" fillId="0" borderId="34" xfId="5" applyNumberFormat="1" applyFont="1" applyFill="1" applyBorder="1" applyAlignment="1">
      <alignment horizontal="right" vertical="center"/>
    </xf>
    <xf numFmtId="182" fontId="10" fillId="0" borderId="90" xfId="5" applyNumberFormat="1" applyFont="1" applyFill="1" applyBorder="1" applyAlignment="1">
      <alignment horizontal="right" vertical="center"/>
    </xf>
    <xf numFmtId="182" fontId="10" fillId="0" borderId="141" xfId="5" applyNumberFormat="1" applyFont="1" applyFill="1" applyBorder="1" applyAlignment="1">
      <alignment horizontal="right" vertical="center"/>
    </xf>
    <xf numFmtId="0" fontId="12" fillId="0" borderId="34" xfId="5" applyFont="1" applyFill="1" applyBorder="1" applyAlignment="1" applyProtection="1">
      <alignment horizontal="center" vertical="center"/>
    </xf>
    <xf numFmtId="182" fontId="10" fillId="0" borderId="27" xfId="5" applyNumberFormat="1" applyFont="1" applyFill="1" applyBorder="1" applyAlignment="1">
      <alignment horizontal="right" vertical="center"/>
    </xf>
    <xf numFmtId="182" fontId="10" fillId="0" borderId="34" xfId="5" applyNumberFormat="1" applyFont="1" applyFill="1" applyBorder="1" applyAlignment="1">
      <alignment horizontal="right" vertical="center"/>
    </xf>
    <xf numFmtId="182" fontId="10" fillId="0" borderId="155" xfId="5" applyNumberFormat="1" applyFont="1" applyFill="1" applyBorder="1" applyAlignment="1">
      <alignment horizontal="right" vertical="center"/>
    </xf>
    <xf numFmtId="182" fontId="16" fillId="2" borderId="37" xfId="5" applyNumberFormat="1" applyFont="1" applyFill="1" applyBorder="1" applyAlignment="1" applyProtection="1">
      <alignment horizontal="right" vertical="center"/>
    </xf>
    <xf numFmtId="182" fontId="16" fillId="2" borderId="38" xfId="5" applyNumberFormat="1" applyFont="1" applyFill="1" applyBorder="1" applyAlignment="1" applyProtection="1">
      <alignment horizontal="right" vertical="center"/>
    </xf>
    <xf numFmtId="182" fontId="16" fillId="2" borderId="37" xfId="5" applyNumberFormat="1" applyFont="1" applyFill="1" applyBorder="1" applyAlignment="1" applyProtection="1">
      <alignment vertical="center"/>
    </xf>
    <xf numFmtId="182" fontId="16" fillId="2" borderId="40" xfId="5" applyNumberFormat="1" applyFont="1" applyFill="1" applyBorder="1" applyAlignment="1" applyProtection="1">
      <alignment vertical="center"/>
    </xf>
    <xf numFmtId="182" fontId="16" fillId="2" borderId="49" xfId="5" applyNumberFormat="1" applyFont="1" applyFill="1" applyBorder="1" applyAlignment="1" applyProtection="1">
      <alignment vertical="center"/>
    </xf>
    <xf numFmtId="182" fontId="16" fillId="2" borderId="37" xfId="5" applyNumberFormat="1" applyFont="1" applyFill="1" applyBorder="1" applyAlignment="1" applyProtection="1">
      <alignment vertical="center"/>
    </xf>
    <xf numFmtId="182" fontId="16" fillId="2" borderId="33" xfId="5" applyNumberFormat="1" applyFont="1" applyFill="1" applyBorder="1" applyAlignment="1" applyProtection="1">
      <alignment vertical="center"/>
    </xf>
    <xf numFmtId="182" fontId="16" fillId="2" borderId="49" xfId="5" applyNumberFormat="1" applyFont="1" applyFill="1" applyBorder="1" applyAlignment="1" applyProtection="1">
      <alignment vertical="center"/>
    </xf>
    <xf numFmtId="182" fontId="16" fillId="2" borderId="21" xfId="5" applyNumberFormat="1" applyFont="1" applyFill="1" applyBorder="1" applyAlignment="1" applyProtection="1">
      <alignment vertical="center"/>
    </xf>
    <xf numFmtId="182" fontId="16" fillId="2" borderId="20" xfId="5" applyNumberFormat="1" applyFont="1" applyFill="1" applyBorder="1" applyAlignment="1" applyProtection="1">
      <alignment vertical="center"/>
    </xf>
    <xf numFmtId="182" fontId="16" fillId="2" borderId="69" xfId="5" applyNumberFormat="1" applyFont="1" applyFill="1" applyBorder="1" applyAlignment="1" applyProtection="1">
      <alignment vertical="center"/>
    </xf>
    <xf numFmtId="182" fontId="16" fillId="2" borderId="98" xfId="5" applyNumberFormat="1" applyFont="1" applyFill="1" applyBorder="1" applyAlignment="1" applyProtection="1">
      <alignment vertical="center"/>
    </xf>
    <xf numFmtId="182" fontId="16" fillId="2" borderId="96" xfId="5" applyNumberFormat="1" applyFont="1" applyFill="1" applyBorder="1" applyAlignment="1" applyProtection="1">
      <alignment vertical="center"/>
    </xf>
    <xf numFmtId="182" fontId="16" fillId="2" borderId="171" xfId="5" applyNumberFormat="1" applyFont="1" applyFill="1" applyBorder="1" applyAlignment="1" applyProtection="1">
      <alignment vertical="center"/>
    </xf>
    <xf numFmtId="182" fontId="16" fillId="2" borderId="139" xfId="5" applyNumberFormat="1" applyFont="1" applyFill="1" applyBorder="1" applyAlignment="1" applyProtection="1">
      <alignment vertical="center"/>
    </xf>
    <xf numFmtId="182" fontId="25" fillId="0" borderId="32" xfId="5" applyNumberFormat="1" applyFont="1" applyFill="1" applyBorder="1" applyProtection="1"/>
    <xf numFmtId="182" fontId="25" fillId="0" borderId="38" xfId="5" applyNumberFormat="1" applyFont="1" applyFill="1" applyBorder="1" applyProtection="1"/>
    <xf numFmtId="182" fontId="25" fillId="0" borderId="32" xfId="5" applyNumberFormat="1" applyFont="1" applyFill="1" applyBorder="1" applyAlignment="1" applyProtection="1"/>
    <xf numFmtId="182" fontId="16" fillId="0" borderId="33" xfId="5" applyNumberFormat="1" applyFont="1" applyFill="1" applyBorder="1" applyProtection="1"/>
    <xf numFmtId="182" fontId="16" fillId="0" borderId="38" xfId="5" applyNumberFormat="1" applyFont="1" applyFill="1" applyBorder="1" applyProtection="1"/>
    <xf numFmtId="182" fontId="16" fillId="0" borderId="38" xfId="5" applyNumberFormat="1" applyFont="1" applyFill="1" applyBorder="1" applyAlignment="1" applyProtection="1"/>
    <xf numFmtId="182" fontId="25" fillId="0" borderId="69" xfId="5" applyNumberFormat="1" applyFont="1" applyFill="1" applyBorder="1" applyAlignment="1" applyProtection="1"/>
    <xf numFmtId="182" fontId="25" fillId="0" borderId="49" xfId="5" applyNumberFormat="1" applyFont="1" applyFill="1" applyBorder="1" applyProtection="1"/>
    <xf numFmtId="182" fontId="16" fillId="0" borderId="49" xfId="5" applyNumberFormat="1" applyFont="1" applyFill="1" applyBorder="1" applyAlignment="1" applyProtection="1"/>
    <xf numFmtId="182" fontId="25" fillId="0" borderId="33" xfId="5" applyNumberFormat="1" applyFont="1" applyFill="1" applyBorder="1" applyProtection="1"/>
    <xf numFmtId="182" fontId="25" fillId="0" borderId="34" xfId="5" applyNumberFormat="1" applyFont="1" applyFill="1" applyBorder="1" applyProtection="1"/>
    <xf numFmtId="182" fontId="25" fillId="0" borderId="37" xfId="5" applyNumberFormat="1" applyFont="1" applyFill="1" applyBorder="1" applyProtection="1"/>
    <xf numFmtId="182" fontId="25" fillId="0" borderId="30" xfId="5" applyNumberFormat="1" applyFont="1" applyFill="1" applyBorder="1" applyProtection="1"/>
    <xf numFmtId="182" fontId="25" fillId="0" borderId="59" xfId="5" applyNumberFormat="1" applyFont="1" applyFill="1" applyBorder="1" applyProtection="1"/>
    <xf numFmtId="182" fontId="25" fillId="0" borderId="96" xfId="5" applyNumberFormat="1" applyFont="1" applyFill="1" applyBorder="1" applyProtection="1"/>
    <xf numFmtId="182" fontId="25" fillId="0" borderId="98" xfId="5" applyNumberFormat="1" applyFont="1" applyFill="1" applyBorder="1" applyProtection="1"/>
    <xf numFmtId="182" fontId="25" fillId="0" borderId="139" xfId="5" applyNumberFormat="1" applyFont="1" applyFill="1" applyBorder="1" applyProtection="1"/>
    <xf numFmtId="182" fontId="25" fillId="0" borderId="171" xfId="5" applyNumberFormat="1" applyFont="1" applyFill="1" applyBorder="1" applyProtection="1"/>
    <xf numFmtId="182" fontId="16" fillId="0" borderId="171" xfId="5" applyNumberFormat="1" applyFont="1" applyFill="1" applyBorder="1" applyProtection="1"/>
    <xf numFmtId="184" fontId="16" fillId="0" borderId="32" xfId="0" applyNumberFormat="1" applyFont="1" applyFill="1" applyBorder="1" applyAlignment="1" applyProtection="1">
      <protection locked="0"/>
    </xf>
    <xf numFmtId="184" fontId="16" fillId="0" borderId="33" xfId="5" applyNumberFormat="1" applyFont="1" applyFill="1" applyBorder="1" applyProtection="1"/>
    <xf numFmtId="177" fontId="25" fillId="0" borderId="33" xfId="5" applyNumberFormat="1" applyFont="1" applyFill="1" applyBorder="1" applyProtection="1"/>
    <xf numFmtId="184" fontId="25" fillId="0" borderId="33" xfId="5" applyNumberFormat="1" applyFont="1" applyFill="1" applyBorder="1" applyProtection="1"/>
    <xf numFmtId="180" fontId="25" fillId="0" borderId="33" xfId="5" applyNumberFormat="1" applyFont="1" applyFill="1" applyBorder="1" applyProtection="1"/>
    <xf numFmtId="180" fontId="25" fillId="0" borderId="69" xfId="5" applyNumberFormat="1" applyFont="1" applyFill="1" applyBorder="1" applyProtection="1"/>
    <xf numFmtId="184" fontId="16" fillId="0" borderId="21" xfId="5" applyNumberFormat="1" applyFont="1" applyFill="1" applyBorder="1" applyProtection="1"/>
    <xf numFmtId="177" fontId="25" fillId="0" borderId="21" xfId="5" applyNumberFormat="1" applyFont="1" applyFill="1" applyBorder="1" applyProtection="1"/>
    <xf numFmtId="184" fontId="25" fillId="0" borderId="21" xfId="5" applyNumberFormat="1" applyFont="1" applyFill="1" applyBorder="1" applyProtection="1"/>
    <xf numFmtId="180" fontId="25" fillId="0" borderId="21" xfId="5" applyNumberFormat="1" applyFont="1" applyFill="1" applyBorder="1" applyProtection="1"/>
    <xf numFmtId="180" fontId="25" fillId="0" borderId="56" xfId="5" applyNumberFormat="1" applyFont="1" applyFill="1" applyBorder="1" applyProtection="1"/>
    <xf numFmtId="184" fontId="16" fillId="0" borderId="90" xfId="5" applyNumberFormat="1" applyFont="1" applyFill="1" applyBorder="1" applyProtection="1"/>
    <xf numFmtId="184" fontId="16" fillId="0" borderId="96" xfId="5" applyNumberFormat="1" applyFont="1" applyFill="1" applyBorder="1" applyProtection="1"/>
    <xf numFmtId="184" fontId="16" fillId="0" borderId="38" xfId="0" applyNumberFormat="1" applyFont="1" applyFill="1" applyBorder="1" applyAlignment="1" applyProtection="1">
      <protection locked="0"/>
    </xf>
    <xf numFmtId="184" fontId="16" fillId="0" borderId="37" xfId="5" applyNumberFormat="1" applyFont="1" applyFill="1" applyBorder="1" applyProtection="1"/>
    <xf numFmtId="184" fontId="16" fillId="0" borderId="16" xfId="0" applyNumberFormat="1" applyFont="1" applyFill="1" applyBorder="1" applyAlignment="1" applyProtection="1">
      <protection locked="0"/>
    </xf>
    <xf numFmtId="184" fontId="16" fillId="0" borderId="28" xfId="5" applyNumberFormat="1" applyFont="1" applyFill="1" applyBorder="1" applyProtection="1"/>
    <xf numFmtId="184" fontId="16" fillId="0" borderId="134" xfId="5" applyNumberFormat="1" applyFont="1" applyFill="1" applyBorder="1" applyProtection="1"/>
    <xf numFmtId="184" fontId="16" fillId="0" borderId="138" xfId="5" applyNumberFormat="1" applyFont="1" applyFill="1" applyBorder="1" applyProtection="1"/>
    <xf numFmtId="184" fontId="16" fillId="0" borderId="197" xfId="5" applyNumberFormat="1" applyFont="1" applyFill="1" applyBorder="1" applyProtection="1"/>
    <xf numFmtId="184" fontId="16" fillId="0" borderId="202" xfId="5" applyNumberFormat="1" applyFont="1" applyFill="1" applyBorder="1" applyProtection="1"/>
    <xf numFmtId="179" fontId="12" fillId="0" borderId="24" xfId="5" applyNumberFormat="1" applyFont="1" applyFill="1" applyBorder="1" applyProtection="1"/>
    <xf numFmtId="179" fontId="12" fillId="0" borderId="21" xfId="5" applyNumberFormat="1" applyFont="1" applyFill="1" applyBorder="1" applyProtection="1"/>
    <xf numFmtId="179" fontId="12" fillId="0" borderId="56" xfId="5" applyNumberFormat="1" applyFont="1" applyFill="1" applyBorder="1" applyProtection="1"/>
    <xf numFmtId="179" fontId="12" fillId="0" borderId="70" xfId="5" applyNumberFormat="1" applyFont="1" applyFill="1" applyBorder="1" applyProtection="1"/>
    <xf numFmtId="179" fontId="12" fillId="0" borderId="101" xfId="5" applyNumberFormat="1" applyFont="1" applyFill="1" applyBorder="1" applyProtection="1"/>
    <xf numFmtId="179" fontId="12" fillId="0" borderId="136" xfId="5" applyNumberFormat="1" applyFont="1" applyFill="1" applyBorder="1" applyProtection="1"/>
    <xf numFmtId="179" fontId="12" fillId="0" borderId="47" xfId="5" applyNumberFormat="1" applyFont="1" applyFill="1" applyBorder="1" applyProtection="1"/>
    <xf numFmtId="179" fontId="12" fillId="0" borderId="48" xfId="5" applyNumberFormat="1" applyFont="1" applyFill="1" applyBorder="1" applyProtection="1"/>
    <xf numFmtId="179" fontId="12" fillId="0" borderId="21" xfId="5" applyNumberFormat="1" applyFont="1" applyFill="1" applyBorder="1" applyAlignment="1" applyProtection="1">
      <alignment horizontal="right"/>
    </xf>
    <xf numFmtId="182" fontId="10" fillId="0" borderId="32" xfId="2" applyNumberFormat="1" applyFont="1" applyFill="1" applyBorder="1" applyProtection="1"/>
    <xf numFmtId="182" fontId="10" fillId="0" borderId="33" xfId="5" applyNumberFormat="1" applyFont="1" applyFill="1" applyBorder="1" applyProtection="1"/>
    <xf numFmtId="182" fontId="10" fillId="0" borderId="38" xfId="2" applyNumberFormat="1" applyFont="1" applyFill="1" applyBorder="1" applyProtection="1"/>
    <xf numFmtId="182" fontId="10" fillId="0" borderId="37" xfId="5" applyNumberFormat="1" applyFont="1" applyFill="1" applyBorder="1" applyProtection="1"/>
    <xf numFmtId="182" fontId="10" fillId="0" borderId="16" xfId="2" applyNumberFormat="1" applyFont="1" applyFill="1" applyBorder="1" applyProtection="1"/>
    <xf numFmtId="182" fontId="10" fillId="0" borderId="28" xfId="5" applyNumberFormat="1" applyFont="1" applyFill="1" applyBorder="1" applyProtection="1"/>
    <xf numFmtId="182" fontId="10" fillId="0" borderId="126" xfId="2" applyNumberFormat="1" applyFont="1" applyFill="1" applyBorder="1" applyProtection="1"/>
    <xf numFmtId="182" fontId="10" fillId="0" borderId="49" xfId="5" applyNumberFormat="1" applyFont="1" applyFill="1" applyBorder="1" applyProtection="1"/>
    <xf numFmtId="182" fontId="10" fillId="0" borderId="114" xfId="2" applyNumberFormat="1" applyFont="1" applyFill="1" applyBorder="1" applyProtection="1"/>
    <xf numFmtId="182" fontId="10" fillId="0" borderId="69" xfId="5" applyNumberFormat="1" applyFont="1" applyFill="1" applyBorder="1" applyProtection="1"/>
    <xf numFmtId="182" fontId="10" fillId="0" borderId="72" xfId="5" applyNumberFormat="1" applyFont="1" applyFill="1" applyBorder="1" applyProtection="1"/>
    <xf numFmtId="182" fontId="10" fillId="0" borderId="150" xfId="2" applyNumberFormat="1" applyFont="1" applyFill="1" applyBorder="1" applyProtection="1"/>
    <xf numFmtId="182" fontId="10" fillId="0" borderId="9" xfId="5" applyNumberFormat="1" applyFont="1" applyFill="1" applyBorder="1" applyAlignment="1">
      <alignment vertical="center"/>
    </xf>
    <xf numFmtId="182" fontId="10" fillId="0" borderId="34" xfId="5" applyNumberFormat="1" applyFont="1" applyFill="1" applyBorder="1" applyAlignment="1">
      <alignment vertical="center"/>
    </xf>
    <xf numFmtId="182" fontId="10" fillId="0" borderId="21" xfId="5" applyNumberFormat="1" applyFont="1" applyFill="1" applyBorder="1" applyAlignment="1">
      <alignment vertical="center"/>
    </xf>
    <xf numFmtId="182" fontId="10" fillId="0" borderId="155" xfId="5" applyNumberFormat="1" applyFont="1" applyFill="1" applyBorder="1" applyAlignment="1">
      <alignment vertical="center"/>
    </xf>
    <xf numFmtId="182" fontId="12" fillId="0" borderId="21" xfId="5" applyNumberFormat="1" applyFont="1" applyFill="1" applyBorder="1" applyAlignment="1" applyProtection="1">
      <alignment vertical="center"/>
    </xf>
    <xf numFmtId="182" fontId="10" fillId="0" borderId="21" xfId="5" applyNumberFormat="1" applyFont="1" applyFill="1" applyBorder="1" applyAlignment="1" applyProtection="1">
      <alignment vertical="center"/>
    </xf>
    <xf numFmtId="182" fontId="12" fillId="0" borderId="34" xfId="5" applyNumberFormat="1" applyFont="1" applyFill="1" applyBorder="1" applyAlignment="1" applyProtection="1">
      <alignment vertical="center"/>
    </xf>
    <xf numFmtId="182" fontId="10" fillId="0" borderId="24" xfId="5" applyNumberFormat="1" applyFont="1" applyFill="1" applyBorder="1" applyAlignment="1" applyProtection="1">
      <alignment vertical="center"/>
    </xf>
    <xf numFmtId="182" fontId="10" fillId="0" borderId="75" xfId="5" applyNumberFormat="1" applyFont="1" applyFill="1" applyBorder="1" applyAlignment="1" applyProtection="1">
      <alignment vertical="center"/>
    </xf>
    <xf numFmtId="182" fontId="10" fillId="0" borderId="138" xfId="5" applyNumberFormat="1" applyFont="1" applyFill="1" applyBorder="1" applyAlignment="1" applyProtection="1">
      <alignment vertical="center"/>
    </xf>
    <xf numFmtId="182" fontId="10" fillId="0" borderId="37" xfId="5" applyNumberFormat="1" applyFont="1" applyFill="1" applyBorder="1" applyAlignment="1">
      <alignment vertical="center"/>
    </xf>
    <xf numFmtId="177" fontId="10" fillId="0" borderId="34" xfId="1" applyNumberFormat="1" applyFont="1" applyFill="1" applyBorder="1" applyAlignment="1">
      <alignment horizontal="right" vertical="center"/>
    </xf>
    <xf numFmtId="179" fontId="10" fillId="0" borderId="34" xfId="5" applyNumberFormat="1" applyFont="1" applyFill="1" applyBorder="1" applyAlignment="1">
      <alignment vertical="center"/>
    </xf>
    <xf numFmtId="179" fontId="10" fillId="0" borderId="27" xfId="5" applyNumberFormat="1" applyFont="1" applyFill="1" applyBorder="1" applyAlignment="1">
      <alignment vertical="center"/>
    </xf>
    <xf numFmtId="179" fontId="10" fillId="0" borderId="24" xfId="5" applyNumberFormat="1" applyFont="1" applyFill="1" applyBorder="1" applyAlignment="1">
      <alignment vertical="center"/>
    </xf>
    <xf numFmtId="179" fontId="10" fillId="0" borderId="91" xfId="5" applyNumberFormat="1" applyFont="1" applyFill="1" applyBorder="1" applyAlignment="1">
      <alignment vertical="center"/>
    </xf>
    <xf numFmtId="179" fontId="10" fillId="0" borderId="148" xfId="5" applyNumberFormat="1" applyFont="1" applyFill="1" applyBorder="1" applyAlignment="1">
      <alignment vertical="center"/>
    </xf>
    <xf numFmtId="182" fontId="10" fillId="0" borderId="34" xfId="5" applyNumberFormat="1" applyFont="1" applyFill="1" applyBorder="1" applyAlignment="1">
      <alignment vertical="center"/>
    </xf>
    <xf numFmtId="182" fontId="10" fillId="0" borderId="155" xfId="5" applyNumberFormat="1" applyFont="1" applyFill="1" applyBorder="1" applyAlignment="1">
      <alignment vertical="center"/>
    </xf>
    <xf numFmtId="182" fontId="10" fillId="0" borderId="27" xfId="0" applyNumberFormat="1" applyFont="1" applyFill="1" applyBorder="1" applyAlignment="1">
      <alignment vertical="center"/>
    </xf>
    <xf numFmtId="182" fontId="16" fillId="2" borderId="37" xfId="5" applyNumberFormat="1" applyFont="1" applyFill="1" applyBorder="1" applyAlignment="1" applyProtection="1">
      <alignment vertical="center"/>
    </xf>
    <xf numFmtId="182" fontId="16" fillId="2" borderId="38" xfId="5" applyNumberFormat="1" applyFont="1" applyFill="1" applyBorder="1" applyAlignment="1" applyProtection="1">
      <alignment vertical="center"/>
    </xf>
    <xf numFmtId="182" fontId="16" fillId="2" borderId="28" xfId="5" applyNumberFormat="1" applyFont="1" applyFill="1" applyBorder="1" applyAlignment="1" applyProtection="1">
      <alignment vertical="center"/>
    </xf>
    <xf numFmtId="182" fontId="16" fillId="2" borderId="16" xfId="5" applyNumberFormat="1" applyFont="1" applyFill="1" applyBorder="1" applyAlignment="1" applyProtection="1">
      <alignment vertical="center"/>
    </xf>
    <xf numFmtId="182" fontId="16" fillId="2" borderId="33" xfId="5" applyNumberFormat="1" applyFont="1" applyFill="1" applyBorder="1" applyAlignment="1" applyProtection="1">
      <alignment vertical="center"/>
    </xf>
    <xf numFmtId="182" fontId="16" fillId="2" borderId="32" xfId="5" applyNumberFormat="1" applyFont="1" applyFill="1" applyBorder="1" applyAlignment="1" applyProtection="1">
      <alignment vertical="center"/>
    </xf>
    <xf numFmtId="182" fontId="16" fillId="2" borderId="49" xfId="5" applyNumberFormat="1" applyFont="1" applyFill="1" applyBorder="1" applyAlignment="1" applyProtection="1">
      <alignment vertical="center"/>
    </xf>
    <xf numFmtId="182" fontId="16" fillId="2" borderId="69" xfId="5" applyNumberFormat="1" applyFont="1" applyFill="1" applyBorder="1" applyAlignment="1" applyProtection="1">
      <alignment vertical="center"/>
    </xf>
    <xf numFmtId="182" fontId="16" fillId="2" borderId="72" xfId="5" applyNumberFormat="1" applyFont="1" applyFill="1" applyBorder="1" applyAlignment="1" applyProtection="1">
      <alignment vertical="center"/>
    </xf>
    <xf numFmtId="182" fontId="16" fillId="0" borderId="37" xfId="5" applyNumberFormat="1" applyFont="1" applyFill="1" applyBorder="1" applyAlignment="1" applyProtection="1">
      <alignment vertical="center"/>
    </xf>
    <xf numFmtId="182" fontId="16" fillId="0" borderId="33" xfId="5" applyNumberFormat="1" applyFont="1" applyFill="1" applyBorder="1" applyAlignment="1" applyProtection="1">
      <alignment vertical="center"/>
    </xf>
    <xf numFmtId="182" fontId="16" fillId="0" borderId="32" xfId="5" applyNumberFormat="1" applyFont="1" applyFill="1" applyBorder="1" applyAlignment="1" applyProtection="1">
      <alignment vertical="center"/>
    </xf>
    <xf numFmtId="182" fontId="16" fillId="2" borderId="197" xfId="5" applyNumberFormat="1" applyFont="1" applyFill="1" applyBorder="1" applyAlignment="1" applyProtection="1">
      <alignment vertical="center"/>
    </xf>
    <xf numFmtId="182" fontId="16" fillId="2" borderId="134" xfId="5" applyNumberFormat="1" applyFont="1" applyFill="1" applyBorder="1" applyAlignment="1" applyProtection="1">
      <alignment vertical="center"/>
    </xf>
    <xf numFmtId="182" fontId="16" fillId="2" borderId="207" xfId="5" applyNumberFormat="1" applyFont="1" applyFill="1" applyBorder="1" applyAlignment="1" applyProtection="1">
      <alignment vertical="center"/>
    </xf>
    <xf numFmtId="182" fontId="16" fillId="2" borderId="37" xfId="5" applyNumberFormat="1" applyFont="1" applyFill="1" applyBorder="1" applyAlignment="1" applyProtection="1">
      <alignment vertical="center"/>
    </xf>
    <xf numFmtId="182" fontId="16" fillId="2" borderId="28" xfId="5" applyNumberFormat="1" applyFont="1" applyFill="1" applyBorder="1" applyAlignment="1" applyProtection="1">
      <alignment vertical="center"/>
    </xf>
    <xf numFmtId="182" fontId="16" fillId="2" borderId="33" xfId="5" applyNumberFormat="1" applyFont="1" applyFill="1" applyBorder="1" applyAlignment="1" applyProtection="1">
      <alignment vertical="center"/>
    </xf>
    <xf numFmtId="182" fontId="16" fillId="2" borderId="49" xfId="5" applyNumberFormat="1" applyFont="1" applyFill="1" applyBorder="1" applyAlignment="1" applyProtection="1">
      <alignment vertical="center"/>
    </xf>
    <xf numFmtId="182" fontId="16" fillId="2" borderId="69" xfId="5" applyNumberFormat="1" applyFont="1" applyFill="1" applyBorder="1" applyAlignment="1" applyProtection="1">
      <alignment vertical="center"/>
    </xf>
    <xf numFmtId="182" fontId="16" fillId="2" borderId="98" xfId="5" applyNumberFormat="1" applyFont="1" applyFill="1" applyBorder="1" applyAlignment="1" applyProtection="1">
      <alignment vertical="center"/>
    </xf>
    <xf numFmtId="182" fontId="16" fillId="2" borderId="96" xfId="5" applyNumberFormat="1" applyFont="1" applyFill="1" applyBorder="1" applyAlignment="1" applyProtection="1">
      <alignment vertical="center"/>
    </xf>
    <xf numFmtId="182" fontId="16" fillId="2" borderId="76" xfId="5" applyNumberFormat="1" applyFont="1" applyFill="1" applyBorder="1" applyAlignment="1" applyProtection="1">
      <alignment vertical="center"/>
    </xf>
    <xf numFmtId="182" fontId="16" fillId="2" borderId="72" xfId="5" applyNumberFormat="1" applyFont="1" applyFill="1" applyBorder="1" applyAlignment="1" applyProtection="1">
      <alignment vertical="center"/>
    </xf>
    <xf numFmtId="182" fontId="16" fillId="2" borderId="171" xfId="5" applyNumberFormat="1" applyFont="1" applyFill="1" applyBorder="1" applyAlignment="1" applyProtection="1">
      <alignment vertical="center"/>
    </xf>
    <xf numFmtId="182" fontId="16" fillId="2" borderId="139" xfId="5" applyNumberFormat="1" applyFont="1" applyFill="1" applyBorder="1" applyAlignment="1" applyProtection="1">
      <alignment vertical="center"/>
    </xf>
    <xf numFmtId="182" fontId="16" fillId="2" borderId="161" xfId="5" applyNumberFormat="1" applyFont="1" applyFill="1" applyBorder="1" applyAlignment="1" applyProtection="1">
      <alignment vertical="center"/>
    </xf>
    <xf numFmtId="182" fontId="25" fillId="0" borderId="49" xfId="5" applyNumberFormat="1" applyFont="1" applyFill="1" applyBorder="1" applyProtection="1"/>
    <xf numFmtId="180" fontId="25" fillId="0" borderId="33" xfId="5" applyNumberFormat="1" applyFont="1" applyFill="1" applyBorder="1" applyProtection="1"/>
    <xf numFmtId="180" fontId="25" fillId="0" borderId="69" xfId="5" applyNumberFormat="1" applyFont="1" applyFill="1" applyBorder="1" applyProtection="1"/>
    <xf numFmtId="184" fontId="16" fillId="0" borderId="34" xfId="0" applyNumberFormat="1" applyFont="1" applyFill="1" applyBorder="1" applyAlignment="1" applyProtection="1">
      <protection locked="0"/>
    </xf>
    <xf numFmtId="184" fontId="16" fillId="0" borderId="21" xfId="5" applyNumberFormat="1" applyFont="1" applyFill="1" applyBorder="1" applyProtection="1"/>
    <xf numFmtId="177" fontId="25" fillId="0" borderId="21" xfId="5" applyNumberFormat="1" applyFont="1" applyFill="1" applyBorder="1" applyProtection="1"/>
    <xf numFmtId="184" fontId="25" fillId="0" borderId="21" xfId="5" applyNumberFormat="1" applyFont="1" applyFill="1" applyBorder="1" applyProtection="1"/>
    <xf numFmtId="180" fontId="25" fillId="0" borderId="21" xfId="5" applyNumberFormat="1" applyFont="1" applyFill="1" applyBorder="1" applyProtection="1"/>
    <xf numFmtId="180" fontId="25" fillId="0" borderId="56" xfId="5" applyNumberFormat="1" applyFont="1" applyFill="1" applyBorder="1" applyProtection="1"/>
    <xf numFmtId="184" fontId="16" fillId="0" borderId="46" xfId="5" applyNumberFormat="1" applyFont="1" applyFill="1" applyBorder="1" applyProtection="1"/>
    <xf numFmtId="184" fontId="16" fillId="0" borderId="229" xfId="5" applyNumberFormat="1" applyFont="1" applyFill="1" applyBorder="1" applyProtection="1"/>
    <xf numFmtId="184" fontId="16" fillId="0" borderId="101" xfId="5" applyNumberFormat="1" applyFont="1" applyFill="1" applyBorder="1" applyProtection="1"/>
    <xf numFmtId="184" fontId="25" fillId="0" borderId="46" xfId="5" applyNumberFormat="1" applyFont="1" applyFill="1" applyBorder="1" applyProtection="1"/>
    <xf numFmtId="177" fontId="25" fillId="0" borderId="46" xfId="5" applyNumberFormat="1" applyFont="1" applyFill="1" applyBorder="1" applyProtection="1"/>
    <xf numFmtId="184" fontId="16" fillId="0" borderId="75" xfId="5" applyNumberFormat="1" applyFont="1" applyFill="1" applyBorder="1" applyProtection="1"/>
    <xf numFmtId="184" fontId="16" fillId="0" borderId="162" xfId="5" applyNumberFormat="1" applyFont="1" applyFill="1" applyBorder="1" applyProtection="1"/>
    <xf numFmtId="184" fontId="16" fillId="0" borderId="90" xfId="5" applyNumberFormat="1" applyFont="1" applyFill="1" applyBorder="1" applyProtection="1"/>
    <xf numFmtId="184" fontId="16" fillId="0" borderId="50" xfId="0" applyNumberFormat="1" applyFont="1" applyFill="1" applyBorder="1" applyAlignment="1" applyProtection="1">
      <protection locked="0"/>
    </xf>
    <xf numFmtId="184" fontId="16" fillId="0" borderId="247" xfId="5" applyNumberFormat="1" applyFont="1" applyFill="1" applyBorder="1" applyProtection="1"/>
    <xf numFmtId="184" fontId="16" fillId="0" borderId="248" xfId="5" applyNumberFormat="1" applyFont="1" applyFill="1" applyBorder="1" applyProtection="1"/>
    <xf numFmtId="184" fontId="25" fillId="0" borderId="247" xfId="5" applyNumberFormat="1" applyFont="1" applyFill="1" applyBorder="1" applyProtection="1"/>
    <xf numFmtId="177" fontId="25" fillId="0" borderId="247" xfId="5" applyNumberFormat="1" applyFont="1" applyFill="1" applyBorder="1" applyProtection="1"/>
    <xf numFmtId="180" fontId="25" fillId="0" borderId="247" xfId="5" applyNumberFormat="1" applyFont="1" applyFill="1" applyBorder="1" applyProtection="1"/>
    <xf numFmtId="180" fontId="25" fillId="0" borderId="250" xfId="5" applyNumberFormat="1" applyFont="1" applyFill="1" applyBorder="1" applyProtection="1"/>
    <xf numFmtId="184" fontId="16" fillId="0" borderId="47" xfId="0" applyNumberFormat="1" applyFont="1" applyFill="1" applyBorder="1" applyAlignment="1" applyProtection="1">
      <protection locked="0"/>
    </xf>
    <xf numFmtId="180" fontId="16" fillId="0" borderId="46" xfId="5" applyNumberFormat="1" applyFont="1" applyFill="1" applyBorder="1" applyProtection="1"/>
    <xf numFmtId="184" fontId="16" fillId="0" borderId="255" xfId="5" applyNumberFormat="1" applyFont="1" applyFill="1" applyBorder="1" applyProtection="1"/>
    <xf numFmtId="184" fontId="16" fillId="0" borderId="201" xfId="5" applyNumberFormat="1" applyFont="1" applyFill="1" applyBorder="1" applyProtection="1"/>
    <xf numFmtId="184" fontId="16" fillId="0" borderId="91" xfId="5" applyNumberFormat="1" applyFont="1" applyFill="1" applyBorder="1" applyProtection="1"/>
    <xf numFmtId="184" fontId="16" fillId="0" borderId="262" xfId="5" applyNumberFormat="1" applyFont="1" applyFill="1" applyBorder="1" applyProtection="1"/>
    <xf numFmtId="184" fontId="16" fillId="0" borderId="275" xfId="5" applyNumberFormat="1" applyFont="1" applyFill="1" applyBorder="1" applyProtection="1"/>
    <xf numFmtId="184" fontId="16" fillId="0" borderId="366" xfId="5" applyNumberFormat="1" applyFont="1" applyFill="1" applyBorder="1" applyProtection="1"/>
    <xf numFmtId="179" fontId="12" fillId="0" borderId="24" xfId="5" applyNumberFormat="1" applyFont="1" applyFill="1" applyBorder="1" applyProtection="1"/>
    <xf numFmtId="179" fontId="12" fillId="0" borderId="21" xfId="5" applyNumberFormat="1" applyFont="1" applyFill="1" applyBorder="1" applyProtection="1"/>
    <xf numFmtId="179" fontId="12" fillId="0" borderId="56" xfId="5" applyNumberFormat="1" applyFont="1" applyFill="1" applyBorder="1" applyProtection="1"/>
    <xf numFmtId="179" fontId="12" fillId="0" borderId="32" xfId="5" applyNumberFormat="1" applyFont="1" applyFill="1" applyBorder="1" applyProtection="1"/>
    <xf numFmtId="179" fontId="12" fillId="0" borderId="69" xfId="5" applyNumberFormat="1" applyFont="1" applyFill="1" applyBorder="1" applyProtection="1"/>
    <xf numFmtId="179" fontId="12" fillId="0" borderId="19" xfId="5" applyNumberFormat="1" applyFont="1" applyFill="1" applyBorder="1" applyProtection="1"/>
    <xf numFmtId="179" fontId="12" fillId="0" borderId="151" xfId="5" applyNumberFormat="1" applyFont="1" applyFill="1" applyBorder="1" applyProtection="1"/>
    <xf numFmtId="179" fontId="12" fillId="0" borderId="29" xfId="5" applyNumberFormat="1" applyFont="1" applyFill="1" applyBorder="1" applyProtection="1"/>
    <xf numFmtId="179" fontId="12" fillId="0" borderId="113" xfId="5" applyNumberFormat="1" applyFont="1" applyFill="1" applyBorder="1" applyProtection="1"/>
    <xf numFmtId="182" fontId="10" fillId="0" borderId="37" xfId="5" applyNumberFormat="1" applyFont="1" applyFill="1" applyBorder="1" applyProtection="1"/>
    <xf numFmtId="182" fontId="10" fillId="0" borderId="49" xfId="5" applyNumberFormat="1" applyFont="1" applyFill="1" applyBorder="1" applyProtection="1"/>
    <xf numFmtId="182" fontId="10" fillId="0" borderId="9" xfId="5" applyNumberFormat="1" applyFont="1" applyFill="1" applyBorder="1" applyAlignment="1" applyProtection="1">
      <alignment vertical="center"/>
    </xf>
    <xf numFmtId="182" fontId="10" fillId="0" borderId="9" xfId="5" applyNumberFormat="1" applyFont="1" applyFill="1" applyBorder="1" applyAlignment="1">
      <alignment vertical="center"/>
    </xf>
    <xf numFmtId="182" fontId="10" fillId="0" borderId="34" xfId="5" applyNumberFormat="1" applyFont="1" applyFill="1" applyBorder="1" applyAlignment="1">
      <alignment vertical="center"/>
    </xf>
    <xf numFmtId="182" fontId="10" fillId="0" borderId="21" xfId="5" applyNumberFormat="1" applyFont="1" applyFill="1" applyBorder="1" applyAlignment="1">
      <alignment vertical="center"/>
    </xf>
    <xf numFmtId="182" fontId="10" fillId="0" borderId="155" xfId="5" applyNumberFormat="1" applyFont="1" applyFill="1" applyBorder="1" applyAlignment="1">
      <alignment vertical="center"/>
    </xf>
    <xf numFmtId="182" fontId="10" fillId="0" borderId="37" xfId="5" applyNumberFormat="1" applyFont="1" applyFill="1" applyBorder="1" applyAlignment="1" applyProtection="1">
      <alignment vertical="center"/>
    </xf>
    <xf numFmtId="182" fontId="10" fillId="0" borderId="21" xfId="5" applyNumberFormat="1" applyFont="1" applyFill="1" applyBorder="1" applyAlignment="1" applyProtection="1">
      <alignment vertical="center"/>
    </xf>
    <xf numFmtId="182" fontId="10" fillId="0" borderId="197" xfId="5" applyNumberFormat="1" applyFont="1" applyFill="1" applyBorder="1" applyAlignment="1" applyProtection="1">
      <alignment vertical="center"/>
    </xf>
    <xf numFmtId="182" fontId="10" fillId="0" borderId="40" xfId="5" applyNumberFormat="1" applyFont="1" applyFill="1" applyBorder="1" applyAlignment="1" applyProtection="1">
      <alignment vertical="center"/>
    </xf>
    <xf numFmtId="182" fontId="12" fillId="0" borderId="37" xfId="5" applyNumberFormat="1" applyFont="1" applyFill="1" applyBorder="1" applyAlignment="1" applyProtection="1">
      <alignment vertical="center"/>
    </xf>
    <xf numFmtId="182" fontId="10" fillId="0" borderId="202" xfId="5" applyNumberFormat="1" applyFont="1" applyFill="1" applyBorder="1" applyAlignment="1" applyProtection="1">
      <alignment vertical="center"/>
    </xf>
    <xf numFmtId="182" fontId="12" fillId="0" borderId="38" xfId="5" applyNumberFormat="1" applyFont="1" applyFill="1" applyBorder="1" applyAlignment="1" applyProtection="1">
      <alignment vertical="center"/>
    </xf>
    <xf numFmtId="179" fontId="10" fillId="0" borderId="34" xfId="5" applyNumberFormat="1" applyFont="1" applyFill="1" applyBorder="1" applyAlignment="1">
      <alignment vertical="center"/>
    </xf>
    <xf numFmtId="179" fontId="10" fillId="0" borderId="27" xfId="5" applyNumberFormat="1" applyFont="1" applyFill="1" applyBorder="1" applyAlignment="1">
      <alignment vertical="center"/>
    </xf>
    <xf numFmtId="179" fontId="10" fillId="0" borderId="24" xfId="5" applyNumberFormat="1" applyFont="1" applyFill="1" applyBorder="1" applyAlignment="1">
      <alignment vertical="center"/>
    </xf>
    <xf numFmtId="179" fontId="10" fillId="0" borderId="91" xfId="5" applyNumberFormat="1" applyFont="1" applyFill="1" applyBorder="1" applyAlignment="1">
      <alignment vertical="center"/>
    </xf>
    <xf numFmtId="179" fontId="10" fillId="0" borderId="141" xfId="5" applyNumberFormat="1" applyFont="1" applyFill="1" applyBorder="1" applyAlignment="1">
      <alignment vertical="center"/>
    </xf>
    <xf numFmtId="182" fontId="10" fillId="0" borderId="125" xfId="0" applyNumberFormat="1" applyFont="1" applyFill="1" applyBorder="1" applyAlignment="1">
      <alignment vertical="center"/>
    </xf>
    <xf numFmtId="182" fontId="10" fillId="0" borderId="38" xfId="5" applyNumberFormat="1" applyFont="1" applyFill="1" applyBorder="1" applyAlignment="1">
      <alignment vertical="center"/>
    </xf>
    <xf numFmtId="182" fontId="10" fillId="0" borderId="146" xfId="5" applyNumberFormat="1" applyFont="1" applyFill="1" applyBorder="1" applyAlignment="1">
      <alignment vertical="center"/>
    </xf>
    <xf numFmtId="182" fontId="10" fillId="0" borderId="147" xfId="5" applyNumberFormat="1" applyFont="1" applyFill="1" applyBorder="1" applyAlignment="1">
      <alignment vertical="center"/>
    </xf>
    <xf numFmtId="179" fontId="10" fillId="0" borderId="38" xfId="5" applyNumberFormat="1" applyFont="1" applyFill="1" applyBorder="1" applyAlignment="1">
      <alignment vertical="center"/>
    </xf>
    <xf numFmtId="182" fontId="10" fillId="0" borderId="34" xfId="5" applyNumberFormat="1" applyFont="1" applyFill="1" applyBorder="1" applyAlignment="1">
      <alignment vertical="center"/>
    </xf>
    <xf numFmtId="182" fontId="10" fillId="0" borderId="155" xfId="5" applyNumberFormat="1" applyFont="1" applyFill="1" applyBorder="1" applyAlignment="1">
      <alignment vertical="center"/>
    </xf>
    <xf numFmtId="182" fontId="10" fillId="0" borderId="27" xfId="0" applyNumberFormat="1" applyFont="1" applyFill="1" applyBorder="1" applyAlignment="1">
      <alignment vertical="center"/>
    </xf>
    <xf numFmtId="182" fontId="16" fillId="0" borderId="37" xfId="5" applyNumberFormat="1" applyFont="1" applyFill="1" applyBorder="1" applyAlignment="1" applyProtection="1">
      <alignment vertical="center"/>
    </xf>
    <xf numFmtId="182" fontId="16" fillId="0" borderId="38" xfId="5" applyNumberFormat="1" applyFont="1" applyFill="1" applyBorder="1" applyAlignment="1" applyProtection="1">
      <alignment vertical="center"/>
    </xf>
    <xf numFmtId="182" fontId="16" fillId="0" borderId="69" xfId="5" applyNumberFormat="1" applyFont="1" applyFill="1" applyBorder="1" applyAlignment="1" applyProtection="1">
      <alignment vertical="center"/>
    </xf>
    <xf numFmtId="182" fontId="16" fillId="0" borderId="49" xfId="5" applyNumberFormat="1" applyFont="1" applyFill="1" applyBorder="1" applyAlignment="1" applyProtection="1">
      <alignment vertical="center"/>
    </xf>
    <xf numFmtId="182" fontId="16" fillId="0" borderId="197" xfId="5" applyNumberFormat="1" applyFont="1" applyFill="1" applyBorder="1" applyAlignment="1" applyProtection="1">
      <alignment vertical="center"/>
    </xf>
    <xf numFmtId="182" fontId="16" fillId="0" borderId="37" xfId="5" applyNumberFormat="1" applyFont="1" applyFill="1" applyBorder="1" applyAlignment="1" applyProtection="1">
      <alignment vertical="center"/>
    </xf>
    <xf numFmtId="182" fontId="16" fillId="0" borderId="33" xfId="5" applyNumberFormat="1" applyFont="1" applyFill="1" applyBorder="1" applyAlignment="1" applyProtection="1">
      <alignment vertical="center"/>
    </xf>
    <xf numFmtId="182" fontId="16" fillId="0" borderId="69" xfId="5" applyNumberFormat="1" applyFont="1" applyFill="1" applyBorder="1" applyAlignment="1" applyProtection="1">
      <alignment vertical="center"/>
    </xf>
    <xf numFmtId="182" fontId="16" fillId="0" borderId="49" xfId="5" applyNumberFormat="1" applyFont="1" applyFill="1" applyBorder="1" applyAlignment="1" applyProtection="1">
      <alignment vertical="center"/>
    </xf>
    <xf numFmtId="182" fontId="16" fillId="0" borderId="21" xfId="5" applyNumberFormat="1" applyFont="1" applyFill="1" applyBorder="1" applyAlignment="1" applyProtection="1">
      <alignment vertical="center"/>
    </xf>
    <xf numFmtId="182" fontId="16" fillId="0" borderId="56" xfId="5" applyNumberFormat="1" applyFont="1" applyFill="1" applyBorder="1" applyAlignment="1" applyProtection="1">
      <alignment vertical="center"/>
    </xf>
    <xf numFmtId="182" fontId="16" fillId="0" borderId="98" xfId="5" applyNumberFormat="1" applyFont="1" applyFill="1" applyBorder="1" applyAlignment="1" applyProtection="1">
      <alignment vertical="center"/>
    </xf>
    <xf numFmtId="182" fontId="16" fillId="0" borderId="171" xfId="5" applyNumberFormat="1" applyFont="1" applyFill="1" applyBorder="1" applyAlignment="1" applyProtection="1">
      <alignment vertical="center"/>
    </xf>
    <xf numFmtId="182" fontId="16" fillId="0" borderId="96" xfId="5" applyNumberFormat="1" applyFont="1" applyFill="1" applyBorder="1" applyAlignment="1" applyProtection="1">
      <alignment vertical="center"/>
    </xf>
    <xf numFmtId="182" fontId="16" fillId="0" borderId="90" xfId="5" applyNumberFormat="1" applyFont="1" applyFill="1" applyBorder="1" applyAlignment="1" applyProtection="1">
      <alignment vertical="center"/>
    </xf>
    <xf numFmtId="182" fontId="16" fillId="0" borderId="139" xfId="5" applyNumberFormat="1" applyFont="1" applyFill="1" applyBorder="1" applyAlignment="1" applyProtection="1">
      <alignment vertical="center"/>
    </xf>
    <xf numFmtId="182" fontId="16" fillId="0" borderId="162" xfId="5" applyNumberFormat="1" applyFont="1" applyFill="1" applyBorder="1" applyAlignment="1" applyProtection="1">
      <alignment vertical="center"/>
    </xf>
    <xf numFmtId="182" fontId="25" fillId="0" borderId="32" xfId="5" applyNumberFormat="1" applyFont="1" applyFill="1" applyBorder="1" applyProtection="1"/>
    <xf numFmtId="182" fontId="25" fillId="0" borderId="38" xfId="5" applyNumberFormat="1" applyFont="1" applyFill="1" applyBorder="1" applyProtection="1"/>
    <xf numFmtId="182" fontId="25" fillId="0" borderId="32" xfId="5" applyNumberFormat="1" applyFont="1" applyFill="1" applyBorder="1" applyAlignment="1" applyProtection="1"/>
    <xf numFmtId="182" fontId="25" fillId="0" borderId="69" xfId="5" applyNumberFormat="1" applyFont="1" applyFill="1" applyBorder="1" applyAlignment="1" applyProtection="1"/>
    <xf numFmtId="182" fontId="25" fillId="0" borderId="33" xfId="5" applyNumberFormat="1" applyFont="1" applyFill="1" applyBorder="1" applyProtection="1"/>
    <xf numFmtId="182" fontId="25" fillId="0" borderId="34" xfId="5" applyNumberFormat="1" applyFont="1" applyFill="1" applyBorder="1" applyProtection="1"/>
    <xf numFmtId="182" fontId="25" fillId="0" borderId="37" xfId="5" applyNumberFormat="1" applyFont="1" applyFill="1" applyBorder="1" applyProtection="1"/>
    <xf numFmtId="182" fontId="25" fillId="0" borderId="38" xfId="5" applyNumberFormat="1" applyFont="1" applyFill="1" applyBorder="1" applyAlignment="1" applyProtection="1"/>
    <xf numFmtId="182" fontId="25" fillId="0" borderId="49" xfId="5" applyNumberFormat="1" applyFont="1" applyFill="1" applyBorder="1" applyAlignment="1" applyProtection="1"/>
    <xf numFmtId="182" fontId="25" fillId="0" borderId="96" xfId="5" applyNumberFormat="1" applyFont="1" applyFill="1" applyBorder="1" applyProtection="1"/>
    <xf numFmtId="182" fontId="25" fillId="0" borderId="98" xfId="5" applyNumberFormat="1" applyFont="1" applyFill="1" applyBorder="1" applyProtection="1"/>
    <xf numFmtId="182" fontId="25" fillId="0" borderId="139" xfId="5" applyNumberFormat="1" applyFont="1" applyFill="1" applyBorder="1" applyProtection="1"/>
    <xf numFmtId="182" fontId="25" fillId="0" borderId="171" xfId="5" applyNumberFormat="1" applyFont="1" applyFill="1" applyBorder="1" applyProtection="1"/>
    <xf numFmtId="184" fontId="16" fillId="0" borderId="34" xfId="0" applyNumberFormat="1" applyFont="1" applyFill="1" applyBorder="1" applyAlignment="1" applyProtection="1">
      <protection locked="0"/>
    </xf>
    <xf numFmtId="184" fontId="16" fillId="0" borderId="21" xfId="5" applyNumberFormat="1" applyFont="1" applyFill="1" applyBorder="1" applyProtection="1"/>
    <xf numFmtId="177" fontId="25" fillId="0" borderId="21" xfId="5" applyNumberFormat="1" applyFont="1" applyFill="1" applyBorder="1" applyProtection="1"/>
    <xf numFmtId="184" fontId="25" fillId="0" borderId="21" xfId="5" applyNumberFormat="1" applyFont="1" applyFill="1" applyBorder="1" applyProtection="1"/>
    <xf numFmtId="180" fontId="25" fillId="0" borderId="21" xfId="5" applyNumberFormat="1" applyFont="1" applyFill="1" applyBorder="1" applyProtection="1"/>
    <xf numFmtId="180" fontId="25" fillId="0" borderId="56" xfId="5" applyNumberFormat="1" applyFont="1" applyFill="1" applyBorder="1" applyProtection="1"/>
    <xf numFmtId="184" fontId="25" fillId="0" borderId="37" xfId="5" applyNumberFormat="1" applyFont="1" applyFill="1" applyBorder="1" applyProtection="1"/>
    <xf numFmtId="184" fontId="16" fillId="0" borderId="75" xfId="5" applyNumberFormat="1" applyFont="1" applyFill="1" applyBorder="1" applyProtection="1"/>
    <xf numFmtId="184" fontId="16" fillId="0" borderId="162" xfId="5" applyNumberFormat="1" applyFont="1" applyFill="1" applyBorder="1" applyProtection="1"/>
    <xf numFmtId="184" fontId="16" fillId="0" borderId="90" xfId="5" applyNumberFormat="1" applyFont="1" applyFill="1" applyBorder="1" applyProtection="1"/>
    <xf numFmtId="184" fontId="16" fillId="0" borderId="38" xfId="0" applyNumberFormat="1" applyFont="1" applyFill="1" applyBorder="1" applyAlignment="1" applyProtection="1">
      <protection locked="0"/>
    </xf>
    <xf numFmtId="184" fontId="16" fillId="0" borderId="37" xfId="5" applyNumberFormat="1" applyFont="1" applyFill="1" applyBorder="1" applyProtection="1"/>
    <xf numFmtId="177" fontId="25" fillId="0" borderId="37" xfId="5" applyNumberFormat="1" applyFont="1" applyFill="1" applyBorder="1" applyProtection="1"/>
    <xf numFmtId="180" fontId="25" fillId="0" borderId="37" xfId="5" applyNumberFormat="1" applyFont="1" applyFill="1" applyBorder="1" applyProtection="1"/>
    <xf numFmtId="180" fontId="25" fillId="0" borderId="49" xfId="5" applyNumberFormat="1" applyFont="1" applyFill="1" applyBorder="1" applyProtection="1"/>
    <xf numFmtId="184" fontId="16" fillId="0" borderId="202" xfId="5" applyNumberFormat="1" applyFont="1" applyFill="1" applyBorder="1" applyProtection="1"/>
    <xf numFmtId="184" fontId="16" fillId="0" borderId="34" xfId="5" applyNumberFormat="1" applyFont="1" applyFill="1" applyBorder="1" applyProtection="1"/>
    <xf numFmtId="184" fontId="16" fillId="0" borderId="98" xfId="5" applyNumberFormat="1" applyFont="1" applyFill="1" applyBorder="1" applyProtection="1"/>
    <xf numFmtId="184" fontId="16" fillId="0" borderId="171" xfId="5" applyNumberFormat="1" applyFont="1" applyFill="1" applyBorder="1" applyProtection="1"/>
    <xf numFmtId="184" fontId="16" fillId="0" borderId="38" xfId="5" applyNumberFormat="1" applyFont="1" applyFill="1" applyBorder="1" applyProtection="1"/>
    <xf numFmtId="179" fontId="12" fillId="0" borderId="40" xfId="5" applyNumberFormat="1" applyFont="1" applyFill="1" applyBorder="1" applyProtection="1"/>
    <xf numFmtId="179" fontId="12" fillId="0" borderId="24" xfId="5" applyNumberFormat="1" applyFont="1" applyFill="1" applyBorder="1" applyProtection="1"/>
    <xf numFmtId="179" fontId="12" fillId="0" borderId="21" xfId="5" applyNumberFormat="1" applyFont="1" applyFill="1" applyBorder="1" applyProtection="1"/>
    <xf numFmtId="179" fontId="12" fillId="0" borderId="56" xfId="5" applyNumberFormat="1" applyFont="1" applyFill="1" applyBorder="1" applyProtection="1"/>
    <xf numFmtId="179" fontId="12" fillId="0" borderId="32" xfId="5" applyNumberFormat="1" applyFont="1" applyFill="1" applyBorder="1" applyProtection="1"/>
    <xf numFmtId="179" fontId="12" fillId="0" borderId="69" xfId="5" applyNumberFormat="1" applyFont="1" applyFill="1" applyBorder="1" applyProtection="1"/>
    <xf numFmtId="0" fontId="16" fillId="0" borderId="18" xfId="0" applyFont="1" applyBorder="1" applyAlignment="1" applyProtection="1">
      <alignment vertical="center" wrapText="1"/>
    </xf>
    <xf numFmtId="187" fontId="16" fillId="0" borderId="18" xfId="0" applyNumberFormat="1" applyFont="1" applyBorder="1" applyAlignment="1" applyProtection="1">
      <alignment vertical="center"/>
    </xf>
    <xf numFmtId="180" fontId="16" fillId="0" borderId="18" xfId="0" applyNumberFormat="1" applyFont="1" applyBorder="1" applyAlignment="1" applyProtection="1">
      <alignment vertical="center"/>
    </xf>
    <xf numFmtId="182" fontId="10" fillId="0" borderId="18" xfId="0" applyNumberFormat="1" applyFont="1" applyBorder="1" applyAlignment="1" applyProtection="1">
      <alignment vertical="center"/>
    </xf>
    <xf numFmtId="182" fontId="10" fillId="2" borderId="30" xfId="4" applyNumberFormat="1" applyFont="1" applyFill="1" applyBorder="1" applyAlignment="1" applyProtection="1">
      <alignment vertical="center"/>
    </xf>
    <xf numFmtId="182" fontId="10" fillId="0" borderId="105" xfId="4" applyNumberFormat="1" applyFont="1" applyFill="1" applyBorder="1" applyAlignment="1" applyProtection="1">
      <alignment vertical="center"/>
    </xf>
    <xf numFmtId="182" fontId="10" fillId="2" borderId="32" xfId="4" applyNumberFormat="1" applyFont="1" applyFill="1" applyBorder="1" applyAlignment="1" applyProtection="1">
      <alignment vertical="center"/>
    </xf>
    <xf numFmtId="182" fontId="10" fillId="2" borderId="38" xfId="4" applyNumberFormat="1" applyFont="1" applyFill="1" applyBorder="1" applyAlignment="1" applyProtection="1">
      <alignment vertical="center"/>
    </xf>
    <xf numFmtId="182" fontId="10" fillId="2" borderId="53" xfId="4" applyNumberFormat="1" applyFont="1" applyFill="1" applyBorder="1" applyAlignment="1" applyProtection="1">
      <alignment vertical="center"/>
    </xf>
    <xf numFmtId="182" fontId="44" fillId="0" borderId="0" xfId="9" applyNumberFormat="1" applyFont="1">
      <alignment vertical="center"/>
    </xf>
    <xf numFmtId="182" fontId="10" fillId="2" borderId="34" xfId="4" applyNumberFormat="1" applyFont="1" applyFill="1" applyBorder="1" applyAlignment="1" applyProtection="1">
      <alignment vertical="center"/>
    </xf>
    <xf numFmtId="182" fontId="10" fillId="2" borderId="35" xfId="4" applyNumberFormat="1" applyFont="1" applyFill="1" applyBorder="1" applyAlignment="1" applyProtection="1">
      <alignment vertical="center"/>
    </xf>
    <xf numFmtId="182" fontId="10" fillId="0" borderId="47" xfId="8" applyNumberFormat="1" applyFont="1" applyFill="1" applyBorder="1" applyAlignment="1" applyProtection="1"/>
    <xf numFmtId="182" fontId="10" fillId="0" borderId="46" xfId="5" applyNumberFormat="1" applyFont="1" applyFill="1" applyBorder="1" applyAlignment="1" applyProtection="1"/>
    <xf numFmtId="182" fontId="10" fillId="0" borderId="127" xfId="8" applyNumberFormat="1" applyFont="1" applyFill="1" applyBorder="1" applyAlignment="1" applyProtection="1"/>
    <xf numFmtId="182" fontId="10" fillId="0" borderId="48" xfId="5" applyNumberFormat="1" applyFont="1" applyFill="1" applyBorder="1" applyAlignment="1" applyProtection="1"/>
    <xf numFmtId="182" fontId="10" fillId="0" borderId="38" xfId="8" applyNumberFormat="1" applyFont="1" applyFill="1" applyBorder="1" applyAlignment="1" applyProtection="1"/>
    <xf numFmtId="182" fontId="10" fillId="0" borderId="37" xfId="5" applyNumberFormat="1" applyFont="1" applyFill="1" applyBorder="1" applyAlignment="1" applyProtection="1"/>
    <xf numFmtId="182" fontId="10" fillId="0" borderId="126" xfId="8" applyNumberFormat="1" applyFont="1" applyFill="1" applyBorder="1" applyAlignment="1" applyProtection="1"/>
    <xf numFmtId="182" fontId="10" fillId="0" borderId="49" xfId="5" applyNumberFormat="1" applyFont="1" applyFill="1" applyBorder="1" applyAlignment="1" applyProtection="1"/>
    <xf numFmtId="182" fontId="10" fillId="0" borderId="144" xfId="8" applyNumberFormat="1" applyFont="1" applyFill="1" applyBorder="1" applyAlignment="1" applyProtection="1"/>
    <xf numFmtId="182" fontId="10" fillId="0" borderId="9" xfId="5" applyNumberFormat="1" applyFont="1" applyFill="1" applyBorder="1" applyAlignment="1" applyProtection="1"/>
    <xf numFmtId="0" fontId="12" fillId="0" borderId="9" xfId="5" applyFont="1" applyFill="1" applyBorder="1" applyAlignment="1" applyProtection="1">
      <alignment horizontal="center" vertical="center"/>
    </xf>
    <xf numFmtId="182" fontId="12" fillId="0" borderId="9" xfId="5" applyNumberFormat="1" applyFont="1" applyFill="1" applyBorder="1" applyAlignment="1" applyProtection="1">
      <alignment vertical="center"/>
    </xf>
    <xf numFmtId="182" fontId="10" fillId="0" borderId="9" xfId="0" applyNumberFormat="1" applyFont="1" applyFill="1" applyBorder="1" applyAlignment="1">
      <alignment vertical="center"/>
    </xf>
    <xf numFmtId="182" fontId="10" fillId="0" borderId="9" xfId="5" quotePrefix="1" applyNumberFormat="1" applyFont="1" applyFill="1" applyBorder="1" applyAlignment="1">
      <alignment vertical="center"/>
    </xf>
    <xf numFmtId="182" fontId="16" fillId="0" borderId="40" xfId="5" applyNumberFormat="1" applyFont="1" applyFill="1" applyBorder="1" applyAlignment="1" applyProtection="1">
      <alignment vertical="center"/>
    </xf>
    <xf numFmtId="182" fontId="16" fillId="0" borderId="88" xfId="5" applyNumberFormat="1" applyFont="1" applyFill="1" applyBorder="1" applyAlignment="1" applyProtection="1">
      <alignment vertical="center"/>
    </xf>
    <xf numFmtId="182" fontId="16" fillId="0" borderId="44" xfId="5" applyNumberFormat="1" applyFont="1" applyFill="1" applyBorder="1" applyProtection="1"/>
    <xf numFmtId="182" fontId="16" fillId="0" borderId="254" xfId="5" applyNumberFormat="1" applyFont="1" applyFill="1" applyBorder="1" applyProtection="1"/>
    <xf numFmtId="182" fontId="16" fillId="0" borderId="280" xfId="5" applyNumberFormat="1" applyFont="1" applyFill="1" applyBorder="1" applyProtection="1"/>
    <xf numFmtId="182" fontId="16" fillId="0" borderId="47" xfId="5" applyNumberFormat="1" applyFont="1" applyFill="1" applyBorder="1" applyProtection="1"/>
    <xf numFmtId="182" fontId="16" fillId="0" borderId="101" xfId="5" applyNumberFormat="1" applyFont="1" applyFill="1" applyBorder="1" applyProtection="1"/>
    <xf numFmtId="182" fontId="16" fillId="0" borderId="229" xfId="5" applyNumberFormat="1" applyFont="1" applyFill="1" applyBorder="1" applyProtection="1"/>
    <xf numFmtId="182" fontId="16" fillId="0" borderId="47" xfId="5" applyNumberFormat="1" applyFont="1" applyFill="1" applyBorder="1" applyAlignment="1" applyProtection="1"/>
    <xf numFmtId="182" fontId="16" fillId="0" borderId="48" xfId="5" applyNumberFormat="1" applyFont="1" applyFill="1" applyBorder="1" applyProtection="1"/>
    <xf numFmtId="182" fontId="16" fillId="0" borderId="45" xfId="5" applyNumberFormat="1" applyFont="1" applyFill="1" applyBorder="1" applyProtection="1"/>
    <xf numFmtId="182" fontId="16" fillId="0" borderId="88" xfId="5" applyNumberFormat="1" applyFont="1" applyFill="1" applyBorder="1" applyProtection="1"/>
    <xf numFmtId="182" fontId="16" fillId="0" borderId="118" xfId="5" applyNumberFormat="1" applyFont="1" applyFill="1" applyBorder="1" applyProtection="1"/>
    <xf numFmtId="182" fontId="16" fillId="0" borderId="281" xfId="5" applyNumberFormat="1" applyFont="1" applyFill="1" applyBorder="1" applyProtection="1"/>
    <xf numFmtId="182" fontId="16" fillId="0" borderId="246" xfId="5" applyNumberFormat="1" applyFont="1" applyFill="1" applyBorder="1" applyProtection="1"/>
    <xf numFmtId="182" fontId="16" fillId="0" borderId="50" xfId="5" applyNumberFormat="1" applyFont="1" applyFill="1" applyBorder="1" applyProtection="1"/>
    <xf numFmtId="182" fontId="16" fillId="0" borderId="16" xfId="5" applyNumberFormat="1" applyFont="1" applyFill="1" applyBorder="1" applyProtection="1"/>
    <xf numFmtId="182" fontId="16" fillId="0" borderId="32" xfId="5" applyNumberFormat="1" applyFont="1" applyFill="1" applyBorder="1" applyAlignment="1" applyProtection="1">
      <alignment horizontal="right"/>
    </xf>
    <xf numFmtId="182" fontId="16" fillId="0" borderId="34" xfId="5" applyNumberFormat="1" applyFont="1" applyFill="1" applyBorder="1" applyAlignment="1" applyProtection="1">
      <alignment horizontal="right"/>
    </xf>
    <xf numFmtId="49" fontId="16" fillId="0" borderId="34" xfId="5" applyNumberFormat="1" applyFont="1" applyFill="1" applyBorder="1" applyAlignment="1" applyProtection="1">
      <alignment horizontal="right"/>
    </xf>
    <xf numFmtId="49" fontId="16" fillId="0" borderId="38" xfId="5" applyNumberFormat="1" applyFont="1" applyFill="1" applyBorder="1" applyAlignment="1" applyProtection="1">
      <alignment horizontal="right"/>
    </xf>
    <xf numFmtId="179" fontId="12" fillId="0" borderId="21" xfId="5" applyNumberFormat="1" applyFont="1" applyFill="1" applyBorder="1" applyAlignment="1" applyProtection="1"/>
    <xf numFmtId="182" fontId="10" fillId="0" borderId="19" xfId="5" applyNumberFormat="1" applyFont="1" applyFill="1" applyBorder="1" applyAlignment="1">
      <alignment vertical="center"/>
    </xf>
    <xf numFmtId="0" fontId="10" fillId="0" borderId="93" xfId="5" applyFont="1" applyFill="1" applyBorder="1" applyAlignment="1">
      <alignment horizontal="center"/>
    </xf>
    <xf numFmtId="0" fontId="10" fillId="0" borderId="76" xfId="5" applyFont="1" applyFill="1" applyBorder="1"/>
    <xf numFmtId="0" fontId="10" fillId="0" borderId="98" xfId="5" applyFont="1" applyFill="1" applyBorder="1" applyAlignment="1">
      <alignment horizontal="center"/>
    </xf>
    <xf numFmtId="179" fontId="10" fillId="0" borderId="230" xfId="5" applyNumberFormat="1" applyFont="1" applyFill="1" applyBorder="1" applyAlignment="1">
      <alignment vertical="center"/>
    </xf>
    <xf numFmtId="179" fontId="10" fillId="0" borderId="96" xfId="5" applyNumberFormat="1" applyFont="1" applyFill="1" applyBorder="1" applyAlignment="1">
      <alignment vertical="center"/>
    </xf>
    <xf numFmtId="179" fontId="10" fillId="0" borderId="90" xfId="5" applyNumberFormat="1" applyFont="1" applyFill="1" applyBorder="1" applyAlignment="1">
      <alignment vertical="center"/>
    </xf>
    <xf numFmtId="179" fontId="10" fillId="0" borderId="97" xfId="5" applyNumberFormat="1" applyFont="1" applyFill="1" applyBorder="1" applyAlignment="1">
      <alignment vertical="center"/>
    </xf>
    <xf numFmtId="182" fontId="10" fillId="0" borderId="96" xfId="5" applyNumberFormat="1" applyFont="1" applyFill="1" applyBorder="1" applyAlignment="1">
      <alignment vertical="center"/>
    </xf>
    <xf numFmtId="49" fontId="16" fillId="0" borderId="37" xfId="5" applyNumberFormat="1" applyFont="1" applyFill="1" applyBorder="1" applyAlignment="1" applyProtection="1">
      <alignment horizontal="right" vertical="center"/>
    </xf>
    <xf numFmtId="182" fontId="16" fillId="0" borderId="22" xfId="5" applyNumberFormat="1" applyFont="1" applyFill="1" applyBorder="1" applyAlignment="1" applyProtection="1">
      <alignment horizontal="right" vertical="center"/>
    </xf>
    <xf numFmtId="182" fontId="25" fillId="0" borderId="21" xfId="5" applyNumberFormat="1" applyFont="1" applyFill="1" applyBorder="1" applyAlignment="1" applyProtection="1">
      <alignment vertical="center"/>
    </xf>
    <xf numFmtId="0" fontId="3" fillId="4" borderId="0" xfId="5" applyFont="1" applyFill="1"/>
    <xf numFmtId="182" fontId="10" fillId="0" borderId="116" xfId="5" applyNumberFormat="1" applyFont="1" applyFill="1" applyBorder="1" applyAlignment="1">
      <alignment vertical="center"/>
    </xf>
    <xf numFmtId="182" fontId="16" fillId="2" borderId="9" xfId="0" applyNumberFormat="1" applyFont="1" applyFill="1" applyBorder="1" applyAlignment="1" applyProtection="1">
      <alignment horizontal="right" vertical="center"/>
      <protection locked="0"/>
    </xf>
    <xf numFmtId="182" fontId="31" fillId="2" borderId="53" xfId="0" applyNumberFormat="1" applyFont="1" applyFill="1" applyBorder="1" applyAlignment="1" applyProtection="1">
      <alignment horizontal="right" vertical="center"/>
      <protection locked="0"/>
    </xf>
    <xf numFmtId="182" fontId="16" fillId="2" borderId="35" xfId="0" applyNumberFormat="1" applyFont="1" applyFill="1" applyBorder="1" applyAlignment="1" applyProtection="1">
      <alignment horizontal="right" vertical="center"/>
      <protection locked="0"/>
    </xf>
    <xf numFmtId="182" fontId="16" fillId="4" borderId="0" xfId="5" applyNumberFormat="1" applyFont="1" applyFill="1" applyAlignment="1">
      <alignment horizontal="left"/>
    </xf>
    <xf numFmtId="182" fontId="25" fillId="0" borderId="56" xfId="5" applyNumberFormat="1" applyFont="1" applyFill="1" applyBorder="1" applyAlignment="1" applyProtection="1">
      <alignment vertical="center"/>
    </xf>
    <xf numFmtId="183" fontId="16" fillId="0" borderId="207" xfId="0" applyNumberFormat="1" applyFont="1" applyBorder="1" applyAlignment="1">
      <alignment horizontal="right" vertical="center"/>
    </xf>
    <xf numFmtId="183" fontId="16" fillId="0" borderId="272" xfId="0" applyNumberFormat="1" applyFont="1" applyBorder="1" applyAlignment="1">
      <alignment horizontal="right" vertical="center"/>
    </xf>
    <xf numFmtId="179" fontId="16" fillId="0" borderId="7" xfId="0" applyNumberFormat="1" applyFont="1" applyBorder="1" applyAlignment="1">
      <alignment horizontal="right" vertical="center"/>
    </xf>
    <xf numFmtId="180" fontId="16" fillId="0" borderId="7" xfId="0" applyNumberFormat="1" applyFont="1" applyBorder="1" applyAlignment="1">
      <alignment horizontal="right" vertical="center"/>
    </xf>
    <xf numFmtId="179" fontId="16" fillId="0" borderId="9" xfId="0" applyNumberFormat="1" applyFont="1" applyBorder="1" applyAlignment="1">
      <alignment horizontal="right" vertical="center"/>
    </xf>
    <xf numFmtId="179" fontId="16" fillId="0" borderId="13" xfId="0" applyNumberFormat="1" applyFont="1" applyBorder="1" applyAlignment="1">
      <alignment horizontal="right" vertical="center"/>
    </xf>
    <xf numFmtId="179" fontId="16" fillId="0" borderId="14" xfId="0" applyNumberFormat="1" applyFont="1" applyBorder="1" applyAlignment="1">
      <alignment horizontal="right" vertical="center"/>
    </xf>
    <xf numFmtId="182" fontId="16" fillId="0" borderId="9" xfId="3" applyNumberFormat="1" applyFont="1" applyFill="1" applyBorder="1" applyAlignment="1" applyProtection="1">
      <alignment vertical="center"/>
    </xf>
    <xf numFmtId="182" fontId="25" fillId="0" borderId="9" xfId="5" applyNumberFormat="1" applyFont="1" applyFill="1" applyBorder="1" applyAlignment="1" applyProtection="1">
      <alignment vertical="center"/>
    </xf>
    <xf numFmtId="0" fontId="16" fillId="0" borderId="318" xfId="5" applyFont="1" applyFill="1" applyBorder="1" applyAlignment="1">
      <alignment horizontal="center" vertical="center"/>
    </xf>
    <xf numFmtId="182" fontId="16" fillId="0" borderId="365" xfId="5" applyNumberFormat="1" applyFont="1" applyFill="1" applyBorder="1" applyAlignment="1" applyProtection="1">
      <alignment vertical="center"/>
    </xf>
    <xf numFmtId="182" fontId="16" fillId="0" borderId="65" xfId="3" applyNumberFormat="1" applyFont="1" applyFill="1" applyBorder="1" applyAlignment="1" applyProtection="1">
      <alignment vertical="center"/>
    </xf>
    <xf numFmtId="182" fontId="16" fillId="0" borderId="115" xfId="3" applyNumberFormat="1" applyFont="1" applyFill="1" applyBorder="1" applyAlignment="1" applyProtection="1">
      <alignment vertical="center"/>
    </xf>
    <xf numFmtId="182" fontId="16" fillId="0" borderId="62" xfId="3" applyNumberFormat="1" applyFont="1" applyFill="1" applyBorder="1" applyAlignment="1" applyProtection="1">
      <alignment vertical="center"/>
    </xf>
    <xf numFmtId="182" fontId="16" fillId="0" borderId="277" xfId="5" applyNumberFormat="1" applyFont="1" applyFill="1" applyBorder="1" applyAlignment="1" applyProtection="1">
      <alignment vertical="center"/>
    </xf>
    <xf numFmtId="182" fontId="16" fillId="0" borderId="203" xfId="5" applyNumberFormat="1" applyFont="1" applyFill="1" applyBorder="1" applyAlignment="1" applyProtection="1">
      <alignment vertical="center"/>
    </xf>
    <xf numFmtId="182" fontId="16" fillId="0" borderId="368" xfId="5" applyNumberFormat="1" applyFont="1" applyFill="1" applyBorder="1" applyAlignment="1" applyProtection="1">
      <alignment vertical="center"/>
    </xf>
    <xf numFmtId="182" fontId="16" fillId="0" borderId="65" xfId="5" applyNumberFormat="1" applyFont="1" applyFill="1" applyBorder="1" applyAlignment="1">
      <alignment vertical="center"/>
    </xf>
    <xf numFmtId="182" fontId="16" fillId="0" borderId="62" xfId="5" applyNumberFormat="1" applyFont="1" applyFill="1" applyBorder="1" applyAlignment="1">
      <alignment vertical="center"/>
    </xf>
    <xf numFmtId="182" fontId="16" fillId="0" borderId="373" xfId="3" applyNumberFormat="1" applyFont="1" applyFill="1" applyBorder="1" applyAlignment="1" applyProtection="1">
      <alignment vertical="center"/>
    </xf>
    <xf numFmtId="182" fontId="16" fillId="0" borderId="277" xfId="5" applyNumberFormat="1" applyFont="1" applyFill="1" applyBorder="1" applyAlignment="1">
      <alignment vertical="center"/>
    </xf>
    <xf numFmtId="182" fontId="16" fillId="0" borderId="115" xfId="5" applyNumberFormat="1" applyFont="1" applyFill="1" applyBorder="1" applyAlignment="1">
      <alignment vertical="center"/>
    </xf>
    <xf numFmtId="182" fontId="16" fillId="0" borderId="374" xfId="5" applyNumberFormat="1" applyFont="1" applyFill="1" applyBorder="1" applyAlignment="1">
      <alignment vertical="center"/>
    </xf>
    <xf numFmtId="182" fontId="16" fillId="0" borderId="360" xfId="3" applyNumberFormat="1" applyFont="1" applyFill="1" applyBorder="1" applyAlignment="1" applyProtection="1">
      <alignment vertical="center"/>
    </xf>
    <xf numFmtId="182" fontId="16" fillId="0" borderId="365" xfId="5" applyNumberFormat="1" applyFont="1" applyFill="1" applyBorder="1" applyAlignment="1">
      <alignment vertical="center"/>
    </xf>
    <xf numFmtId="182" fontId="16" fillId="0" borderId="318" xfId="5" applyNumberFormat="1" applyFont="1" applyFill="1" applyBorder="1" applyAlignment="1" applyProtection="1">
      <alignment vertical="center"/>
    </xf>
    <xf numFmtId="179" fontId="10" fillId="0" borderId="115" xfId="0" applyNumberFormat="1" applyFont="1" applyFill="1" applyBorder="1" applyAlignment="1">
      <alignment vertical="center"/>
    </xf>
    <xf numFmtId="179" fontId="10" fillId="0" borderId="375" xfId="0" applyNumberFormat="1" applyFont="1" applyFill="1" applyBorder="1" applyAlignment="1">
      <alignment vertical="center"/>
    </xf>
    <xf numFmtId="182" fontId="16" fillId="0" borderId="376" xfId="3" applyNumberFormat="1" applyFont="1" applyFill="1" applyBorder="1" applyAlignment="1" applyProtection="1">
      <alignment vertical="center"/>
    </xf>
    <xf numFmtId="182" fontId="16" fillId="2" borderId="53" xfId="0" applyNumberFormat="1" applyFont="1" applyFill="1" applyBorder="1" applyAlignment="1" applyProtection="1">
      <alignment horizontal="right" vertical="center"/>
      <protection locked="0"/>
    </xf>
    <xf numFmtId="182" fontId="31" fillId="2" borderId="52" xfId="0" applyNumberFormat="1" applyFont="1" applyFill="1" applyBorder="1" applyAlignment="1" applyProtection="1">
      <alignment horizontal="right" vertical="center"/>
      <protection locked="0"/>
    </xf>
    <xf numFmtId="182" fontId="31" fillId="2" borderId="230" xfId="0" applyNumberFormat="1" applyFont="1" applyFill="1" applyBorder="1" applyAlignment="1" applyProtection="1">
      <alignment horizontal="right" vertical="center"/>
      <protection locked="0"/>
    </xf>
    <xf numFmtId="182" fontId="31" fillId="2" borderId="231" xfId="0" applyNumberFormat="1" applyFont="1" applyFill="1" applyBorder="1" applyAlignment="1" applyProtection="1">
      <alignment horizontal="right" vertical="center"/>
      <protection locked="0"/>
    </xf>
    <xf numFmtId="182" fontId="31" fillId="2" borderId="54" xfId="0" applyNumberFormat="1" applyFont="1" applyFill="1" applyBorder="1" applyAlignment="1" applyProtection="1">
      <alignment horizontal="right" vertical="center"/>
      <protection locked="0"/>
    </xf>
    <xf numFmtId="182" fontId="31" fillId="2" borderId="30" xfId="0" applyNumberFormat="1" applyFont="1" applyFill="1" applyBorder="1" applyAlignment="1" applyProtection="1">
      <alignment horizontal="right" vertical="center"/>
      <protection locked="0"/>
    </xf>
    <xf numFmtId="182" fontId="31" fillId="2" borderId="105" xfId="0" applyNumberFormat="1" applyFont="1" applyFill="1" applyBorder="1" applyAlignment="1" applyProtection="1">
      <alignment horizontal="right" vertical="center"/>
      <protection locked="0"/>
    </xf>
    <xf numFmtId="182" fontId="31" fillId="2" borderId="32" xfId="0" applyNumberFormat="1" applyFont="1" applyFill="1" applyBorder="1" applyAlignment="1" applyProtection="1">
      <alignment horizontal="right" vertical="center"/>
      <protection locked="0"/>
    </xf>
    <xf numFmtId="182" fontId="31" fillId="2" borderId="33" xfId="0" applyNumberFormat="1" applyFont="1" applyFill="1" applyBorder="1" applyAlignment="1" applyProtection="1">
      <alignment horizontal="right" vertical="center"/>
      <protection locked="0"/>
    </xf>
    <xf numFmtId="182" fontId="31" fillId="2" borderId="96" xfId="0" applyNumberFormat="1" applyFont="1" applyFill="1" applyBorder="1" applyAlignment="1" applyProtection="1">
      <alignment horizontal="right" vertical="center"/>
      <protection locked="0"/>
    </xf>
    <xf numFmtId="182" fontId="31" fillId="2" borderId="139" xfId="0" applyNumberFormat="1" applyFont="1" applyFill="1" applyBorder="1" applyAlignment="1" applyProtection="1">
      <alignment horizontal="right" vertical="center"/>
      <protection locked="0"/>
    </xf>
    <xf numFmtId="178" fontId="16" fillId="2" borderId="0" xfId="5" applyNumberFormat="1" applyFont="1" applyFill="1" applyBorder="1" applyAlignment="1">
      <alignment horizontal="right"/>
    </xf>
    <xf numFmtId="182" fontId="31" fillId="2" borderId="69" xfId="0" applyNumberFormat="1" applyFont="1" applyFill="1" applyBorder="1" applyAlignment="1" applyProtection="1">
      <alignment horizontal="right" vertical="center"/>
      <protection locked="0"/>
    </xf>
    <xf numFmtId="182" fontId="31" fillId="2" borderId="34" xfId="0" applyNumberFormat="1" applyFont="1" applyFill="1" applyBorder="1" applyAlignment="1" applyProtection="1">
      <alignment horizontal="right" vertical="center"/>
      <protection locked="0"/>
    </xf>
    <xf numFmtId="182" fontId="31" fillId="2" borderId="21" xfId="0" applyNumberFormat="1" applyFont="1" applyFill="1" applyBorder="1" applyAlignment="1" applyProtection="1">
      <alignment horizontal="right" vertical="center"/>
      <protection locked="0"/>
    </xf>
    <xf numFmtId="182" fontId="31" fillId="2" borderId="90" xfId="0" applyNumberFormat="1" applyFont="1" applyFill="1" applyBorder="1" applyAlignment="1" applyProtection="1">
      <alignment horizontal="right" vertical="center"/>
      <protection locked="0"/>
    </xf>
    <xf numFmtId="182" fontId="31" fillId="2" borderId="162" xfId="0" applyNumberFormat="1" applyFont="1" applyFill="1" applyBorder="1" applyAlignment="1" applyProtection="1">
      <alignment horizontal="right" vertical="center"/>
      <protection locked="0"/>
    </xf>
    <xf numFmtId="182" fontId="31" fillId="2" borderId="56" xfId="0" applyNumberFormat="1" applyFont="1" applyFill="1" applyBorder="1" applyAlignment="1" applyProtection="1">
      <alignment horizontal="right" vertical="center"/>
      <protection locked="0"/>
    </xf>
    <xf numFmtId="182" fontId="31" fillId="2" borderId="35" xfId="0" applyNumberFormat="1" applyFont="1" applyFill="1" applyBorder="1" applyAlignment="1" applyProtection="1">
      <alignment horizontal="right" vertical="center"/>
      <protection locked="0"/>
    </xf>
    <xf numFmtId="182" fontId="31" fillId="2" borderId="36" xfId="0" applyNumberFormat="1" applyFont="1" applyFill="1" applyBorder="1" applyAlignment="1" applyProtection="1">
      <alignment horizontal="right" vertical="center"/>
      <protection locked="0"/>
    </xf>
    <xf numFmtId="182" fontId="31" fillId="2" borderId="97" xfId="0" applyNumberFormat="1" applyFont="1" applyFill="1" applyBorder="1" applyAlignment="1" applyProtection="1">
      <alignment horizontal="right" vertical="center"/>
      <protection locked="0"/>
    </xf>
    <xf numFmtId="182" fontId="31" fillId="2" borderId="163" xfId="0" applyNumberFormat="1" applyFont="1" applyFill="1" applyBorder="1" applyAlignment="1" applyProtection="1">
      <alignment horizontal="right" vertical="center"/>
      <protection locked="0"/>
    </xf>
    <xf numFmtId="182" fontId="31" fillId="2" borderId="103" xfId="0" applyNumberFormat="1" applyFont="1" applyFill="1" applyBorder="1" applyAlignment="1" applyProtection="1">
      <alignment horizontal="right" vertical="center"/>
      <protection locked="0"/>
    </xf>
    <xf numFmtId="182" fontId="31" fillId="0" borderId="30" xfId="0" applyNumberFormat="1" applyFont="1" applyFill="1" applyBorder="1" applyAlignment="1" applyProtection="1">
      <alignment horizontal="right" vertical="center"/>
      <protection locked="0"/>
    </xf>
    <xf numFmtId="182" fontId="31" fillId="0" borderId="20" xfId="0" applyNumberFormat="1" applyFont="1" applyFill="1" applyBorder="1" applyAlignment="1" applyProtection="1">
      <alignment horizontal="right" vertical="center"/>
      <protection locked="0"/>
    </xf>
    <xf numFmtId="182" fontId="31" fillId="0" borderId="32" xfId="0" applyNumberFormat="1" applyFont="1" applyFill="1" applyBorder="1" applyAlignment="1" applyProtection="1">
      <alignment horizontal="right" vertical="center"/>
      <protection locked="0"/>
    </xf>
    <xf numFmtId="182" fontId="31" fillId="0" borderId="96" xfId="0" applyNumberFormat="1" applyFont="1" applyFill="1" applyBorder="1" applyAlignment="1" applyProtection="1">
      <alignment horizontal="right" vertical="center"/>
      <protection locked="0"/>
    </xf>
    <xf numFmtId="182" fontId="31" fillId="0" borderId="139" xfId="0" applyNumberFormat="1" applyFont="1" applyFill="1" applyBorder="1" applyAlignment="1" applyProtection="1">
      <alignment horizontal="right" vertical="center"/>
      <protection locked="0"/>
    </xf>
    <xf numFmtId="182" fontId="31" fillId="0" borderId="33" xfId="0" applyNumberFormat="1" applyFont="1" applyFill="1" applyBorder="1" applyAlignment="1" applyProtection="1">
      <alignment horizontal="right" vertical="center"/>
      <protection locked="0"/>
    </xf>
    <xf numFmtId="182" fontId="31" fillId="0" borderId="69" xfId="0" applyNumberFormat="1" applyFont="1" applyFill="1" applyBorder="1" applyAlignment="1" applyProtection="1">
      <alignment horizontal="right" vertical="center"/>
      <protection locked="0"/>
    </xf>
    <xf numFmtId="182" fontId="31" fillId="2" borderId="9" xfId="0" applyNumberFormat="1" applyFont="1" applyFill="1" applyBorder="1" applyAlignment="1" applyProtection="1">
      <alignment horizontal="right" vertical="center"/>
      <protection locked="0"/>
    </xf>
    <xf numFmtId="182" fontId="31" fillId="2" borderId="27" xfId="0" applyNumberFormat="1" applyFont="1" applyFill="1" applyBorder="1" applyAlignment="1" applyProtection="1">
      <alignment horizontal="right" vertical="center"/>
      <protection locked="0"/>
    </xf>
    <xf numFmtId="182" fontId="31" fillId="2" borderId="92" xfId="0" applyNumberFormat="1" applyFont="1" applyFill="1" applyBorder="1" applyAlignment="1" applyProtection="1">
      <alignment horizontal="right" vertical="center"/>
      <protection locked="0"/>
    </xf>
    <xf numFmtId="182" fontId="31" fillId="2" borderId="24" xfId="0" applyNumberFormat="1" applyFont="1" applyFill="1" applyBorder="1" applyAlignment="1" applyProtection="1">
      <alignment horizontal="right" vertical="center"/>
      <protection locked="0"/>
    </xf>
    <xf numFmtId="182" fontId="31" fillId="0" borderId="9" xfId="0" applyNumberFormat="1" applyFont="1" applyFill="1" applyBorder="1" applyAlignment="1" applyProtection="1">
      <alignment horizontal="right" vertical="center"/>
      <protection locked="0"/>
    </xf>
    <xf numFmtId="182" fontId="31" fillId="0" borderId="27" xfId="0" applyNumberFormat="1" applyFont="1" applyFill="1" applyBorder="1" applyAlignment="1" applyProtection="1">
      <alignment horizontal="right" vertical="center"/>
      <protection locked="0"/>
    </xf>
    <xf numFmtId="182" fontId="31" fillId="0" borderId="90" xfId="0" applyNumberFormat="1" applyFont="1" applyFill="1" applyBorder="1" applyAlignment="1" applyProtection="1">
      <alignment horizontal="right" vertical="center"/>
      <protection locked="0"/>
    </xf>
    <xf numFmtId="182" fontId="31" fillId="0" borderId="162" xfId="0" applyNumberFormat="1" applyFont="1" applyFill="1" applyBorder="1" applyAlignment="1" applyProtection="1">
      <alignment horizontal="right" vertical="center"/>
      <protection locked="0"/>
    </xf>
    <xf numFmtId="182" fontId="31" fillId="0" borderId="34" xfId="0" applyNumberFormat="1" applyFont="1" applyFill="1" applyBorder="1" applyAlignment="1" applyProtection="1">
      <alignment horizontal="right" vertical="center"/>
      <protection locked="0"/>
    </xf>
    <xf numFmtId="182" fontId="31" fillId="0" borderId="92" xfId="0" applyNumberFormat="1" applyFont="1" applyFill="1" applyBorder="1" applyAlignment="1" applyProtection="1">
      <alignment horizontal="right" vertical="center"/>
      <protection locked="0"/>
    </xf>
    <xf numFmtId="182" fontId="31" fillId="0" borderId="24" xfId="0" applyNumberFormat="1" applyFont="1" applyFill="1" applyBorder="1" applyAlignment="1" applyProtection="1">
      <alignment horizontal="right" vertical="center"/>
      <protection locked="0"/>
    </xf>
    <xf numFmtId="182" fontId="31" fillId="0" borderId="21" xfId="0" applyNumberFormat="1" applyFont="1" applyFill="1" applyBorder="1" applyAlignment="1" applyProtection="1">
      <alignment horizontal="right" vertical="center"/>
      <protection locked="0"/>
    </xf>
    <xf numFmtId="182" fontId="31" fillId="0" borderId="56" xfId="0" applyNumberFormat="1" applyFont="1" applyFill="1" applyBorder="1" applyAlignment="1" applyProtection="1">
      <alignment horizontal="right" vertical="center"/>
      <protection locked="0"/>
    </xf>
    <xf numFmtId="182" fontId="31" fillId="2" borderId="91" xfId="0" applyNumberFormat="1" applyFont="1" applyFill="1" applyBorder="1" applyAlignment="1" applyProtection="1">
      <alignment horizontal="right" vertical="center"/>
      <protection locked="0"/>
    </xf>
    <xf numFmtId="182" fontId="16" fillId="2" borderId="52" xfId="0" applyNumberFormat="1" applyFont="1" applyFill="1" applyBorder="1" applyAlignment="1" applyProtection="1">
      <alignment horizontal="right" vertical="center"/>
      <protection locked="0"/>
    </xf>
    <xf numFmtId="182" fontId="10" fillId="0" borderId="17" xfId="3" applyNumberFormat="1" applyFont="1" applyFill="1" applyBorder="1" applyAlignment="1" applyProtection="1">
      <alignment vertical="center"/>
    </xf>
    <xf numFmtId="182" fontId="10" fillId="0" borderId="114" xfId="5" applyNumberFormat="1" applyFont="1" applyFill="1" applyBorder="1" applyAlignment="1">
      <alignment horizontal="right" vertical="center"/>
    </xf>
    <xf numFmtId="182" fontId="16" fillId="0" borderId="39" xfId="5" applyNumberFormat="1" applyFont="1" applyFill="1" applyBorder="1" applyAlignment="1" applyProtection="1">
      <alignment horizontal="right"/>
    </xf>
    <xf numFmtId="182" fontId="25" fillId="0" borderId="21" xfId="0" applyNumberFormat="1" applyFont="1" applyFill="1" applyBorder="1" applyAlignment="1" applyProtection="1">
      <alignment horizontal="right" vertical="center"/>
      <protection locked="0"/>
    </xf>
    <xf numFmtId="182" fontId="25" fillId="0" borderId="36" xfId="0" applyNumberFormat="1" applyFont="1" applyFill="1" applyBorder="1" applyAlignment="1" applyProtection="1">
      <alignment horizontal="right" vertical="center"/>
      <protection locked="0"/>
    </xf>
    <xf numFmtId="182" fontId="25" fillId="0" borderId="52" xfId="0" applyNumberFormat="1" applyFont="1" applyFill="1" applyBorder="1" applyAlignment="1" applyProtection="1">
      <alignment horizontal="right" vertical="center"/>
      <protection locked="0"/>
    </xf>
    <xf numFmtId="179" fontId="12" fillId="0" borderId="33" xfId="5" applyNumberFormat="1" applyFont="1" applyFill="1" applyBorder="1" applyProtection="1"/>
    <xf numFmtId="179" fontId="12" fillId="0" borderId="114" xfId="3" applyNumberFormat="1" applyFont="1" applyFill="1" applyBorder="1" applyProtection="1"/>
    <xf numFmtId="179" fontId="12" fillId="0" borderId="37" xfId="5" applyNumberFormat="1" applyFont="1" applyFill="1" applyBorder="1" applyProtection="1"/>
    <xf numFmtId="179" fontId="12" fillId="0" borderId="126" xfId="3" applyNumberFormat="1" applyFont="1" applyFill="1" applyBorder="1" applyProtection="1"/>
    <xf numFmtId="179" fontId="16" fillId="0" borderId="207" xfId="0" applyNumberFormat="1" applyFont="1" applyBorder="1" applyAlignment="1">
      <alignment horizontal="right" vertical="center"/>
    </xf>
    <xf numFmtId="0" fontId="3" fillId="5" borderId="0" xfId="5" applyFont="1" applyFill="1"/>
    <xf numFmtId="179" fontId="22" fillId="0" borderId="28" xfId="0" applyNumberFormat="1" applyFont="1" applyFill="1" applyBorder="1" applyAlignment="1" applyProtection="1">
      <alignment horizontal="center" vertical="center"/>
      <protection locked="0"/>
    </xf>
    <xf numFmtId="182" fontId="10" fillId="0" borderId="98" xfId="5" applyNumberFormat="1" applyFont="1" applyFill="1" applyBorder="1" applyAlignment="1">
      <alignment vertical="center"/>
    </xf>
    <xf numFmtId="182" fontId="10" fillId="0" borderId="130" xfId="5" applyNumberFormat="1" applyFont="1" applyFill="1" applyBorder="1" applyAlignment="1">
      <alignment vertical="center"/>
    </xf>
    <xf numFmtId="182" fontId="25" fillId="0" borderId="32" xfId="0" applyNumberFormat="1" applyFont="1" applyFill="1" applyBorder="1"/>
    <xf numFmtId="182" fontId="25" fillId="0" borderId="34" xfId="0" applyNumberFormat="1" applyFont="1" applyFill="1" applyBorder="1"/>
    <xf numFmtId="183" fontId="16" fillId="0" borderId="115" xfId="0" applyNumberFormat="1" applyFont="1" applyFill="1" applyBorder="1"/>
    <xf numFmtId="183" fontId="16" fillId="0" borderId="21" xfId="5" applyNumberFormat="1" applyFont="1" applyFill="1" applyBorder="1" applyProtection="1"/>
    <xf numFmtId="183" fontId="16" fillId="0" borderId="21" xfId="5" applyNumberFormat="1" applyFont="1" applyFill="1" applyBorder="1" applyAlignment="1" applyProtection="1"/>
    <xf numFmtId="180" fontId="16" fillId="0" borderId="65" xfId="0" applyNumberFormat="1" applyFont="1" applyFill="1" applyBorder="1"/>
    <xf numFmtId="180" fontId="16" fillId="0" borderId="115" xfId="0" applyNumberFormat="1" applyFont="1" applyFill="1" applyBorder="1"/>
    <xf numFmtId="184" fontId="25" fillId="0" borderId="50" xfId="0" applyNumberFormat="1" applyFont="1" applyFill="1" applyBorder="1" applyAlignment="1" applyProtection="1">
      <protection locked="0"/>
    </xf>
    <xf numFmtId="182" fontId="16" fillId="0" borderId="22" xfId="5" applyNumberFormat="1" applyFont="1" applyFill="1" applyBorder="1" applyProtection="1"/>
    <xf numFmtId="184" fontId="16" fillId="0" borderId="32" xfId="5" applyNumberFormat="1" applyFont="1" applyFill="1" applyBorder="1" applyProtection="1"/>
    <xf numFmtId="177" fontId="16" fillId="0" borderId="33" xfId="5" applyNumberFormat="1" applyFont="1" applyFill="1" applyBorder="1" applyProtection="1"/>
    <xf numFmtId="180" fontId="16" fillId="0" borderId="33" xfId="5" applyNumberFormat="1" applyFont="1" applyFill="1" applyBorder="1" applyProtection="1"/>
    <xf numFmtId="180" fontId="16" fillId="0" borderId="69" xfId="5" applyNumberFormat="1" applyFont="1" applyFill="1" applyBorder="1" applyProtection="1"/>
    <xf numFmtId="177" fontId="16" fillId="0" borderId="21" xfId="5" applyNumberFormat="1" applyFont="1" applyFill="1" applyBorder="1" applyProtection="1"/>
    <xf numFmtId="180" fontId="16" fillId="0" borderId="21" xfId="5" applyNumberFormat="1" applyFont="1" applyFill="1" applyBorder="1" applyAlignment="1" applyProtection="1"/>
    <xf numFmtId="180" fontId="16" fillId="0" borderId="56" xfId="5" applyNumberFormat="1" applyFont="1" applyFill="1" applyBorder="1" applyAlignment="1" applyProtection="1"/>
    <xf numFmtId="180" fontId="16" fillId="0" borderId="21" xfId="5" applyNumberFormat="1" applyFont="1" applyFill="1" applyBorder="1" applyProtection="1"/>
    <xf numFmtId="180" fontId="16" fillId="0" borderId="56" xfId="5" applyNumberFormat="1" applyFont="1" applyFill="1" applyBorder="1" applyProtection="1"/>
    <xf numFmtId="0" fontId="16" fillId="0" borderId="78" xfId="0" applyFont="1" applyBorder="1" applyAlignment="1">
      <alignment horizontal="center" vertical="center"/>
    </xf>
    <xf numFmtId="0" fontId="16" fillId="0" borderId="167" xfId="0" applyFont="1" applyBorder="1" applyAlignment="1" applyProtection="1">
      <alignment vertical="center" wrapText="1"/>
    </xf>
    <xf numFmtId="177" fontId="10" fillId="0" borderId="167" xfId="0" applyNumberFormat="1" applyFont="1" applyBorder="1" applyAlignment="1" applyProtection="1">
      <alignment horizontal="center" vertical="center" wrapText="1"/>
    </xf>
    <xf numFmtId="180" fontId="10" fillId="0" borderId="167" xfId="0" applyNumberFormat="1" applyFont="1" applyBorder="1" applyAlignment="1" applyProtection="1">
      <alignment horizontal="center" vertical="center" wrapText="1"/>
    </xf>
    <xf numFmtId="182" fontId="10" fillId="0" borderId="167" xfId="0" applyNumberFormat="1" applyFont="1" applyBorder="1" applyAlignment="1" applyProtection="1">
      <alignment horizontal="right" vertical="center"/>
    </xf>
    <xf numFmtId="49" fontId="16" fillId="0" borderId="81" xfId="0" applyNumberFormat="1" applyFont="1" applyFill="1" applyBorder="1" applyAlignment="1">
      <alignment horizontal="center" vertical="center"/>
    </xf>
    <xf numFmtId="0" fontId="16" fillId="0" borderId="9" xfId="0" applyFont="1" applyBorder="1" applyAlignment="1" applyProtection="1">
      <alignment vertical="center" wrapText="1"/>
    </xf>
    <xf numFmtId="177" fontId="10" fillId="0" borderId="9" xfId="0" applyNumberFormat="1" applyFont="1" applyBorder="1" applyAlignment="1" applyProtection="1">
      <alignment horizontal="center" vertical="center" wrapText="1"/>
    </xf>
    <xf numFmtId="180" fontId="10" fillId="0" borderId="9" xfId="0" applyNumberFormat="1" applyFont="1" applyBorder="1" applyAlignment="1" applyProtection="1">
      <alignment horizontal="center" vertical="center" wrapText="1"/>
    </xf>
    <xf numFmtId="182" fontId="10" fillId="0" borderId="9" xfId="0" applyNumberFormat="1" applyFont="1" applyBorder="1" applyAlignment="1" applyProtection="1">
      <alignment horizontal="right" vertical="center"/>
    </xf>
    <xf numFmtId="49" fontId="16" fillId="0" borderId="10" xfId="0" applyNumberFormat="1" applyFont="1" applyFill="1" applyBorder="1" applyAlignment="1">
      <alignment horizontal="center" vertical="center"/>
    </xf>
    <xf numFmtId="0" fontId="16" fillId="0" borderId="187" xfId="0" applyFont="1" applyBorder="1" applyAlignment="1" applyProtection="1">
      <alignment vertical="center" wrapText="1"/>
    </xf>
    <xf numFmtId="177" fontId="10" fillId="0" borderId="187" xfId="0" applyNumberFormat="1" applyFont="1" applyBorder="1" applyAlignment="1" applyProtection="1">
      <alignment horizontal="center" vertical="center" wrapText="1"/>
    </xf>
    <xf numFmtId="180" fontId="10" fillId="0" borderId="187" xfId="0" applyNumberFormat="1" applyFont="1" applyBorder="1" applyAlignment="1" applyProtection="1">
      <alignment horizontal="center" vertical="center" wrapText="1"/>
    </xf>
    <xf numFmtId="182" fontId="10" fillId="0" borderId="187" xfId="0" applyNumberFormat="1" applyFont="1" applyBorder="1" applyAlignment="1" applyProtection="1">
      <alignment horizontal="right" vertical="center"/>
    </xf>
    <xf numFmtId="49" fontId="16" fillId="0" borderId="188" xfId="0" applyNumberFormat="1" applyFont="1" applyFill="1" applyBorder="1" applyAlignment="1">
      <alignment horizontal="center" vertical="center"/>
    </xf>
    <xf numFmtId="177" fontId="10" fillId="0" borderId="14" xfId="0" applyNumberFormat="1" applyFont="1" applyBorder="1" applyAlignment="1" applyProtection="1">
      <alignment horizontal="center" vertical="center" wrapText="1"/>
    </xf>
    <xf numFmtId="180" fontId="10" fillId="0" borderId="14" xfId="0" applyNumberFormat="1" applyFont="1" applyBorder="1" applyAlignment="1" applyProtection="1">
      <alignment horizontal="center" vertical="center" wrapText="1"/>
    </xf>
    <xf numFmtId="182" fontId="10" fillId="0" borderId="14" xfId="0" applyNumberFormat="1" applyFont="1" applyBorder="1" applyAlignment="1" applyProtection="1">
      <alignment horizontal="right"/>
    </xf>
    <xf numFmtId="176" fontId="10" fillId="0" borderId="15" xfId="1" applyNumberFormat="1" applyFont="1" applyBorder="1" applyAlignment="1">
      <alignment horizontal="right"/>
    </xf>
    <xf numFmtId="182" fontId="10" fillId="2" borderId="85" xfId="0" applyNumberFormat="1" applyFont="1" applyFill="1" applyBorder="1" applyAlignment="1">
      <alignment horizontal="right"/>
    </xf>
    <xf numFmtId="176" fontId="10" fillId="0" borderId="86" xfId="1" applyNumberFormat="1" applyFont="1" applyBorder="1" applyAlignment="1">
      <alignment horizontal="right"/>
    </xf>
    <xf numFmtId="0" fontId="2" fillId="0" borderId="0" xfId="10"/>
    <xf numFmtId="0" fontId="45" fillId="0" borderId="0" xfId="10" applyFont="1" applyAlignment="1">
      <alignment vertical="center"/>
    </xf>
    <xf numFmtId="0" fontId="46" fillId="0" borderId="0" xfId="10" applyFont="1" applyAlignment="1"/>
    <xf numFmtId="182" fontId="31" fillId="2" borderId="224" xfId="0" applyNumberFormat="1" applyFont="1" applyFill="1" applyBorder="1" applyAlignment="1" applyProtection="1">
      <alignment horizontal="right" vertical="center"/>
      <protection locked="0"/>
    </xf>
    <xf numFmtId="184" fontId="25" fillId="2" borderId="256" xfId="0" applyNumberFormat="1" applyFont="1" applyFill="1" applyBorder="1" applyAlignment="1" applyProtection="1">
      <protection locked="0"/>
    </xf>
    <xf numFmtId="177" fontId="10" fillId="0" borderId="239" xfId="5" applyNumberFormat="1" applyFont="1" applyFill="1" applyBorder="1" applyAlignment="1" applyProtection="1">
      <alignment horizontal="center" vertical="center"/>
    </xf>
    <xf numFmtId="177" fontId="10" fillId="0" borderId="240" xfId="5" applyNumberFormat="1" applyFont="1" applyFill="1" applyBorder="1" applyAlignment="1" applyProtection="1">
      <alignment vertical="center"/>
    </xf>
    <xf numFmtId="177" fontId="35" fillId="0" borderId="231" xfId="0" applyNumberFormat="1" applyFont="1" applyFill="1" applyBorder="1" applyAlignment="1" applyProtection="1">
      <alignment vertical="center"/>
      <protection locked="0"/>
    </xf>
    <xf numFmtId="177" fontId="35" fillId="0" borderId="139" xfId="0" applyNumberFormat="1" applyFont="1" applyFill="1" applyBorder="1" applyAlignment="1" applyProtection="1">
      <alignment vertical="center"/>
      <protection locked="0"/>
    </xf>
    <xf numFmtId="177" fontId="35" fillId="0" borderId="162" xfId="0" applyNumberFormat="1" applyFont="1" applyFill="1" applyBorder="1" applyAlignment="1" applyProtection="1">
      <alignment vertical="center"/>
      <protection locked="0"/>
    </xf>
    <xf numFmtId="177" fontId="35" fillId="0" borderId="163" xfId="0" applyNumberFormat="1" applyFont="1" applyFill="1" applyBorder="1" applyAlignment="1" applyProtection="1">
      <alignment vertical="center"/>
      <protection locked="0"/>
    </xf>
    <xf numFmtId="177" fontId="35" fillId="0" borderId="226" xfId="0" applyNumberFormat="1" applyFont="1" applyFill="1" applyBorder="1" applyAlignment="1" applyProtection="1">
      <alignment vertical="center"/>
      <protection locked="0"/>
    </xf>
    <xf numFmtId="177" fontId="25" fillId="2" borderId="275" xfId="5" applyNumberFormat="1" applyFont="1" applyFill="1" applyBorder="1" applyProtection="1"/>
    <xf numFmtId="177" fontId="25" fillId="2" borderId="75" xfId="5" applyNumberFormat="1" applyFont="1" applyFill="1" applyBorder="1" applyProtection="1"/>
    <xf numFmtId="177" fontId="35" fillId="0" borderId="268" xfId="0" applyNumberFormat="1" applyFont="1" applyFill="1" applyBorder="1" applyAlignment="1" applyProtection="1">
      <protection locked="0"/>
    </xf>
    <xf numFmtId="177" fontId="25" fillId="0" borderId="264" xfId="5" applyNumberFormat="1" applyFont="1" applyFill="1" applyBorder="1" applyProtection="1"/>
    <xf numFmtId="177" fontId="25" fillId="0" borderId="75" xfId="5" applyNumberFormat="1" applyFont="1" applyFill="1" applyBorder="1" applyProtection="1"/>
    <xf numFmtId="177" fontId="25" fillId="0" borderId="366" xfId="5" applyNumberFormat="1" applyFont="1" applyFill="1" applyBorder="1" applyProtection="1"/>
    <xf numFmtId="177" fontId="16" fillId="0" borderId="164" xfId="0" applyNumberFormat="1" applyFont="1" applyFill="1" applyBorder="1" applyAlignment="1" applyProtection="1">
      <protection locked="0"/>
    </xf>
    <xf numFmtId="177" fontId="31" fillId="0" borderId="265" xfId="0" applyNumberFormat="1" applyFont="1" applyFill="1" applyBorder="1" applyAlignment="1" applyProtection="1">
      <protection locked="0"/>
    </xf>
    <xf numFmtId="177" fontId="25" fillId="0" borderId="202" xfId="5" applyNumberFormat="1" applyFont="1" applyFill="1" applyBorder="1" applyProtection="1"/>
    <xf numFmtId="177" fontId="16" fillId="0" borderId="367" xfId="0" applyNumberFormat="1" applyFont="1" applyFill="1" applyBorder="1" applyAlignment="1" applyProtection="1">
      <protection locked="0"/>
    </xf>
    <xf numFmtId="177" fontId="25" fillId="2" borderId="264" xfId="5" applyNumberFormat="1" applyFont="1" applyFill="1" applyBorder="1" applyProtection="1"/>
    <xf numFmtId="177" fontId="25" fillId="3" borderId="75" xfId="5" applyNumberFormat="1" applyFont="1" applyFill="1" applyBorder="1" applyProtection="1"/>
    <xf numFmtId="177" fontId="25" fillId="2" borderId="366" xfId="5" applyNumberFormat="1" applyFont="1" applyFill="1" applyBorder="1" applyProtection="1"/>
    <xf numFmtId="177" fontId="25" fillId="2" borderId="268" xfId="0" applyNumberFormat="1" applyFont="1" applyFill="1" applyBorder="1" applyAlignment="1" applyProtection="1">
      <protection locked="0"/>
    </xf>
    <xf numFmtId="177" fontId="25" fillId="0" borderId="275" xfId="5" applyNumberFormat="1" applyFont="1" applyFill="1" applyBorder="1" applyProtection="1"/>
    <xf numFmtId="177" fontId="25" fillId="0" borderId="240" xfId="0" applyNumberFormat="1" applyFont="1" applyFill="1" applyBorder="1" applyAlignment="1" applyProtection="1">
      <protection locked="0"/>
    </xf>
    <xf numFmtId="177" fontId="25" fillId="2" borderId="367" xfId="0" applyNumberFormat="1" applyFont="1" applyFill="1" applyBorder="1" applyAlignment="1" applyProtection="1">
      <protection locked="0"/>
    </xf>
    <xf numFmtId="177" fontId="25" fillId="0" borderId="232" xfId="0" applyNumberFormat="1" applyFont="1" applyFill="1" applyBorder="1" applyAlignment="1" applyProtection="1">
      <protection locked="0"/>
    </xf>
    <xf numFmtId="177" fontId="25" fillId="0" borderId="367" xfId="0" applyNumberFormat="1" applyFont="1" applyFill="1" applyBorder="1" applyAlignment="1" applyProtection="1">
      <protection locked="0"/>
    </xf>
    <xf numFmtId="177" fontId="16" fillId="0" borderId="264" xfId="5" applyNumberFormat="1" applyFont="1" applyFill="1" applyBorder="1" applyProtection="1"/>
    <xf numFmtId="177" fontId="16" fillId="0" borderId="75" xfId="5" applyNumberFormat="1" applyFont="1" applyFill="1" applyBorder="1" applyProtection="1"/>
    <xf numFmtId="177" fontId="25" fillId="0" borderId="373" xfId="0" applyNumberFormat="1" applyFont="1" applyFill="1" applyBorder="1" applyAlignment="1" applyProtection="1">
      <protection locked="0"/>
    </xf>
    <xf numFmtId="177" fontId="25" fillId="0" borderId="365" xfId="5" applyNumberFormat="1" applyFont="1" applyFill="1" applyBorder="1" applyProtection="1"/>
    <xf numFmtId="177" fontId="35" fillId="0" borderId="23" xfId="0" applyNumberFormat="1" applyFont="1" applyFill="1" applyBorder="1" applyAlignment="1" applyProtection="1">
      <protection locked="0"/>
    </xf>
    <xf numFmtId="177" fontId="25" fillId="0" borderId="229" xfId="5" applyNumberFormat="1" applyFont="1" applyFill="1" applyBorder="1" applyProtection="1"/>
    <xf numFmtId="182" fontId="10" fillId="2" borderId="301" xfId="4" applyNumberFormat="1" applyFont="1" applyFill="1" applyBorder="1" applyAlignment="1" applyProtection="1">
      <alignment vertical="center"/>
    </xf>
    <xf numFmtId="182" fontId="10" fillId="2" borderId="17" xfId="4" applyNumberFormat="1" applyFont="1" applyFill="1" applyBorder="1" applyAlignment="1" applyProtection="1">
      <alignment vertical="center"/>
    </xf>
    <xf numFmtId="182" fontId="10" fillId="2" borderId="125" xfId="4" applyNumberFormat="1" applyFont="1" applyFill="1" applyBorder="1" applyAlignment="1" applyProtection="1">
      <alignment vertical="center"/>
    </xf>
    <xf numFmtId="182" fontId="10" fillId="2" borderId="210" xfId="4" applyNumberFormat="1" applyFont="1" applyFill="1" applyBorder="1" applyAlignment="1" applyProtection="1">
      <alignment vertical="center"/>
    </xf>
    <xf numFmtId="182" fontId="44" fillId="0" borderId="27" xfId="9" applyNumberFormat="1" applyFont="1" applyBorder="1">
      <alignment vertical="center"/>
    </xf>
    <xf numFmtId="0" fontId="10" fillId="2" borderId="11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77" xfId="0" applyFont="1" applyFill="1" applyBorder="1" applyAlignment="1">
      <alignment horizontal="center" vertical="center"/>
    </xf>
    <xf numFmtId="0" fontId="45" fillId="0" borderId="0" xfId="10" applyFont="1" applyAlignment="1">
      <alignment horizontal="center" vertical="center"/>
    </xf>
    <xf numFmtId="179" fontId="10" fillId="0" borderId="23" xfId="0" applyNumberFormat="1" applyFont="1" applyFill="1" applyBorder="1" applyAlignment="1" applyProtection="1">
      <alignment vertical="center" shrinkToFit="1"/>
      <protection locked="0"/>
    </xf>
    <xf numFmtId="0" fontId="10" fillId="0" borderId="9" xfId="6" applyNumberFormat="1" applyFont="1" applyFill="1" applyBorder="1" applyAlignment="1">
      <alignment horizontal="center" vertical="center"/>
    </xf>
    <xf numFmtId="179" fontId="11" fillId="0" borderId="122" xfId="0" applyNumberFormat="1" applyFont="1" applyFill="1" applyBorder="1" applyAlignment="1" applyProtection="1">
      <alignment horizontal="center" vertical="center" wrapText="1"/>
      <protection locked="0"/>
    </xf>
    <xf numFmtId="179" fontId="11" fillId="0" borderId="317" xfId="0" applyNumberFormat="1" applyFont="1" applyFill="1" applyBorder="1" applyAlignment="1" applyProtection="1">
      <alignment horizontal="center" vertical="center" wrapText="1"/>
      <protection locked="0"/>
    </xf>
    <xf numFmtId="179" fontId="10" fillId="0" borderId="159" xfId="0" applyNumberFormat="1" applyFont="1" applyFill="1" applyBorder="1" applyAlignment="1" applyProtection="1">
      <alignment horizontal="center" vertical="center" wrapText="1"/>
      <protection locked="0"/>
    </xf>
    <xf numFmtId="179" fontId="11" fillId="0" borderId="316" xfId="0" applyNumberFormat="1" applyFont="1" applyFill="1" applyBorder="1" applyAlignment="1" applyProtection="1">
      <alignment horizontal="center" vertical="center" wrapText="1"/>
      <protection locked="0"/>
    </xf>
    <xf numFmtId="0" fontId="10" fillId="0" borderId="291" xfId="0" applyFont="1" applyFill="1" applyBorder="1" applyAlignment="1">
      <alignment horizontal="center" vertical="center" textRotation="255"/>
    </xf>
    <xf numFmtId="0" fontId="10" fillId="0" borderId="285" xfId="0" applyFont="1" applyFill="1" applyBorder="1" applyAlignment="1">
      <alignment horizontal="center" vertical="center" textRotation="255"/>
    </xf>
    <xf numFmtId="0" fontId="10" fillId="0" borderId="292" xfId="0" applyFont="1" applyFill="1" applyBorder="1" applyAlignment="1">
      <alignment horizontal="center" vertical="center" textRotation="255"/>
    </xf>
    <xf numFmtId="179" fontId="10" fillId="0" borderId="314" xfId="0" applyNumberFormat="1" applyFont="1" applyFill="1" applyBorder="1" applyAlignment="1" applyProtection="1">
      <alignment horizontal="center" vertical="center" wrapText="1"/>
      <protection locked="0"/>
    </xf>
    <xf numFmtId="179" fontId="10" fillId="0" borderId="315" xfId="0" applyNumberFormat="1" applyFont="1" applyFill="1" applyBorder="1" applyAlignment="1" applyProtection="1">
      <alignment horizontal="center" vertical="center" wrapText="1"/>
      <protection locked="0"/>
    </xf>
    <xf numFmtId="0" fontId="10" fillId="0" borderId="18" xfId="6" applyFont="1" applyFill="1" applyBorder="1" applyAlignment="1">
      <alignment horizontal="center" vertical="center"/>
    </xf>
    <xf numFmtId="0" fontId="10" fillId="0" borderId="9" xfId="6" applyFont="1" applyFill="1" applyBorder="1" applyAlignment="1">
      <alignment horizontal="center" vertical="center"/>
    </xf>
    <xf numFmtId="179" fontId="10" fillId="0" borderId="316" xfId="0" applyNumberFormat="1" applyFont="1" applyFill="1" applyBorder="1" applyAlignment="1" applyProtection="1">
      <alignment horizontal="center" vertical="center" wrapText="1"/>
      <protection locked="0"/>
    </xf>
    <xf numFmtId="0" fontId="10" fillId="0" borderId="18" xfId="6" applyNumberFormat="1" applyFont="1" applyFill="1" applyBorder="1" applyAlignment="1">
      <alignment horizontal="center" vertical="center"/>
    </xf>
    <xf numFmtId="179" fontId="10" fillId="0" borderId="22" xfId="0" applyNumberFormat="1" applyFont="1" applyFill="1" applyBorder="1" applyAlignment="1" applyProtection="1">
      <alignment horizontal="center" vertical="center" wrapText="1"/>
      <protection locked="0"/>
    </xf>
    <xf numFmtId="179" fontId="11" fillId="0" borderId="106" xfId="0" applyNumberFormat="1" applyFont="1" applyFill="1" applyBorder="1" applyAlignment="1" applyProtection="1">
      <alignment horizontal="center" vertical="center" wrapText="1"/>
      <protection locked="0"/>
    </xf>
    <xf numFmtId="0" fontId="10" fillId="0" borderId="234" xfId="6" applyFont="1" applyFill="1" applyBorder="1" applyAlignment="1">
      <alignment horizontal="center" vertical="center"/>
    </xf>
    <xf numFmtId="0" fontId="10" fillId="0" borderId="9" xfId="0" applyFont="1" applyFill="1" applyBorder="1" applyAlignment="1">
      <alignment horizontal="center" vertical="center"/>
    </xf>
    <xf numFmtId="179" fontId="10" fillId="0" borderId="106" xfId="0" applyNumberFormat="1" applyFont="1" applyFill="1" applyBorder="1" applyAlignment="1" applyProtection="1">
      <alignment horizontal="center" vertical="center" wrapText="1"/>
      <protection locked="0"/>
    </xf>
    <xf numFmtId="0" fontId="10" fillId="0" borderId="234" xfId="6" applyNumberFormat="1" applyFont="1" applyFill="1" applyBorder="1" applyAlignment="1">
      <alignment horizontal="center" vertical="center"/>
    </xf>
    <xf numFmtId="179" fontId="18" fillId="0" borderId="0" xfId="0" applyNumberFormat="1" applyFont="1" applyFill="1" applyAlignment="1" applyProtection="1">
      <alignment horizontal="left" vertical="center"/>
      <protection locked="0"/>
    </xf>
    <xf numFmtId="0" fontId="10" fillId="0" borderId="21"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4" xfId="0" applyFont="1" applyFill="1" applyBorder="1" applyAlignment="1">
      <alignment horizontal="center" vertical="center" textRotation="255"/>
    </xf>
    <xf numFmtId="0" fontId="10" fillId="0" borderId="103" xfId="5" applyFont="1" applyFill="1" applyBorder="1" applyAlignment="1" applyProtection="1">
      <alignment horizontal="center" vertical="center" wrapText="1"/>
    </xf>
    <xf numFmtId="0" fontId="10" fillId="0" borderId="112" xfId="5" applyFont="1" applyFill="1" applyBorder="1" applyAlignment="1" applyProtection="1">
      <alignment horizontal="center" vertical="center"/>
    </xf>
    <xf numFmtId="0" fontId="10" fillId="0" borderId="302"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49" fontId="10" fillId="0" borderId="208" xfId="5" applyNumberFormat="1" applyFont="1" applyFill="1" applyBorder="1" applyAlignment="1" applyProtection="1">
      <alignment horizontal="center" vertical="center" wrapText="1"/>
    </xf>
    <xf numFmtId="49" fontId="10" fillId="0" borderId="16" xfId="5" applyNumberFormat="1" applyFont="1" applyFill="1" applyBorder="1" applyAlignment="1" applyProtection="1">
      <alignment horizontal="center" vertical="center" wrapText="1"/>
    </xf>
    <xf numFmtId="49" fontId="10" fillId="0" borderId="53" xfId="5" applyNumberFormat="1" applyFont="1" applyFill="1" applyBorder="1" applyAlignment="1" applyProtection="1">
      <alignment horizontal="center" vertical="center" wrapText="1"/>
    </xf>
    <xf numFmtId="0" fontId="10" fillId="0" borderId="30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04" xfId="0" applyFont="1" applyFill="1" applyBorder="1" applyAlignment="1">
      <alignment horizontal="center" vertical="center"/>
    </xf>
    <xf numFmtId="0" fontId="10" fillId="0" borderId="156"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289" xfId="0" applyFont="1" applyFill="1" applyBorder="1" applyAlignment="1">
      <alignment horizontal="center" vertical="center" textRotation="255"/>
    </xf>
    <xf numFmtId="0" fontId="10" fillId="0" borderId="290" xfId="0" applyFont="1" applyFill="1" applyBorder="1" applyAlignment="1">
      <alignment horizontal="center" vertical="center" textRotation="255"/>
    </xf>
    <xf numFmtId="0" fontId="10" fillId="0" borderId="36" xfId="0" applyFont="1" applyFill="1" applyBorder="1" applyAlignment="1">
      <alignment horizontal="center" vertical="center"/>
    </xf>
    <xf numFmtId="0" fontId="10" fillId="0" borderId="308" xfId="5" applyFont="1" applyFill="1" applyBorder="1" applyAlignment="1" applyProtection="1">
      <alignment horizontal="center" vertical="center" wrapText="1"/>
    </xf>
    <xf numFmtId="0" fontId="10" fillId="0" borderId="55" xfId="5" applyFont="1" applyFill="1" applyBorder="1" applyAlignment="1" applyProtection="1">
      <alignment horizontal="center" vertical="center"/>
    </xf>
    <xf numFmtId="0" fontId="10" fillId="0" borderId="35" xfId="5" applyFont="1" applyFill="1" applyBorder="1" applyAlignment="1" applyProtection="1">
      <alignment horizontal="center" vertical="center" wrapText="1"/>
    </xf>
    <xf numFmtId="0" fontId="10" fillId="0" borderId="60" xfId="5" applyFont="1" applyFill="1" applyBorder="1" applyAlignment="1" applyProtection="1">
      <alignment horizontal="center" vertical="center"/>
    </xf>
    <xf numFmtId="0" fontId="10" fillId="0" borderId="311" xfId="5" applyFont="1" applyFill="1" applyBorder="1" applyAlignment="1" applyProtection="1">
      <alignment horizontal="center" vertical="center"/>
    </xf>
    <xf numFmtId="0" fontId="10" fillId="0" borderId="70" xfId="5" applyFont="1" applyFill="1" applyBorder="1" applyAlignment="1" applyProtection="1">
      <alignment horizontal="center" vertical="center"/>
    </xf>
    <xf numFmtId="0" fontId="10" fillId="0" borderId="71" xfId="5" applyFont="1" applyFill="1" applyBorder="1" applyAlignment="1" applyProtection="1">
      <alignment horizontal="center" vertical="center"/>
    </xf>
    <xf numFmtId="0" fontId="10" fillId="0" borderId="313" xfId="6" applyNumberFormat="1" applyFont="1" applyFill="1" applyBorder="1" applyAlignment="1">
      <alignment horizontal="center" vertical="center"/>
    </xf>
    <xf numFmtId="0" fontId="10" fillId="0" borderId="293" xfId="5" applyFont="1" applyFill="1" applyBorder="1" applyAlignment="1" applyProtection="1">
      <alignment horizontal="center" vertical="center" wrapText="1"/>
    </xf>
    <xf numFmtId="0" fontId="10" fillId="0" borderId="150" xfId="5" applyFont="1" applyFill="1" applyBorder="1" applyAlignment="1" applyProtection="1">
      <alignment horizontal="center" vertical="center" wrapText="1"/>
    </xf>
    <xf numFmtId="0" fontId="10" fillId="0" borderId="168" xfId="5" applyFont="1" applyFill="1" applyBorder="1" applyAlignment="1" applyProtection="1">
      <alignment horizontal="center" vertical="center" wrapText="1"/>
    </xf>
    <xf numFmtId="0" fontId="10" fillId="0" borderId="20" xfId="0" applyFont="1" applyFill="1" applyBorder="1" applyAlignment="1">
      <alignment horizontal="center" vertical="center"/>
    </xf>
    <xf numFmtId="0" fontId="10" fillId="0" borderId="301" xfId="0" applyFont="1" applyFill="1" applyBorder="1" applyAlignment="1">
      <alignment horizontal="center" vertical="center"/>
    </xf>
    <xf numFmtId="0" fontId="10" fillId="0" borderId="305" xfId="0" applyFont="1" applyFill="1" applyBorder="1" applyAlignment="1">
      <alignment horizontal="center" vertical="center"/>
    </xf>
    <xf numFmtId="0" fontId="10" fillId="0" borderId="306" xfId="0" applyFont="1" applyFill="1" applyBorder="1" applyAlignment="1">
      <alignment horizontal="center" vertical="center"/>
    </xf>
    <xf numFmtId="0" fontId="10" fillId="0" borderId="307" xfId="0" applyFont="1" applyFill="1" applyBorder="1" applyAlignment="1">
      <alignment horizontal="center" vertical="center"/>
    </xf>
    <xf numFmtId="0" fontId="12" fillId="0" borderId="305" xfId="5" applyFont="1" applyFill="1" applyBorder="1" applyAlignment="1" applyProtection="1">
      <alignment horizontal="center" vertical="center"/>
    </xf>
    <xf numFmtId="0" fontId="10" fillId="0" borderId="58" xfId="0" applyFont="1" applyFill="1" applyBorder="1" applyAlignment="1">
      <alignment horizontal="center" vertical="center"/>
    </xf>
    <xf numFmtId="0" fontId="10" fillId="0" borderId="309" xfId="0" applyFont="1" applyFill="1" applyBorder="1" applyAlignment="1">
      <alignment horizontal="center" vertical="center"/>
    </xf>
    <xf numFmtId="0" fontId="10" fillId="0" borderId="310" xfId="0" applyFont="1" applyFill="1" applyBorder="1" applyAlignment="1">
      <alignment horizontal="center" vertical="center"/>
    </xf>
    <xf numFmtId="0" fontId="10" fillId="0" borderId="210" xfId="0" applyFont="1" applyFill="1" applyBorder="1" applyAlignment="1">
      <alignment horizontal="center" vertical="center"/>
    </xf>
    <xf numFmtId="0" fontId="10" fillId="0" borderId="96" xfId="6" applyNumberFormat="1" applyFont="1" applyFill="1" applyBorder="1" applyAlignment="1">
      <alignment horizontal="center" vertical="center"/>
    </xf>
    <xf numFmtId="0" fontId="10" fillId="0" borderId="134" xfId="6" applyNumberFormat="1" applyFont="1" applyFill="1" applyBorder="1" applyAlignment="1">
      <alignment horizontal="center" vertical="center"/>
    </xf>
    <xf numFmtId="0" fontId="10" fillId="0" borderId="312" xfId="0" applyFont="1" applyFill="1" applyBorder="1" applyAlignment="1">
      <alignment horizontal="center" vertical="center"/>
    </xf>
    <xf numFmtId="0" fontId="10" fillId="0" borderId="199" xfId="6" applyNumberFormat="1" applyFont="1" applyFill="1" applyBorder="1" applyAlignment="1">
      <alignment horizontal="center" vertical="center"/>
    </xf>
    <xf numFmtId="0" fontId="10" fillId="0" borderId="138" xfId="6" applyNumberFormat="1" applyFont="1" applyFill="1" applyBorder="1" applyAlignment="1">
      <alignment horizontal="center" vertical="center"/>
    </xf>
    <xf numFmtId="0" fontId="12" fillId="0" borderId="266" xfId="5" applyFont="1" applyFill="1" applyBorder="1" applyAlignment="1" applyProtection="1">
      <alignment horizontal="center" vertical="center" wrapText="1"/>
    </xf>
    <xf numFmtId="0" fontId="12" fillId="0" borderId="150" xfId="5" applyFont="1" applyFill="1" applyBorder="1" applyAlignment="1" applyProtection="1">
      <alignment horizontal="center" vertical="center" wrapText="1"/>
    </xf>
    <xf numFmtId="0" fontId="12" fillId="0" borderId="168" xfId="5" applyFont="1" applyFill="1" applyBorder="1" applyAlignment="1" applyProtection="1">
      <alignment horizontal="center" vertical="center" wrapText="1"/>
    </xf>
    <xf numFmtId="0" fontId="3" fillId="0" borderId="0" xfId="5" applyFont="1" applyFill="1" applyAlignment="1">
      <alignment horizontal="center" wrapText="1"/>
    </xf>
    <xf numFmtId="0" fontId="12" fillId="0" borderId="294" xfId="5" applyFont="1" applyFill="1" applyBorder="1" applyAlignment="1" applyProtection="1">
      <alignment horizontal="center" vertical="center" wrapText="1"/>
    </xf>
    <xf numFmtId="0" fontId="12" fillId="0" borderId="295" xfId="5" applyFont="1" applyFill="1" applyBorder="1" applyAlignment="1" applyProtection="1">
      <alignment horizontal="center" vertical="center" wrapText="1"/>
    </xf>
    <xf numFmtId="0" fontId="12" fillId="0" borderId="296" xfId="5" applyFont="1" applyFill="1" applyBorder="1" applyAlignment="1" applyProtection="1">
      <alignment horizontal="center" vertical="center" wrapText="1"/>
    </xf>
    <xf numFmtId="0" fontId="12" fillId="0" borderId="26" xfId="5" applyFont="1" applyFill="1" applyBorder="1" applyAlignment="1" applyProtection="1">
      <alignment horizontal="center" vertical="center" wrapText="1"/>
    </xf>
    <xf numFmtId="0" fontId="12" fillId="0" borderId="16"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0" fontId="12" fillId="0" borderId="149" xfId="5" applyFont="1" applyFill="1" applyBorder="1" applyAlignment="1" applyProtection="1">
      <alignment horizontal="center" vertical="center" wrapText="1"/>
    </xf>
    <xf numFmtId="0" fontId="12" fillId="0" borderId="150" xfId="5" applyFont="1" applyFill="1" applyBorder="1" applyAlignment="1" applyProtection="1">
      <alignment horizontal="center" vertical="center"/>
    </xf>
    <xf numFmtId="0" fontId="10" fillId="0" borderId="297" xfId="0" applyFont="1" applyFill="1" applyBorder="1" applyAlignment="1">
      <alignment horizontal="center" vertical="center"/>
    </xf>
    <xf numFmtId="0" fontId="10" fillId="0" borderId="153" xfId="0" applyFont="1" applyFill="1" applyBorder="1" applyAlignment="1">
      <alignment horizontal="center" vertical="center"/>
    </xf>
    <xf numFmtId="0" fontId="10" fillId="0" borderId="152" xfId="0" applyFont="1" applyFill="1" applyBorder="1" applyAlignment="1">
      <alignment horizontal="center" vertical="center"/>
    </xf>
    <xf numFmtId="0" fontId="12" fillId="0" borderId="298" xfId="5" applyFont="1" applyFill="1" applyBorder="1" applyAlignment="1" applyProtection="1">
      <alignment horizontal="center" vertical="center"/>
    </xf>
    <xf numFmtId="0" fontId="12" fillId="0" borderId="299" xfId="5" applyFont="1" applyFill="1" applyBorder="1" applyAlignment="1" applyProtection="1">
      <alignment horizontal="center" vertical="center"/>
    </xf>
    <xf numFmtId="0" fontId="10" fillId="0" borderId="300" xfId="0" applyFont="1" applyFill="1" applyBorder="1" applyAlignment="1">
      <alignment horizontal="center" vertical="center"/>
    </xf>
    <xf numFmtId="0" fontId="10" fillId="0" borderId="208" xfId="5" applyFont="1" applyFill="1" applyBorder="1" applyAlignment="1" applyProtection="1">
      <alignment horizontal="center" vertical="center" wrapText="1"/>
    </xf>
    <xf numFmtId="0" fontId="10" fillId="0" borderId="16" xfId="5" applyFont="1" applyFill="1" applyBorder="1" applyAlignment="1" applyProtection="1">
      <alignment horizontal="center" vertical="center" wrapText="1"/>
    </xf>
    <xf numFmtId="0" fontId="10" fillId="0" borderId="53" xfId="5" applyFont="1" applyFill="1" applyBorder="1" applyAlignment="1" applyProtection="1">
      <alignment horizontal="center" vertical="center" wrapText="1"/>
    </xf>
    <xf numFmtId="49" fontId="10" fillId="0" borderId="289" xfId="0" applyNumberFormat="1" applyFont="1" applyFill="1" applyBorder="1" applyAlignment="1">
      <alignment horizontal="center" vertical="center" textRotation="255"/>
    </xf>
    <xf numFmtId="49" fontId="10" fillId="0" borderId="285" xfId="0" applyNumberFormat="1" applyFont="1" applyFill="1" applyBorder="1" applyAlignment="1">
      <alignment horizontal="center" vertical="center" textRotation="255"/>
    </xf>
    <xf numFmtId="49" fontId="10" fillId="0" borderId="290" xfId="0" applyNumberFormat="1" applyFont="1" applyFill="1" applyBorder="1" applyAlignment="1">
      <alignment horizontal="center" vertical="center" textRotation="255"/>
    </xf>
    <xf numFmtId="179" fontId="10" fillId="0" borderId="289" xfId="0" applyNumberFormat="1" applyFont="1" applyFill="1" applyBorder="1" applyAlignment="1" applyProtection="1">
      <alignment horizontal="center" vertical="center" textRotation="255"/>
      <protection locked="0"/>
    </xf>
    <xf numFmtId="179" fontId="10" fillId="0" borderId="285" xfId="0" applyNumberFormat="1" applyFont="1" applyFill="1" applyBorder="1" applyAlignment="1" applyProtection="1">
      <alignment horizontal="center" vertical="center" textRotation="255"/>
      <protection locked="0"/>
    </xf>
    <xf numFmtId="179" fontId="10" fillId="0" borderId="292" xfId="0" applyNumberFormat="1" applyFont="1" applyFill="1" applyBorder="1" applyAlignment="1" applyProtection="1">
      <alignment horizontal="center" vertical="center" textRotation="255"/>
      <protection locked="0"/>
    </xf>
    <xf numFmtId="179" fontId="17" fillId="0" borderId="0" xfId="0" applyNumberFormat="1" applyFont="1" applyAlignment="1">
      <alignment horizontal="left" wrapText="1"/>
    </xf>
    <xf numFmtId="179" fontId="16" fillId="0" borderId="167" xfId="0" applyNumberFormat="1" applyFont="1" applyBorder="1" applyAlignment="1">
      <alignment horizontal="center" vertical="center"/>
    </xf>
    <xf numFmtId="179" fontId="16" fillId="0" borderId="207" xfId="0" applyNumberFormat="1" applyFont="1" applyBorder="1" applyAlignment="1">
      <alignment horizontal="center" vertical="center"/>
    </xf>
    <xf numFmtId="179" fontId="16" fillId="0" borderId="187" xfId="0" applyNumberFormat="1" applyFont="1" applyBorder="1" applyAlignment="1">
      <alignment horizontal="center" vertical="center"/>
    </xf>
    <xf numFmtId="179" fontId="16" fillId="0" borderId="277" xfId="0" applyNumberFormat="1" applyFont="1" applyBorder="1" applyAlignment="1">
      <alignment horizontal="center" vertical="center"/>
    </xf>
    <xf numFmtId="179" fontId="16" fillId="0" borderId="331" xfId="0" applyNumberFormat="1" applyFont="1" applyBorder="1" applyAlignment="1">
      <alignment horizontal="center" vertical="center"/>
    </xf>
    <xf numFmtId="179" fontId="16" fillId="0" borderId="183" xfId="0" applyNumberFormat="1" applyFont="1" applyBorder="1" applyAlignment="1">
      <alignment horizontal="center" vertical="center"/>
    </xf>
    <xf numFmtId="179" fontId="16" fillId="0" borderId="332" xfId="0" applyNumberFormat="1" applyFont="1" applyBorder="1" applyAlignment="1">
      <alignment horizontal="center" vertical="center"/>
    </xf>
    <xf numFmtId="179" fontId="16" fillId="0" borderId="14" xfId="0" applyNumberFormat="1" applyFont="1" applyBorder="1" applyAlignment="1">
      <alignment horizontal="center" vertical="center"/>
    </xf>
    <xf numFmtId="179" fontId="16" fillId="0" borderId="320" xfId="0" applyNumberFormat="1" applyFont="1" applyBorder="1" applyAlignment="1">
      <alignment horizontal="center" vertical="center"/>
    </xf>
    <xf numFmtId="179" fontId="16" fillId="0" borderId="6" xfId="0" applyNumberFormat="1" applyFont="1" applyBorder="1" applyAlignment="1">
      <alignment horizontal="center" vertical="center"/>
    </xf>
    <xf numFmtId="179" fontId="16" fillId="0" borderId="7" xfId="0" applyNumberFormat="1" applyFont="1" applyBorder="1" applyAlignment="1">
      <alignment horizontal="center" vertical="center"/>
    </xf>
    <xf numFmtId="179" fontId="16" fillId="0" borderId="167" xfId="0" applyNumberFormat="1" applyFont="1" applyBorder="1" applyAlignment="1">
      <alignment horizontal="center" vertical="center" wrapText="1"/>
    </xf>
    <xf numFmtId="179" fontId="16" fillId="0" borderId="78" xfId="0" applyNumberFormat="1" applyFont="1" applyBorder="1" applyAlignment="1">
      <alignment horizontal="center" vertical="center"/>
    </xf>
    <xf numFmtId="179" fontId="33" fillId="0" borderId="0" xfId="0" applyNumberFormat="1" applyFont="1" applyAlignment="1">
      <alignment horizontal="left" vertical="center"/>
    </xf>
    <xf numFmtId="179" fontId="16" fillId="0" borderId="13" xfId="0" applyNumberFormat="1" applyFont="1" applyBorder="1" applyAlignment="1">
      <alignment horizontal="center" vertical="center"/>
    </xf>
    <xf numFmtId="179" fontId="18" fillId="0" borderId="0" xfId="0" applyNumberFormat="1" applyFont="1" applyBorder="1" applyAlignment="1">
      <alignment horizontal="left" vertical="center"/>
    </xf>
    <xf numFmtId="183" fontId="16" fillId="0" borderId="328" xfId="0" applyNumberFormat="1" applyFont="1" applyBorder="1" applyAlignment="1">
      <alignment vertical="center"/>
    </xf>
    <xf numFmtId="183" fontId="16" fillId="0" borderId="329" xfId="0" applyNumberFormat="1" applyFont="1" applyBorder="1" applyAlignment="1">
      <alignment vertical="center"/>
    </xf>
    <xf numFmtId="179" fontId="16" fillId="0" borderId="322" xfId="0" applyNumberFormat="1" applyFont="1" applyBorder="1" applyAlignment="1">
      <alignment horizontal="center" vertical="center"/>
    </xf>
    <xf numFmtId="179" fontId="16" fillId="0" borderId="323" xfId="0" applyNumberFormat="1" applyFont="1" applyBorder="1" applyAlignment="1">
      <alignment vertical="center"/>
    </xf>
    <xf numFmtId="179" fontId="16" fillId="0" borderId="324" xfId="0" applyNumberFormat="1" applyFont="1" applyBorder="1" applyAlignment="1">
      <alignment vertical="center"/>
    </xf>
    <xf numFmtId="179" fontId="16" fillId="0" borderId="325" xfId="0" applyNumberFormat="1" applyFont="1" applyBorder="1" applyAlignment="1">
      <alignment vertical="center"/>
    </xf>
    <xf numFmtId="179" fontId="16" fillId="0" borderId="326" xfId="0" applyNumberFormat="1" applyFont="1" applyBorder="1" applyAlignment="1">
      <alignment vertical="center"/>
    </xf>
    <xf numFmtId="179" fontId="16" fillId="0" borderId="18" xfId="0" applyNumberFormat="1" applyFont="1" applyBorder="1" applyAlignment="1">
      <alignment horizontal="center" vertical="center"/>
    </xf>
    <xf numFmtId="179" fontId="16" fillId="0" borderId="327" xfId="0" applyNumberFormat="1" applyFont="1" applyBorder="1" applyAlignment="1">
      <alignment vertical="center"/>
    </xf>
    <xf numFmtId="179" fontId="22" fillId="0" borderId="0" xfId="0" applyNumberFormat="1" applyFont="1" applyAlignment="1">
      <alignment horizontal="left" vertical="center"/>
    </xf>
    <xf numFmtId="179" fontId="16" fillId="0" borderId="13" xfId="0" applyNumberFormat="1" applyFont="1" applyBorder="1" applyAlignment="1">
      <alignment vertical="center"/>
    </xf>
    <xf numFmtId="179" fontId="16" fillId="0" borderId="82" xfId="0" applyNumberFormat="1" applyFont="1" applyBorder="1" applyAlignment="1">
      <alignment vertical="center"/>
    </xf>
    <xf numFmtId="179" fontId="16" fillId="0" borderId="330" xfId="0" applyNumberFormat="1" applyFont="1" applyBorder="1" applyAlignment="1">
      <alignment vertical="center"/>
    </xf>
    <xf numFmtId="179" fontId="16" fillId="0" borderId="79" xfId="0" applyNumberFormat="1" applyFont="1" applyBorder="1" applyAlignment="1">
      <alignment horizontal="center" vertical="center"/>
    </xf>
    <xf numFmtId="179" fontId="16" fillId="0" borderId="11" xfId="0" applyNumberFormat="1" applyFont="1" applyBorder="1" applyAlignment="1">
      <alignment horizontal="center" vertical="center"/>
    </xf>
    <xf numFmtId="179" fontId="16" fillId="0" borderId="3" xfId="0" applyNumberFormat="1" applyFont="1" applyBorder="1" applyAlignment="1">
      <alignment horizontal="center" vertical="center"/>
    </xf>
    <xf numFmtId="183" fontId="16" fillId="0" borderId="23" xfId="0" applyNumberFormat="1" applyFont="1" applyBorder="1" applyAlignment="1">
      <alignment horizontal="left" vertical="center"/>
    </xf>
    <xf numFmtId="0" fontId="10" fillId="0" borderId="1" xfId="0" applyFont="1" applyFill="1" applyBorder="1" applyAlignment="1">
      <alignment horizontal="center" vertical="center" textRotation="255"/>
    </xf>
    <xf numFmtId="0" fontId="10" fillId="0" borderId="8" xfId="0" applyFont="1" applyFill="1" applyBorder="1" applyAlignment="1">
      <alignment horizontal="center" vertical="center" textRotation="255"/>
    </xf>
    <xf numFmtId="0" fontId="10" fillId="0" borderId="333" xfId="0" applyFont="1" applyFill="1" applyBorder="1" applyAlignment="1">
      <alignment horizontal="center" vertical="center" textRotation="255"/>
    </xf>
    <xf numFmtId="179" fontId="10" fillId="0" borderId="1" xfId="0" applyNumberFormat="1" applyFont="1" applyFill="1" applyBorder="1" applyAlignment="1" applyProtection="1">
      <alignment horizontal="center" vertical="center" textRotation="255"/>
      <protection locked="0"/>
    </xf>
    <xf numFmtId="179" fontId="10" fillId="0" borderId="8" xfId="0" applyNumberFormat="1" applyFont="1" applyFill="1" applyBorder="1" applyAlignment="1" applyProtection="1">
      <alignment horizontal="center" vertical="center" textRotation="255"/>
      <protection locked="0"/>
    </xf>
    <xf numFmtId="179" fontId="10" fillId="0" borderId="333" xfId="0" applyNumberFormat="1" applyFont="1" applyFill="1" applyBorder="1" applyAlignment="1" applyProtection="1">
      <alignment horizontal="center" vertical="center" textRotation="255"/>
      <protection locked="0"/>
    </xf>
    <xf numFmtId="0" fontId="10" fillId="0" borderId="6" xfId="0" applyFont="1" applyFill="1" applyBorder="1" applyAlignment="1">
      <alignment horizontal="center" vertical="center" textRotation="255"/>
    </xf>
    <xf numFmtId="0" fontId="10" fillId="0" borderId="12" xfId="0" applyFont="1" applyFill="1" applyBorder="1" applyAlignment="1">
      <alignment horizontal="center" vertical="center" textRotation="255"/>
    </xf>
    <xf numFmtId="49" fontId="10" fillId="0" borderId="1" xfId="0" applyNumberFormat="1" applyFont="1" applyFill="1" applyBorder="1" applyAlignment="1">
      <alignment horizontal="center" vertical="center" textRotation="255"/>
    </xf>
    <xf numFmtId="49" fontId="10" fillId="0" borderId="8" xfId="0" applyNumberFormat="1" applyFont="1" applyFill="1" applyBorder="1" applyAlignment="1">
      <alignment horizontal="center" vertical="center" textRotation="255"/>
    </xf>
    <xf numFmtId="49" fontId="10" fillId="0" borderId="333" xfId="0" applyNumberFormat="1" applyFont="1" applyFill="1" applyBorder="1" applyAlignment="1">
      <alignment horizontal="center" vertical="center" textRotation="255"/>
    </xf>
    <xf numFmtId="0" fontId="10" fillId="0" borderId="8"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179" fontId="10" fillId="0" borderId="0" xfId="0" applyNumberFormat="1" applyFont="1" applyFill="1" applyAlignment="1" applyProtection="1">
      <alignment horizontal="left" wrapText="1"/>
      <protection locked="0"/>
    </xf>
    <xf numFmtId="0" fontId="10" fillId="0" borderId="11" xfId="5" applyFont="1" applyFill="1" applyBorder="1" applyAlignment="1">
      <alignment horizontal="center"/>
    </xf>
    <xf numFmtId="0" fontId="12" fillId="0" borderId="320" xfId="5" applyFont="1" applyFill="1" applyBorder="1" applyAlignment="1" applyProtection="1">
      <alignment horizontal="center" vertical="center"/>
    </xf>
    <xf numFmtId="0" fontId="12" fillId="0" borderId="167" xfId="5" applyFont="1" applyFill="1" applyBorder="1" applyAlignment="1" applyProtection="1">
      <alignment horizontal="center" vertical="center"/>
    </xf>
    <xf numFmtId="0" fontId="10" fillId="0" borderId="186"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182" fontId="16" fillId="0" borderId="167" xfId="3" applyNumberFormat="1" applyFont="1" applyFill="1" applyBorder="1" applyAlignment="1" applyProtection="1">
      <alignment horizontal="right" vertical="center"/>
    </xf>
    <xf numFmtId="182" fontId="16" fillId="0" borderId="207" xfId="3" applyNumberFormat="1" applyFont="1" applyFill="1" applyBorder="1" applyAlignment="1" applyProtection="1">
      <alignment horizontal="right" vertical="center"/>
    </xf>
    <xf numFmtId="182" fontId="16" fillId="0" borderId="7" xfId="3" applyNumberFormat="1" applyFont="1" applyFill="1" applyBorder="1" applyAlignment="1" applyProtection="1">
      <alignment horizontal="right" vertical="center"/>
    </xf>
    <xf numFmtId="182" fontId="25" fillId="0" borderId="167" xfId="5" applyNumberFormat="1" applyFont="1" applyFill="1" applyBorder="1" applyAlignment="1" applyProtection="1">
      <alignment horizontal="right" vertical="center"/>
    </xf>
    <xf numFmtId="182" fontId="25" fillId="0" borderId="207" xfId="5" applyNumberFormat="1" applyFont="1" applyFill="1" applyBorder="1" applyAlignment="1" applyProtection="1">
      <alignment horizontal="right" vertical="center"/>
    </xf>
    <xf numFmtId="182" fontId="25" fillId="0" borderId="7" xfId="5" applyNumberFormat="1" applyFont="1" applyFill="1" applyBorder="1" applyAlignment="1" applyProtection="1">
      <alignment horizontal="right" vertical="center"/>
    </xf>
    <xf numFmtId="182" fontId="25" fillId="0" borderId="167" xfId="3" applyNumberFormat="1" applyFont="1" applyFill="1" applyBorder="1" applyAlignment="1" applyProtection="1">
      <alignment horizontal="right" vertical="center"/>
    </xf>
    <xf numFmtId="182" fontId="25" fillId="0" borderId="207" xfId="3" applyNumberFormat="1" applyFont="1" applyFill="1" applyBorder="1" applyAlignment="1" applyProtection="1">
      <alignment horizontal="right" vertical="center"/>
    </xf>
    <xf numFmtId="182" fontId="25" fillId="0" borderId="7" xfId="3" applyNumberFormat="1" applyFont="1" applyFill="1" applyBorder="1" applyAlignment="1" applyProtection="1">
      <alignment horizontal="right" vertical="center"/>
    </xf>
    <xf numFmtId="182" fontId="16" fillId="0" borderId="81" xfId="5" applyNumberFormat="1" applyFont="1" applyFill="1" applyBorder="1" applyAlignment="1">
      <alignment horizontal="right" vertical="center"/>
    </xf>
    <xf numFmtId="182" fontId="16" fillId="0" borderId="272" xfId="5" applyNumberFormat="1" applyFont="1" applyFill="1" applyBorder="1" applyAlignment="1">
      <alignment horizontal="right" vertical="center"/>
    </xf>
    <xf numFmtId="182" fontId="16" fillId="0" borderId="116" xfId="5" applyNumberFormat="1" applyFont="1" applyFill="1" applyBorder="1" applyAlignment="1">
      <alignment horizontal="right" vertical="center"/>
    </xf>
    <xf numFmtId="182" fontId="16" fillId="0" borderId="167" xfId="5" applyNumberFormat="1" applyFont="1" applyFill="1" applyBorder="1" applyAlignment="1">
      <alignment horizontal="right" vertical="center"/>
    </xf>
    <xf numFmtId="182" fontId="16" fillId="0" borderId="207" xfId="5" applyNumberFormat="1" applyFont="1" applyFill="1" applyBorder="1" applyAlignment="1">
      <alignment horizontal="right" vertical="center"/>
    </xf>
    <xf numFmtId="182" fontId="16" fillId="0" borderId="7" xfId="5" applyNumberFormat="1" applyFont="1" applyFill="1" applyBorder="1" applyAlignment="1">
      <alignment horizontal="right" vertical="center"/>
    </xf>
    <xf numFmtId="0" fontId="12" fillId="0" borderId="46" xfId="5" applyFont="1" applyFill="1" applyBorder="1" applyAlignment="1" applyProtection="1">
      <alignment horizontal="center" vertical="center"/>
    </xf>
    <xf numFmtId="0" fontId="12" fillId="0" borderId="370" xfId="5" applyFont="1" applyFill="1" applyBorder="1" applyAlignment="1" applyProtection="1">
      <alignment horizontal="center" vertical="center"/>
    </xf>
    <xf numFmtId="0" fontId="11" fillId="0" borderId="124" xfId="0" applyFont="1" applyFill="1" applyBorder="1" applyAlignment="1" applyProtection="1">
      <alignment horizontal="center" vertical="center" textRotation="255"/>
      <protection locked="0"/>
    </xf>
    <xf numFmtId="0" fontId="11" fillId="0" borderId="337" xfId="0" applyFont="1" applyFill="1" applyBorder="1" applyAlignment="1" applyProtection="1">
      <alignment horizontal="center" vertical="center" textRotation="255"/>
      <protection locked="0"/>
    </xf>
    <xf numFmtId="0" fontId="10" fillId="0" borderId="289" xfId="0" applyFont="1" applyFill="1" applyBorder="1" applyAlignment="1">
      <alignment horizontal="center" vertical="center"/>
    </xf>
    <xf numFmtId="0" fontId="10" fillId="0" borderId="334" xfId="0" applyFont="1" applyFill="1" applyBorder="1" applyAlignment="1">
      <alignment horizontal="center" vertical="center" textRotation="255"/>
    </xf>
    <xf numFmtId="0" fontId="10" fillId="0" borderId="335" xfId="0" applyFont="1" applyFill="1" applyBorder="1" applyAlignment="1">
      <alignment horizontal="center" vertical="center" textRotation="255"/>
    </xf>
    <xf numFmtId="0" fontId="10" fillId="0" borderId="252" xfId="0" applyFont="1" applyFill="1" applyBorder="1" applyAlignment="1">
      <alignment horizontal="center" vertical="center" textRotation="255"/>
    </xf>
    <xf numFmtId="0" fontId="19" fillId="0" borderId="0" xfId="5" applyFont="1" applyFill="1" applyAlignment="1" applyProtection="1">
      <alignment horizontal="left" vertical="center"/>
    </xf>
    <xf numFmtId="0" fontId="12" fillId="0" borderId="21" xfId="5" applyFont="1" applyFill="1" applyBorder="1" applyAlignment="1" applyProtection="1">
      <alignment horizontal="center" vertical="center"/>
    </xf>
    <xf numFmtId="0" fontId="12" fillId="0" borderId="24" xfId="5" applyFont="1" applyFill="1" applyBorder="1" applyAlignment="1" applyProtection="1">
      <alignment horizontal="center" vertical="center"/>
    </xf>
    <xf numFmtId="0" fontId="12" fillId="0" borderId="27" xfId="5" applyFont="1" applyFill="1" applyBorder="1" applyAlignment="1" applyProtection="1">
      <alignment horizontal="center" vertical="center"/>
    </xf>
    <xf numFmtId="0" fontId="12" fillId="0" borderId="70" xfId="5" applyFont="1" applyFill="1" applyBorder="1" applyAlignment="1" applyProtection="1">
      <alignment horizontal="center" vertical="center"/>
    </xf>
    <xf numFmtId="0" fontId="12" fillId="0" borderId="136" xfId="5" applyFont="1" applyFill="1" applyBorder="1" applyAlignment="1" applyProtection="1">
      <alignment horizontal="center" vertical="center"/>
    </xf>
    <xf numFmtId="179" fontId="11" fillId="0" borderId="291" xfId="0" applyNumberFormat="1" applyFont="1" applyFill="1" applyBorder="1" applyAlignment="1" applyProtection="1">
      <alignment horizontal="center" vertical="center"/>
      <protection locked="0"/>
    </xf>
    <xf numFmtId="179" fontId="11" fillId="0" borderId="336" xfId="0" applyNumberFormat="1" applyFont="1" applyFill="1" applyBorder="1" applyAlignment="1" applyProtection="1">
      <alignment horizontal="center" vertical="center"/>
      <protection locked="0"/>
    </xf>
    <xf numFmtId="179" fontId="11" fillId="0" borderId="285" xfId="0" applyNumberFormat="1" applyFont="1" applyFill="1" applyBorder="1" applyAlignment="1" applyProtection="1">
      <alignment horizontal="center" vertical="center"/>
      <protection locked="0"/>
    </xf>
    <xf numFmtId="179" fontId="11" fillId="0" borderId="309" xfId="0" applyNumberFormat="1" applyFont="1" applyFill="1" applyBorder="1" applyAlignment="1" applyProtection="1">
      <alignment horizontal="center" vertical="center"/>
      <protection locked="0"/>
    </xf>
    <xf numFmtId="179" fontId="11" fillId="0" borderId="290" xfId="0" applyNumberFormat="1" applyFont="1" applyFill="1" applyBorder="1" applyAlignment="1" applyProtection="1">
      <alignment horizontal="center" vertical="center"/>
      <protection locked="0"/>
    </xf>
    <xf numFmtId="179" fontId="11" fillId="0" borderId="210" xfId="0" applyNumberFormat="1" applyFont="1" applyFill="1" applyBorder="1" applyAlignment="1" applyProtection="1">
      <alignment horizontal="center" vertical="center"/>
      <protection locked="0"/>
    </xf>
    <xf numFmtId="0" fontId="27" fillId="0" borderId="26" xfId="5" applyFont="1" applyFill="1" applyBorder="1" applyAlignment="1" applyProtection="1">
      <alignment horizontal="center" vertical="center" wrapText="1"/>
    </xf>
    <xf numFmtId="0" fontId="27" fillId="0" borderId="16" xfId="5" applyFont="1" applyFill="1" applyBorder="1" applyAlignment="1" applyProtection="1">
      <alignment horizontal="center" vertical="center"/>
    </xf>
    <xf numFmtId="0" fontId="27" fillId="0" borderId="53" xfId="5" applyFont="1" applyFill="1" applyBorder="1" applyAlignment="1" applyProtection="1">
      <alignment horizontal="center" vertical="center"/>
    </xf>
    <xf numFmtId="0" fontId="18" fillId="0" borderId="0" xfId="5" applyFont="1" applyFill="1" applyAlignment="1" applyProtection="1">
      <alignment horizontal="left" vertical="center"/>
    </xf>
    <xf numFmtId="0" fontId="17" fillId="0" borderId="0" xfId="5" applyFont="1" applyFill="1" applyBorder="1" applyAlignment="1" applyProtection="1">
      <alignment horizontal="left"/>
    </xf>
    <xf numFmtId="22" fontId="10" fillId="0" borderId="0" xfId="5" applyNumberFormat="1" applyFont="1" applyFill="1" applyAlignment="1" applyProtection="1">
      <alignment horizontal="center"/>
    </xf>
    <xf numFmtId="0" fontId="11" fillId="0" borderId="338" xfId="0" applyFont="1" applyFill="1" applyBorder="1" applyAlignment="1" applyProtection="1">
      <alignment horizontal="center" vertical="center" textRotation="255"/>
      <protection locked="0"/>
    </xf>
    <xf numFmtId="0" fontId="11" fillId="0" borderId="295" xfId="0" applyFont="1" applyFill="1" applyBorder="1" applyAlignment="1" applyProtection="1">
      <alignment horizontal="center" vertical="center" textRotation="255"/>
      <protection locked="0"/>
    </xf>
    <xf numFmtId="0" fontId="11" fillId="0" borderId="296" xfId="0" applyFont="1" applyFill="1" applyBorder="1" applyAlignment="1" applyProtection="1">
      <alignment horizontal="center" vertical="center" textRotation="255"/>
      <protection locked="0"/>
    </xf>
    <xf numFmtId="0" fontId="10" fillId="0" borderId="338" xfId="0" applyFont="1" applyFill="1" applyBorder="1" applyAlignment="1">
      <alignment horizontal="center" vertical="center" textRotation="255"/>
    </xf>
    <xf numFmtId="0" fontId="10" fillId="0" borderId="295" xfId="0" applyFont="1" applyFill="1" applyBorder="1" applyAlignment="1">
      <alignment horizontal="center" vertical="center" textRotation="255"/>
    </xf>
    <xf numFmtId="0" fontId="10" fillId="0" borderId="296" xfId="0" applyFont="1" applyFill="1" applyBorder="1" applyAlignment="1">
      <alignment horizontal="center" vertical="center" textRotation="255"/>
    </xf>
    <xf numFmtId="0" fontId="10" fillId="0" borderId="46" xfId="5" applyFont="1" applyFill="1" applyBorder="1" applyAlignment="1">
      <alignment horizontal="center" vertical="center"/>
    </xf>
    <xf numFmtId="0" fontId="10" fillId="0" borderId="70" xfId="5" applyFont="1" applyFill="1" applyBorder="1" applyAlignment="1">
      <alignment horizontal="center" vertical="center"/>
    </xf>
    <xf numFmtId="179" fontId="11" fillId="0" borderId="305" xfId="0" applyNumberFormat="1" applyFont="1" applyFill="1" applyBorder="1" applyAlignment="1" applyProtection="1">
      <alignment horizontal="center" vertical="center"/>
      <protection locked="0"/>
    </xf>
    <xf numFmtId="179" fontId="11" fillId="0" borderId="301" xfId="0" applyNumberFormat="1" applyFont="1" applyFill="1" applyBorder="1" applyAlignment="1" applyProtection="1">
      <alignment horizontal="center" vertical="center"/>
      <protection locked="0"/>
    </xf>
    <xf numFmtId="179" fontId="11" fillId="0" borderId="58" xfId="0" applyNumberFormat="1" applyFont="1" applyFill="1" applyBorder="1" applyAlignment="1" applyProtection="1">
      <alignment horizontal="center" vertical="center"/>
      <protection locked="0"/>
    </xf>
    <xf numFmtId="179" fontId="11" fillId="0" borderId="310" xfId="0" applyNumberFormat="1" applyFont="1" applyFill="1" applyBorder="1" applyAlignment="1" applyProtection="1">
      <alignment horizontal="center" vertical="center"/>
      <protection locked="0"/>
    </xf>
    <xf numFmtId="0" fontId="10" fillId="0" borderId="169" xfId="0" applyFont="1" applyFill="1" applyBorder="1" applyAlignment="1">
      <alignment horizontal="center" vertical="center"/>
    </xf>
    <xf numFmtId="0" fontId="10" fillId="0" borderId="115" xfId="5" applyFont="1" applyFill="1" applyBorder="1" applyAlignment="1">
      <alignment horizontal="center"/>
    </xf>
    <xf numFmtId="0" fontId="10" fillId="0" borderId="203" xfId="5" applyFont="1" applyFill="1" applyBorder="1" applyAlignment="1">
      <alignment horizontal="center"/>
    </xf>
    <xf numFmtId="0" fontId="10" fillId="0" borderId="80" xfId="5" applyFont="1" applyFill="1" applyBorder="1" applyAlignment="1">
      <alignment horizontal="center"/>
    </xf>
    <xf numFmtId="0" fontId="10" fillId="0" borderId="21" xfId="5" applyFont="1" applyFill="1" applyBorder="1" applyAlignment="1">
      <alignment horizontal="center" vertical="center"/>
    </xf>
    <xf numFmtId="0" fontId="10" fillId="0" borderId="24" xfId="5" applyFont="1" applyFill="1" applyBorder="1" applyAlignment="1">
      <alignment horizontal="center" vertical="center"/>
    </xf>
    <xf numFmtId="0" fontId="10" fillId="0" borderId="27" xfId="5" applyFont="1" applyFill="1" applyBorder="1" applyAlignment="1">
      <alignment horizontal="center" vertical="center"/>
    </xf>
    <xf numFmtId="179" fontId="11" fillId="0" borderId="292" xfId="0" applyNumberFormat="1" applyFont="1" applyFill="1" applyBorder="1" applyAlignment="1" applyProtection="1">
      <alignment horizontal="center" vertical="center"/>
      <protection locked="0"/>
    </xf>
    <xf numFmtId="179" fontId="11" fillId="0" borderId="339" xfId="0" applyNumberFormat="1" applyFont="1" applyFill="1" applyBorder="1" applyAlignment="1" applyProtection="1">
      <alignment horizontal="center" vertical="center"/>
      <protection locked="0"/>
    </xf>
    <xf numFmtId="0" fontId="10" fillId="0" borderId="9" xfId="5" applyFont="1" applyFill="1" applyBorder="1" applyAlignment="1">
      <alignment horizontal="center"/>
    </xf>
    <xf numFmtId="0" fontId="10" fillId="0" borderId="34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1" xfId="5" applyFont="1" applyFill="1" applyBorder="1" applyAlignment="1">
      <alignment horizontal="center"/>
    </xf>
    <xf numFmtId="0" fontId="10" fillId="0" borderId="24" xfId="5" applyFont="1" applyFill="1" applyBorder="1" applyAlignment="1">
      <alignment horizontal="center"/>
    </xf>
    <xf numFmtId="0" fontId="10" fillId="0" borderId="27" xfId="5" applyFont="1" applyFill="1" applyBorder="1" applyAlignment="1">
      <alignment horizontal="center"/>
    </xf>
    <xf numFmtId="22" fontId="10" fillId="0" borderId="0" xfId="5" applyNumberFormat="1" applyFont="1" applyFill="1" applyBorder="1" applyAlignment="1" applyProtection="1">
      <alignment horizontal="center"/>
    </xf>
    <xf numFmtId="0" fontId="11" fillId="0" borderId="334" xfId="0" applyFont="1" applyFill="1" applyBorder="1" applyAlignment="1" applyProtection="1">
      <alignment horizontal="center" vertical="center" textRotation="255"/>
      <protection locked="0"/>
    </xf>
    <xf numFmtId="0" fontId="11" fillId="0" borderId="335" xfId="0" applyFont="1" applyFill="1" applyBorder="1" applyAlignment="1" applyProtection="1">
      <alignment horizontal="center" vertical="center" textRotation="255"/>
      <protection locked="0"/>
    </xf>
    <xf numFmtId="0" fontId="11" fillId="0" borderId="235" xfId="0" applyFont="1" applyFill="1" applyBorder="1" applyAlignment="1" applyProtection="1">
      <alignment horizontal="center" vertical="center" textRotation="255"/>
      <protection locked="0"/>
    </xf>
    <xf numFmtId="0" fontId="10" fillId="0" borderId="340" xfId="0" applyFont="1" applyFill="1" applyBorder="1" applyAlignment="1">
      <alignment horizontal="center" vertical="center" textRotation="255"/>
    </xf>
    <xf numFmtId="0" fontId="10" fillId="0" borderId="33" xfId="5" applyFont="1" applyFill="1" applyBorder="1" applyAlignment="1">
      <alignment horizontal="center"/>
    </xf>
    <xf numFmtId="0" fontId="10" fillId="0" borderId="19" xfId="5" applyFont="1" applyFill="1" applyBorder="1" applyAlignment="1">
      <alignment horizontal="center"/>
    </xf>
    <xf numFmtId="0" fontId="10" fillId="0" borderId="17" xfId="5" applyFont="1" applyFill="1" applyBorder="1" applyAlignment="1">
      <alignment horizontal="center"/>
    </xf>
    <xf numFmtId="0" fontId="28" fillId="0" borderId="211" xfId="5" applyFont="1" applyFill="1" applyBorder="1" applyAlignment="1" applyProtection="1">
      <alignment horizontal="left"/>
    </xf>
    <xf numFmtId="182" fontId="10" fillId="2" borderId="340" xfId="0" applyNumberFormat="1" applyFont="1" applyFill="1" applyBorder="1" applyAlignment="1">
      <alignment horizontal="center" vertical="center" textRotation="255"/>
    </xf>
    <xf numFmtId="182" fontId="10" fillId="2" borderId="335" xfId="0" applyNumberFormat="1" applyFont="1" applyFill="1" applyBorder="1" applyAlignment="1">
      <alignment horizontal="center" vertical="center" textRotation="255"/>
    </xf>
    <xf numFmtId="182" fontId="10" fillId="2" borderId="235" xfId="0" applyNumberFormat="1" applyFont="1" applyFill="1" applyBorder="1" applyAlignment="1">
      <alignment horizontal="center" vertical="center" textRotation="255"/>
    </xf>
    <xf numFmtId="182" fontId="10" fillId="0" borderId="340" xfId="0" applyNumberFormat="1" applyFont="1" applyFill="1" applyBorder="1" applyAlignment="1">
      <alignment horizontal="center" vertical="center" textRotation="255"/>
    </xf>
    <xf numFmtId="182" fontId="10" fillId="0" borderId="335" xfId="0" applyNumberFormat="1" applyFont="1" applyFill="1" applyBorder="1" applyAlignment="1">
      <alignment horizontal="center" vertical="center" textRotation="255"/>
    </xf>
    <xf numFmtId="182" fontId="10" fillId="0" borderId="235" xfId="0" applyNumberFormat="1" applyFont="1" applyFill="1" applyBorder="1" applyAlignment="1">
      <alignment horizontal="center" vertical="center" textRotation="255"/>
    </xf>
    <xf numFmtId="182" fontId="16" fillId="2" borderId="0" xfId="0" applyNumberFormat="1" applyFont="1" applyFill="1" applyBorder="1" applyAlignment="1" applyProtection="1">
      <alignment vertical="center" shrinkToFit="1"/>
      <protection locked="0"/>
    </xf>
    <xf numFmtId="182" fontId="10" fillId="0" borderId="22" xfId="0" applyNumberFormat="1" applyFont="1" applyFill="1" applyBorder="1" applyAlignment="1" applyProtection="1">
      <alignment horizontal="center" vertical="center"/>
      <protection locked="0"/>
    </xf>
    <xf numFmtId="182" fontId="11" fillId="0" borderId="106" xfId="0" applyNumberFormat="1" applyFont="1" applyFill="1" applyBorder="1" applyAlignment="1" applyProtection="1">
      <alignment horizontal="center" vertical="center"/>
      <protection locked="0"/>
    </xf>
    <xf numFmtId="182" fontId="10" fillId="2" borderId="42" xfId="6" applyNumberFormat="1" applyFont="1" applyFill="1" applyBorder="1" applyAlignment="1">
      <alignment horizontal="center" vertical="center"/>
    </xf>
    <xf numFmtId="182" fontId="10" fillId="2" borderId="348" xfId="6" applyNumberFormat="1" applyFont="1" applyFill="1" applyBorder="1" applyAlignment="1">
      <alignment horizontal="center" vertical="center"/>
    </xf>
    <xf numFmtId="182" fontId="10" fillId="0" borderId="106" xfId="0" applyNumberFormat="1" applyFont="1" applyFill="1" applyBorder="1" applyAlignment="1" applyProtection="1">
      <alignment horizontal="center" vertical="center"/>
      <protection locked="0"/>
    </xf>
    <xf numFmtId="182" fontId="10" fillId="2" borderId="342" xfId="6" applyNumberFormat="1" applyFont="1" applyFill="1" applyBorder="1" applyAlignment="1">
      <alignment horizontal="center" vertical="center"/>
    </xf>
    <xf numFmtId="182" fontId="10" fillId="2" borderId="343" xfId="6" applyNumberFormat="1" applyFont="1" applyFill="1" applyBorder="1" applyAlignment="1">
      <alignment horizontal="center" vertical="center"/>
    </xf>
    <xf numFmtId="182" fontId="10" fillId="2" borderId="118" xfId="6" applyNumberFormat="1" applyFont="1" applyFill="1" applyBorder="1" applyAlignment="1">
      <alignment horizontal="center" vertical="center"/>
    </xf>
    <xf numFmtId="182" fontId="10" fillId="2" borderId="129" xfId="6" applyNumberFormat="1" applyFont="1" applyFill="1" applyBorder="1" applyAlignment="1">
      <alignment horizontal="center" vertical="center"/>
    </xf>
    <xf numFmtId="182" fontId="10" fillId="2" borderId="282" xfId="6" applyNumberFormat="1" applyFont="1" applyFill="1" applyBorder="1" applyAlignment="1">
      <alignment horizontal="center" vertical="center"/>
    </xf>
    <xf numFmtId="182" fontId="10" fillId="2" borderId="345" xfId="6" applyNumberFormat="1" applyFont="1" applyFill="1" applyBorder="1" applyAlignment="1">
      <alignment horizontal="center" vertical="center"/>
    </xf>
    <xf numFmtId="182" fontId="10" fillId="2" borderId="22" xfId="0" applyNumberFormat="1" applyFont="1" applyFill="1" applyBorder="1" applyAlignment="1" applyProtection="1">
      <alignment horizontal="center" vertical="center"/>
      <protection locked="0"/>
    </xf>
    <xf numFmtId="182" fontId="10" fillId="2" borderId="106" xfId="0" applyNumberFormat="1" applyFont="1" applyFill="1" applyBorder="1" applyAlignment="1" applyProtection="1">
      <alignment horizontal="center" vertical="center"/>
      <protection locked="0"/>
    </xf>
    <xf numFmtId="182" fontId="10" fillId="0" borderId="342" xfId="6" applyNumberFormat="1" applyFont="1" applyFill="1" applyBorder="1" applyAlignment="1">
      <alignment horizontal="center" vertical="center"/>
    </xf>
    <xf numFmtId="182" fontId="10" fillId="0" borderId="343" xfId="6" applyNumberFormat="1" applyFont="1" applyFill="1" applyBorder="1" applyAlignment="1">
      <alignment horizontal="center" vertical="center"/>
    </xf>
    <xf numFmtId="182" fontId="10" fillId="0" borderId="282" xfId="6" applyNumberFormat="1" applyFont="1" applyFill="1" applyBorder="1" applyAlignment="1">
      <alignment horizontal="center" vertical="center"/>
    </xf>
    <xf numFmtId="182" fontId="10" fillId="0" borderId="345" xfId="6" applyNumberFormat="1" applyFont="1" applyFill="1" applyBorder="1" applyAlignment="1">
      <alignment horizontal="center" vertical="center"/>
    </xf>
    <xf numFmtId="182" fontId="10" fillId="0" borderId="118" xfId="6" applyNumberFormat="1" applyFont="1" applyFill="1" applyBorder="1" applyAlignment="1">
      <alignment horizontal="center" vertical="center"/>
    </xf>
    <xf numFmtId="182" fontId="10" fillId="0" borderId="129" xfId="6" applyNumberFormat="1" applyFont="1" applyFill="1" applyBorder="1" applyAlignment="1">
      <alignment horizontal="center" vertical="center"/>
    </xf>
    <xf numFmtId="182" fontId="10" fillId="2" borderId="80" xfId="6" applyNumberFormat="1" applyFont="1" applyFill="1" applyBorder="1" applyAlignment="1">
      <alignment horizontal="center" vertical="center"/>
    </xf>
    <xf numFmtId="182" fontId="10" fillId="2" borderId="344" xfId="6" applyNumberFormat="1" applyFont="1" applyFill="1" applyBorder="1" applyAlignment="1">
      <alignment horizontal="center" vertical="center"/>
    </xf>
    <xf numFmtId="182" fontId="21" fillId="2" borderId="21" xfId="5" applyNumberFormat="1" applyFont="1" applyFill="1" applyBorder="1" applyAlignment="1" applyProtection="1">
      <alignment horizontal="center" vertical="center"/>
    </xf>
    <xf numFmtId="182" fontId="21" fillId="2" borderId="148" xfId="5" applyNumberFormat="1" applyFont="1" applyFill="1" applyBorder="1" applyAlignment="1" applyProtection="1">
      <alignment horizontal="center" vertical="center"/>
    </xf>
    <xf numFmtId="182" fontId="10" fillId="2" borderId="70" xfId="5" applyNumberFormat="1" applyFont="1" applyFill="1" applyBorder="1" applyAlignment="1" applyProtection="1">
      <alignment horizontal="center" vertical="center"/>
    </xf>
    <xf numFmtId="182" fontId="10" fillId="2" borderId="302" xfId="0" applyNumberFormat="1" applyFont="1" applyFill="1" applyBorder="1" applyAlignment="1">
      <alignment horizontal="center" vertical="center"/>
    </xf>
    <xf numFmtId="182" fontId="10" fillId="2" borderId="19" xfId="0" applyNumberFormat="1" applyFont="1" applyFill="1" applyBorder="1" applyAlignment="1">
      <alignment horizontal="center" vertical="center"/>
    </xf>
    <xf numFmtId="182" fontId="10" fillId="2" borderId="17" xfId="0" applyNumberFormat="1" applyFont="1" applyFill="1" applyBorder="1" applyAlignment="1">
      <alignment horizontal="center" vertical="center"/>
    </xf>
    <xf numFmtId="182" fontId="10" fillId="2" borderId="303" xfId="0" applyNumberFormat="1" applyFont="1" applyFill="1" applyBorder="1" applyAlignment="1">
      <alignment horizontal="center" vertical="center"/>
    </xf>
    <xf numFmtId="182" fontId="10" fillId="2" borderId="24" xfId="0" applyNumberFormat="1" applyFont="1" applyFill="1" applyBorder="1" applyAlignment="1">
      <alignment horizontal="center" vertical="center"/>
    </xf>
    <xf numFmtId="182" fontId="10" fillId="2" borderId="27" xfId="0" applyNumberFormat="1" applyFont="1" applyFill="1" applyBorder="1" applyAlignment="1">
      <alignment horizontal="center" vertical="center"/>
    </xf>
    <xf numFmtId="182" fontId="11" fillId="2" borderId="291" xfId="0" applyNumberFormat="1" applyFont="1" applyFill="1" applyBorder="1" applyAlignment="1" applyProtection="1">
      <alignment horizontal="center" vertical="center"/>
      <protection locked="0"/>
    </xf>
    <xf numFmtId="182" fontId="11" fillId="2" borderId="23" xfId="0" applyNumberFormat="1" applyFont="1" applyFill="1" applyBorder="1" applyAlignment="1" applyProtection="1">
      <alignment horizontal="center" vertical="center"/>
      <protection locked="0"/>
    </xf>
    <xf numFmtId="182" fontId="10" fillId="2" borderId="336" xfId="0" applyNumberFormat="1" applyFont="1" applyFill="1" applyBorder="1" applyAlignment="1">
      <alignment horizontal="center" vertical="center"/>
    </xf>
    <xf numFmtId="182" fontId="10" fillId="2" borderId="285" xfId="0" applyNumberFormat="1" applyFont="1" applyFill="1" applyBorder="1" applyAlignment="1">
      <alignment horizontal="center" vertical="center"/>
    </xf>
    <xf numFmtId="182" fontId="10" fillId="2" borderId="0" xfId="0" applyNumberFormat="1" applyFont="1" applyFill="1" applyBorder="1" applyAlignment="1">
      <alignment horizontal="center" vertical="center"/>
    </xf>
    <xf numFmtId="182" fontId="10" fillId="2" borderId="309" xfId="0" applyNumberFormat="1" applyFont="1" applyFill="1" applyBorder="1" applyAlignment="1">
      <alignment horizontal="center" vertical="center"/>
    </xf>
    <xf numFmtId="182" fontId="10" fillId="2" borderId="292" xfId="0" applyNumberFormat="1" applyFont="1" applyFill="1" applyBorder="1" applyAlignment="1">
      <alignment horizontal="center" vertical="center"/>
    </xf>
    <xf numFmtId="182" fontId="10" fillId="2" borderId="11" xfId="0" applyNumberFormat="1" applyFont="1" applyFill="1" applyBorder="1" applyAlignment="1">
      <alignment horizontal="center" vertical="center"/>
    </xf>
    <xf numFmtId="182" fontId="10" fillId="2" borderId="339" xfId="0" applyNumberFormat="1" applyFont="1" applyFill="1" applyBorder="1" applyAlignment="1">
      <alignment horizontal="center" vertical="center"/>
    </xf>
    <xf numFmtId="182" fontId="10" fillId="2" borderId="46" xfId="5" applyNumberFormat="1" applyFont="1" applyFill="1" applyBorder="1" applyAlignment="1" applyProtection="1">
      <alignment horizontal="center" vertical="center"/>
    </xf>
    <xf numFmtId="182" fontId="10" fillId="2" borderId="276" xfId="5" applyNumberFormat="1" applyFont="1" applyFill="1" applyBorder="1" applyAlignment="1" applyProtection="1">
      <alignment horizontal="center" vertical="center"/>
    </xf>
    <xf numFmtId="182" fontId="10" fillId="2" borderId="21" xfId="5" applyNumberFormat="1" applyFont="1" applyFill="1" applyBorder="1" applyAlignment="1" applyProtection="1">
      <alignment horizontal="center" vertical="center"/>
    </xf>
    <xf numFmtId="182" fontId="10" fillId="2" borderId="27" xfId="5" applyNumberFormat="1" applyFont="1" applyFill="1" applyBorder="1" applyAlignment="1" applyProtection="1">
      <alignment horizontal="center" vertical="center"/>
    </xf>
    <xf numFmtId="182" fontId="10" fillId="2" borderId="24" xfId="5" applyNumberFormat="1" applyFont="1" applyFill="1" applyBorder="1" applyAlignment="1" applyProtection="1">
      <alignment horizontal="center" vertical="center"/>
    </xf>
    <xf numFmtId="182" fontId="18" fillId="2" borderId="0" xfId="5" applyNumberFormat="1" applyFont="1" applyFill="1" applyAlignment="1" applyProtection="1">
      <alignment horizontal="left" vertical="center"/>
    </xf>
    <xf numFmtId="182" fontId="17" fillId="2" borderId="0" xfId="5" applyNumberFormat="1" applyFont="1" applyFill="1" applyBorder="1" applyAlignment="1" applyProtection="1">
      <alignment horizontal="left" vertical="center"/>
    </xf>
    <xf numFmtId="182" fontId="10" fillId="2" borderId="334" xfId="0" applyNumberFormat="1" applyFont="1" applyFill="1" applyBorder="1" applyAlignment="1">
      <alignment horizontal="center" vertical="center" textRotation="255"/>
    </xf>
    <xf numFmtId="182" fontId="10" fillId="2" borderId="252" xfId="0" applyNumberFormat="1" applyFont="1" applyFill="1" applyBorder="1" applyAlignment="1">
      <alignment horizontal="center" vertical="center" textRotation="255"/>
    </xf>
    <xf numFmtId="182" fontId="10" fillId="0" borderId="334" xfId="0" applyNumberFormat="1" applyFont="1" applyFill="1" applyBorder="1" applyAlignment="1">
      <alignment horizontal="center" vertical="center" textRotation="255"/>
    </xf>
    <xf numFmtId="182" fontId="10" fillId="0" borderId="252" xfId="0" applyNumberFormat="1" applyFont="1" applyFill="1" applyBorder="1" applyAlignment="1">
      <alignment horizontal="center" vertical="center" textRotation="255"/>
    </xf>
    <xf numFmtId="186" fontId="10" fillId="2" borderId="0" xfId="5" applyNumberFormat="1" applyFont="1" applyFill="1" applyAlignment="1" applyProtection="1">
      <alignment horizontal="center"/>
    </xf>
    <xf numFmtId="182" fontId="10" fillId="0" borderId="21" xfId="0" applyNumberFormat="1" applyFont="1" applyFill="1" applyBorder="1" applyAlignment="1">
      <alignment horizontal="center" vertical="center"/>
    </xf>
    <xf numFmtId="182" fontId="10" fillId="0" borderId="27" xfId="0" applyNumberFormat="1" applyFont="1" applyFill="1" applyBorder="1" applyAlignment="1">
      <alignment horizontal="center" vertical="center"/>
    </xf>
    <xf numFmtId="182" fontId="10" fillId="2" borderId="136" xfId="5" applyNumberFormat="1" applyFont="1" applyFill="1" applyBorder="1" applyAlignment="1" applyProtection="1">
      <alignment horizontal="center" vertical="center"/>
    </xf>
    <xf numFmtId="182" fontId="10" fillId="2" borderId="275" xfId="5" applyNumberFormat="1" applyFont="1" applyFill="1" applyBorder="1" applyAlignment="1" applyProtection="1">
      <alignment horizontal="center" vertical="center"/>
    </xf>
    <xf numFmtId="182" fontId="10" fillId="2" borderId="304" xfId="0" applyNumberFormat="1" applyFont="1" applyFill="1" applyBorder="1" applyAlignment="1">
      <alignment horizontal="center" vertical="center"/>
    </xf>
    <xf numFmtId="182" fontId="10" fillId="2" borderId="156" xfId="0" applyNumberFormat="1" applyFont="1" applyFill="1" applyBorder="1" applyAlignment="1">
      <alignment horizontal="center" vertical="center"/>
    </xf>
    <xf numFmtId="182" fontId="10" fillId="2" borderId="108" xfId="0" applyNumberFormat="1" applyFont="1" applyFill="1" applyBorder="1" applyAlignment="1">
      <alignment horizontal="center" vertical="center"/>
    </xf>
    <xf numFmtId="182" fontId="10" fillId="0" borderId="33" xfId="0" applyNumberFormat="1" applyFont="1" applyFill="1" applyBorder="1" applyAlignment="1">
      <alignment horizontal="center" vertical="center"/>
    </xf>
    <xf numFmtId="182" fontId="10" fillId="0" borderId="17" xfId="0" applyNumberFormat="1" applyFont="1" applyFill="1" applyBorder="1" applyAlignment="1">
      <alignment horizontal="center" vertical="center"/>
    </xf>
    <xf numFmtId="182" fontId="10" fillId="2" borderId="21" xfId="0" applyNumberFormat="1" applyFont="1" applyFill="1" applyBorder="1" applyAlignment="1">
      <alignment horizontal="center" vertical="center"/>
    </xf>
    <xf numFmtId="182" fontId="10" fillId="2" borderId="36" xfId="0" applyNumberFormat="1" applyFont="1" applyFill="1" applyBorder="1" applyAlignment="1">
      <alignment horizontal="center" vertical="center"/>
    </xf>
    <xf numFmtId="182" fontId="11" fillId="2" borderId="106" xfId="0" applyNumberFormat="1" applyFont="1" applyFill="1" applyBorder="1" applyAlignment="1" applyProtection="1">
      <alignment horizontal="center" vertical="center"/>
      <protection locked="0"/>
    </xf>
    <xf numFmtId="182" fontId="10" fillId="2" borderId="289" xfId="0" applyNumberFormat="1" applyFont="1" applyFill="1" applyBorder="1" applyAlignment="1">
      <alignment horizontal="center" vertical="center" textRotation="255"/>
    </xf>
    <xf numFmtId="182" fontId="10" fillId="2" borderId="285" xfId="0" applyNumberFormat="1" applyFont="1" applyFill="1" applyBorder="1" applyAlignment="1">
      <alignment horizontal="center" vertical="center" textRotation="255"/>
    </xf>
    <xf numFmtId="182" fontId="10" fillId="2" borderId="290" xfId="0" applyNumberFormat="1" applyFont="1" applyFill="1" applyBorder="1" applyAlignment="1">
      <alignment horizontal="center" vertical="center" textRotation="255"/>
    </xf>
    <xf numFmtId="182" fontId="10" fillId="2" borderId="115" xfId="6" applyNumberFormat="1" applyFont="1" applyFill="1" applyBorder="1" applyAlignment="1">
      <alignment horizontal="center" vertical="center"/>
    </xf>
    <xf numFmtId="182" fontId="10" fillId="2" borderId="54" xfId="6" applyNumberFormat="1" applyFont="1" applyFill="1" applyBorder="1" applyAlignment="1">
      <alignment horizontal="center" vertical="center"/>
    </xf>
    <xf numFmtId="182" fontId="10" fillId="2" borderId="346" xfId="6" applyNumberFormat="1" applyFont="1" applyFill="1" applyBorder="1" applyAlignment="1">
      <alignment horizontal="center" vertical="center"/>
    </xf>
    <xf numFmtId="182" fontId="10" fillId="2" borderId="347" xfId="6" applyNumberFormat="1" applyFont="1" applyFill="1" applyBorder="1" applyAlignment="1">
      <alignment horizontal="center" vertical="center"/>
    </xf>
    <xf numFmtId="0" fontId="10" fillId="2" borderId="234" xfId="6" applyFont="1" applyFill="1" applyBorder="1" applyAlignment="1">
      <alignment horizontal="center" vertical="center"/>
    </xf>
    <xf numFmtId="0" fontId="10" fillId="2" borderId="4" xfId="6" applyFont="1" applyFill="1" applyBorder="1" applyAlignment="1">
      <alignment horizontal="center" vertical="center"/>
    </xf>
    <xf numFmtId="0" fontId="10" fillId="2" borderId="9" xfId="6" applyFont="1" applyFill="1" applyBorder="1" applyAlignment="1">
      <alignment horizontal="center" vertical="center"/>
    </xf>
    <xf numFmtId="0" fontId="10" fillId="2" borderId="9" xfId="6" applyNumberFormat="1" applyFont="1" applyFill="1" applyBorder="1" applyAlignment="1">
      <alignment horizontal="center" vertical="center"/>
    </xf>
    <xf numFmtId="0" fontId="10" fillId="2" borderId="9" xfId="0" applyFont="1" applyFill="1" applyBorder="1" applyAlignment="1">
      <alignment horizontal="center" vertical="center"/>
    </xf>
    <xf numFmtId="179" fontId="10" fillId="2" borderId="22" xfId="0" applyNumberFormat="1" applyFont="1" applyFill="1" applyBorder="1" applyAlignment="1" applyProtection="1">
      <alignment horizontal="center" vertical="center" wrapText="1"/>
      <protection locked="0"/>
    </xf>
    <xf numFmtId="179" fontId="10" fillId="2" borderId="106" xfId="0" applyNumberFormat="1" applyFont="1" applyFill="1" applyBorder="1" applyAlignment="1" applyProtection="1">
      <alignment horizontal="center" vertical="center" wrapText="1"/>
      <protection locked="0"/>
    </xf>
    <xf numFmtId="179" fontId="29" fillId="2" borderId="0" xfId="0" applyNumberFormat="1" applyFont="1" applyFill="1" applyAlignment="1" applyProtection="1">
      <alignment vertical="center" wrapText="1" shrinkToFit="1"/>
      <protection locked="0"/>
    </xf>
    <xf numFmtId="179" fontId="29" fillId="2" borderId="0" xfId="0" applyNumberFormat="1" applyFont="1" applyFill="1" applyAlignment="1" applyProtection="1">
      <alignment vertical="center" shrinkToFit="1"/>
      <protection locked="0"/>
    </xf>
    <xf numFmtId="0" fontId="10" fillId="2" borderId="234" xfId="6" applyNumberFormat="1" applyFont="1" applyFill="1" applyBorder="1" applyAlignment="1">
      <alignment horizontal="center" vertical="center"/>
    </xf>
    <xf numFmtId="179" fontId="11" fillId="2" borderId="106" xfId="0" applyNumberFormat="1" applyFont="1" applyFill="1" applyBorder="1" applyAlignment="1" applyProtection="1">
      <alignment horizontal="center" vertical="center" wrapText="1"/>
      <protection locked="0"/>
    </xf>
    <xf numFmtId="0" fontId="10" fillId="2" borderId="207" xfId="6" applyNumberFormat="1" applyFont="1" applyFill="1" applyBorder="1" applyAlignment="1">
      <alignment horizontal="center" vertical="center"/>
    </xf>
    <xf numFmtId="0" fontId="10" fillId="2" borderId="199" xfId="6" applyNumberFormat="1" applyFont="1" applyFill="1" applyBorder="1" applyAlignment="1">
      <alignment horizontal="center" vertical="center"/>
    </xf>
    <xf numFmtId="0" fontId="10" fillId="2" borderId="138" xfId="6" applyNumberFormat="1" applyFont="1" applyFill="1" applyBorder="1" applyAlignment="1">
      <alignment horizontal="center" vertical="center"/>
    </xf>
    <xf numFmtId="0" fontId="10" fillId="2" borderId="230" xfId="6" applyNumberFormat="1" applyFont="1" applyFill="1" applyBorder="1" applyAlignment="1">
      <alignment horizontal="center" vertical="center"/>
    </xf>
    <xf numFmtId="0" fontId="10" fillId="2" borderId="351" xfId="6" applyNumberFormat="1" applyFont="1" applyFill="1" applyBorder="1" applyAlignment="1">
      <alignment horizontal="center" vertical="center"/>
    </xf>
    <xf numFmtId="0" fontId="10" fillId="2" borderId="7" xfId="6" applyNumberFormat="1" applyFont="1" applyFill="1" applyBorder="1" applyAlignment="1">
      <alignment horizontal="center" vertical="center"/>
    </xf>
    <xf numFmtId="0" fontId="10" fillId="2" borderId="352" xfId="6" applyNumberFormat="1" applyFont="1" applyFill="1" applyBorder="1" applyAlignment="1">
      <alignment horizontal="center" vertical="center"/>
    </xf>
    <xf numFmtId="0" fontId="10" fillId="2" borderId="343" xfId="6" applyNumberFormat="1" applyFont="1" applyFill="1" applyBorder="1" applyAlignment="1">
      <alignment horizontal="center" vertical="center"/>
    </xf>
    <xf numFmtId="0" fontId="10" fillId="2" borderId="115" xfId="6" applyFont="1" applyFill="1" applyBorder="1" applyAlignment="1">
      <alignment horizontal="center" vertical="center"/>
    </xf>
    <xf numFmtId="0" fontId="10" fillId="2" borderId="129" xfId="6" applyFont="1" applyFill="1" applyBorder="1" applyAlignment="1">
      <alignment horizontal="center" vertical="center"/>
    </xf>
    <xf numFmtId="0" fontId="10" fillId="2" borderId="115" xfId="6" applyNumberFormat="1" applyFont="1" applyFill="1" applyBorder="1" applyAlignment="1">
      <alignment horizontal="center" vertical="center"/>
    </xf>
    <xf numFmtId="0" fontId="10" fillId="2" borderId="129" xfId="6" applyNumberFormat="1" applyFont="1" applyFill="1" applyBorder="1" applyAlignment="1">
      <alignment horizontal="center" vertical="center"/>
    </xf>
    <xf numFmtId="0" fontId="10" fillId="2" borderId="275" xfId="5" applyFont="1" applyFill="1" applyBorder="1" applyAlignment="1" applyProtection="1">
      <alignment horizontal="center" vertical="center"/>
    </xf>
    <xf numFmtId="0" fontId="10" fillId="2" borderId="70" xfId="5" applyFont="1" applyFill="1" applyBorder="1" applyAlignment="1" applyProtection="1">
      <alignment horizontal="center" vertical="center"/>
    </xf>
    <xf numFmtId="0" fontId="10" fillId="2" borderId="136" xfId="5" applyFont="1" applyFill="1" applyBorder="1" applyAlignment="1" applyProtection="1">
      <alignment horizontal="center" vertical="center"/>
    </xf>
    <xf numFmtId="0" fontId="10" fillId="2" borderId="334" xfId="0" applyFont="1" applyFill="1" applyBorder="1" applyAlignment="1">
      <alignment horizontal="center" vertical="center" textRotation="255"/>
    </xf>
    <xf numFmtId="0" fontId="10" fillId="2" borderId="335" xfId="0" applyFont="1" applyFill="1" applyBorder="1" applyAlignment="1">
      <alignment horizontal="center" vertical="center" textRotation="255"/>
    </xf>
    <xf numFmtId="0" fontId="10" fillId="2" borderId="252" xfId="0" applyFont="1" applyFill="1" applyBorder="1" applyAlignment="1">
      <alignment horizontal="center" vertical="center" textRotation="255"/>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04" xfId="0" applyFont="1" applyFill="1" applyBorder="1" applyAlignment="1">
      <alignment horizontal="center" vertical="center"/>
    </xf>
    <xf numFmtId="0" fontId="10" fillId="2" borderId="156" xfId="0" applyFont="1" applyFill="1" applyBorder="1" applyAlignment="1">
      <alignment horizontal="center" vertical="center"/>
    </xf>
    <xf numFmtId="0" fontId="10" fillId="2" borderId="108" xfId="0" applyFont="1" applyFill="1" applyBorder="1" applyAlignment="1">
      <alignment horizontal="center" vertical="center"/>
    </xf>
    <xf numFmtId="0" fontId="10" fillId="2" borderId="162" xfId="5" applyFont="1" applyFill="1" applyBorder="1" applyAlignment="1" applyProtection="1">
      <alignment horizontal="center" vertical="center"/>
    </xf>
    <xf numFmtId="0" fontId="10" fillId="2" borderId="34" xfId="5" applyFont="1" applyFill="1" applyBorder="1" applyAlignment="1" applyProtection="1">
      <alignment horizontal="center" vertical="center"/>
    </xf>
    <xf numFmtId="0" fontId="10" fillId="2" borderId="21" xfId="5" applyFont="1" applyFill="1" applyBorder="1" applyAlignment="1" applyProtection="1">
      <alignment horizontal="center" vertical="center"/>
    </xf>
    <xf numFmtId="0" fontId="10" fillId="2" borderId="27" xfId="5" applyFont="1" applyFill="1" applyBorder="1" applyAlignment="1" applyProtection="1">
      <alignment horizontal="center" vertical="center"/>
    </xf>
    <xf numFmtId="179" fontId="11" fillId="2" borderId="291" xfId="0" applyNumberFormat="1" applyFont="1" applyFill="1" applyBorder="1" applyAlignment="1" applyProtection="1">
      <alignment horizontal="center" vertical="center"/>
      <protection locked="0"/>
    </xf>
    <xf numFmtId="179" fontId="11" fillId="2" borderId="23" xfId="0" applyNumberFormat="1" applyFont="1" applyFill="1" applyBorder="1" applyAlignment="1" applyProtection="1">
      <alignment horizontal="center" vertical="center"/>
      <protection locked="0"/>
    </xf>
    <xf numFmtId="0" fontId="10" fillId="2" borderId="336" xfId="0" applyFont="1" applyFill="1" applyBorder="1" applyAlignment="1">
      <alignment horizontal="center" vertical="center"/>
    </xf>
    <xf numFmtId="0" fontId="10" fillId="2" borderId="285"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09" xfId="0" applyFont="1" applyFill="1" applyBorder="1" applyAlignment="1">
      <alignment horizontal="center" vertical="center"/>
    </xf>
    <xf numFmtId="0" fontId="10" fillId="2" borderId="289"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01" xfId="0" applyFont="1" applyFill="1" applyBorder="1" applyAlignment="1">
      <alignment horizontal="center" vertical="center"/>
    </xf>
    <xf numFmtId="0" fontId="18" fillId="2" borderId="0" xfId="5" applyFont="1" applyFill="1" applyAlignment="1" applyProtection="1">
      <alignment horizontal="left" vertical="center"/>
    </xf>
    <xf numFmtId="0" fontId="17" fillId="2" borderId="0" xfId="5" applyFont="1" applyFill="1" applyBorder="1" applyAlignment="1" applyProtection="1">
      <alignment horizontal="left"/>
    </xf>
    <xf numFmtId="0" fontId="10" fillId="2" borderId="289" xfId="0" applyFont="1" applyFill="1" applyBorder="1" applyAlignment="1">
      <alignment horizontal="center" vertical="center" textRotation="255"/>
    </xf>
    <xf numFmtId="0" fontId="10" fillId="2" borderId="285" xfId="0" applyFont="1" applyFill="1" applyBorder="1" applyAlignment="1">
      <alignment horizontal="center" vertical="center" textRotation="255"/>
    </xf>
    <xf numFmtId="0" fontId="10" fillId="2" borderId="290" xfId="0" applyFont="1" applyFill="1" applyBorder="1" applyAlignment="1">
      <alignment horizontal="center" vertical="center" textRotation="255"/>
    </xf>
    <xf numFmtId="22" fontId="16" fillId="2" borderId="0" xfId="5" applyNumberFormat="1" applyFont="1" applyFill="1" applyAlignment="1" applyProtection="1">
      <alignment horizontal="center"/>
    </xf>
    <xf numFmtId="0" fontId="10" fillId="2" borderId="52" xfId="0" applyFont="1" applyFill="1" applyBorder="1" applyAlignment="1">
      <alignment horizontal="center" vertical="center"/>
    </xf>
    <xf numFmtId="0" fontId="10" fillId="2" borderId="210" xfId="0" applyFont="1" applyFill="1" applyBorder="1" applyAlignment="1">
      <alignment horizontal="center" vertical="center"/>
    </xf>
    <xf numFmtId="0" fontId="10" fillId="2" borderId="303"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46" xfId="5" applyFont="1" applyFill="1" applyBorder="1" applyAlignment="1" applyProtection="1">
      <alignment horizontal="center" vertical="center"/>
    </xf>
    <xf numFmtId="0" fontId="10" fillId="2" borderId="71" xfId="5" applyFont="1" applyFill="1" applyBorder="1" applyAlignment="1" applyProtection="1">
      <alignment horizontal="center" vertical="center"/>
    </xf>
    <xf numFmtId="0" fontId="10" fillId="2" borderId="292" xfId="0" applyFont="1" applyFill="1" applyBorder="1" applyAlignment="1">
      <alignment horizontal="center" vertical="center" textRotation="255"/>
    </xf>
    <xf numFmtId="0" fontId="10" fillId="2" borderId="28" xfId="5" applyFont="1" applyFill="1" applyBorder="1" applyAlignment="1" applyProtection="1">
      <alignment horizontal="left" vertical="center"/>
    </xf>
    <xf numFmtId="0" fontId="10" fillId="2" borderId="0" xfId="5" applyFont="1" applyFill="1" applyBorder="1" applyAlignment="1" applyProtection="1">
      <alignment horizontal="left" vertical="center"/>
    </xf>
    <xf numFmtId="0" fontId="10" fillId="2" borderId="309" xfId="5" applyFont="1" applyFill="1" applyBorder="1" applyAlignment="1" applyProtection="1">
      <alignment horizontal="left" vertical="center"/>
    </xf>
    <xf numFmtId="0" fontId="10" fillId="2" borderId="271" xfId="5" applyFont="1" applyFill="1" applyBorder="1" applyAlignment="1" applyProtection="1">
      <alignment horizontal="left" vertical="center"/>
    </xf>
    <xf numFmtId="0" fontId="10" fillId="2" borderId="291" xfId="0" applyFont="1" applyFill="1" applyBorder="1" applyAlignment="1">
      <alignment horizontal="center" vertical="center" textRotation="255"/>
    </xf>
    <xf numFmtId="0" fontId="10" fillId="2" borderId="148" xfId="5" applyFont="1" applyFill="1" applyBorder="1" applyAlignment="1" applyProtection="1">
      <alignment horizontal="center" vertical="center"/>
    </xf>
    <xf numFmtId="0" fontId="10" fillId="2" borderId="302"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xf>
    <xf numFmtId="0" fontId="12" fillId="0" borderId="276" xfId="5" applyFont="1" applyFill="1" applyBorder="1" applyAlignment="1" applyProtection="1">
      <alignment horizontal="center" vertical="center"/>
    </xf>
    <xf numFmtId="179" fontId="37" fillId="0" borderId="0" xfId="0" applyNumberFormat="1" applyFont="1" applyFill="1" applyAlignment="1" applyProtection="1">
      <alignment horizontal="left"/>
      <protection locked="0"/>
    </xf>
    <xf numFmtId="22" fontId="25" fillId="0" borderId="0" xfId="5" applyNumberFormat="1" applyFont="1" applyFill="1" applyAlignment="1" applyProtection="1">
      <alignment horizontal="center"/>
    </xf>
    <xf numFmtId="179" fontId="37" fillId="0" borderId="291" xfId="0" applyNumberFormat="1" applyFont="1" applyFill="1" applyBorder="1" applyAlignment="1" applyProtection="1">
      <alignment horizontal="center" vertical="center"/>
      <protection locked="0"/>
    </xf>
    <xf numFmtId="179" fontId="37" fillId="0" borderId="23" xfId="0" applyNumberFormat="1" applyFont="1" applyFill="1" applyBorder="1" applyAlignment="1" applyProtection="1">
      <alignment horizontal="center" vertical="center"/>
      <protection locked="0"/>
    </xf>
    <xf numFmtId="0" fontId="12" fillId="0" borderId="28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0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302"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8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236" xfId="5" applyFont="1" applyFill="1" applyBorder="1" applyAlignment="1" applyProtection="1">
      <alignment horizontal="center" vertical="center"/>
    </xf>
    <xf numFmtId="0" fontId="12" fillId="0" borderId="23" xfId="5" applyFont="1" applyFill="1" applyBorder="1" applyAlignment="1" applyProtection="1">
      <alignment horizontal="center" vertical="center"/>
    </xf>
    <xf numFmtId="0" fontId="12" fillId="0" borderId="336" xfId="5" applyFont="1" applyFill="1" applyBorder="1" applyAlignment="1" applyProtection="1">
      <alignment horizontal="center" vertical="center"/>
    </xf>
    <xf numFmtId="0" fontId="12" fillId="0" borderId="37" xfId="5" applyFont="1" applyFill="1" applyBorder="1" applyAlignment="1" applyProtection="1">
      <alignment horizontal="center" vertical="center"/>
    </xf>
    <xf numFmtId="0" fontId="12" fillId="0" borderId="40" xfId="5" applyFont="1" applyFill="1" applyBorder="1" applyAlignment="1" applyProtection="1">
      <alignment horizontal="center" vertical="center"/>
    </xf>
    <xf numFmtId="0" fontId="12" fillId="0" borderId="125" xfId="5" applyFont="1" applyFill="1" applyBorder="1" applyAlignment="1" applyProtection="1">
      <alignment horizontal="center" vertical="center"/>
    </xf>
    <xf numFmtId="0" fontId="12" fillId="0" borderId="291" xfId="0" applyFont="1" applyFill="1" applyBorder="1" applyAlignment="1">
      <alignment horizontal="center" vertical="center" textRotation="255"/>
    </xf>
    <xf numFmtId="0" fontId="12" fillId="0" borderId="285" xfId="0" applyFont="1" applyFill="1" applyBorder="1" applyAlignment="1">
      <alignment horizontal="center" vertical="center" textRotation="255"/>
    </xf>
    <xf numFmtId="0" fontId="12" fillId="0" borderId="292" xfId="0" applyFont="1" applyFill="1" applyBorder="1" applyAlignment="1">
      <alignment horizontal="center" vertical="center" textRotation="255"/>
    </xf>
    <xf numFmtId="0" fontId="12" fillId="0" borderId="304" xfId="0" applyFont="1" applyFill="1" applyBorder="1" applyAlignment="1">
      <alignment horizontal="center" vertical="center"/>
    </xf>
    <xf numFmtId="0" fontId="12" fillId="0" borderId="156" xfId="0" applyFont="1" applyFill="1" applyBorder="1" applyAlignment="1">
      <alignment horizontal="center" vertical="center"/>
    </xf>
    <xf numFmtId="0" fontId="12" fillId="0" borderId="334" xfId="0" applyFont="1" applyFill="1" applyBorder="1" applyAlignment="1">
      <alignment horizontal="center" vertical="center" textRotation="255"/>
    </xf>
    <xf numFmtId="0" fontId="12" fillId="0" borderId="335" xfId="0" applyFont="1" applyFill="1" applyBorder="1" applyAlignment="1">
      <alignment horizontal="center" vertical="center" textRotation="255"/>
    </xf>
    <xf numFmtId="0" fontId="12" fillId="0" borderId="252" xfId="0" applyFont="1" applyFill="1" applyBorder="1" applyAlignment="1">
      <alignment horizontal="center" vertical="center" textRotation="255"/>
    </xf>
    <xf numFmtId="0" fontId="12" fillId="0" borderId="289" xfId="0" applyFont="1" applyFill="1" applyBorder="1" applyAlignment="1">
      <alignment horizontal="center" vertical="center" textRotation="255"/>
    </xf>
    <xf numFmtId="0" fontId="12" fillId="0" borderId="290" xfId="0" applyFont="1" applyFill="1" applyBorder="1" applyAlignment="1">
      <alignment horizontal="center" vertical="center" textRotation="255"/>
    </xf>
    <xf numFmtId="0" fontId="12" fillId="0" borderId="71" xfId="5" applyFont="1" applyFill="1" applyBorder="1" applyAlignment="1" applyProtection="1">
      <alignment horizontal="center" vertical="center"/>
    </xf>
    <xf numFmtId="0" fontId="12" fillId="0" borderId="275" xfId="5" applyFont="1" applyFill="1" applyBorder="1" applyAlignment="1" applyProtection="1">
      <alignment horizontal="center" vertical="center"/>
    </xf>
    <xf numFmtId="0" fontId="12" fillId="0" borderId="75" xfId="5" applyFont="1" applyFill="1" applyBorder="1" applyAlignment="1" applyProtection="1">
      <alignment horizontal="center" vertical="center"/>
    </xf>
    <xf numFmtId="177" fontId="10" fillId="0" borderId="46" xfId="5" applyNumberFormat="1" applyFont="1" applyFill="1" applyBorder="1" applyAlignment="1" applyProtection="1">
      <alignment horizontal="center" vertical="center"/>
    </xf>
    <xf numFmtId="177" fontId="10" fillId="0" borderId="70" xfId="5" applyNumberFormat="1" applyFont="1" applyFill="1" applyBorder="1" applyAlignment="1" applyProtection="1">
      <alignment horizontal="center" vertical="center"/>
    </xf>
    <xf numFmtId="177" fontId="10" fillId="0" borderId="71" xfId="5" applyNumberFormat="1" applyFont="1" applyFill="1" applyBorder="1" applyAlignment="1" applyProtection="1">
      <alignment horizontal="center" vertical="center"/>
    </xf>
    <xf numFmtId="177" fontId="10" fillId="0" borderId="205" xfId="5" applyNumberFormat="1" applyFont="1" applyFill="1" applyBorder="1" applyAlignment="1" applyProtection="1">
      <alignment horizontal="center" vertical="center"/>
    </xf>
    <xf numFmtId="177" fontId="10" fillId="0" borderId="206" xfId="5" applyNumberFormat="1" applyFont="1" applyFill="1" applyBorder="1" applyAlignment="1" applyProtection="1">
      <alignment horizontal="center" vertical="center"/>
    </xf>
    <xf numFmtId="177" fontId="10" fillId="0" borderId="353" xfId="5" applyNumberFormat="1" applyFont="1" applyFill="1" applyBorder="1" applyAlignment="1" applyProtection="1">
      <alignment horizontal="center" vertical="center"/>
    </xf>
    <xf numFmtId="184" fontId="11" fillId="0" borderId="0" xfId="0" applyNumberFormat="1" applyFont="1" applyFill="1" applyBorder="1" applyAlignment="1" applyProtection="1">
      <alignment horizontal="center"/>
      <protection locked="0"/>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177" fontId="10" fillId="0" borderId="355" xfId="5" applyNumberFormat="1" applyFont="1" applyFill="1" applyBorder="1" applyAlignment="1" applyProtection="1">
      <alignment horizontal="center" vertical="center"/>
    </xf>
    <xf numFmtId="0" fontId="10" fillId="0" borderId="75" xfId="5" applyFont="1" applyFill="1" applyBorder="1" applyAlignment="1" applyProtection="1">
      <alignment horizontal="center" vertical="center"/>
    </xf>
    <xf numFmtId="0" fontId="10" fillId="0" borderId="27" xfId="5" applyFont="1" applyFill="1" applyBorder="1" applyAlignment="1" applyProtection="1">
      <alignment horizontal="center" vertical="center"/>
    </xf>
    <xf numFmtId="179" fontId="11" fillId="0" borderId="23" xfId="0" applyNumberFormat="1" applyFont="1" applyFill="1" applyBorder="1" applyAlignment="1" applyProtection="1">
      <alignment horizontal="center" vertical="center"/>
      <protection locked="0"/>
    </xf>
    <xf numFmtId="0" fontId="10" fillId="0" borderId="28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90" xfId="0" applyFont="1" applyFill="1" applyBorder="1" applyAlignment="1">
      <alignment horizontal="center" vertical="center"/>
    </xf>
    <xf numFmtId="0" fontId="10" fillId="0" borderId="211" xfId="0" applyFont="1" applyFill="1" applyBorder="1" applyAlignment="1">
      <alignment horizontal="center" vertical="center"/>
    </xf>
    <xf numFmtId="0" fontId="10" fillId="0" borderId="235" xfId="0" applyFont="1" applyFill="1" applyBorder="1" applyAlignment="1">
      <alignment horizontal="center" vertical="center" textRotation="255"/>
    </xf>
    <xf numFmtId="0" fontId="10" fillId="0" borderId="280" xfId="5" applyFont="1" applyFill="1" applyBorder="1" applyAlignment="1" applyProtection="1">
      <alignment horizontal="center" vertical="center"/>
    </xf>
    <xf numFmtId="0" fontId="10" fillId="0" borderId="331" xfId="5" applyFont="1" applyFill="1" applyBorder="1" applyAlignment="1" applyProtection="1">
      <alignment horizontal="center" vertical="center"/>
    </xf>
    <xf numFmtId="0" fontId="10" fillId="0" borderId="354" xfId="5" applyFont="1" applyFill="1" applyBorder="1" applyAlignment="1" applyProtection="1">
      <alignment horizontal="center" vertical="center"/>
    </xf>
    <xf numFmtId="22" fontId="16" fillId="0" borderId="0" xfId="5" applyNumberFormat="1" applyFont="1" applyFill="1" applyAlignment="1" applyProtection="1">
      <alignment horizontal="center"/>
    </xf>
    <xf numFmtId="0" fontId="10" fillId="0" borderId="236" xfId="5" applyFont="1" applyFill="1" applyBorder="1" applyAlignment="1" applyProtection="1">
      <alignment horizontal="center" vertical="center"/>
    </xf>
    <xf numFmtId="0" fontId="10" fillId="0" borderId="23" xfId="5" applyFont="1" applyFill="1" applyBorder="1" applyAlignment="1" applyProtection="1">
      <alignment horizontal="center" vertical="center"/>
    </xf>
    <xf numFmtId="0" fontId="10" fillId="0" borderId="336" xfId="5" applyFont="1" applyFill="1" applyBorder="1" applyAlignment="1" applyProtection="1">
      <alignment horizontal="center" vertical="center"/>
    </xf>
    <xf numFmtId="0" fontId="10" fillId="2" borderId="338" xfId="0" applyFont="1" applyFill="1" applyBorder="1" applyAlignment="1">
      <alignment horizontal="center" vertical="center" textRotation="255"/>
    </xf>
    <xf numFmtId="0" fontId="10" fillId="2" borderId="295" xfId="0" applyFont="1" applyFill="1" applyBorder="1" applyAlignment="1">
      <alignment horizontal="center" vertical="center" textRotation="255"/>
    </xf>
    <xf numFmtId="0" fontId="10" fillId="2" borderId="296" xfId="0" applyFont="1" applyFill="1" applyBorder="1" applyAlignment="1">
      <alignment horizontal="center" vertical="center" textRotation="255"/>
    </xf>
    <xf numFmtId="0" fontId="32" fillId="2" borderId="26" xfId="0" applyFont="1" applyFill="1" applyBorder="1" applyAlignment="1">
      <alignment horizontal="left" vertical="center" wrapText="1"/>
    </xf>
    <xf numFmtId="0" fontId="16" fillId="2" borderId="16" xfId="0" applyFont="1" applyFill="1" applyBorder="1" applyAlignment="1">
      <alignment horizontal="left" vertical="center"/>
    </xf>
    <xf numFmtId="0" fontId="18" fillId="2" borderId="0" xfId="0" applyFont="1" applyFill="1" applyAlignment="1">
      <alignment horizontal="left" vertical="center"/>
    </xf>
    <xf numFmtId="0" fontId="32" fillId="2" borderId="357" xfId="0" applyFont="1" applyFill="1" applyBorder="1" applyAlignment="1">
      <alignment horizontal="left" vertical="center" wrapText="1"/>
    </xf>
    <xf numFmtId="0" fontId="10" fillId="2" borderId="306" xfId="0" applyFont="1" applyFill="1" applyBorder="1" applyAlignment="1">
      <alignment horizontal="center" vertical="center"/>
    </xf>
    <xf numFmtId="0" fontId="10" fillId="2" borderId="109" xfId="0" applyFont="1" applyFill="1" applyBorder="1" applyAlignment="1">
      <alignment horizontal="center" vertical="center"/>
    </xf>
    <xf numFmtId="0" fontId="10" fillId="2" borderId="20" xfId="0" applyFont="1" applyFill="1" applyBorder="1" applyAlignment="1">
      <alignment horizontal="center" vertical="center" wrapText="1"/>
    </xf>
    <xf numFmtId="0" fontId="10" fillId="2" borderId="35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47" xfId="0" applyFont="1" applyFill="1" applyBorder="1" applyAlignment="1">
      <alignment horizontal="center" vertical="center"/>
    </xf>
    <xf numFmtId="179" fontId="11" fillId="2" borderId="305" xfId="0" applyNumberFormat="1" applyFont="1" applyFill="1" applyBorder="1" applyAlignment="1" applyProtection="1">
      <alignment horizontal="center" vertical="center"/>
      <protection locked="0"/>
    </xf>
    <xf numFmtId="179" fontId="11" fillId="2" borderId="31" xfId="0" applyNumberFormat="1" applyFont="1" applyFill="1" applyBorder="1" applyAlignment="1" applyProtection="1">
      <alignment horizontal="center" vertical="center"/>
      <protection locked="0"/>
    </xf>
    <xf numFmtId="0" fontId="10" fillId="2" borderId="58" xfId="0" applyFont="1" applyFill="1" applyBorder="1" applyAlignment="1">
      <alignment horizontal="center" vertical="center"/>
    </xf>
    <xf numFmtId="0" fontId="10" fillId="2" borderId="310" xfId="0" applyFont="1" applyFill="1" applyBorder="1" applyAlignment="1">
      <alignment horizontal="center" vertical="center"/>
    </xf>
    <xf numFmtId="0" fontId="10" fillId="2" borderId="211" xfId="0" applyFont="1" applyFill="1" applyBorder="1" applyAlignment="1">
      <alignment horizontal="center" vertical="center"/>
    </xf>
    <xf numFmtId="0" fontId="10" fillId="2" borderId="307" xfId="0" applyFont="1" applyFill="1" applyBorder="1" applyAlignment="1">
      <alignment horizontal="center" vertical="center"/>
    </xf>
    <xf numFmtId="0" fontId="10" fillId="2" borderId="92" xfId="0" applyFont="1" applyFill="1" applyBorder="1" applyAlignment="1">
      <alignment horizontal="center" vertical="center"/>
    </xf>
    <xf numFmtId="0" fontId="10" fillId="2" borderId="312" xfId="0" applyFont="1" applyFill="1" applyBorder="1" applyAlignment="1">
      <alignment horizontal="center" vertical="center"/>
    </xf>
    <xf numFmtId="0" fontId="10" fillId="2" borderId="196" xfId="0" applyFont="1" applyFill="1" applyBorder="1" applyAlignment="1">
      <alignment horizontal="center" vertical="center"/>
    </xf>
    <xf numFmtId="0" fontId="10" fillId="2" borderId="305" xfId="0" applyFont="1" applyFill="1" applyBorder="1" applyAlignment="1">
      <alignment horizontal="center" vertical="center"/>
    </xf>
    <xf numFmtId="0" fontId="10" fillId="2" borderId="377" xfId="0" applyFont="1" applyFill="1" applyBorder="1" applyAlignment="1">
      <alignment horizontal="center" vertical="center"/>
    </xf>
    <xf numFmtId="0" fontId="12" fillId="0" borderId="305" xfId="0" applyFont="1" applyFill="1" applyBorder="1" applyAlignment="1">
      <alignment horizontal="center" vertical="center" textRotation="255"/>
    </xf>
    <xf numFmtId="0" fontId="12" fillId="0" borderId="58" xfId="0" applyFont="1" applyFill="1" applyBorder="1" applyAlignment="1">
      <alignment horizontal="center" vertical="center" textRotation="255"/>
    </xf>
    <xf numFmtId="0" fontId="12" fillId="0" borderId="349" xfId="0" applyFont="1" applyFill="1" applyBorder="1" applyAlignment="1">
      <alignment horizontal="center" vertical="center" textRotation="255"/>
    </xf>
    <xf numFmtId="0" fontId="12" fillId="0" borderId="310" xfId="0" applyFont="1" applyFill="1" applyBorder="1" applyAlignment="1">
      <alignment horizontal="center" vertical="center" textRotation="255"/>
    </xf>
    <xf numFmtId="179" fontId="12" fillId="0" borderId="305" xfId="0" applyNumberFormat="1" applyFont="1" applyFill="1" applyBorder="1" applyAlignment="1" applyProtection="1">
      <alignment horizontal="center" vertical="center" textRotation="255"/>
      <protection locked="0"/>
    </xf>
    <xf numFmtId="179" fontId="12" fillId="0" borderId="58" xfId="0" applyNumberFormat="1" applyFont="1" applyFill="1" applyBorder="1" applyAlignment="1" applyProtection="1">
      <alignment horizontal="center" vertical="center" textRotation="255"/>
      <protection locked="0"/>
    </xf>
    <xf numFmtId="179" fontId="12" fillId="0" borderId="349" xfId="0" applyNumberFormat="1" applyFont="1" applyFill="1" applyBorder="1" applyAlignment="1" applyProtection="1">
      <alignment horizontal="center" vertical="center" textRotation="255"/>
      <protection locked="0"/>
    </xf>
    <xf numFmtId="0" fontId="12" fillId="0" borderId="350" xfId="0" applyFont="1" applyFill="1" applyBorder="1" applyAlignment="1">
      <alignment horizontal="center" vertical="center" textRotation="255"/>
    </xf>
    <xf numFmtId="49" fontId="12" fillId="0" borderId="305" xfId="0" applyNumberFormat="1" applyFont="1" applyFill="1" applyBorder="1" applyAlignment="1">
      <alignment horizontal="center" vertical="center" textRotation="255"/>
    </xf>
    <xf numFmtId="49" fontId="12" fillId="0" borderId="58" xfId="0" applyNumberFormat="1" applyFont="1" applyFill="1" applyBorder="1" applyAlignment="1">
      <alignment horizontal="center" vertical="center" textRotation="255"/>
    </xf>
    <xf numFmtId="49" fontId="12" fillId="0" borderId="310" xfId="0" applyNumberFormat="1" applyFont="1" applyFill="1" applyBorder="1" applyAlignment="1">
      <alignment horizontal="center" vertical="center" textRotation="255"/>
    </xf>
    <xf numFmtId="0" fontId="18" fillId="0" borderId="0" xfId="0" applyFont="1" applyFill="1" applyAlignment="1">
      <alignment horizontal="left" vertical="center"/>
    </xf>
    <xf numFmtId="0" fontId="0" fillId="0" borderId="0" xfId="0" applyFill="1" applyAlignment="1">
      <alignment vertical="center"/>
    </xf>
    <xf numFmtId="0" fontId="10" fillId="0" borderId="305" xfId="0" applyFont="1" applyFill="1" applyBorder="1" applyAlignment="1">
      <alignment horizontal="center" vertical="center" textRotation="255"/>
    </xf>
    <xf numFmtId="0" fontId="10" fillId="0" borderId="58" xfId="0" applyFont="1" applyFill="1" applyBorder="1" applyAlignment="1">
      <alignment horizontal="center" vertical="center" textRotation="255"/>
    </xf>
    <xf numFmtId="0" fontId="10" fillId="0" borderId="310" xfId="0" applyFont="1" applyFill="1" applyBorder="1" applyAlignment="1">
      <alignment horizontal="center" vertical="center" textRotation="255"/>
    </xf>
    <xf numFmtId="0" fontId="12" fillId="0" borderId="33" xfId="0" applyFont="1" applyFill="1" applyBorder="1" applyAlignment="1">
      <alignment horizontal="center" vertical="center"/>
    </xf>
    <xf numFmtId="0" fontId="12" fillId="0" borderId="135" xfId="0" applyFont="1" applyFill="1" applyBorder="1" applyAlignment="1">
      <alignment horizontal="center" vertical="center"/>
    </xf>
    <xf numFmtId="0" fontId="12" fillId="0" borderId="338" xfId="0" applyFont="1" applyFill="1" applyBorder="1" applyAlignment="1">
      <alignment horizontal="center" vertical="center" textRotation="255"/>
    </xf>
    <xf numFmtId="0" fontId="12" fillId="0" borderId="295" xfId="0" applyFont="1" applyFill="1" applyBorder="1" applyAlignment="1">
      <alignment horizontal="center" vertical="center" textRotation="255"/>
    </xf>
    <xf numFmtId="0" fontId="12" fillId="0" borderId="296" xfId="0" applyFont="1" applyFill="1" applyBorder="1" applyAlignment="1">
      <alignment horizontal="center" vertical="center" textRotation="255"/>
    </xf>
    <xf numFmtId="0" fontId="12" fillId="0" borderId="54" xfId="0" applyFont="1" applyFill="1" applyBorder="1" applyAlignment="1">
      <alignment horizontal="center" vertical="center" wrapText="1"/>
    </xf>
    <xf numFmtId="0" fontId="12" fillId="0" borderId="20" xfId="0" applyFont="1" applyFill="1" applyBorder="1" applyAlignment="1">
      <alignment horizontal="center" vertical="center"/>
    </xf>
    <xf numFmtId="0" fontId="12" fillId="0" borderId="169" xfId="0" applyFont="1" applyFill="1" applyBorder="1" applyAlignment="1">
      <alignment horizontal="center" vertical="center"/>
    </xf>
    <xf numFmtId="0" fontId="12" fillId="0" borderId="153" xfId="0" applyFont="1" applyFill="1" applyBorder="1" applyAlignment="1">
      <alignment horizontal="center" vertical="center"/>
    </xf>
    <xf numFmtId="0" fontId="12" fillId="0" borderId="306" xfId="0" applyFont="1" applyFill="1" applyBorder="1" applyAlignment="1">
      <alignment horizontal="center" vertical="center"/>
    </xf>
    <xf numFmtId="0" fontId="12" fillId="0" borderId="307" xfId="0" applyFont="1" applyFill="1" applyBorder="1" applyAlignment="1">
      <alignment horizontal="center" vertical="center"/>
    </xf>
    <xf numFmtId="0" fontId="12" fillId="0" borderId="312" xfId="0" applyFont="1" applyFill="1" applyBorder="1" applyAlignment="1">
      <alignment horizontal="center" vertical="center"/>
    </xf>
    <xf numFmtId="179" fontId="37" fillId="0" borderId="305" xfId="0" applyNumberFormat="1" applyFont="1" applyFill="1" applyBorder="1" applyAlignment="1" applyProtection="1">
      <alignment horizontal="center" vertical="center"/>
      <protection locked="0"/>
    </xf>
    <xf numFmtId="179" fontId="37" fillId="0" borderId="31" xfId="0" applyNumberFormat="1" applyFont="1" applyFill="1" applyBorder="1" applyAlignment="1" applyProtection="1">
      <alignment horizontal="center" vertical="center"/>
      <protection locked="0"/>
    </xf>
    <xf numFmtId="0" fontId="12" fillId="0" borderId="58" xfId="0" applyFont="1" applyFill="1" applyBorder="1" applyAlignment="1">
      <alignment horizontal="center" vertical="center"/>
    </xf>
    <xf numFmtId="0" fontId="16" fillId="2" borderId="81" xfId="0" applyFont="1" applyFill="1" applyBorder="1" applyAlignment="1">
      <alignment horizontal="center" vertical="center" wrapText="1"/>
    </xf>
    <xf numFmtId="0" fontId="16" fillId="0" borderId="321" xfId="0" applyFont="1" applyBorder="1" applyAlignment="1">
      <alignment horizontal="center" vertical="center"/>
    </xf>
    <xf numFmtId="38" fontId="16" fillId="2" borderId="167" xfId="2" applyFont="1" applyFill="1" applyBorder="1" applyAlignment="1">
      <alignment horizontal="center" vertical="center" wrapText="1"/>
    </xf>
    <xf numFmtId="0" fontId="16" fillId="0" borderId="78" xfId="0" applyFont="1" applyBorder="1" applyAlignment="1">
      <alignment horizontal="center" vertical="center"/>
    </xf>
    <xf numFmtId="38" fontId="16" fillId="2" borderId="277" xfId="2" applyFont="1" applyFill="1" applyBorder="1" applyAlignment="1">
      <alignment horizontal="center" vertical="center"/>
    </xf>
    <xf numFmtId="38" fontId="16" fillId="2" borderId="331" xfId="2" applyFont="1" applyFill="1" applyBorder="1" applyAlignment="1">
      <alignment horizontal="center" vertical="center"/>
    </xf>
    <xf numFmtId="38" fontId="16" fillId="2" borderId="322" xfId="2" applyFont="1" applyFill="1" applyBorder="1" applyAlignment="1">
      <alignment horizontal="center" vertical="center"/>
    </xf>
    <xf numFmtId="0" fontId="18" fillId="0" borderId="0" xfId="0" applyFont="1" applyAlignment="1">
      <alignment horizontal="left" vertical="center"/>
    </xf>
    <xf numFmtId="0" fontId="40" fillId="0" borderId="0" xfId="0" applyFont="1" applyAlignment="1">
      <alignment horizontal="left" vertical="center"/>
    </xf>
    <xf numFmtId="0" fontId="16" fillId="0" borderId="29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9" xfId="0" applyFont="1" applyBorder="1" applyAlignment="1">
      <alignment horizontal="center" vertical="center" wrapText="1"/>
    </xf>
    <xf numFmtId="0" fontId="16" fillId="0" borderId="29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63" xfId="0" applyFont="1" applyBorder="1" applyAlignment="1">
      <alignment horizontal="center" vertical="center" wrapText="1"/>
    </xf>
    <xf numFmtId="0" fontId="16" fillId="2" borderId="167" xfId="0" applyFont="1" applyFill="1" applyBorder="1" applyAlignment="1">
      <alignment horizontal="center" vertical="center"/>
    </xf>
    <xf numFmtId="38" fontId="16" fillId="2" borderId="318" xfId="2" applyFont="1" applyFill="1" applyBorder="1" applyAlignment="1">
      <alignment horizontal="center" vertical="center"/>
    </xf>
    <xf numFmtId="38" fontId="16" fillId="2" borderId="319" xfId="2" applyFont="1" applyFill="1" applyBorder="1" applyAlignment="1">
      <alignment horizontal="center" vertical="center"/>
    </xf>
    <xf numFmtId="0" fontId="16" fillId="0" borderId="358" xfId="0" applyFont="1" applyBorder="1" applyAlignment="1">
      <alignment horizontal="center" vertical="center" wrapText="1"/>
    </xf>
    <xf numFmtId="0" fontId="16" fillId="0" borderId="359" xfId="0" applyFont="1" applyBorder="1" applyAlignment="1">
      <alignment horizontal="center" vertical="center" wrapText="1"/>
    </xf>
    <xf numFmtId="0" fontId="16" fillId="0" borderId="364" xfId="0" applyFont="1" applyBorder="1" applyAlignment="1">
      <alignment horizontal="center" vertical="center" wrapText="1"/>
    </xf>
    <xf numFmtId="0" fontId="16" fillId="0" borderId="320" xfId="0" applyFont="1" applyBorder="1" applyAlignment="1">
      <alignment horizontal="center" vertical="center" textRotation="255"/>
    </xf>
    <xf numFmtId="0" fontId="16" fillId="0" borderId="190"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360" xfId="0" applyFont="1" applyBorder="1" applyAlignment="1" applyProtection="1">
      <alignment horizontal="center" vertical="center" wrapText="1"/>
    </xf>
    <xf numFmtId="0" fontId="16" fillId="0" borderId="361" xfId="0" applyFont="1" applyBorder="1" applyAlignment="1" applyProtection="1">
      <alignment horizontal="center" vertical="center" wrapText="1"/>
    </xf>
    <xf numFmtId="0" fontId="16" fillId="0" borderId="362" xfId="0" applyFont="1" applyBorder="1" applyAlignment="1" applyProtection="1">
      <alignment horizontal="center" vertical="center" wrapText="1"/>
    </xf>
    <xf numFmtId="0" fontId="16" fillId="0" borderId="277" xfId="0" applyFont="1" applyBorder="1" applyAlignment="1" applyProtection="1">
      <alignment horizontal="center" vertical="center" wrapText="1"/>
    </xf>
    <xf numFmtId="0" fontId="16" fillId="0" borderId="322" xfId="0" applyFont="1" applyBorder="1" applyAlignment="1" applyProtection="1">
      <alignment horizontal="center" vertical="center" wrapText="1"/>
    </xf>
    <xf numFmtId="0" fontId="16" fillId="0" borderId="374" xfId="0" applyFont="1" applyBorder="1" applyAlignment="1" applyProtection="1">
      <alignment horizontal="center" vertical="center" wrapText="1"/>
    </xf>
    <xf numFmtId="0" fontId="16" fillId="0" borderId="273" xfId="0" applyFont="1" applyBorder="1" applyAlignment="1" applyProtection="1">
      <alignment horizontal="center" vertical="center" wrapText="1"/>
    </xf>
    <xf numFmtId="0" fontId="16" fillId="0" borderId="320" xfId="0" applyFont="1" applyBorder="1" applyAlignment="1">
      <alignment horizontal="center" vertical="center" wrapText="1"/>
    </xf>
    <xf numFmtId="0" fontId="16" fillId="0" borderId="19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5" xfId="0" applyFont="1" applyBorder="1" applyAlignment="1" applyProtection="1">
      <alignment horizontal="center" vertical="center" wrapText="1"/>
    </xf>
    <xf numFmtId="0" fontId="16" fillId="0" borderId="80" xfId="0" applyFont="1" applyBorder="1" applyAlignment="1" applyProtection="1">
      <alignment horizontal="center" vertical="center" wrapText="1"/>
    </xf>
  </cellXfs>
  <cellStyles count="11">
    <cellStyle name="パーセント" xfId="1" builtinId="5"/>
    <cellStyle name="桁区切り" xfId="2" builtinId="6"/>
    <cellStyle name="桁区切り 2" xfId="3"/>
    <cellStyle name="桁区切り 2 2" xfId="8"/>
    <cellStyle name="標準" xfId="0" builtinId="0"/>
    <cellStyle name="標準 2 2" xfId="10"/>
    <cellStyle name="標準 3" xfId="9"/>
    <cellStyle name="標準_Sheet1" xfId="4"/>
    <cellStyle name="標準_稲生産計画" xfId="5"/>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4"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5"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62</xdr:row>
      <xdr:rowOff>0</xdr:rowOff>
    </xdr:from>
    <xdr:ext cx="339067" cy="65"/>
    <xdr:sp macro="" textlink="">
      <xdr:nvSpPr>
        <xdr:cNvPr id="30" name="Text Box 1"/>
        <xdr:cNvSpPr txBox="1">
          <a:spLocks noChangeArrowheads="1"/>
        </xdr:cNvSpPr>
      </xdr:nvSpPr>
      <xdr:spPr bwMode="auto">
        <a:xfrm>
          <a:off x="2856903"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62</xdr:row>
      <xdr:rowOff>0</xdr:rowOff>
    </xdr:from>
    <xdr:ext cx="347531" cy="65"/>
    <xdr:sp macro="" textlink="">
      <xdr:nvSpPr>
        <xdr:cNvPr id="31" name="Text Box 1"/>
        <xdr:cNvSpPr txBox="1">
          <a:spLocks noChangeArrowheads="1"/>
        </xdr:cNvSpPr>
      </xdr:nvSpPr>
      <xdr:spPr bwMode="auto">
        <a:xfrm>
          <a:off x="2524286"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62</xdr:row>
      <xdr:rowOff>0</xdr:rowOff>
    </xdr:from>
    <xdr:ext cx="339067" cy="65"/>
    <xdr:sp macro="" textlink="">
      <xdr:nvSpPr>
        <xdr:cNvPr id="32" name="Text Box 1"/>
        <xdr:cNvSpPr txBox="1">
          <a:spLocks noChangeArrowheads="1"/>
        </xdr:cNvSpPr>
      </xdr:nvSpPr>
      <xdr:spPr bwMode="auto">
        <a:xfrm>
          <a:off x="2885457"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62</xdr:row>
      <xdr:rowOff>0</xdr:rowOff>
    </xdr:from>
    <xdr:ext cx="347531" cy="65"/>
    <xdr:sp macro="" textlink="">
      <xdr:nvSpPr>
        <xdr:cNvPr id="33" name="Text Box 1"/>
        <xdr:cNvSpPr txBox="1">
          <a:spLocks noChangeArrowheads="1"/>
        </xdr:cNvSpPr>
      </xdr:nvSpPr>
      <xdr:spPr bwMode="auto">
        <a:xfrm>
          <a:off x="2552985"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62</xdr:row>
      <xdr:rowOff>0</xdr:rowOff>
    </xdr:from>
    <xdr:ext cx="339067" cy="65"/>
    <xdr:sp macro="" textlink="">
      <xdr:nvSpPr>
        <xdr:cNvPr id="34" name="Text Box 1"/>
        <xdr:cNvSpPr txBox="1">
          <a:spLocks noChangeArrowheads="1"/>
        </xdr:cNvSpPr>
      </xdr:nvSpPr>
      <xdr:spPr bwMode="auto">
        <a:xfrm>
          <a:off x="2961314"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62</xdr:row>
      <xdr:rowOff>0</xdr:rowOff>
    </xdr:from>
    <xdr:ext cx="347531" cy="65"/>
    <xdr:sp macro="" textlink="">
      <xdr:nvSpPr>
        <xdr:cNvPr id="35" name="Text Box 1"/>
        <xdr:cNvSpPr txBox="1">
          <a:spLocks noChangeArrowheads="1"/>
        </xdr:cNvSpPr>
      </xdr:nvSpPr>
      <xdr:spPr bwMode="auto">
        <a:xfrm>
          <a:off x="25910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62</xdr:row>
      <xdr:rowOff>0</xdr:rowOff>
    </xdr:from>
    <xdr:ext cx="339067" cy="65"/>
    <xdr:sp macro="" textlink="">
      <xdr:nvSpPr>
        <xdr:cNvPr id="36"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62</xdr:row>
      <xdr:rowOff>0</xdr:rowOff>
    </xdr:from>
    <xdr:ext cx="347531" cy="65"/>
    <xdr:sp macro="" textlink="">
      <xdr:nvSpPr>
        <xdr:cNvPr id="37"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62</xdr:row>
      <xdr:rowOff>0</xdr:rowOff>
    </xdr:from>
    <xdr:ext cx="339067" cy="65"/>
    <xdr:sp macro="" textlink="">
      <xdr:nvSpPr>
        <xdr:cNvPr id="38"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62</xdr:row>
      <xdr:rowOff>0</xdr:rowOff>
    </xdr:from>
    <xdr:ext cx="347531" cy="65"/>
    <xdr:sp macro="" textlink="">
      <xdr:nvSpPr>
        <xdr:cNvPr id="39"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62</xdr:row>
      <xdr:rowOff>0</xdr:rowOff>
    </xdr:from>
    <xdr:ext cx="339067" cy="65"/>
    <xdr:sp macro="" textlink="">
      <xdr:nvSpPr>
        <xdr:cNvPr id="40" name="Text Box 1"/>
        <xdr:cNvSpPr txBox="1">
          <a:spLocks noChangeArrowheads="1"/>
        </xdr:cNvSpPr>
      </xdr:nvSpPr>
      <xdr:spPr bwMode="auto">
        <a:xfrm>
          <a:off x="3333169"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62</xdr:row>
      <xdr:rowOff>0</xdr:rowOff>
    </xdr:from>
    <xdr:ext cx="347531" cy="65"/>
    <xdr:sp macro="" textlink="">
      <xdr:nvSpPr>
        <xdr:cNvPr id="41" name="Text Box 1"/>
        <xdr:cNvSpPr txBox="1">
          <a:spLocks noChangeArrowheads="1"/>
        </xdr:cNvSpPr>
      </xdr:nvSpPr>
      <xdr:spPr bwMode="auto">
        <a:xfrm>
          <a:off x="2790924"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358589</xdr:colOff>
      <xdr:row>54</xdr:row>
      <xdr:rowOff>67236</xdr:rowOff>
    </xdr:from>
    <xdr:ext cx="1313565" cy="492443"/>
    <xdr:sp macro="" textlink="">
      <xdr:nvSpPr>
        <xdr:cNvPr id="2" name="テキスト ボックス 1"/>
        <xdr:cNvSpPr txBox="1"/>
      </xdr:nvSpPr>
      <xdr:spPr>
        <a:xfrm>
          <a:off x="2039471" y="11373971"/>
          <a:ext cx="1313565" cy="49244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該当なし</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85725</xdr:colOff>
      <xdr:row>17</xdr:row>
      <xdr:rowOff>38100</xdr:rowOff>
    </xdr:from>
    <xdr:to>
      <xdr:col>5</xdr:col>
      <xdr:colOff>952500</xdr:colOff>
      <xdr:row>17</xdr:row>
      <xdr:rowOff>485775</xdr:rowOff>
    </xdr:to>
    <xdr:sp macro="" textlink="">
      <xdr:nvSpPr>
        <xdr:cNvPr id="2059" name="AutoShape 11"/>
        <xdr:cNvSpPr>
          <a:spLocks noChangeArrowheads="1"/>
        </xdr:cNvSpPr>
      </xdr:nvSpPr>
      <xdr:spPr bwMode="auto">
        <a:xfrm>
          <a:off x="85725" y="7848600"/>
          <a:ext cx="5981700"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有機栽培については、平成２９年産水稲作付けにおいてＪＡＳ法に基づく登録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76200</xdr:colOff>
      <xdr:row>17</xdr:row>
      <xdr:rowOff>571500</xdr:rowOff>
    </xdr:from>
    <xdr:to>
      <xdr:col>5</xdr:col>
      <xdr:colOff>942975</xdr:colOff>
      <xdr:row>18</xdr:row>
      <xdr:rowOff>45720</xdr:rowOff>
    </xdr:to>
    <xdr:sp macro="" textlink="">
      <xdr:nvSpPr>
        <xdr:cNvPr id="2060" name="AutoShape 12"/>
        <xdr:cNvSpPr>
          <a:spLocks noChangeArrowheads="1"/>
        </xdr:cNvSpPr>
      </xdr:nvSpPr>
      <xdr:spPr bwMode="auto">
        <a:xfrm>
          <a:off x="76200" y="3962400"/>
          <a:ext cx="5469255" cy="201168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特別栽培については、平成２９年産水稲作付けにおいて、以下の区分により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104775</xdr:colOff>
      <xdr:row>17</xdr:row>
      <xdr:rowOff>38100</xdr:rowOff>
    </xdr:from>
    <xdr:to>
      <xdr:col>9</xdr:col>
      <xdr:colOff>1019175</xdr:colOff>
      <xdr:row>17</xdr:row>
      <xdr:rowOff>676275</xdr:rowOff>
    </xdr:to>
    <xdr:sp macro="" textlink="">
      <xdr:nvSpPr>
        <xdr:cNvPr id="2061" name="AutoShape 13"/>
        <xdr:cNvSpPr>
          <a:spLocks noChangeArrowheads="1"/>
        </xdr:cNvSpPr>
      </xdr:nvSpPr>
      <xdr:spPr bwMode="auto">
        <a:xfrm>
          <a:off x="6276975" y="7658100"/>
          <a:ext cx="3943350" cy="6381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エコファーマーについては、平成３０年３月末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tabSelected="1" view="pageBreakPreview" zoomScaleNormal="100" zoomScaleSheetLayoutView="100" workbookViewId="0">
      <selection activeCell="E28" sqref="E28"/>
    </sheetView>
  </sheetViews>
  <sheetFormatPr defaultRowHeight="13.2" x14ac:dyDescent="0.2"/>
  <cols>
    <col min="1" max="5" width="9" style="1981"/>
    <col min="6" max="6" width="34.109375" style="1981" customWidth="1"/>
    <col min="7" max="261" width="9" style="1981"/>
    <col min="262" max="262" width="34.109375" style="1981" customWidth="1"/>
    <col min="263" max="517" width="9" style="1981"/>
    <col min="518" max="518" width="34.109375" style="1981" customWidth="1"/>
    <col min="519" max="773" width="9" style="1981"/>
    <col min="774" max="774" width="34.109375" style="1981" customWidth="1"/>
    <col min="775" max="1029" width="9" style="1981"/>
    <col min="1030" max="1030" width="34.109375" style="1981" customWidth="1"/>
    <col min="1031" max="1285" width="9" style="1981"/>
    <col min="1286" max="1286" width="34.109375" style="1981" customWidth="1"/>
    <col min="1287" max="1541" width="9" style="1981"/>
    <col min="1542" max="1542" width="34.109375" style="1981" customWidth="1"/>
    <col min="1543" max="1797" width="9" style="1981"/>
    <col min="1798" max="1798" width="34.109375" style="1981" customWidth="1"/>
    <col min="1799" max="2053" width="9" style="1981"/>
    <col min="2054" max="2054" width="34.109375" style="1981" customWidth="1"/>
    <col min="2055" max="2309" width="9" style="1981"/>
    <col min="2310" max="2310" width="34.109375" style="1981" customWidth="1"/>
    <col min="2311" max="2565" width="9" style="1981"/>
    <col min="2566" max="2566" width="34.109375" style="1981" customWidth="1"/>
    <col min="2567" max="2821" width="9" style="1981"/>
    <col min="2822" max="2822" width="34.109375" style="1981" customWidth="1"/>
    <col min="2823" max="3077" width="9" style="1981"/>
    <col min="3078" max="3078" width="34.109375" style="1981" customWidth="1"/>
    <col min="3079" max="3333" width="9" style="1981"/>
    <col min="3334" max="3334" width="34.109375" style="1981" customWidth="1"/>
    <col min="3335" max="3589" width="9" style="1981"/>
    <col min="3590" max="3590" width="34.109375" style="1981" customWidth="1"/>
    <col min="3591" max="3845" width="9" style="1981"/>
    <col min="3846" max="3846" width="34.109375" style="1981" customWidth="1"/>
    <col min="3847" max="4101" width="9" style="1981"/>
    <col min="4102" max="4102" width="34.109375" style="1981" customWidth="1"/>
    <col min="4103" max="4357" width="9" style="1981"/>
    <col min="4358" max="4358" width="34.109375" style="1981" customWidth="1"/>
    <col min="4359" max="4613" width="9" style="1981"/>
    <col min="4614" max="4614" width="34.109375" style="1981" customWidth="1"/>
    <col min="4615" max="4869" width="9" style="1981"/>
    <col min="4870" max="4870" width="34.109375" style="1981" customWidth="1"/>
    <col min="4871" max="5125" width="9" style="1981"/>
    <col min="5126" max="5126" width="34.109375" style="1981" customWidth="1"/>
    <col min="5127" max="5381" width="9" style="1981"/>
    <col min="5382" max="5382" width="34.109375" style="1981" customWidth="1"/>
    <col min="5383" max="5637" width="9" style="1981"/>
    <col min="5638" max="5638" width="34.109375" style="1981" customWidth="1"/>
    <col min="5639" max="5893" width="9" style="1981"/>
    <col min="5894" max="5894" width="34.109375" style="1981" customWidth="1"/>
    <col min="5895" max="6149" width="9" style="1981"/>
    <col min="6150" max="6150" width="34.109375" style="1981" customWidth="1"/>
    <col min="6151" max="6405" width="9" style="1981"/>
    <col min="6406" max="6406" width="34.109375" style="1981" customWidth="1"/>
    <col min="6407" max="6661" width="9" style="1981"/>
    <col min="6662" max="6662" width="34.109375" style="1981" customWidth="1"/>
    <col min="6663" max="6917" width="9" style="1981"/>
    <col min="6918" max="6918" width="34.109375" style="1981" customWidth="1"/>
    <col min="6919" max="7173" width="9" style="1981"/>
    <col min="7174" max="7174" width="34.109375" style="1981" customWidth="1"/>
    <col min="7175" max="7429" width="9" style="1981"/>
    <col min="7430" max="7430" width="34.109375" style="1981" customWidth="1"/>
    <col min="7431" max="7685" width="9" style="1981"/>
    <col min="7686" max="7686" width="34.109375" style="1981" customWidth="1"/>
    <col min="7687" max="7941" width="9" style="1981"/>
    <col min="7942" max="7942" width="34.109375" style="1981" customWidth="1"/>
    <col min="7943" max="8197" width="9" style="1981"/>
    <col min="8198" max="8198" width="34.109375" style="1981" customWidth="1"/>
    <col min="8199" max="8453" width="9" style="1981"/>
    <col min="8454" max="8454" width="34.109375" style="1981" customWidth="1"/>
    <col min="8455" max="8709" width="9" style="1981"/>
    <col min="8710" max="8710" width="34.109375" style="1981" customWidth="1"/>
    <col min="8711" max="8965" width="9" style="1981"/>
    <col min="8966" max="8966" width="34.109375" style="1981" customWidth="1"/>
    <col min="8967" max="9221" width="9" style="1981"/>
    <col min="9222" max="9222" width="34.109375" style="1981" customWidth="1"/>
    <col min="9223" max="9477" width="9" style="1981"/>
    <col min="9478" max="9478" width="34.109375" style="1981" customWidth="1"/>
    <col min="9479" max="9733" width="9" style="1981"/>
    <col min="9734" max="9734" width="34.109375" style="1981" customWidth="1"/>
    <col min="9735" max="9989" width="9" style="1981"/>
    <col min="9990" max="9990" width="34.109375" style="1981" customWidth="1"/>
    <col min="9991" max="10245" width="9" style="1981"/>
    <col min="10246" max="10246" width="34.109375" style="1981" customWidth="1"/>
    <col min="10247" max="10501" width="9" style="1981"/>
    <col min="10502" max="10502" width="34.109375" style="1981" customWidth="1"/>
    <col min="10503" max="10757" width="9" style="1981"/>
    <col min="10758" max="10758" width="34.109375" style="1981" customWidth="1"/>
    <col min="10759" max="11013" width="9" style="1981"/>
    <col min="11014" max="11014" width="34.109375" style="1981" customWidth="1"/>
    <col min="11015" max="11269" width="9" style="1981"/>
    <col min="11270" max="11270" width="34.109375" style="1981" customWidth="1"/>
    <col min="11271" max="11525" width="9" style="1981"/>
    <col min="11526" max="11526" width="34.109375" style="1981" customWidth="1"/>
    <col min="11527" max="11781" width="9" style="1981"/>
    <col min="11782" max="11782" width="34.109375" style="1981" customWidth="1"/>
    <col min="11783" max="12037" width="9" style="1981"/>
    <col min="12038" max="12038" width="34.109375" style="1981" customWidth="1"/>
    <col min="12039" max="12293" width="9" style="1981"/>
    <col min="12294" max="12294" width="34.109375" style="1981" customWidth="1"/>
    <col min="12295" max="12549" width="9" style="1981"/>
    <col min="12550" max="12550" width="34.109375" style="1981" customWidth="1"/>
    <col min="12551" max="12805" width="9" style="1981"/>
    <col min="12806" max="12806" width="34.109375" style="1981" customWidth="1"/>
    <col min="12807" max="13061" width="9" style="1981"/>
    <col min="13062" max="13062" width="34.109375" style="1981" customWidth="1"/>
    <col min="13063" max="13317" width="9" style="1981"/>
    <col min="13318" max="13318" width="34.109375" style="1981" customWidth="1"/>
    <col min="13319" max="13573" width="9" style="1981"/>
    <col min="13574" max="13574" width="34.109375" style="1981" customWidth="1"/>
    <col min="13575" max="13829" width="9" style="1981"/>
    <col min="13830" max="13830" width="34.109375" style="1981" customWidth="1"/>
    <col min="13831" max="14085" width="9" style="1981"/>
    <col min="14086" max="14086" width="34.109375" style="1981" customWidth="1"/>
    <col min="14087" max="14341" width="9" style="1981"/>
    <col min="14342" max="14342" width="34.109375" style="1981" customWidth="1"/>
    <col min="14343" max="14597" width="9" style="1981"/>
    <col min="14598" max="14598" width="34.109375" style="1981" customWidth="1"/>
    <col min="14599" max="14853" width="9" style="1981"/>
    <col min="14854" max="14854" width="34.109375" style="1981" customWidth="1"/>
    <col min="14855" max="15109" width="9" style="1981"/>
    <col min="15110" max="15110" width="34.109375" style="1981" customWidth="1"/>
    <col min="15111" max="15365" width="9" style="1981"/>
    <col min="15366" max="15366" width="34.109375" style="1981" customWidth="1"/>
    <col min="15367" max="15621" width="9" style="1981"/>
    <col min="15622" max="15622" width="34.109375" style="1981" customWidth="1"/>
    <col min="15623" max="15877" width="9" style="1981"/>
    <col min="15878" max="15878" width="34.109375" style="1981" customWidth="1"/>
    <col min="15879" max="16133" width="9" style="1981"/>
    <col min="16134" max="16134" width="34.109375" style="1981" customWidth="1"/>
    <col min="16135" max="16384" width="9" style="1981"/>
  </cols>
  <sheetData>
    <row r="9" spans="1:9" x14ac:dyDescent="0.2">
      <c r="A9" s="1983"/>
      <c r="B9" s="1983"/>
      <c r="C9" s="1983"/>
      <c r="D9" s="1983"/>
      <c r="E9" s="1983"/>
      <c r="F9" s="1983"/>
      <c r="G9" s="1983"/>
      <c r="H9" s="1983"/>
      <c r="I9" s="1983"/>
    </row>
    <row r="21" spans="1:9" ht="33" x14ac:dyDescent="0.2">
      <c r="A21" s="2026" t="s">
        <v>757</v>
      </c>
      <c r="B21" s="2026"/>
      <c r="C21" s="2026"/>
      <c r="D21" s="2026"/>
      <c r="E21" s="2026"/>
      <c r="F21" s="2026"/>
      <c r="G21" s="2026"/>
      <c r="H21" s="1982"/>
      <c r="I21" s="1982"/>
    </row>
  </sheetData>
  <mergeCells count="1">
    <mergeCell ref="A21:G21"/>
  </mergeCells>
  <phoneticPr fontId="9"/>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C92"/>
  <sheetViews>
    <sheetView view="pageBreakPreview" zoomScale="85" zoomScaleNormal="75" zoomScaleSheetLayoutView="85" workbookViewId="0">
      <pane xSplit="3" ySplit="8" topLeftCell="D9" activePane="bottomRight" state="frozen"/>
      <selection activeCell="Q27" activeCellId="1" sqref="D27 Q27"/>
      <selection pane="topRight" activeCell="Q27" activeCellId="1" sqref="D27 Q27"/>
      <selection pane="bottomLeft" activeCell="Q27" activeCellId="1" sqref="D27 Q27"/>
      <selection pane="bottomRight" activeCell="K25" sqref="K25"/>
    </sheetView>
  </sheetViews>
  <sheetFormatPr defaultColWidth="13.33203125" defaultRowHeight="16.2" x14ac:dyDescent="0.2"/>
  <cols>
    <col min="1" max="1" width="4.44140625" style="41" bestFit="1" customWidth="1"/>
    <col min="2" max="2" width="1.6640625" style="41" customWidth="1"/>
    <col min="3" max="3" width="11.33203125" style="41" customWidth="1"/>
    <col min="4" max="4" width="6.109375" style="31" bestFit="1" customWidth="1"/>
    <col min="5" max="5" width="5.44140625" style="31" bestFit="1" customWidth="1"/>
    <col min="6" max="6" width="6.44140625" style="31" bestFit="1" customWidth="1"/>
    <col min="7" max="7" width="6.44140625" style="31" customWidth="1"/>
    <col min="8" max="8" width="6.44140625" style="31" bestFit="1" customWidth="1"/>
    <col min="9" max="9" width="7.44140625" style="31" bestFit="1" customWidth="1"/>
    <col min="10" max="10" width="6.77734375" style="31" bestFit="1" customWidth="1"/>
    <col min="11" max="13" width="7.44140625" style="31" bestFit="1" customWidth="1"/>
    <col min="14" max="16" width="5.44140625" style="31" bestFit="1" customWidth="1"/>
    <col min="17" max="17" width="7.44140625" style="31" bestFit="1" customWidth="1"/>
    <col min="18" max="18" width="5.44140625" style="31" bestFit="1" customWidth="1"/>
    <col min="19" max="19" width="7.44140625" style="31" bestFit="1" customWidth="1"/>
    <col min="20" max="22" width="5.44140625" style="31" bestFit="1" customWidth="1"/>
    <col min="23" max="23" width="7.44140625" style="31" bestFit="1" customWidth="1"/>
    <col min="24" max="24" width="5.44140625" style="31" bestFit="1" customWidth="1"/>
    <col min="25" max="25" width="7.44140625" style="31" bestFit="1" customWidth="1"/>
    <col min="26" max="26" width="5.44140625" style="31" bestFit="1" customWidth="1"/>
    <col min="27" max="27" width="7.44140625" style="31" bestFit="1" customWidth="1"/>
    <col min="28" max="28" width="3.109375" style="31" customWidth="1"/>
    <col min="29" max="16384" width="13.33203125" style="31"/>
  </cols>
  <sheetData>
    <row r="1" spans="1:28" x14ac:dyDescent="0.2">
      <c r="A1" s="2378" t="s">
        <v>750</v>
      </c>
      <c r="B1" s="2378"/>
      <c r="C1" s="2378"/>
      <c r="D1" s="2378"/>
      <c r="E1" s="2378"/>
      <c r="F1" s="2378"/>
      <c r="G1" s="2378"/>
      <c r="H1" s="2378"/>
      <c r="I1" s="2378"/>
      <c r="J1" s="2378"/>
      <c r="K1" s="2378"/>
      <c r="L1" s="2378"/>
      <c r="M1" s="2378"/>
      <c r="N1" s="29"/>
      <c r="O1" s="29"/>
      <c r="P1" s="29"/>
      <c r="Q1" s="29"/>
      <c r="R1" s="29"/>
      <c r="S1" s="29"/>
      <c r="T1" s="29"/>
      <c r="U1" s="29"/>
      <c r="V1" s="29"/>
      <c r="W1" s="29"/>
      <c r="X1" s="29"/>
      <c r="Y1" s="29"/>
      <c r="Z1" s="29"/>
      <c r="AA1" s="29"/>
      <c r="AB1" s="42"/>
    </row>
    <row r="2" spans="1:28" x14ac:dyDescent="0.2">
      <c r="A2" s="36"/>
      <c r="B2" s="36"/>
      <c r="C2" s="2379" t="s">
        <v>414</v>
      </c>
      <c r="D2" s="2379"/>
      <c r="E2" s="2379"/>
      <c r="F2" s="2379"/>
      <c r="G2" s="29"/>
      <c r="H2" s="29"/>
      <c r="I2" s="29"/>
      <c r="J2" s="29"/>
      <c r="K2" s="2383"/>
      <c r="L2" s="2383"/>
      <c r="M2" s="2383"/>
      <c r="N2" s="29"/>
      <c r="O2" s="29"/>
      <c r="P2" s="29"/>
      <c r="Q2" s="29"/>
      <c r="R2" s="29"/>
      <c r="S2" s="29"/>
      <c r="T2" s="29"/>
      <c r="U2" s="29"/>
      <c r="V2" s="29"/>
      <c r="W2" s="29"/>
      <c r="X2" s="29"/>
      <c r="Y2" s="29"/>
      <c r="Z2" s="29"/>
      <c r="AA2" s="29"/>
      <c r="AB2" s="42"/>
    </row>
    <row r="3" spans="1:28" ht="9" customHeight="1" thickBot="1" x14ac:dyDescent="0.25">
      <c r="A3" s="36"/>
      <c r="B3" s="36"/>
      <c r="C3" s="32"/>
      <c r="D3" s="30"/>
      <c r="E3" s="32"/>
      <c r="F3" s="32"/>
      <c r="G3" s="32"/>
      <c r="H3" s="32"/>
      <c r="I3" s="32"/>
      <c r="J3" s="32"/>
      <c r="K3" s="32"/>
      <c r="L3" s="32"/>
      <c r="M3" s="32"/>
      <c r="N3" s="32"/>
      <c r="O3" s="32"/>
      <c r="P3" s="32"/>
      <c r="Q3" s="32"/>
      <c r="R3" s="32"/>
      <c r="S3" s="32"/>
      <c r="T3" s="32"/>
      <c r="U3" s="32"/>
      <c r="V3" s="32"/>
      <c r="W3" s="32"/>
      <c r="X3" s="32"/>
      <c r="Y3" s="32"/>
      <c r="Z3" s="32"/>
      <c r="AA3" s="32"/>
      <c r="AB3" s="42"/>
    </row>
    <row r="4" spans="1:28" ht="15" customHeight="1" x14ac:dyDescent="0.2">
      <c r="A4" s="2369" t="s">
        <v>86</v>
      </c>
      <c r="B4" s="2370"/>
      <c r="C4" s="2371"/>
      <c r="D4" s="1388"/>
      <c r="E4" s="1389"/>
      <c r="F4" s="1389"/>
      <c r="G4" s="1389"/>
      <c r="H4" s="1389"/>
      <c r="I4" s="1388"/>
      <c r="J4" s="1389"/>
      <c r="K4" s="1389"/>
      <c r="L4" s="1389"/>
      <c r="M4" s="1390"/>
      <c r="N4" s="2354" t="s">
        <v>23</v>
      </c>
      <c r="O4" s="2355"/>
      <c r="P4" s="2355"/>
      <c r="Q4" s="2355"/>
      <c r="R4" s="2355"/>
      <c r="S4" s="2355"/>
      <c r="T4" s="2355"/>
      <c r="U4" s="2356"/>
      <c r="V4" s="2388" t="s">
        <v>24</v>
      </c>
      <c r="W4" s="2355"/>
      <c r="X4" s="2355"/>
      <c r="Y4" s="2355"/>
      <c r="Z4" s="2355"/>
      <c r="AA4" s="2389"/>
      <c r="AB4" s="109"/>
    </row>
    <row r="5" spans="1:28" ht="15" customHeight="1" x14ac:dyDescent="0.2">
      <c r="A5" s="2372"/>
      <c r="B5" s="2373"/>
      <c r="C5" s="2374"/>
      <c r="D5" s="2391" t="s">
        <v>25</v>
      </c>
      <c r="E5" s="2392"/>
      <c r="F5" s="2392"/>
      <c r="G5" s="2392"/>
      <c r="H5" s="2393"/>
      <c r="I5" s="2391" t="s">
        <v>191</v>
      </c>
      <c r="J5" s="2392"/>
      <c r="K5" s="2392"/>
      <c r="L5" s="2392"/>
      <c r="M5" s="2394"/>
      <c r="N5" s="2365" t="s">
        <v>229</v>
      </c>
      <c r="O5" s="2366"/>
      <c r="P5" s="2367" t="s">
        <v>230</v>
      </c>
      <c r="Q5" s="2368"/>
      <c r="R5" s="2367" t="s">
        <v>231</v>
      </c>
      <c r="S5" s="2368"/>
      <c r="T5" s="2367" t="s">
        <v>232</v>
      </c>
      <c r="U5" s="2368"/>
      <c r="V5" s="2367" t="s">
        <v>196</v>
      </c>
      <c r="W5" s="2368"/>
      <c r="X5" s="2367" t="s">
        <v>233</v>
      </c>
      <c r="Y5" s="2368"/>
      <c r="Z5" s="2367" t="s">
        <v>234</v>
      </c>
      <c r="AA5" s="2396"/>
      <c r="AB5" s="109"/>
    </row>
    <row r="6" spans="1:28" ht="15" customHeight="1" x14ac:dyDescent="0.2">
      <c r="A6" s="2372"/>
      <c r="B6" s="2373"/>
      <c r="C6" s="2374"/>
      <c r="D6" s="111"/>
      <c r="E6" s="112"/>
      <c r="F6" s="112"/>
      <c r="G6" s="112"/>
      <c r="H6" s="113"/>
      <c r="I6" s="111"/>
      <c r="J6" s="112"/>
      <c r="K6" s="112"/>
      <c r="L6" s="112"/>
      <c r="M6" s="858"/>
      <c r="N6" s="863"/>
      <c r="O6" s="111"/>
      <c r="P6" s="114"/>
      <c r="Q6" s="113"/>
      <c r="R6" s="114"/>
      <c r="S6" s="113"/>
      <c r="T6" s="114"/>
      <c r="U6" s="113"/>
      <c r="V6" s="111"/>
      <c r="W6" s="111"/>
      <c r="X6" s="111"/>
      <c r="Y6" s="111"/>
      <c r="Z6" s="111"/>
      <c r="AA6" s="235"/>
      <c r="AB6" s="109"/>
    </row>
    <row r="7" spans="1:28" ht="15" customHeight="1" x14ac:dyDescent="0.2">
      <c r="A7" s="2372"/>
      <c r="B7" s="2373"/>
      <c r="C7" s="2374"/>
      <c r="D7" s="111"/>
      <c r="E7" s="115" t="s">
        <v>27</v>
      </c>
      <c r="F7" s="111" t="s">
        <v>423</v>
      </c>
      <c r="G7" s="116" t="s">
        <v>236</v>
      </c>
      <c r="H7" s="115" t="s">
        <v>192</v>
      </c>
      <c r="I7" s="111"/>
      <c r="J7" s="115" t="s">
        <v>27</v>
      </c>
      <c r="K7" s="111" t="s">
        <v>235</v>
      </c>
      <c r="L7" s="116" t="s">
        <v>236</v>
      </c>
      <c r="M7" s="181" t="s">
        <v>192</v>
      </c>
      <c r="N7" s="864" t="s">
        <v>193</v>
      </c>
      <c r="O7" s="115" t="s">
        <v>195</v>
      </c>
      <c r="P7" s="33" t="s">
        <v>193</v>
      </c>
      <c r="Q7" s="33" t="s">
        <v>195</v>
      </c>
      <c r="R7" s="33" t="s">
        <v>193</v>
      </c>
      <c r="S7" s="33" t="s">
        <v>195</v>
      </c>
      <c r="T7" s="33" t="s">
        <v>193</v>
      </c>
      <c r="U7" s="33" t="s">
        <v>195</v>
      </c>
      <c r="V7" s="33" t="s">
        <v>193</v>
      </c>
      <c r="W7" s="33" t="s">
        <v>195</v>
      </c>
      <c r="X7" s="33" t="s">
        <v>193</v>
      </c>
      <c r="Y7" s="33" t="s">
        <v>195</v>
      </c>
      <c r="Z7" s="115" t="s">
        <v>193</v>
      </c>
      <c r="AA7" s="236" t="s">
        <v>195</v>
      </c>
      <c r="AB7" s="109"/>
    </row>
    <row r="8" spans="1:28" ht="15" customHeight="1" thickBot="1" x14ac:dyDescent="0.25">
      <c r="A8" s="2372"/>
      <c r="B8" s="2373"/>
      <c r="C8" s="2374"/>
      <c r="D8" s="117"/>
      <c r="E8" s="118" t="s">
        <v>237</v>
      </c>
      <c r="F8" s="119" t="s">
        <v>424</v>
      </c>
      <c r="G8" s="119" t="s">
        <v>238</v>
      </c>
      <c r="H8" s="118" t="s">
        <v>20</v>
      </c>
      <c r="I8" s="117"/>
      <c r="J8" s="118" t="s">
        <v>237</v>
      </c>
      <c r="K8" s="119" t="s">
        <v>424</v>
      </c>
      <c r="L8" s="119" t="s">
        <v>238</v>
      </c>
      <c r="M8" s="182" t="s">
        <v>20</v>
      </c>
      <c r="N8" s="865" t="s">
        <v>194</v>
      </c>
      <c r="O8" s="118" t="s">
        <v>239</v>
      </c>
      <c r="P8" s="120" t="s">
        <v>194</v>
      </c>
      <c r="Q8" s="120" t="s">
        <v>239</v>
      </c>
      <c r="R8" s="120" t="s">
        <v>194</v>
      </c>
      <c r="S8" s="120" t="s">
        <v>239</v>
      </c>
      <c r="T8" s="120" t="s">
        <v>194</v>
      </c>
      <c r="U8" s="120" t="s">
        <v>239</v>
      </c>
      <c r="V8" s="120" t="s">
        <v>194</v>
      </c>
      <c r="W8" s="120" t="s">
        <v>239</v>
      </c>
      <c r="X8" s="120" t="s">
        <v>194</v>
      </c>
      <c r="Y8" s="120" t="s">
        <v>239</v>
      </c>
      <c r="Z8" s="118" t="s">
        <v>194</v>
      </c>
      <c r="AA8" s="236" t="s">
        <v>239</v>
      </c>
      <c r="AB8" s="109"/>
    </row>
    <row r="9" spans="1:28" s="121" customFormat="1" ht="16.5" customHeight="1" thickBot="1" x14ac:dyDescent="0.25">
      <c r="A9" s="2375" t="s">
        <v>358</v>
      </c>
      <c r="B9" s="2376"/>
      <c r="C9" s="2377"/>
      <c r="D9" s="1881" t="s">
        <v>709</v>
      </c>
      <c r="E9" s="1925" t="s">
        <v>710</v>
      </c>
      <c r="F9" s="1848">
        <f t="shared" ref="F9:AA9" si="0">SUM(F10:F12)</f>
        <v>12</v>
      </c>
      <c r="G9" s="1882">
        <f t="shared" si="0"/>
        <v>16</v>
      </c>
      <c r="H9" s="1882">
        <f t="shared" si="0"/>
        <v>7</v>
      </c>
      <c r="I9" s="1848">
        <f t="shared" si="0"/>
        <v>6107</v>
      </c>
      <c r="J9" s="1882">
        <f>SUM(J10:J12)</f>
        <v>815</v>
      </c>
      <c r="K9" s="1848">
        <f t="shared" si="0"/>
        <v>456</v>
      </c>
      <c r="L9" s="1848">
        <f t="shared" si="0"/>
        <v>2819</v>
      </c>
      <c r="M9" s="1883">
        <f t="shared" si="0"/>
        <v>2017</v>
      </c>
      <c r="N9" s="1884">
        <f t="shared" si="0"/>
        <v>0</v>
      </c>
      <c r="O9" s="1848">
        <f t="shared" si="0"/>
        <v>0</v>
      </c>
      <c r="P9" s="1882">
        <f t="shared" si="0"/>
        <v>57</v>
      </c>
      <c r="Q9" s="1848">
        <f t="shared" si="0"/>
        <v>5192</v>
      </c>
      <c r="R9" s="1848">
        <f t="shared" si="0"/>
        <v>17</v>
      </c>
      <c r="S9" s="1885">
        <f t="shared" si="0"/>
        <v>853</v>
      </c>
      <c r="T9" s="1885">
        <f t="shared" si="0"/>
        <v>3</v>
      </c>
      <c r="U9" s="1885">
        <f>SUM(U10:U12)</f>
        <v>65</v>
      </c>
      <c r="V9" s="1885">
        <f t="shared" si="0"/>
        <v>23</v>
      </c>
      <c r="W9" s="1886">
        <f t="shared" si="0"/>
        <v>1092.31</v>
      </c>
      <c r="X9" s="1886">
        <f t="shared" si="0"/>
        <v>18</v>
      </c>
      <c r="Y9" s="1886">
        <f t="shared" si="0"/>
        <v>1929.65</v>
      </c>
      <c r="Z9" s="1886">
        <f t="shared" si="0"/>
        <v>65</v>
      </c>
      <c r="AA9" s="1887">
        <f t="shared" si="0"/>
        <v>3084.855</v>
      </c>
      <c r="AB9" s="129"/>
    </row>
    <row r="10" spans="1:28" s="121" customFormat="1" ht="16.5" customHeight="1" x14ac:dyDescent="0.2">
      <c r="A10" s="2397" t="s">
        <v>92</v>
      </c>
      <c r="B10" s="2398"/>
      <c r="C10" s="2399"/>
      <c r="D10" s="1888">
        <f>SUM(D13:D15)</f>
        <v>45</v>
      </c>
      <c r="E10" s="1889">
        <f t="shared" ref="E10:L10" si="1">SUM(E13:E15)</f>
        <v>23</v>
      </c>
      <c r="F10" s="1888">
        <f t="shared" si="1"/>
        <v>8</v>
      </c>
      <c r="G10" s="1889">
        <f t="shared" si="1"/>
        <v>12</v>
      </c>
      <c r="H10" s="1889">
        <f t="shared" si="1"/>
        <v>2</v>
      </c>
      <c r="I10" s="1888">
        <f t="shared" si="1"/>
        <v>3536</v>
      </c>
      <c r="J10" s="1889">
        <f t="shared" si="1"/>
        <v>541</v>
      </c>
      <c r="K10" s="1888">
        <f t="shared" si="1"/>
        <v>322</v>
      </c>
      <c r="L10" s="1888">
        <f t="shared" si="1"/>
        <v>2200</v>
      </c>
      <c r="M10" s="1890">
        <f t="shared" ref="M10:AA10" si="2">SUM(M13:M15)</f>
        <v>473</v>
      </c>
      <c r="N10" s="1891">
        <f t="shared" si="2"/>
        <v>0</v>
      </c>
      <c r="O10" s="1888">
        <f t="shared" si="2"/>
        <v>0</v>
      </c>
      <c r="P10" s="1889">
        <f t="shared" si="2"/>
        <v>44</v>
      </c>
      <c r="Q10" s="1888">
        <f>SUM(Q13:Q15)</f>
        <v>3512</v>
      </c>
      <c r="R10" s="1892">
        <f t="shared" si="2"/>
        <v>0</v>
      </c>
      <c r="S10" s="1888">
        <f t="shared" si="2"/>
        <v>0</v>
      </c>
      <c r="T10" s="1888">
        <f t="shared" si="2"/>
        <v>1</v>
      </c>
      <c r="U10" s="1888">
        <f t="shared" si="2"/>
        <v>24</v>
      </c>
      <c r="V10" s="1889">
        <f t="shared" si="2"/>
        <v>17</v>
      </c>
      <c r="W10" s="1889">
        <f t="shared" si="2"/>
        <v>824.31</v>
      </c>
      <c r="X10" s="1889">
        <f t="shared" si="2"/>
        <v>14</v>
      </c>
      <c r="Y10" s="1889">
        <f>SUM(Y13:Y15)</f>
        <v>719.65</v>
      </c>
      <c r="Z10" s="1889">
        <f t="shared" si="2"/>
        <v>41</v>
      </c>
      <c r="AA10" s="1893">
        <f t="shared" si="2"/>
        <v>1990.855</v>
      </c>
      <c r="AB10" s="129"/>
    </row>
    <row r="11" spans="1:28" s="121" customFormat="1" ht="16.5" customHeight="1" x14ac:dyDescent="0.2">
      <c r="A11" s="2386" t="s">
        <v>359</v>
      </c>
      <c r="B11" s="2361"/>
      <c r="C11" s="2387"/>
      <c r="D11" s="1894">
        <f>SUM(D16:D17)</f>
        <v>19</v>
      </c>
      <c r="E11" s="1895">
        <f t="shared" ref="E11:L11" si="3">SUM(E16:E17)</f>
        <v>12</v>
      </c>
      <c r="F11" s="1894">
        <f t="shared" si="3"/>
        <v>4</v>
      </c>
      <c r="G11" s="1895">
        <f t="shared" si="3"/>
        <v>1</v>
      </c>
      <c r="H11" s="1895">
        <f t="shared" si="3"/>
        <v>2</v>
      </c>
      <c r="I11" s="1894">
        <f>SUM(I16:I17)</f>
        <v>1012</v>
      </c>
      <c r="J11" s="1895">
        <f t="shared" si="3"/>
        <v>234</v>
      </c>
      <c r="K11" s="1894">
        <f t="shared" si="3"/>
        <v>134</v>
      </c>
      <c r="L11" s="1894">
        <f t="shared" si="3"/>
        <v>147</v>
      </c>
      <c r="M11" s="1896">
        <f t="shared" ref="M11:AA11" si="4">SUM(M16:M17)</f>
        <v>497</v>
      </c>
      <c r="N11" s="1897">
        <f t="shared" si="4"/>
        <v>0</v>
      </c>
      <c r="O11" s="1894">
        <f t="shared" si="4"/>
        <v>0</v>
      </c>
      <c r="P11" s="1895">
        <f t="shared" si="4"/>
        <v>3</v>
      </c>
      <c r="Q11" s="1894">
        <f>SUM(Q16:Q17)</f>
        <v>130</v>
      </c>
      <c r="R11" s="1894">
        <f t="shared" si="4"/>
        <v>17</v>
      </c>
      <c r="S11" s="1894">
        <f t="shared" si="4"/>
        <v>853</v>
      </c>
      <c r="T11" s="1895">
        <f t="shared" si="4"/>
        <v>1</v>
      </c>
      <c r="U11" s="1895">
        <f t="shared" si="4"/>
        <v>31</v>
      </c>
      <c r="V11" s="1895">
        <f t="shared" si="4"/>
        <v>6</v>
      </c>
      <c r="W11" s="1895">
        <f t="shared" si="4"/>
        <v>268</v>
      </c>
      <c r="X11" s="1895">
        <f t="shared" si="4"/>
        <v>0</v>
      </c>
      <c r="Y11" s="1895">
        <f t="shared" si="4"/>
        <v>0</v>
      </c>
      <c r="Z11" s="1895">
        <f t="shared" si="4"/>
        <v>17</v>
      </c>
      <c r="AA11" s="1898">
        <f t="shared" si="4"/>
        <v>744</v>
      </c>
      <c r="AB11" s="129"/>
    </row>
    <row r="12" spans="1:28" s="121" customFormat="1" ht="16.5" customHeight="1" thickBot="1" x14ac:dyDescent="0.25">
      <c r="A12" s="2362" t="s">
        <v>95</v>
      </c>
      <c r="B12" s="2363"/>
      <c r="C12" s="2364"/>
      <c r="D12" s="1849" t="s">
        <v>700</v>
      </c>
      <c r="E12" s="1849" t="s">
        <v>701</v>
      </c>
      <c r="F12" s="1899">
        <f>SUM(F18:F19)</f>
        <v>0</v>
      </c>
      <c r="G12" s="1900">
        <f t="shared" ref="G12:L12" si="5">SUM(G18:G19)</f>
        <v>3</v>
      </c>
      <c r="H12" s="1900">
        <f t="shared" si="5"/>
        <v>3</v>
      </c>
      <c r="I12" s="1899">
        <f>SUM(I18:I19)</f>
        <v>1559</v>
      </c>
      <c r="J12" s="1899">
        <f t="shared" si="5"/>
        <v>40</v>
      </c>
      <c r="K12" s="1899">
        <f t="shared" si="5"/>
        <v>0</v>
      </c>
      <c r="L12" s="1899">
        <f t="shared" si="5"/>
        <v>472</v>
      </c>
      <c r="M12" s="1901">
        <f t="shared" ref="M12:AA12" si="6">SUM(M18:M19)</f>
        <v>1047</v>
      </c>
      <c r="N12" s="1902">
        <f t="shared" si="6"/>
        <v>0</v>
      </c>
      <c r="O12" s="1899">
        <f t="shared" si="6"/>
        <v>0</v>
      </c>
      <c r="P12" s="1900">
        <f t="shared" si="6"/>
        <v>10</v>
      </c>
      <c r="Q12" s="1899">
        <f t="shared" si="6"/>
        <v>1550</v>
      </c>
      <c r="R12" s="1899">
        <f t="shared" si="6"/>
        <v>0</v>
      </c>
      <c r="S12" s="1899">
        <f t="shared" si="6"/>
        <v>0</v>
      </c>
      <c r="T12" s="1899">
        <f>SUM(T18:T19)</f>
        <v>1</v>
      </c>
      <c r="U12" s="1899">
        <f>SUM(U18:U19)</f>
        <v>10</v>
      </c>
      <c r="V12" s="1900">
        <f t="shared" si="6"/>
        <v>0</v>
      </c>
      <c r="W12" s="1900">
        <f t="shared" si="6"/>
        <v>0</v>
      </c>
      <c r="X12" s="1900">
        <f t="shared" si="6"/>
        <v>4</v>
      </c>
      <c r="Y12" s="1900">
        <f t="shared" si="6"/>
        <v>1210</v>
      </c>
      <c r="Z12" s="1900">
        <f t="shared" si="6"/>
        <v>7</v>
      </c>
      <c r="AA12" s="1903">
        <f t="shared" si="6"/>
        <v>350</v>
      </c>
      <c r="AB12" s="129"/>
    </row>
    <row r="13" spans="1:28" s="388" customFormat="1" ht="16.5" customHeight="1" x14ac:dyDescent="0.2">
      <c r="A13" s="2357" t="s">
        <v>102</v>
      </c>
      <c r="B13" s="2079" t="s">
        <v>360</v>
      </c>
      <c r="C13" s="2080"/>
      <c r="D13" s="1904">
        <f t="shared" ref="D13:O13" si="7">SUM(D22,D26,D30)</f>
        <v>24</v>
      </c>
      <c r="E13" s="1905">
        <f t="shared" si="7"/>
        <v>12</v>
      </c>
      <c r="F13" s="1904">
        <f t="shared" si="7"/>
        <v>3</v>
      </c>
      <c r="G13" s="1905">
        <f t="shared" si="7"/>
        <v>9</v>
      </c>
      <c r="H13" s="1905">
        <f t="shared" si="7"/>
        <v>0</v>
      </c>
      <c r="I13" s="1904">
        <f>SUM(I22,I26,I30)</f>
        <v>2013</v>
      </c>
      <c r="J13" s="1905">
        <f t="shared" si="7"/>
        <v>221</v>
      </c>
      <c r="K13" s="1904">
        <f t="shared" si="7"/>
        <v>130</v>
      </c>
      <c r="L13" s="1906">
        <f t="shared" si="7"/>
        <v>1662</v>
      </c>
      <c r="M13" s="1907">
        <f t="shared" si="7"/>
        <v>0</v>
      </c>
      <c r="N13" s="1908">
        <f t="shared" si="7"/>
        <v>0</v>
      </c>
      <c r="O13" s="1906">
        <f t="shared" si="7"/>
        <v>0</v>
      </c>
      <c r="P13" s="1909">
        <f t="shared" ref="P13:U13" si="8">SUM(P22,P26,P30)</f>
        <v>24</v>
      </c>
      <c r="Q13" s="1906">
        <f t="shared" si="8"/>
        <v>2013</v>
      </c>
      <c r="R13" s="1906">
        <f t="shared" si="8"/>
        <v>0</v>
      </c>
      <c r="S13" s="1906">
        <f t="shared" si="8"/>
        <v>0</v>
      </c>
      <c r="T13" s="1906">
        <f t="shared" si="8"/>
        <v>0</v>
      </c>
      <c r="U13" s="1906">
        <f t="shared" si="8"/>
        <v>0</v>
      </c>
      <c r="V13" s="1909">
        <f t="shared" ref="V13:AA13" si="9">SUM(V22,V26,V30)</f>
        <v>13</v>
      </c>
      <c r="W13" s="1909">
        <f t="shared" si="9"/>
        <v>609.30999999999995</v>
      </c>
      <c r="X13" s="1909">
        <f t="shared" si="9"/>
        <v>10</v>
      </c>
      <c r="Y13" s="1909">
        <f t="shared" si="9"/>
        <v>546.65</v>
      </c>
      <c r="Z13" s="1909">
        <f t="shared" si="9"/>
        <v>24</v>
      </c>
      <c r="AA13" s="1910">
        <f t="shared" si="9"/>
        <v>855.85500000000002</v>
      </c>
      <c r="AB13" s="387"/>
    </row>
    <row r="14" spans="1:28" s="121" customFormat="1" ht="16.5" customHeight="1" x14ac:dyDescent="0.2">
      <c r="A14" s="2358"/>
      <c r="B14" s="2360" t="s">
        <v>361</v>
      </c>
      <c r="C14" s="2361"/>
      <c r="D14" s="1911">
        <f>SUM(D31,D35,D44)</f>
        <v>16</v>
      </c>
      <c r="E14" s="1911">
        <f t="shared" ref="E14:W14" si="10">SUM(E31,E35,E44)</f>
        <v>9</v>
      </c>
      <c r="F14" s="1911">
        <f t="shared" si="10"/>
        <v>3</v>
      </c>
      <c r="G14" s="1911">
        <f t="shared" si="10"/>
        <v>2</v>
      </c>
      <c r="H14" s="1911">
        <f t="shared" si="10"/>
        <v>2</v>
      </c>
      <c r="I14" s="1911">
        <f t="shared" si="10"/>
        <v>1203</v>
      </c>
      <c r="J14" s="1911">
        <f t="shared" si="10"/>
        <v>288</v>
      </c>
      <c r="K14" s="1911">
        <f t="shared" si="10"/>
        <v>133</v>
      </c>
      <c r="L14" s="1912">
        <f t="shared" si="10"/>
        <v>309</v>
      </c>
      <c r="M14" s="1896">
        <f t="shared" si="10"/>
        <v>473</v>
      </c>
      <c r="N14" s="1897">
        <f t="shared" si="10"/>
        <v>0</v>
      </c>
      <c r="O14" s="1894">
        <f t="shared" si="10"/>
        <v>0</v>
      </c>
      <c r="P14" s="1895">
        <f t="shared" si="10"/>
        <v>16</v>
      </c>
      <c r="Q14" s="1894">
        <f t="shared" si="10"/>
        <v>1203</v>
      </c>
      <c r="R14" s="1896">
        <f t="shared" si="10"/>
        <v>0</v>
      </c>
      <c r="S14" s="1913">
        <f t="shared" si="10"/>
        <v>0</v>
      </c>
      <c r="T14" s="1913">
        <f t="shared" si="10"/>
        <v>0</v>
      </c>
      <c r="U14" s="1913">
        <f t="shared" si="10"/>
        <v>0</v>
      </c>
      <c r="V14" s="1914">
        <f t="shared" si="10"/>
        <v>3</v>
      </c>
      <c r="W14" s="1895">
        <f t="shared" si="10"/>
        <v>92</v>
      </c>
      <c r="X14" s="1896">
        <f>SUM(X31,X35,X44)</f>
        <v>0</v>
      </c>
      <c r="Y14" s="1896">
        <f>SUM(Y31,Y35,Y44)</f>
        <v>0</v>
      </c>
      <c r="Z14" s="1914">
        <f>SUM(Z31,Z35,Z44)</f>
        <v>16</v>
      </c>
      <c r="AA14" s="1898">
        <f>SUM(AA31,AA35,AA44)</f>
        <v>1111</v>
      </c>
      <c r="AB14" s="129"/>
    </row>
    <row r="15" spans="1:28" s="121" customFormat="1" ht="16.5" customHeight="1" x14ac:dyDescent="0.2">
      <c r="A15" s="2358"/>
      <c r="B15" s="2360" t="s">
        <v>362</v>
      </c>
      <c r="C15" s="2361"/>
      <c r="D15" s="1911">
        <f t="shared" ref="D15:U15" si="11">SUM(D54)</f>
        <v>5</v>
      </c>
      <c r="E15" s="1911">
        <f t="shared" si="11"/>
        <v>2</v>
      </c>
      <c r="F15" s="1911">
        <f t="shared" si="11"/>
        <v>2</v>
      </c>
      <c r="G15" s="1911">
        <f t="shared" si="11"/>
        <v>1</v>
      </c>
      <c r="H15" s="1911">
        <f t="shared" si="11"/>
        <v>0</v>
      </c>
      <c r="I15" s="1911">
        <f t="shared" si="11"/>
        <v>320</v>
      </c>
      <c r="J15" s="1911">
        <f t="shared" si="11"/>
        <v>32</v>
      </c>
      <c r="K15" s="1911">
        <f t="shared" si="11"/>
        <v>59</v>
      </c>
      <c r="L15" s="1912">
        <f t="shared" si="11"/>
        <v>229</v>
      </c>
      <c r="M15" s="1896">
        <f t="shared" si="11"/>
        <v>0</v>
      </c>
      <c r="N15" s="1897">
        <f t="shared" si="11"/>
        <v>0</v>
      </c>
      <c r="O15" s="1894">
        <f t="shared" si="11"/>
        <v>0</v>
      </c>
      <c r="P15" s="1895">
        <f t="shared" si="11"/>
        <v>4</v>
      </c>
      <c r="Q15" s="1894">
        <f t="shared" si="11"/>
        <v>296</v>
      </c>
      <c r="R15" s="1896">
        <f t="shared" si="11"/>
        <v>0</v>
      </c>
      <c r="S15" s="1913">
        <f t="shared" si="11"/>
        <v>0</v>
      </c>
      <c r="T15" s="1913">
        <f t="shared" si="11"/>
        <v>1</v>
      </c>
      <c r="U15" s="1913">
        <f t="shared" si="11"/>
        <v>24</v>
      </c>
      <c r="V15" s="1914">
        <f t="shared" ref="V15:AA15" si="12">SUM(V54)</f>
        <v>1</v>
      </c>
      <c r="W15" s="1895">
        <f t="shared" si="12"/>
        <v>123</v>
      </c>
      <c r="X15" s="1896">
        <f t="shared" si="12"/>
        <v>4</v>
      </c>
      <c r="Y15" s="1913">
        <f t="shared" si="12"/>
        <v>173</v>
      </c>
      <c r="Z15" s="1914">
        <f t="shared" si="12"/>
        <v>1</v>
      </c>
      <c r="AA15" s="1898">
        <f t="shared" si="12"/>
        <v>24</v>
      </c>
      <c r="AB15" s="129"/>
    </row>
    <row r="16" spans="1:28" s="121" customFormat="1" ht="16.5" customHeight="1" x14ac:dyDescent="0.2">
      <c r="A16" s="2358"/>
      <c r="B16" s="2360" t="s">
        <v>359</v>
      </c>
      <c r="C16" s="2361"/>
      <c r="D16" s="1911">
        <f t="shared" ref="D16:AA16" si="13">SUM(D58,D62,D70)</f>
        <v>13</v>
      </c>
      <c r="E16" s="1911">
        <f t="shared" si="13"/>
        <v>9</v>
      </c>
      <c r="F16" s="1911">
        <f t="shared" si="13"/>
        <v>3</v>
      </c>
      <c r="G16" s="1911">
        <f t="shared" si="13"/>
        <v>0</v>
      </c>
      <c r="H16" s="1911">
        <f t="shared" si="13"/>
        <v>1</v>
      </c>
      <c r="I16" s="1911">
        <f t="shared" si="13"/>
        <v>473</v>
      </c>
      <c r="J16" s="1911">
        <f t="shared" si="13"/>
        <v>150</v>
      </c>
      <c r="K16" s="1911">
        <f t="shared" si="13"/>
        <v>51</v>
      </c>
      <c r="L16" s="1912">
        <f t="shared" si="13"/>
        <v>0</v>
      </c>
      <c r="M16" s="1896">
        <f t="shared" si="13"/>
        <v>272</v>
      </c>
      <c r="N16" s="1897">
        <f t="shared" si="13"/>
        <v>0</v>
      </c>
      <c r="O16" s="1894">
        <f t="shared" si="13"/>
        <v>0</v>
      </c>
      <c r="P16" s="1895">
        <f t="shared" si="13"/>
        <v>0</v>
      </c>
      <c r="Q16" s="1894">
        <f t="shared" si="13"/>
        <v>0</v>
      </c>
      <c r="R16" s="1896">
        <f t="shared" si="13"/>
        <v>13</v>
      </c>
      <c r="S16" s="1913">
        <f t="shared" si="13"/>
        <v>473</v>
      </c>
      <c r="T16" s="1913">
        <f t="shared" si="13"/>
        <v>0</v>
      </c>
      <c r="U16" s="1913">
        <f t="shared" si="13"/>
        <v>0</v>
      </c>
      <c r="V16" s="1914">
        <f t="shared" si="13"/>
        <v>2</v>
      </c>
      <c r="W16" s="1895">
        <f t="shared" si="13"/>
        <v>123</v>
      </c>
      <c r="X16" s="1896">
        <f t="shared" si="13"/>
        <v>0</v>
      </c>
      <c r="Y16" s="1913">
        <f t="shared" si="13"/>
        <v>0</v>
      </c>
      <c r="Z16" s="1914">
        <f t="shared" si="13"/>
        <v>12</v>
      </c>
      <c r="AA16" s="1898">
        <f t="shared" si="13"/>
        <v>350</v>
      </c>
      <c r="AB16" s="129"/>
    </row>
    <row r="17" spans="1:28" s="121" customFormat="1" ht="16.5" customHeight="1" x14ac:dyDescent="0.2">
      <c r="A17" s="2358"/>
      <c r="B17" s="2049" t="s">
        <v>100</v>
      </c>
      <c r="C17" s="2061"/>
      <c r="D17" s="1915">
        <f>SUM(D74)</f>
        <v>6</v>
      </c>
      <c r="E17" s="1915">
        <f>SUM(E74)</f>
        <v>3</v>
      </c>
      <c r="F17" s="1915">
        <f t="shared" ref="F17:Y17" si="14">SUM(F74)</f>
        <v>1</v>
      </c>
      <c r="G17" s="1915">
        <f t="shared" si="14"/>
        <v>1</v>
      </c>
      <c r="H17" s="1915">
        <f t="shared" si="14"/>
        <v>1</v>
      </c>
      <c r="I17" s="1915">
        <f t="shared" si="14"/>
        <v>539</v>
      </c>
      <c r="J17" s="1915">
        <f t="shared" si="14"/>
        <v>84</v>
      </c>
      <c r="K17" s="1915">
        <f t="shared" si="14"/>
        <v>83</v>
      </c>
      <c r="L17" s="1916">
        <f t="shared" si="14"/>
        <v>147</v>
      </c>
      <c r="M17" s="1917">
        <f t="shared" si="14"/>
        <v>225</v>
      </c>
      <c r="N17" s="1918">
        <f t="shared" si="14"/>
        <v>0</v>
      </c>
      <c r="O17" s="1919">
        <f t="shared" si="14"/>
        <v>0</v>
      </c>
      <c r="P17" s="1919">
        <f t="shared" si="14"/>
        <v>3</v>
      </c>
      <c r="Q17" s="1919">
        <f t="shared" si="14"/>
        <v>130</v>
      </c>
      <c r="R17" s="1917">
        <f t="shared" si="14"/>
        <v>4</v>
      </c>
      <c r="S17" s="1920">
        <f t="shared" si="14"/>
        <v>380</v>
      </c>
      <c r="T17" s="1920">
        <f t="shared" si="14"/>
        <v>1</v>
      </c>
      <c r="U17" s="1920">
        <f t="shared" si="14"/>
        <v>31</v>
      </c>
      <c r="V17" s="1920">
        <f t="shared" si="14"/>
        <v>4</v>
      </c>
      <c r="W17" s="1921">
        <f t="shared" si="14"/>
        <v>145</v>
      </c>
      <c r="X17" s="1917">
        <f t="shared" si="14"/>
        <v>0</v>
      </c>
      <c r="Y17" s="1916">
        <f t="shared" si="14"/>
        <v>0</v>
      </c>
      <c r="Z17" s="1922">
        <f>SUM(Z74)</f>
        <v>5</v>
      </c>
      <c r="AA17" s="1923">
        <f>SUM(AA74)</f>
        <v>394</v>
      </c>
      <c r="AB17" s="129"/>
    </row>
    <row r="18" spans="1:28" s="121" customFormat="1" ht="16.5" customHeight="1" x14ac:dyDescent="0.2">
      <c r="A18" s="2358"/>
      <c r="B18" s="2360" t="s">
        <v>363</v>
      </c>
      <c r="C18" s="2361"/>
      <c r="D18" s="1847" t="s">
        <v>698</v>
      </c>
      <c r="E18" s="1847" t="s">
        <v>699</v>
      </c>
      <c r="F18" s="1911">
        <f t="shared" ref="F18:I18" si="15">SUM(F79,F88)</f>
        <v>0</v>
      </c>
      <c r="G18" s="1911">
        <f t="shared" si="15"/>
        <v>2</v>
      </c>
      <c r="H18" s="1911">
        <f t="shared" si="15"/>
        <v>0</v>
      </c>
      <c r="I18" s="1911">
        <f t="shared" si="15"/>
        <v>340</v>
      </c>
      <c r="J18" s="1911">
        <f t="shared" ref="J18:AA18" si="16">SUM(J79,J88)</f>
        <v>40</v>
      </c>
      <c r="K18" s="1911">
        <f t="shared" si="16"/>
        <v>0</v>
      </c>
      <c r="L18" s="1912">
        <f t="shared" si="16"/>
        <v>300</v>
      </c>
      <c r="M18" s="1896">
        <f t="shared" si="16"/>
        <v>0</v>
      </c>
      <c r="N18" s="1897">
        <f t="shared" si="16"/>
        <v>0</v>
      </c>
      <c r="O18" s="1894">
        <f t="shared" si="16"/>
        <v>0</v>
      </c>
      <c r="P18" s="1895">
        <f t="shared" si="16"/>
        <v>6</v>
      </c>
      <c r="Q18" s="1894">
        <f t="shared" si="16"/>
        <v>340</v>
      </c>
      <c r="R18" s="1896">
        <f t="shared" si="16"/>
        <v>0</v>
      </c>
      <c r="S18" s="1913">
        <f t="shared" si="16"/>
        <v>0</v>
      </c>
      <c r="T18" s="1913">
        <f t="shared" si="16"/>
        <v>0</v>
      </c>
      <c r="U18" s="1913">
        <f t="shared" si="16"/>
        <v>0</v>
      </c>
      <c r="V18" s="1924">
        <f t="shared" si="16"/>
        <v>0</v>
      </c>
      <c r="W18" s="1914">
        <f t="shared" si="16"/>
        <v>0</v>
      </c>
      <c r="X18" s="1895">
        <f t="shared" si="16"/>
        <v>0</v>
      </c>
      <c r="Y18" s="1895">
        <f t="shared" si="16"/>
        <v>0</v>
      </c>
      <c r="Z18" s="1895">
        <f t="shared" si="16"/>
        <v>6</v>
      </c>
      <c r="AA18" s="1898">
        <f t="shared" si="16"/>
        <v>340</v>
      </c>
      <c r="AB18" s="129"/>
    </row>
    <row r="19" spans="1:28" s="121" customFormat="1" ht="16.5" customHeight="1" thickBot="1" x14ac:dyDescent="0.25">
      <c r="A19" s="2359"/>
      <c r="B19" s="2384" t="s">
        <v>104</v>
      </c>
      <c r="C19" s="2385"/>
      <c r="D19" s="1848">
        <f>SUM(D89)</f>
        <v>4</v>
      </c>
      <c r="E19" s="1848">
        <f t="shared" ref="E19:AA19" si="17">SUM(E89)</f>
        <v>0</v>
      </c>
      <c r="F19" s="1848">
        <f t="shared" si="17"/>
        <v>0</v>
      </c>
      <c r="G19" s="1882">
        <f t="shared" si="17"/>
        <v>1</v>
      </c>
      <c r="H19" s="1882">
        <f t="shared" si="17"/>
        <v>3</v>
      </c>
      <c r="I19" s="1848">
        <f t="shared" si="17"/>
        <v>1219</v>
      </c>
      <c r="J19" s="1848">
        <f t="shared" si="17"/>
        <v>0</v>
      </c>
      <c r="K19" s="1848">
        <f t="shared" si="17"/>
        <v>0</v>
      </c>
      <c r="L19" s="1899">
        <f t="shared" si="17"/>
        <v>172</v>
      </c>
      <c r="M19" s="1901">
        <f t="shared" si="17"/>
        <v>1047</v>
      </c>
      <c r="N19" s="1902">
        <f t="shared" si="17"/>
        <v>0</v>
      </c>
      <c r="O19" s="1899">
        <f t="shared" si="17"/>
        <v>0</v>
      </c>
      <c r="P19" s="1900">
        <f t="shared" si="17"/>
        <v>4</v>
      </c>
      <c r="Q19" s="1899">
        <f t="shared" si="17"/>
        <v>1210</v>
      </c>
      <c r="R19" s="1899">
        <f t="shared" si="17"/>
        <v>0</v>
      </c>
      <c r="S19" s="1899">
        <f t="shared" si="17"/>
        <v>0</v>
      </c>
      <c r="T19" s="1899">
        <f t="shared" si="17"/>
        <v>1</v>
      </c>
      <c r="U19" s="1899">
        <f t="shared" si="17"/>
        <v>10</v>
      </c>
      <c r="V19" s="1900">
        <f t="shared" si="17"/>
        <v>0</v>
      </c>
      <c r="W19" s="1900">
        <f t="shared" si="17"/>
        <v>0</v>
      </c>
      <c r="X19" s="1900">
        <f t="shared" si="17"/>
        <v>4</v>
      </c>
      <c r="Y19" s="1900">
        <f t="shared" si="17"/>
        <v>1210</v>
      </c>
      <c r="Z19" s="1900">
        <f t="shared" si="17"/>
        <v>1</v>
      </c>
      <c r="AA19" s="1903">
        <f t="shared" si="17"/>
        <v>10</v>
      </c>
      <c r="AB19" s="129"/>
    </row>
    <row r="20" spans="1:28" ht="16.5" customHeight="1" x14ac:dyDescent="0.2">
      <c r="A20" s="2380" t="s">
        <v>317</v>
      </c>
      <c r="B20" s="2347" t="s">
        <v>334</v>
      </c>
      <c r="C20" s="2347"/>
      <c r="D20" s="92">
        <v>5</v>
      </c>
      <c r="E20" s="92">
        <v>2</v>
      </c>
      <c r="F20" s="92">
        <v>2</v>
      </c>
      <c r="G20" s="92">
        <v>1</v>
      </c>
      <c r="H20" s="92"/>
      <c r="I20" s="125">
        <v>538</v>
      </c>
      <c r="J20" s="92">
        <v>31</v>
      </c>
      <c r="K20" s="92"/>
      <c r="L20" s="92">
        <v>507</v>
      </c>
      <c r="M20" s="222"/>
      <c r="N20" s="853"/>
      <c r="O20" s="92"/>
      <c r="P20" s="92">
        <v>5</v>
      </c>
      <c r="Q20" s="92">
        <v>538</v>
      </c>
      <c r="R20" s="92"/>
      <c r="S20" s="92"/>
      <c r="T20" s="92"/>
      <c r="U20" s="92"/>
      <c r="V20" s="92"/>
      <c r="W20" s="92"/>
      <c r="X20" s="92">
        <v>4</v>
      </c>
      <c r="Y20" s="92">
        <v>302</v>
      </c>
      <c r="Z20" s="92">
        <v>6</v>
      </c>
      <c r="AA20" s="168">
        <v>236</v>
      </c>
      <c r="AB20" s="109"/>
    </row>
    <row r="21" spans="1:28" ht="16.5" customHeight="1" thickBot="1" x14ac:dyDescent="0.25">
      <c r="A21" s="2381"/>
      <c r="B21" s="2334" t="s">
        <v>335</v>
      </c>
      <c r="C21" s="2334"/>
      <c r="D21" s="75">
        <v>1</v>
      </c>
      <c r="E21" s="75">
        <v>1</v>
      </c>
      <c r="F21" s="75"/>
      <c r="G21" s="75"/>
      <c r="H21" s="75"/>
      <c r="I21" s="37">
        <v>30</v>
      </c>
      <c r="J21" s="79">
        <v>30</v>
      </c>
      <c r="K21" s="75"/>
      <c r="L21" s="75"/>
      <c r="M21" s="220"/>
      <c r="N21" s="850"/>
      <c r="O21" s="75"/>
      <c r="P21" s="75">
        <v>1</v>
      </c>
      <c r="Q21" s="75">
        <v>30</v>
      </c>
      <c r="R21" s="75"/>
      <c r="S21" s="75"/>
      <c r="T21" s="75"/>
      <c r="U21" s="75"/>
      <c r="V21" s="75"/>
      <c r="W21" s="75"/>
      <c r="X21" s="75"/>
      <c r="Y21" s="75"/>
      <c r="Z21" s="75">
        <v>1</v>
      </c>
      <c r="AA21" s="100">
        <v>30</v>
      </c>
      <c r="AB21" s="109"/>
    </row>
    <row r="22" spans="1:28" ht="16.5" customHeight="1" thickTop="1" thickBot="1" x14ac:dyDescent="0.25">
      <c r="A22" s="2382"/>
      <c r="B22" s="2336" t="s">
        <v>603</v>
      </c>
      <c r="C22" s="2341"/>
      <c r="D22" s="123">
        <f>SUM(D20:D21)</f>
        <v>6</v>
      </c>
      <c r="E22" s="123">
        <f t="shared" ref="E22:AA22" si="18">SUM(E20:E21)</f>
        <v>3</v>
      </c>
      <c r="F22" s="123">
        <f t="shared" si="18"/>
        <v>2</v>
      </c>
      <c r="G22" s="123">
        <f t="shared" si="18"/>
        <v>1</v>
      </c>
      <c r="H22" s="123">
        <f t="shared" si="18"/>
        <v>0</v>
      </c>
      <c r="I22" s="123">
        <f t="shared" si="18"/>
        <v>568</v>
      </c>
      <c r="J22" s="123">
        <f t="shared" si="18"/>
        <v>61</v>
      </c>
      <c r="K22" s="123">
        <f t="shared" si="18"/>
        <v>0</v>
      </c>
      <c r="L22" s="123">
        <f t="shared" si="18"/>
        <v>507</v>
      </c>
      <c r="M22" s="859">
        <f t="shared" si="18"/>
        <v>0</v>
      </c>
      <c r="N22" s="866">
        <f t="shared" si="18"/>
        <v>0</v>
      </c>
      <c r="O22" s="123">
        <f t="shared" si="18"/>
        <v>0</v>
      </c>
      <c r="P22" s="123">
        <f t="shared" si="18"/>
        <v>6</v>
      </c>
      <c r="Q22" s="123">
        <f t="shared" si="18"/>
        <v>568</v>
      </c>
      <c r="R22" s="123">
        <f t="shared" si="18"/>
        <v>0</v>
      </c>
      <c r="S22" s="123">
        <f t="shared" si="18"/>
        <v>0</v>
      </c>
      <c r="T22" s="123">
        <f t="shared" si="18"/>
        <v>0</v>
      </c>
      <c r="U22" s="123">
        <f t="shared" si="18"/>
        <v>0</v>
      </c>
      <c r="V22" s="123">
        <f t="shared" si="18"/>
        <v>0</v>
      </c>
      <c r="W22" s="123">
        <f t="shared" si="18"/>
        <v>0</v>
      </c>
      <c r="X22" s="123">
        <f t="shared" si="18"/>
        <v>4</v>
      </c>
      <c r="Y22" s="123">
        <f t="shared" si="18"/>
        <v>302</v>
      </c>
      <c r="Z22" s="123">
        <f t="shared" si="18"/>
        <v>7</v>
      </c>
      <c r="AA22" s="167">
        <f t="shared" si="18"/>
        <v>266</v>
      </c>
      <c r="AB22" s="44"/>
    </row>
    <row r="23" spans="1:28" ht="16.5" customHeight="1" x14ac:dyDescent="0.2">
      <c r="A23" s="2065" t="s">
        <v>418</v>
      </c>
      <c r="B23" s="2028" t="s">
        <v>271</v>
      </c>
      <c r="C23" s="2028"/>
      <c r="D23" s="280">
        <f>SUM(E23:H23)</f>
        <v>6</v>
      </c>
      <c r="E23" s="280">
        <v>2</v>
      </c>
      <c r="F23" s="280">
        <v>1</v>
      </c>
      <c r="G23" s="280">
        <v>3</v>
      </c>
      <c r="H23" s="280">
        <v>0</v>
      </c>
      <c r="I23" s="280">
        <f t="shared" ref="I23:I26" si="19">SUM(J23:M23)</f>
        <v>491</v>
      </c>
      <c r="J23" s="280">
        <v>47</v>
      </c>
      <c r="K23" s="280">
        <v>64</v>
      </c>
      <c r="L23" s="280">
        <v>380</v>
      </c>
      <c r="M23" s="860">
        <v>0</v>
      </c>
      <c r="N23" s="869">
        <v>0</v>
      </c>
      <c r="O23" s="280">
        <v>0</v>
      </c>
      <c r="P23" s="280">
        <v>6</v>
      </c>
      <c r="Q23" s="280">
        <v>490</v>
      </c>
      <c r="R23" s="280">
        <v>0</v>
      </c>
      <c r="S23" s="280">
        <v>0</v>
      </c>
      <c r="T23" s="280">
        <v>0</v>
      </c>
      <c r="U23" s="280">
        <v>0</v>
      </c>
      <c r="V23" s="280">
        <v>4</v>
      </c>
      <c r="W23" s="280">
        <v>154</v>
      </c>
      <c r="X23" s="280">
        <v>5</v>
      </c>
      <c r="Y23" s="280">
        <v>142</v>
      </c>
      <c r="Z23" s="280">
        <v>6</v>
      </c>
      <c r="AA23" s="319">
        <v>194</v>
      </c>
      <c r="AB23" s="44"/>
    </row>
    <row r="24" spans="1:28" ht="16.5" customHeight="1" x14ac:dyDescent="0.2">
      <c r="A24" s="2034"/>
      <c r="B24" s="2028" t="s">
        <v>578</v>
      </c>
      <c r="C24" s="2028"/>
      <c r="D24" s="263">
        <v>1</v>
      </c>
      <c r="E24" s="263">
        <v>0</v>
      </c>
      <c r="F24" s="263">
        <v>0</v>
      </c>
      <c r="G24" s="263">
        <v>1</v>
      </c>
      <c r="H24" s="263">
        <v>0</v>
      </c>
      <c r="I24" s="263">
        <f t="shared" si="19"/>
        <v>186</v>
      </c>
      <c r="J24" s="263">
        <v>0</v>
      </c>
      <c r="K24" s="263">
        <v>0</v>
      </c>
      <c r="L24" s="263">
        <v>186</v>
      </c>
      <c r="M24" s="504">
        <v>0</v>
      </c>
      <c r="N24" s="855">
        <v>0</v>
      </c>
      <c r="O24" s="263">
        <v>0</v>
      </c>
      <c r="P24" s="263">
        <v>1</v>
      </c>
      <c r="Q24" s="263">
        <v>186</v>
      </c>
      <c r="R24" s="263">
        <v>0</v>
      </c>
      <c r="S24" s="263">
        <v>0</v>
      </c>
      <c r="T24" s="263">
        <v>0</v>
      </c>
      <c r="U24" s="263">
        <v>0</v>
      </c>
      <c r="V24" s="263">
        <v>1</v>
      </c>
      <c r="W24" s="263">
        <v>102.93</v>
      </c>
      <c r="X24" s="263">
        <v>0</v>
      </c>
      <c r="Y24" s="263">
        <v>0</v>
      </c>
      <c r="Z24" s="263">
        <v>1</v>
      </c>
      <c r="AA24" s="320">
        <v>82.855000000000004</v>
      </c>
      <c r="AB24" s="44"/>
    </row>
    <row r="25" spans="1:28" ht="16.5" customHeight="1" thickBot="1" x14ac:dyDescent="0.25">
      <c r="A25" s="2034"/>
      <c r="B25" s="2028" t="s">
        <v>579</v>
      </c>
      <c r="C25" s="2028"/>
      <c r="D25" s="263">
        <f>SUM(E25:H25)</f>
        <v>2</v>
      </c>
      <c r="E25" s="263">
        <v>1</v>
      </c>
      <c r="F25" s="263">
        <v>0</v>
      </c>
      <c r="G25" s="263">
        <v>1</v>
      </c>
      <c r="H25" s="263">
        <v>0</v>
      </c>
      <c r="I25" s="263">
        <f t="shared" si="19"/>
        <v>173</v>
      </c>
      <c r="J25" s="263">
        <v>20</v>
      </c>
      <c r="K25" s="263">
        <v>0</v>
      </c>
      <c r="L25" s="263">
        <v>153</v>
      </c>
      <c r="M25" s="504">
        <v>0</v>
      </c>
      <c r="N25" s="855">
        <v>0</v>
      </c>
      <c r="O25" s="263">
        <v>0</v>
      </c>
      <c r="P25" s="263">
        <v>2</v>
      </c>
      <c r="Q25" s="263">
        <v>174</v>
      </c>
      <c r="R25" s="263">
        <v>0</v>
      </c>
      <c r="S25" s="263">
        <v>0</v>
      </c>
      <c r="T25" s="263">
        <v>0</v>
      </c>
      <c r="U25" s="263">
        <v>0</v>
      </c>
      <c r="V25" s="263">
        <v>1</v>
      </c>
      <c r="W25" s="263">
        <v>3.38</v>
      </c>
      <c r="X25" s="263">
        <v>1</v>
      </c>
      <c r="Y25" s="263">
        <v>102.65</v>
      </c>
      <c r="Z25" s="263">
        <v>2</v>
      </c>
      <c r="AA25" s="320">
        <v>68</v>
      </c>
      <c r="AB25" s="44"/>
    </row>
    <row r="26" spans="1:28" ht="16.5" customHeight="1" thickTop="1" thickBot="1" x14ac:dyDescent="0.25">
      <c r="A26" s="2066"/>
      <c r="B26" s="2042" t="s">
        <v>603</v>
      </c>
      <c r="C26" s="2046"/>
      <c r="D26" s="323">
        <f>SUM(D23:D25)</f>
        <v>9</v>
      </c>
      <c r="E26" s="323">
        <f t="shared" ref="E26:AA26" si="20">SUM(E23:E25)</f>
        <v>3</v>
      </c>
      <c r="F26" s="323">
        <f t="shared" si="20"/>
        <v>1</v>
      </c>
      <c r="G26" s="323">
        <f t="shared" si="20"/>
        <v>5</v>
      </c>
      <c r="H26" s="323">
        <f t="shared" si="20"/>
        <v>0</v>
      </c>
      <c r="I26" s="323">
        <f t="shared" si="19"/>
        <v>850</v>
      </c>
      <c r="J26" s="323">
        <f t="shared" si="20"/>
        <v>67</v>
      </c>
      <c r="K26" s="323">
        <f t="shared" si="20"/>
        <v>64</v>
      </c>
      <c r="L26" s="323">
        <f t="shared" si="20"/>
        <v>719</v>
      </c>
      <c r="M26" s="862">
        <f t="shared" si="20"/>
        <v>0</v>
      </c>
      <c r="N26" s="871">
        <f t="shared" si="20"/>
        <v>0</v>
      </c>
      <c r="O26" s="323">
        <f t="shared" si="20"/>
        <v>0</v>
      </c>
      <c r="P26" s="324">
        <f t="shared" si="20"/>
        <v>9</v>
      </c>
      <c r="Q26" s="323">
        <f t="shared" si="20"/>
        <v>850</v>
      </c>
      <c r="R26" s="323">
        <f t="shared" si="20"/>
        <v>0</v>
      </c>
      <c r="S26" s="323">
        <f t="shared" si="20"/>
        <v>0</v>
      </c>
      <c r="T26" s="323">
        <f t="shared" si="20"/>
        <v>0</v>
      </c>
      <c r="U26" s="323">
        <f t="shared" si="20"/>
        <v>0</v>
      </c>
      <c r="V26" s="323">
        <f t="shared" si="20"/>
        <v>6</v>
      </c>
      <c r="W26" s="323">
        <f t="shared" si="20"/>
        <v>260.31</v>
      </c>
      <c r="X26" s="323">
        <f t="shared" si="20"/>
        <v>6</v>
      </c>
      <c r="Y26" s="323">
        <f t="shared" si="20"/>
        <v>244.65</v>
      </c>
      <c r="Z26" s="323">
        <f t="shared" si="20"/>
        <v>9</v>
      </c>
      <c r="AA26" s="325">
        <f t="shared" si="20"/>
        <v>344.85500000000002</v>
      </c>
      <c r="AB26" s="44"/>
    </row>
    <row r="27" spans="1:28" ht="16.5" customHeight="1" x14ac:dyDescent="0.2">
      <c r="A27" s="2380" t="s">
        <v>419</v>
      </c>
      <c r="B27" s="2342" t="s">
        <v>337</v>
      </c>
      <c r="C27" s="2342"/>
      <c r="D27" s="1547">
        <v>3</v>
      </c>
      <c r="E27" s="1544"/>
      <c r="F27" s="1544"/>
      <c r="G27" s="1544">
        <v>3</v>
      </c>
      <c r="H27" s="1544"/>
      <c r="I27" s="1543">
        <v>436</v>
      </c>
      <c r="J27" s="1544"/>
      <c r="K27" s="1544"/>
      <c r="L27" s="1544">
        <v>436</v>
      </c>
      <c r="M27" s="1550"/>
      <c r="N27" s="1552"/>
      <c r="O27" s="1544"/>
      <c r="P27" s="1544">
        <v>3</v>
      </c>
      <c r="Q27" s="1544">
        <v>436</v>
      </c>
      <c r="R27" s="1544"/>
      <c r="S27" s="1544"/>
      <c r="T27" s="1544"/>
      <c r="U27" s="1544"/>
      <c r="V27" s="1544">
        <v>3</v>
      </c>
      <c r="W27" s="1544">
        <v>327</v>
      </c>
      <c r="X27" s="1544"/>
      <c r="Y27" s="1544"/>
      <c r="Z27" s="1544">
        <v>3</v>
      </c>
      <c r="AA27" s="1548">
        <v>109</v>
      </c>
      <c r="AB27" s="44"/>
    </row>
    <row r="28" spans="1:28" ht="16.5" customHeight="1" x14ac:dyDescent="0.2">
      <c r="A28" s="2381"/>
      <c r="B28" s="2343" t="s">
        <v>284</v>
      </c>
      <c r="C28" s="2344"/>
      <c r="D28" s="1546">
        <v>4</v>
      </c>
      <c r="E28" s="1543">
        <v>4</v>
      </c>
      <c r="F28" s="1543"/>
      <c r="G28" s="1543"/>
      <c r="H28" s="1543"/>
      <c r="I28" s="1543">
        <v>75</v>
      </c>
      <c r="J28" s="1543">
        <v>75</v>
      </c>
      <c r="K28" s="1543"/>
      <c r="L28" s="1543"/>
      <c r="M28" s="1549"/>
      <c r="N28" s="1551"/>
      <c r="O28" s="1543"/>
      <c r="P28" s="1543">
        <v>4</v>
      </c>
      <c r="Q28" s="1543">
        <v>75</v>
      </c>
      <c r="R28" s="1543"/>
      <c r="S28" s="1543"/>
      <c r="T28" s="1543"/>
      <c r="U28" s="1543"/>
      <c r="V28" s="1543">
        <v>3</v>
      </c>
      <c r="W28" s="1543">
        <v>12</v>
      </c>
      <c r="X28" s="1543"/>
      <c r="Y28" s="1543"/>
      <c r="Z28" s="1543">
        <v>4</v>
      </c>
      <c r="AA28" s="1545">
        <v>62</v>
      </c>
      <c r="AB28" s="109"/>
    </row>
    <row r="29" spans="1:28" ht="16.5" customHeight="1" thickBot="1" x14ac:dyDescent="0.25">
      <c r="A29" s="2381"/>
      <c r="B29" s="2334" t="s">
        <v>338</v>
      </c>
      <c r="C29" s="2334"/>
      <c r="D29" s="1543">
        <v>2</v>
      </c>
      <c r="E29" s="1543">
        <v>2</v>
      </c>
      <c r="F29" s="1543"/>
      <c r="G29" s="1543"/>
      <c r="H29" s="1543"/>
      <c r="I29" s="1543">
        <v>84</v>
      </c>
      <c r="J29" s="1543">
        <v>18</v>
      </c>
      <c r="K29" s="1543">
        <v>66</v>
      </c>
      <c r="L29" s="1543"/>
      <c r="M29" s="1549"/>
      <c r="N29" s="1551"/>
      <c r="O29" s="1543"/>
      <c r="P29" s="1543">
        <v>2</v>
      </c>
      <c r="Q29" s="1543">
        <v>84</v>
      </c>
      <c r="R29" s="1543"/>
      <c r="S29" s="1543"/>
      <c r="T29" s="1543"/>
      <c r="U29" s="1543"/>
      <c r="V29" s="1543">
        <v>1</v>
      </c>
      <c r="W29" s="1543">
        <v>10</v>
      </c>
      <c r="X29" s="1543"/>
      <c r="Y29" s="1543"/>
      <c r="Z29" s="1543">
        <v>1</v>
      </c>
      <c r="AA29" s="1545">
        <v>74</v>
      </c>
      <c r="AB29" s="44"/>
    </row>
    <row r="30" spans="1:28" ht="16.5" customHeight="1" thickTop="1" thickBot="1" x14ac:dyDescent="0.25">
      <c r="A30" s="2382"/>
      <c r="B30" s="2336" t="s">
        <v>603</v>
      </c>
      <c r="C30" s="2341"/>
      <c r="D30" s="123">
        <f t="shared" ref="D30:AA30" si="21">SUM(D27:D28,D29)</f>
        <v>9</v>
      </c>
      <c r="E30" s="123">
        <f t="shared" si="21"/>
        <v>6</v>
      </c>
      <c r="F30" s="123">
        <f t="shared" si="21"/>
        <v>0</v>
      </c>
      <c r="G30" s="123">
        <f t="shared" si="21"/>
        <v>3</v>
      </c>
      <c r="H30" s="123">
        <f t="shared" si="21"/>
        <v>0</v>
      </c>
      <c r="I30" s="123">
        <f t="shared" si="21"/>
        <v>595</v>
      </c>
      <c r="J30" s="123">
        <f t="shared" si="21"/>
        <v>93</v>
      </c>
      <c r="K30" s="123">
        <f t="shared" si="21"/>
        <v>66</v>
      </c>
      <c r="L30" s="123">
        <f t="shared" si="21"/>
        <v>436</v>
      </c>
      <c r="M30" s="859">
        <f t="shared" si="21"/>
        <v>0</v>
      </c>
      <c r="N30" s="867">
        <f t="shared" si="21"/>
        <v>0</v>
      </c>
      <c r="O30" s="124">
        <f t="shared" si="21"/>
        <v>0</v>
      </c>
      <c r="P30" s="124">
        <f t="shared" si="21"/>
        <v>9</v>
      </c>
      <c r="Q30" s="123">
        <f t="shared" si="21"/>
        <v>595</v>
      </c>
      <c r="R30" s="124">
        <f t="shared" si="21"/>
        <v>0</v>
      </c>
      <c r="S30" s="124">
        <f t="shared" si="21"/>
        <v>0</v>
      </c>
      <c r="T30" s="124">
        <f t="shared" si="21"/>
        <v>0</v>
      </c>
      <c r="U30" s="124">
        <f t="shared" si="21"/>
        <v>0</v>
      </c>
      <c r="V30" s="123">
        <f t="shared" si="21"/>
        <v>7</v>
      </c>
      <c r="W30" s="123">
        <f t="shared" si="21"/>
        <v>349</v>
      </c>
      <c r="X30" s="123">
        <f t="shared" si="21"/>
        <v>0</v>
      </c>
      <c r="Y30" s="123">
        <f t="shared" si="21"/>
        <v>0</v>
      </c>
      <c r="Z30" s="123">
        <f t="shared" si="21"/>
        <v>8</v>
      </c>
      <c r="AA30" s="167">
        <f t="shared" si="21"/>
        <v>245</v>
      </c>
      <c r="AB30" s="44"/>
    </row>
    <row r="31" spans="1:28" ht="16.5" customHeight="1" thickBot="1" x14ac:dyDescent="0.25">
      <c r="A31" s="1391" t="s">
        <v>144</v>
      </c>
      <c r="B31" s="2345" t="s">
        <v>256</v>
      </c>
      <c r="C31" s="2346"/>
      <c r="D31" s="92">
        <v>2</v>
      </c>
      <c r="E31" s="92"/>
      <c r="F31" s="92"/>
      <c r="G31" s="92">
        <v>1</v>
      </c>
      <c r="H31" s="92">
        <v>1</v>
      </c>
      <c r="I31" s="91">
        <v>392</v>
      </c>
      <c r="J31" s="92"/>
      <c r="K31" s="92"/>
      <c r="L31" s="1735">
        <v>179</v>
      </c>
      <c r="M31" s="1742">
        <v>213</v>
      </c>
      <c r="N31" s="853"/>
      <c r="O31" s="92"/>
      <c r="P31" s="92">
        <v>2</v>
      </c>
      <c r="Q31" s="92">
        <v>392</v>
      </c>
      <c r="R31" s="92"/>
      <c r="S31" s="92"/>
      <c r="T31" s="92"/>
      <c r="U31" s="92"/>
      <c r="V31" s="92">
        <v>2</v>
      </c>
      <c r="W31" s="92">
        <v>24</v>
      </c>
      <c r="X31" s="92"/>
      <c r="Y31" s="92"/>
      <c r="Z31" s="92">
        <v>2</v>
      </c>
      <c r="AA31" s="168">
        <v>368</v>
      </c>
      <c r="AB31" s="44"/>
    </row>
    <row r="32" spans="1:28" ht="16.5" customHeight="1" x14ac:dyDescent="0.2">
      <c r="A32" s="2380" t="s">
        <v>449</v>
      </c>
      <c r="B32" s="2347" t="s">
        <v>243</v>
      </c>
      <c r="C32" s="2347"/>
      <c r="D32" s="92">
        <v>7</v>
      </c>
      <c r="E32" s="92">
        <v>7</v>
      </c>
      <c r="F32" s="92">
        <v>0</v>
      </c>
      <c r="G32" s="92">
        <v>0</v>
      </c>
      <c r="H32" s="92">
        <v>0</v>
      </c>
      <c r="I32" s="98">
        <v>205</v>
      </c>
      <c r="J32" s="92">
        <v>205</v>
      </c>
      <c r="K32" s="92">
        <v>0</v>
      </c>
      <c r="L32" s="92">
        <v>0</v>
      </c>
      <c r="M32" s="222">
        <v>0</v>
      </c>
      <c r="N32" s="853">
        <v>0</v>
      </c>
      <c r="O32" s="92">
        <v>0</v>
      </c>
      <c r="P32" s="92">
        <v>7</v>
      </c>
      <c r="Q32" s="92">
        <v>205</v>
      </c>
      <c r="R32" s="92">
        <v>0</v>
      </c>
      <c r="S32" s="92">
        <v>0</v>
      </c>
      <c r="T32" s="92">
        <v>0</v>
      </c>
      <c r="U32" s="92">
        <v>0</v>
      </c>
      <c r="V32" s="92">
        <v>0</v>
      </c>
      <c r="W32" s="92">
        <v>0</v>
      </c>
      <c r="X32" s="92">
        <v>0</v>
      </c>
      <c r="Y32" s="92">
        <v>0</v>
      </c>
      <c r="Z32" s="92">
        <v>7</v>
      </c>
      <c r="AA32" s="168">
        <v>205</v>
      </c>
      <c r="AB32" s="44"/>
    </row>
    <row r="33" spans="1:28" ht="16.5" customHeight="1" x14ac:dyDescent="0.2">
      <c r="A33" s="2381"/>
      <c r="B33" s="2334" t="s">
        <v>244</v>
      </c>
      <c r="C33" s="2334"/>
      <c r="D33" s="75">
        <v>0</v>
      </c>
      <c r="E33" s="75">
        <v>0</v>
      </c>
      <c r="F33" s="75">
        <v>0</v>
      </c>
      <c r="G33" s="75">
        <v>0</v>
      </c>
      <c r="H33" s="75">
        <v>0</v>
      </c>
      <c r="I33" s="75">
        <v>0</v>
      </c>
      <c r="J33" s="75">
        <v>0</v>
      </c>
      <c r="K33" s="75">
        <v>0</v>
      </c>
      <c r="L33" s="75">
        <v>0</v>
      </c>
      <c r="M33" s="220">
        <v>0</v>
      </c>
      <c r="N33" s="850">
        <v>0</v>
      </c>
      <c r="O33" s="75">
        <v>0</v>
      </c>
      <c r="P33" s="75">
        <v>0</v>
      </c>
      <c r="Q33" s="75">
        <v>0</v>
      </c>
      <c r="R33" s="75">
        <v>0</v>
      </c>
      <c r="S33" s="75">
        <v>0</v>
      </c>
      <c r="T33" s="75">
        <v>0</v>
      </c>
      <c r="U33" s="75">
        <v>0</v>
      </c>
      <c r="V33" s="75">
        <v>0</v>
      </c>
      <c r="W33" s="75">
        <v>0</v>
      </c>
      <c r="X33" s="75">
        <v>0</v>
      </c>
      <c r="Y33" s="75">
        <v>0</v>
      </c>
      <c r="Z33" s="75">
        <v>0</v>
      </c>
      <c r="AA33" s="100">
        <v>0</v>
      </c>
      <c r="AB33" s="44"/>
    </row>
    <row r="34" spans="1:28" ht="16.5" customHeight="1" thickBot="1" x14ac:dyDescent="0.25">
      <c r="A34" s="2381"/>
      <c r="B34" s="2334" t="s">
        <v>245</v>
      </c>
      <c r="C34" s="2334"/>
      <c r="D34" s="122">
        <v>2</v>
      </c>
      <c r="E34" s="122">
        <v>2</v>
      </c>
      <c r="F34" s="122">
        <v>0</v>
      </c>
      <c r="G34" s="122">
        <v>0</v>
      </c>
      <c r="H34" s="122">
        <v>0</v>
      </c>
      <c r="I34" s="75">
        <v>83</v>
      </c>
      <c r="J34" s="122">
        <v>83</v>
      </c>
      <c r="K34" s="122">
        <v>0</v>
      </c>
      <c r="L34" s="122">
        <v>0</v>
      </c>
      <c r="M34" s="219">
        <v>0</v>
      </c>
      <c r="N34" s="868">
        <v>0</v>
      </c>
      <c r="O34" s="122">
        <v>0</v>
      </c>
      <c r="P34" s="122">
        <v>2</v>
      </c>
      <c r="Q34" s="122">
        <v>83</v>
      </c>
      <c r="R34" s="122">
        <v>0</v>
      </c>
      <c r="S34" s="122">
        <v>0</v>
      </c>
      <c r="T34" s="122">
        <v>0</v>
      </c>
      <c r="U34" s="122">
        <v>0</v>
      </c>
      <c r="V34" s="122">
        <v>0</v>
      </c>
      <c r="W34" s="122">
        <v>0</v>
      </c>
      <c r="X34" s="122">
        <v>0</v>
      </c>
      <c r="Y34" s="122">
        <v>0</v>
      </c>
      <c r="Z34" s="122">
        <v>2</v>
      </c>
      <c r="AA34" s="1739">
        <v>83</v>
      </c>
      <c r="AB34" s="44"/>
    </row>
    <row r="35" spans="1:28" ht="16.5" customHeight="1" thickTop="1" thickBot="1" x14ac:dyDescent="0.25">
      <c r="A35" s="2382"/>
      <c r="B35" s="2336" t="s">
        <v>604</v>
      </c>
      <c r="C35" s="2337"/>
      <c r="D35" s="123">
        <f t="shared" ref="D35:AA35" si="22">SUM(D32:D34)</f>
        <v>9</v>
      </c>
      <c r="E35" s="123">
        <f t="shared" si="22"/>
        <v>9</v>
      </c>
      <c r="F35" s="123">
        <f t="shared" si="22"/>
        <v>0</v>
      </c>
      <c r="G35" s="123">
        <f t="shared" si="22"/>
        <v>0</v>
      </c>
      <c r="H35" s="123">
        <f t="shared" si="22"/>
        <v>0</v>
      </c>
      <c r="I35" s="123">
        <f t="shared" si="22"/>
        <v>288</v>
      </c>
      <c r="J35" s="123">
        <f t="shared" si="22"/>
        <v>288</v>
      </c>
      <c r="K35" s="123">
        <f t="shared" si="22"/>
        <v>0</v>
      </c>
      <c r="L35" s="123">
        <f t="shared" si="22"/>
        <v>0</v>
      </c>
      <c r="M35" s="859">
        <f t="shared" si="22"/>
        <v>0</v>
      </c>
      <c r="N35" s="866">
        <f t="shared" si="22"/>
        <v>0</v>
      </c>
      <c r="O35" s="123">
        <f t="shared" si="22"/>
        <v>0</v>
      </c>
      <c r="P35" s="124">
        <f t="shared" si="22"/>
        <v>9</v>
      </c>
      <c r="Q35" s="123">
        <f t="shared" si="22"/>
        <v>288</v>
      </c>
      <c r="R35" s="123">
        <f t="shared" si="22"/>
        <v>0</v>
      </c>
      <c r="S35" s="123">
        <f t="shared" si="22"/>
        <v>0</v>
      </c>
      <c r="T35" s="123">
        <f t="shared" si="22"/>
        <v>0</v>
      </c>
      <c r="U35" s="123">
        <f t="shared" si="22"/>
        <v>0</v>
      </c>
      <c r="V35" s="123">
        <f t="shared" si="22"/>
        <v>0</v>
      </c>
      <c r="W35" s="123">
        <f t="shared" si="22"/>
        <v>0</v>
      </c>
      <c r="X35" s="123">
        <f t="shared" si="22"/>
        <v>0</v>
      </c>
      <c r="Y35" s="123">
        <f t="shared" si="22"/>
        <v>0</v>
      </c>
      <c r="Z35" s="123">
        <f t="shared" si="22"/>
        <v>9</v>
      </c>
      <c r="AA35" s="167">
        <f t="shared" si="22"/>
        <v>288</v>
      </c>
      <c r="AB35" s="44"/>
    </row>
    <row r="36" spans="1:28" ht="16.5" customHeight="1" x14ac:dyDescent="0.2">
      <c r="A36" s="2380" t="s">
        <v>450</v>
      </c>
      <c r="B36" s="2334" t="s">
        <v>339</v>
      </c>
      <c r="C36" s="2334"/>
      <c r="D36" s="92">
        <v>1</v>
      </c>
      <c r="E36" s="126"/>
      <c r="F36" s="126"/>
      <c r="G36" s="126">
        <v>1</v>
      </c>
      <c r="H36" s="126"/>
      <c r="I36" s="75">
        <v>130</v>
      </c>
      <c r="J36" s="126"/>
      <c r="K36" s="126"/>
      <c r="L36" s="126">
        <v>130</v>
      </c>
      <c r="M36" s="1385"/>
      <c r="N36" s="853"/>
      <c r="O36" s="92"/>
      <c r="P36" s="126">
        <v>1</v>
      </c>
      <c r="Q36" s="126">
        <v>130</v>
      </c>
      <c r="R36" s="126"/>
      <c r="S36" s="126"/>
      <c r="T36" s="126"/>
      <c r="U36" s="126"/>
      <c r="V36" s="126"/>
      <c r="W36" s="126"/>
      <c r="X36" s="126"/>
      <c r="Y36" s="126"/>
      <c r="Z36" s="126">
        <v>1</v>
      </c>
      <c r="AA36" s="415">
        <v>130</v>
      </c>
      <c r="AB36" s="44"/>
    </row>
    <row r="37" spans="1:28" ht="16.5" customHeight="1" x14ac:dyDescent="0.2">
      <c r="A37" s="2381"/>
      <c r="B37" s="2334" t="s">
        <v>246</v>
      </c>
      <c r="C37" s="2334"/>
      <c r="D37" s="75">
        <v>0</v>
      </c>
      <c r="E37" s="103"/>
      <c r="F37" s="103"/>
      <c r="G37" s="103"/>
      <c r="H37" s="103"/>
      <c r="I37" s="75">
        <v>0</v>
      </c>
      <c r="J37" s="103"/>
      <c r="K37" s="103"/>
      <c r="L37" s="103"/>
      <c r="M37" s="1386"/>
      <c r="N37" s="850"/>
      <c r="O37" s="75"/>
      <c r="P37" s="103"/>
      <c r="Q37" s="103"/>
      <c r="R37" s="103"/>
      <c r="S37" s="103"/>
      <c r="T37" s="103"/>
      <c r="U37" s="103"/>
      <c r="V37" s="103"/>
      <c r="W37" s="103"/>
      <c r="X37" s="103"/>
      <c r="Y37" s="103"/>
      <c r="Z37" s="103"/>
      <c r="AA37" s="416"/>
      <c r="AB37" s="44"/>
    </row>
    <row r="38" spans="1:28" ht="16.5" customHeight="1" x14ac:dyDescent="0.2">
      <c r="A38" s="2381"/>
      <c r="B38" s="2334" t="s">
        <v>247</v>
      </c>
      <c r="C38" s="2334"/>
      <c r="D38" s="122">
        <v>0</v>
      </c>
      <c r="E38" s="127"/>
      <c r="F38" s="127"/>
      <c r="G38" s="127"/>
      <c r="H38" s="127"/>
      <c r="I38" s="75">
        <v>0</v>
      </c>
      <c r="J38" s="127"/>
      <c r="K38" s="127"/>
      <c r="L38" s="127"/>
      <c r="M38" s="1387"/>
      <c r="N38" s="868"/>
      <c r="O38" s="122"/>
      <c r="P38" s="127"/>
      <c r="Q38" s="127"/>
      <c r="R38" s="127"/>
      <c r="S38" s="127"/>
      <c r="T38" s="127"/>
      <c r="U38" s="127"/>
      <c r="V38" s="127"/>
      <c r="W38" s="127"/>
      <c r="X38" s="127"/>
      <c r="Y38" s="127"/>
      <c r="Z38" s="127"/>
      <c r="AA38" s="417"/>
      <c r="AB38" s="44"/>
    </row>
    <row r="39" spans="1:28" ht="16.5" customHeight="1" x14ac:dyDescent="0.2">
      <c r="A39" s="2381"/>
      <c r="B39" s="2334" t="s">
        <v>248</v>
      </c>
      <c r="C39" s="2334"/>
      <c r="D39" s="122">
        <v>3</v>
      </c>
      <c r="E39" s="127"/>
      <c r="F39" s="127">
        <v>2</v>
      </c>
      <c r="G39" s="127"/>
      <c r="H39" s="127">
        <v>1</v>
      </c>
      <c r="I39" s="75">
        <v>328</v>
      </c>
      <c r="J39" s="127"/>
      <c r="K39" s="127">
        <v>68</v>
      </c>
      <c r="L39" s="127"/>
      <c r="M39" s="1387">
        <v>260</v>
      </c>
      <c r="N39" s="868"/>
      <c r="O39" s="122"/>
      <c r="P39" s="127">
        <v>3</v>
      </c>
      <c r="Q39" s="1844">
        <v>328</v>
      </c>
      <c r="R39" s="127"/>
      <c r="S39" s="127"/>
      <c r="T39" s="127"/>
      <c r="U39" s="127"/>
      <c r="V39" s="127">
        <v>1</v>
      </c>
      <c r="W39" s="127">
        <v>68</v>
      </c>
      <c r="X39" s="127"/>
      <c r="Y39" s="127"/>
      <c r="Z39" s="1844">
        <v>3</v>
      </c>
      <c r="AA39" s="1851">
        <v>260</v>
      </c>
      <c r="AB39" s="44"/>
    </row>
    <row r="40" spans="1:28" ht="16.5" customHeight="1" x14ac:dyDescent="0.2">
      <c r="A40" s="2381"/>
      <c r="B40" s="2334" t="s">
        <v>249</v>
      </c>
      <c r="C40" s="2334"/>
      <c r="D40" s="75">
        <v>0</v>
      </c>
      <c r="E40" s="103"/>
      <c r="F40" s="103"/>
      <c r="G40" s="127"/>
      <c r="H40" s="103"/>
      <c r="I40" s="75">
        <v>0</v>
      </c>
      <c r="J40" s="103"/>
      <c r="K40" s="103"/>
      <c r="L40" s="103"/>
      <c r="M40" s="1386"/>
      <c r="N40" s="850"/>
      <c r="O40" s="75"/>
      <c r="P40" s="103"/>
      <c r="Q40" s="103"/>
      <c r="R40" s="103"/>
      <c r="S40" s="103"/>
      <c r="T40" s="103"/>
      <c r="U40" s="103"/>
      <c r="V40" s="103"/>
      <c r="W40" s="103"/>
      <c r="X40" s="103"/>
      <c r="Y40" s="103"/>
      <c r="Z40" s="103"/>
      <c r="AA40" s="416"/>
      <c r="AB40" s="44"/>
    </row>
    <row r="41" spans="1:28" ht="16.5" customHeight="1" x14ac:dyDescent="0.2">
      <c r="A41" s="2381"/>
      <c r="B41" s="2334" t="s">
        <v>250</v>
      </c>
      <c r="C41" s="2334"/>
      <c r="D41" s="75">
        <v>0</v>
      </c>
      <c r="E41" s="103"/>
      <c r="F41" s="103"/>
      <c r="G41" s="103"/>
      <c r="H41" s="103"/>
      <c r="I41" s="75">
        <v>0</v>
      </c>
      <c r="J41" s="103"/>
      <c r="K41" s="103"/>
      <c r="L41" s="103"/>
      <c r="M41" s="1386"/>
      <c r="N41" s="850"/>
      <c r="O41" s="75"/>
      <c r="P41" s="103"/>
      <c r="Q41" s="103"/>
      <c r="R41" s="103"/>
      <c r="S41" s="103"/>
      <c r="T41" s="103"/>
      <c r="U41" s="103"/>
      <c r="V41" s="103"/>
      <c r="W41" s="103"/>
      <c r="X41" s="103"/>
      <c r="Y41" s="103"/>
      <c r="Z41" s="103"/>
      <c r="AA41" s="416"/>
      <c r="AB41" s="44"/>
    </row>
    <row r="42" spans="1:28" ht="16.5" customHeight="1" x14ac:dyDescent="0.2">
      <c r="A42" s="2381"/>
      <c r="B42" s="2334" t="s">
        <v>251</v>
      </c>
      <c r="C42" s="2334"/>
      <c r="D42" s="75">
        <v>1</v>
      </c>
      <c r="E42" s="103"/>
      <c r="F42" s="103">
        <v>1</v>
      </c>
      <c r="G42" s="103"/>
      <c r="H42" s="103"/>
      <c r="I42" s="75">
        <v>65</v>
      </c>
      <c r="J42" s="103"/>
      <c r="K42" s="103">
        <v>65</v>
      </c>
      <c r="L42" s="103"/>
      <c r="M42" s="1386"/>
      <c r="N42" s="850"/>
      <c r="O42" s="75"/>
      <c r="P42" s="103">
        <v>1</v>
      </c>
      <c r="Q42" s="103">
        <v>65</v>
      </c>
      <c r="R42" s="103"/>
      <c r="S42" s="103"/>
      <c r="T42" s="103"/>
      <c r="U42" s="103"/>
      <c r="V42" s="103"/>
      <c r="W42" s="103"/>
      <c r="X42" s="103"/>
      <c r="Y42" s="103"/>
      <c r="Z42" s="103">
        <v>1</v>
      </c>
      <c r="AA42" s="416">
        <v>65</v>
      </c>
      <c r="AB42" s="44"/>
    </row>
    <row r="43" spans="1:28" ht="16.5" customHeight="1" thickBot="1" x14ac:dyDescent="0.25">
      <c r="A43" s="2381"/>
      <c r="B43" s="2334" t="s">
        <v>252</v>
      </c>
      <c r="C43" s="2334"/>
      <c r="D43" s="75">
        <v>0</v>
      </c>
      <c r="E43" s="75"/>
      <c r="F43" s="75"/>
      <c r="G43" s="75"/>
      <c r="H43" s="75"/>
      <c r="I43" s="75">
        <v>0</v>
      </c>
      <c r="J43" s="75"/>
      <c r="K43" s="75"/>
      <c r="L43" s="75"/>
      <c r="M43" s="220"/>
      <c r="N43" s="850"/>
      <c r="O43" s="75"/>
      <c r="P43" s="103"/>
      <c r="Q43" s="103"/>
      <c r="R43" s="103"/>
      <c r="S43" s="103"/>
      <c r="T43" s="103"/>
      <c r="U43" s="103"/>
      <c r="V43" s="103"/>
      <c r="W43" s="103"/>
      <c r="X43" s="103"/>
      <c r="Y43" s="103"/>
      <c r="Z43" s="103"/>
      <c r="AA43" s="416"/>
      <c r="AB43" s="44"/>
    </row>
    <row r="44" spans="1:28" ht="16.5" customHeight="1" thickTop="1" thickBot="1" x14ac:dyDescent="0.25">
      <c r="A44" s="2382"/>
      <c r="B44" s="2336" t="s">
        <v>603</v>
      </c>
      <c r="C44" s="2337"/>
      <c r="D44" s="123">
        <f t="shared" ref="D44:O44" si="23">SUM(D36:D43)</f>
        <v>5</v>
      </c>
      <c r="E44" s="123">
        <f t="shared" si="23"/>
        <v>0</v>
      </c>
      <c r="F44" s="123">
        <f t="shared" si="23"/>
        <v>3</v>
      </c>
      <c r="G44" s="123">
        <f t="shared" si="23"/>
        <v>1</v>
      </c>
      <c r="H44" s="123">
        <f t="shared" si="23"/>
        <v>1</v>
      </c>
      <c r="I44" s="123">
        <f t="shared" si="23"/>
        <v>523</v>
      </c>
      <c r="J44" s="123">
        <f t="shared" si="23"/>
        <v>0</v>
      </c>
      <c r="K44" s="123">
        <f t="shared" si="23"/>
        <v>133</v>
      </c>
      <c r="L44" s="123">
        <f t="shared" si="23"/>
        <v>130</v>
      </c>
      <c r="M44" s="859">
        <f t="shared" si="23"/>
        <v>260</v>
      </c>
      <c r="N44" s="867">
        <f t="shared" si="23"/>
        <v>0</v>
      </c>
      <c r="O44" s="124">
        <f t="shared" si="23"/>
        <v>0</v>
      </c>
      <c r="P44" s="124">
        <f>SUM(P36:P43)</f>
        <v>5</v>
      </c>
      <c r="Q44" s="123">
        <f>SUM(Q36:Q43)</f>
        <v>523</v>
      </c>
      <c r="R44" s="124">
        <f t="shared" ref="R44:AA44" si="24">SUM(R36:R43)</f>
        <v>0</v>
      </c>
      <c r="S44" s="124">
        <f t="shared" si="24"/>
        <v>0</v>
      </c>
      <c r="T44" s="124">
        <f t="shared" si="24"/>
        <v>0</v>
      </c>
      <c r="U44" s="124">
        <f t="shared" si="24"/>
        <v>0</v>
      </c>
      <c r="V44" s="124">
        <f t="shared" si="24"/>
        <v>1</v>
      </c>
      <c r="W44" s="124">
        <f t="shared" si="24"/>
        <v>68</v>
      </c>
      <c r="X44" s="124">
        <f t="shared" si="24"/>
        <v>0</v>
      </c>
      <c r="Y44" s="124">
        <f t="shared" si="24"/>
        <v>0</v>
      </c>
      <c r="Z44" s="124">
        <f t="shared" si="24"/>
        <v>5</v>
      </c>
      <c r="AA44" s="167">
        <f t="shared" si="24"/>
        <v>455</v>
      </c>
      <c r="AB44" s="44"/>
    </row>
    <row r="45" spans="1:28" ht="16.5" customHeight="1" x14ac:dyDescent="0.2">
      <c r="A45" s="2380" t="s">
        <v>420</v>
      </c>
      <c r="B45" s="2348" t="s">
        <v>340</v>
      </c>
      <c r="C45" s="2349"/>
      <c r="D45" s="1651">
        <v>1</v>
      </c>
      <c r="E45" s="1651"/>
      <c r="F45" s="1651"/>
      <c r="G45" s="1651">
        <v>1</v>
      </c>
      <c r="H45" s="1651"/>
      <c r="I45" s="1649">
        <v>103</v>
      </c>
      <c r="J45" s="1651"/>
      <c r="K45" s="1651"/>
      <c r="L45" s="1651">
        <v>103</v>
      </c>
      <c r="M45" s="1655"/>
      <c r="N45" s="1659"/>
      <c r="O45" s="1651"/>
      <c r="P45" s="1651">
        <v>1</v>
      </c>
      <c r="Q45" s="1651">
        <v>103</v>
      </c>
      <c r="R45" s="1651"/>
      <c r="S45" s="1651"/>
      <c r="T45" s="1651"/>
      <c r="U45" s="1651"/>
      <c r="V45" s="1651"/>
      <c r="W45" s="1651"/>
      <c r="X45" s="1651">
        <v>1</v>
      </c>
      <c r="Y45" s="1651">
        <v>103</v>
      </c>
      <c r="Z45" s="1651"/>
      <c r="AA45" s="1653"/>
      <c r="AB45" s="44"/>
    </row>
    <row r="46" spans="1:28" ht="16.5" customHeight="1" x14ac:dyDescent="0.2">
      <c r="A46" s="2381"/>
      <c r="B46" s="2350" t="s">
        <v>341</v>
      </c>
      <c r="C46" s="2351"/>
      <c r="D46" s="1649">
        <v>0</v>
      </c>
      <c r="E46" s="1649"/>
      <c r="F46" s="1649"/>
      <c r="G46" s="1649"/>
      <c r="H46" s="1649"/>
      <c r="I46" s="1649">
        <v>0</v>
      </c>
      <c r="J46" s="1649"/>
      <c r="K46" s="1649"/>
      <c r="L46" s="1649"/>
      <c r="M46" s="1654"/>
      <c r="N46" s="1658"/>
      <c r="O46" s="1649"/>
      <c r="P46" s="1649"/>
      <c r="Q46" s="1649"/>
      <c r="R46" s="1649"/>
      <c r="S46" s="1649"/>
      <c r="T46" s="1649"/>
      <c r="U46" s="1649"/>
      <c r="V46" s="1649"/>
      <c r="W46" s="1649"/>
      <c r="X46" s="1649"/>
      <c r="Y46" s="1649"/>
      <c r="Z46" s="1649"/>
      <c r="AA46" s="1652"/>
      <c r="AB46" s="44"/>
    </row>
    <row r="47" spans="1:28" ht="16.5" customHeight="1" x14ac:dyDescent="0.2">
      <c r="A47" s="2381"/>
      <c r="B47" s="2352" t="s">
        <v>272</v>
      </c>
      <c r="C47" s="2353"/>
      <c r="D47" s="1649">
        <v>2</v>
      </c>
      <c r="E47" s="1649">
        <v>1</v>
      </c>
      <c r="F47" s="1649">
        <v>1</v>
      </c>
      <c r="G47" s="1649"/>
      <c r="H47" s="1649"/>
      <c r="I47" s="1649">
        <v>150</v>
      </c>
      <c r="J47" s="1649">
        <v>24</v>
      </c>
      <c r="K47" s="1649"/>
      <c r="L47" s="1649">
        <v>126</v>
      </c>
      <c r="M47" s="1654"/>
      <c r="N47" s="1658"/>
      <c r="O47" s="1649"/>
      <c r="P47" s="1649">
        <v>1</v>
      </c>
      <c r="Q47" s="1649">
        <v>126</v>
      </c>
      <c r="R47" s="1649"/>
      <c r="S47" s="1649"/>
      <c r="T47" s="1649">
        <v>1</v>
      </c>
      <c r="U47" s="1649">
        <v>24</v>
      </c>
      <c r="V47" s="1649">
        <v>1</v>
      </c>
      <c r="W47" s="1649">
        <v>123</v>
      </c>
      <c r="X47" s="1649">
        <v>1</v>
      </c>
      <c r="Y47" s="1649">
        <v>3</v>
      </c>
      <c r="Z47" s="1649">
        <v>1</v>
      </c>
      <c r="AA47" s="1652">
        <v>24</v>
      </c>
      <c r="AB47" s="44"/>
    </row>
    <row r="48" spans="1:28" ht="16.5" customHeight="1" x14ac:dyDescent="0.2">
      <c r="A48" s="2381"/>
      <c r="B48" s="2352" t="s">
        <v>273</v>
      </c>
      <c r="C48" s="2353"/>
      <c r="D48" s="1649">
        <v>0</v>
      </c>
      <c r="E48" s="1649"/>
      <c r="F48" s="1649"/>
      <c r="G48" s="1649"/>
      <c r="H48" s="1649"/>
      <c r="I48" s="1649">
        <v>0</v>
      </c>
      <c r="J48" s="1649"/>
      <c r="K48" s="1649"/>
      <c r="L48" s="1649"/>
      <c r="M48" s="1654"/>
      <c r="N48" s="1658"/>
      <c r="O48" s="1649"/>
      <c r="P48" s="1649"/>
      <c r="Q48" s="1649"/>
      <c r="R48" s="1649"/>
      <c r="S48" s="1649"/>
      <c r="T48" s="1649"/>
      <c r="U48" s="1649"/>
      <c r="V48" s="1649"/>
      <c r="W48" s="1649"/>
      <c r="X48" s="1649"/>
      <c r="Y48" s="1649"/>
      <c r="Z48" s="1649"/>
      <c r="AA48" s="1652"/>
      <c r="AB48" s="44"/>
    </row>
    <row r="49" spans="1:28" ht="16.5" customHeight="1" x14ac:dyDescent="0.2">
      <c r="A49" s="2381"/>
      <c r="B49" s="2334" t="s">
        <v>274</v>
      </c>
      <c r="C49" s="2334"/>
      <c r="D49" s="1649">
        <v>1</v>
      </c>
      <c r="E49" s="1649">
        <v>1</v>
      </c>
      <c r="F49" s="1649"/>
      <c r="G49" s="1649"/>
      <c r="H49" s="1649"/>
      <c r="I49" s="1649">
        <v>8</v>
      </c>
      <c r="J49" s="1649">
        <v>8</v>
      </c>
      <c r="K49" s="1649"/>
      <c r="L49" s="1649"/>
      <c r="M49" s="1654"/>
      <c r="N49" s="1658"/>
      <c r="O49" s="1649"/>
      <c r="P49" s="1649">
        <v>1</v>
      </c>
      <c r="Q49" s="1649">
        <v>8</v>
      </c>
      <c r="R49" s="1649"/>
      <c r="S49" s="1649"/>
      <c r="T49" s="1649"/>
      <c r="U49" s="1649"/>
      <c r="V49" s="1649"/>
      <c r="W49" s="1649"/>
      <c r="X49" s="1649">
        <v>1</v>
      </c>
      <c r="Y49" s="1649">
        <v>8</v>
      </c>
      <c r="Z49" s="1649"/>
      <c r="AA49" s="1652"/>
      <c r="AB49" s="44"/>
    </row>
    <row r="50" spans="1:28" ht="16.5" customHeight="1" x14ac:dyDescent="0.2">
      <c r="A50" s="2381"/>
      <c r="B50" s="2334" t="s">
        <v>313</v>
      </c>
      <c r="C50" s="2334"/>
      <c r="D50" s="1649">
        <v>0</v>
      </c>
      <c r="E50" s="1649"/>
      <c r="F50" s="1649"/>
      <c r="G50" s="1649"/>
      <c r="H50" s="1649"/>
      <c r="I50" s="1649">
        <v>0</v>
      </c>
      <c r="J50" s="1649"/>
      <c r="K50" s="1649"/>
      <c r="L50" s="1649"/>
      <c r="M50" s="1654"/>
      <c r="N50" s="1658"/>
      <c r="O50" s="1649"/>
      <c r="P50" s="1649"/>
      <c r="Q50" s="1649"/>
      <c r="R50" s="1649"/>
      <c r="S50" s="1649"/>
      <c r="T50" s="1649"/>
      <c r="U50" s="1649"/>
      <c r="V50" s="1649"/>
      <c r="W50" s="1649"/>
      <c r="X50" s="1649"/>
      <c r="Y50" s="1649"/>
      <c r="Z50" s="1649"/>
      <c r="AA50" s="1652"/>
      <c r="AB50" s="44"/>
    </row>
    <row r="51" spans="1:28" ht="16.5" customHeight="1" x14ac:dyDescent="0.2">
      <c r="A51" s="2381"/>
      <c r="B51" s="2334" t="s">
        <v>342</v>
      </c>
      <c r="C51" s="2334"/>
      <c r="D51" s="1649">
        <v>0</v>
      </c>
      <c r="E51" s="1649"/>
      <c r="F51" s="1649"/>
      <c r="G51" s="1649"/>
      <c r="H51" s="1649"/>
      <c r="I51" s="1649">
        <v>0</v>
      </c>
      <c r="J51" s="1649"/>
      <c r="K51" s="1649"/>
      <c r="L51" s="1649"/>
      <c r="M51" s="1654"/>
      <c r="N51" s="1658"/>
      <c r="O51" s="1649"/>
      <c r="P51" s="1649"/>
      <c r="Q51" s="1649"/>
      <c r="R51" s="1649"/>
      <c r="S51" s="1649"/>
      <c r="T51" s="1649"/>
      <c r="U51" s="1649"/>
      <c r="V51" s="1649"/>
      <c r="W51" s="1649"/>
      <c r="X51" s="1649"/>
      <c r="Y51" s="1649"/>
      <c r="Z51" s="1649"/>
      <c r="AA51" s="1652"/>
      <c r="AB51" s="44"/>
    </row>
    <row r="52" spans="1:28" ht="16.5" customHeight="1" x14ac:dyDescent="0.2">
      <c r="A52" s="2381"/>
      <c r="B52" s="2334" t="s">
        <v>343</v>
      </c>
      <c r="C52" s="2334"/>
      <c r="D52" s="1649">
        <v>0</v>
      </c>
      <c r="E52" s="1649"/>
      <c r="F52" s="1649"/>
      <c r="G52" s="1649"/>
      <c r="H52" s="1649"/>
      <c r="I52" s="1649">
        <v>0</v>
      </c>
      <c r="J52" s="1649"/>
      <c r="K52" s="1649"/>
      <c r="L52" s="1649"/>
      <c r="M52" s="1654"/>
      <c r="N52" s="1658"/>
      <c r="O52" s="1649"/>
      <c r="P52" s="1649"/>
      <c r="Q52" s="1649"/>
      <c r="R52" s="1649"/>
      <c r="S52" s="1649"/>
      <c r="T52" s="1649"/>
      <c r="U52" s="1649"/>
      <c r="V52" s="1649"/>
      <c r="W52" s="1649"/>
      <c r="X52" s="1649"/>
      <c r="Y52" s="1649"/>
      <c r="Z52" s="1649"/>
      <c r="AA52" s="1652"/>
      <c r="AB52" s="44"/>
    </row>
    <row r="53" spans="1:28" ht="16.5" customHeight="1" thickBot="1" x14ac:dyDescent="0.25">
      <c r="A53" s="2381"/>
      <c r="B53" s="2334" t="s">
        <v>344</v>
      </c>
      <c r="C53" s="2334"/>
      <c r="D53" s="1650">
        <v>1</v>
      </c>
      <c r="E53" s="1650"/>
      <c r="F53" s="1650">
        <v>1</v>
      </c>
      <c r="G53" s="1650"/>
      <c r="H53" s="1650"/>
      <c r="I53" s="1649">
        <v>59</v>
      </c>
      <c r="J53" s="1650"/>
      <c r="K53" s="1650">
        <v>59</v>
      </c>
      <c r="L53" s="1650"/>
      <c r="M53" s="1656"/>
      <c r="N53" s="1660"/>
      <c r="O53" s="1650"/>
      <c r="P53" s="1650">
        <v>1</v>
      </c>
      <c r="Q53" s="1650">
        <v>59</v>
      </c>
      <c r="R53" s="1650"/>
      <c r="S53" s="1650"/>
      <c r="T53" s="1650"/>
      <c r="U53" s="1650"/>
      <c r="V53" s="1650"/>
      <c r="W53" s="1650"/>
      <c r="X53" s="1650">
        <v>1</v>
      </c>
      <c r="Y53" s="1650">
        <v>59</v>
      </c>
      <c r="Z53" s="1650"/>
      <c r="AA53" s="1657"/>
      <c r="AB53" s="44"/>
    </row>
    <row r="54" spans="1:28" ht="16.5" customHeight="1" thickTop="1" thickBot="1" x14ac:dyDescent="0.25">
      <c r="A54" s="2382"/>
      <c r="B54" s="2336" t="s">
        <v>603</v>
      </c>
      <c r="C54" s="2337"/>
      <c r="D54" s="123">
        <f>SUM(D45:D53)</f>
        <v>5</v>
      </c>
      <c r="E54" s="123">
        <f t="shared" ref="E54:AA54" si="25">SUM(E45:E53)</f>
        <v>2</v>
      </c>
      <c r="F54" s="123">
        <f>SUM(F47:F53)</f>
        <v>2</v>
      </c>
      <c r="G54" s="123">
        <f t="shared" si="25"/>
        <v>1</v>
      </c>
      <c r="H54" s="123">
        <f t="shared" si="25"/>
        <v>0</v>
      </c>
      <c r="I54" s="123">
        <f t="shared" si="25"/>
        <v>320</v>
      </c>
      <c r="J54" s="123">
        <f t="shared" si="25"/>
        <v>32</v>
      </c>
      <c r="K54" s="123">
        <f>SUM(K47:K53)</f>
        <v>59</v>
      </c>
      <c r="L54" s="123">
        <f t="shared" si="25"/>
        <v>229</v>
      </c>
      <c r="M54" s="859">
        <f t="shared" si="25"/>
        <v>0</v>
      </c>
      <c r="N54" s="867">
        <f t="shared" si="25"/>
        <v>0</v>
      </c>
      <c r="O54" s="123">
        <f t="shared" si="25"/>
        <v>0</v>
      </c>
      <c r="P54" s="124">
        <f t="shared" si="25"/>
        <v>4</v>
      </c>
      <c r="Q54" s="123">
        <f t="shared" si="25"/>
        <v>296</v>
      </c>
      <c r="R54" s="123">
        <f t="shared" si="25"/>
        <v>0</v>
      </c>
      <c r="S54" s="123">
        <f t="shared" si="25"/>
        <v>0</v>
      </c>
      <c r="T54" s="123">
        <f t="shared" si="25"/>
        <v>1</v>
      </c>
      <c r="U54" s="123">
        <f t="shared" si="25"/>
        <v>24</v>
      </c>
      <c r="V54" s="123">
        <f t="shared" si="25"/>
        <v>1</v>
      </c>
      <c r="W54" s="123">
        <f t="shared" si="25"/>
        <v>123</v>
      </c>
      <c r="X54" s="123">
        <f t="shared" si="25"/>
        <v>4</v>
      </c>
      <c r="Y54" s="123">
        <f t="shared" si="25"/>
        <v>173</v>
      </c>
      <c r="Z54" s="123">
        <f t="shared" si="25"/>
        <v>1</v>
      </c>
      <c r="AA54" s="167">
        <f t="shared" si="25"/>
        <v>24</v>
      </c>
      <c r="AB54" s="44"/>
    </row>
    <row r="55" spans="1:28" ht="16.5" customHeight="1" x14ac:dyDescent="0.2">
      <c r="A55" s="2380" t="s">
        <v>421</v>
      </c>
      <c r="B55" s="2340" t="s">
        <v>415</v>
      </c>
      <c r="C55" s="2340"/>
      <c r="D55" s="92">
        <f>SUM(E55:H55)</f>
        <v>0</v>
      </c>
      <c r="E55" s="92"/>
      <c r="F55" s="92"/>
      <c r="G55" s="92"/>
      <c r="H55" s="92"/>
      <c r="I55" s="75">
        <f>SUM(J55:M55)</f>
        <v>0</v>
      </c>
      <c r="J55" s="92"/>
      <c r="K55" s="92"/>
      <c r="L55" s="92"/>
      <c r="M55" s="222"/>
      <c r="N55" s="853"/>
      <c r="O55" s="92"/>
      <c r="P55" s="92"/>
      <c r="Q55" s="92"/>
      <c r="R55" s="92"/>
      <c r="S55" s="92"/>
      <c r="T55" s="92"/>
      <c r="U55" s="92"/>
      <c r="V55" s="92"/>
      <c r="W55" s="92"/>
      <c r="X55" s="92"/>
      <c r="Y55" s="92"/>
      <c r="Z55" s="92"/>
      <c r="AA55" s="168"/>
      <c r="AB55" s="109"/>
    </row>
    <row r="56" spans="1:28" ht="16.5" customHeight="1" x14ac:dyDescent="0.2">
      <c r="A56" s="2381"/>
      <c r="B56" s="2334" t="s">
        <v>314</v>
      </c>
      <c r="C56" s="2334"/>
      <c r="D56" s="122">
        <f>SUM(E56:H56)</f>
        <v>0</v>
      </c>
      <c r="E56" s="122"/>
      <c r="F56" s="122"/>
      <c r="G56" s="122"/>
      <c r="H56" s="122"/>
      <c r="I56" s="75">
        <f>SUM(J56:M56)</f>
        <v>0</v>
      </c>
      <c r="J56" s="122"/>
      <c r="K56" s="122"/>
      <c r="L56" s="122"/>
      <c r="M56" s="219"/>
      <c r="N56" s="868"/>
      <c r="O56" s="122"/>
      <c r="P56" s="122"/>
      <c r="Q56" s="122"/>
      <c r="R56" s="122"/>
      <c r="S56" s="122"/>
      <c r="T56" s="122"/>
      <c r="U56" s="122"/>
      <c r="V56" s="122"/>
      <c r="W56" s="122"/>
      <c r="X56" s="122"/>
      <c r="Y56" s="122"/>
      <c r="Z56" s="122"/>
      <c r="AA56" s="128"/>
      <c r="AB56" s="44"/>
    </row>
    <row r="57" spans="1:28" ht="16.5" customHeight="1" thickBot="1" x14ac:dyDescent="0.25">
      <c r="A57" s="2381"/>
      <c r="B57" s="2334" t="s">
        <v>260</v>
      </c>
      <c r="C57" s="2334"/>
      <c r="D57" s="75">
        <f>SUM(E57:H57)</f>
        <v>0</v>
      </c>
      <c r="E57" s="75"/>
      <c r="F57" s="75"/>
      <c r="G57" s="75"/>
      <c r="H57" s="75"/>
      <c r="I57" s="75">
        <f>SUM(J57:M57)</f>
        <v>0</v>
      </c>
      <c r="J57" s="75"/>
      <c r="K57" s="75"/>
      <c r="L57" s="75"/>
      <c r="M57" s="220"/>
      <c r="N57" s="850"/>
      <c r="O57" s="75"/>
      <c r="P57" s="75"/>
      <c r="Q57" s="75"/>
      <c r="R57" s="75"/>
      <c r="S57" s="75"/>
      <c r="T57" s="75"/>
      <c r="U57" s="75"/>
      <c r="V57" s="75"/>
      <c r="W57" s="75"/>
      <c r="X57" s="75"/>
      <c r="Y57" s="75"/>
      <c r="Z57" s="75"/>
      <c r="AA57" s="100"/>
      <c r="AB57" s="44"/>
    </row>
    <row r="58" spans="1:28" ht="16.5" customHeight="1" thickTop="1" thickBot="1" x14ac:dyDescent="0.25">
      <c r="A58" s="2390"/>
      <c r="B58" s="2336" t="s">
        <v>603</v>
      </c>
      <c r="C58" s="2341"/>
      <c r="D58" s="123">
        <f>SUM(D55:D57)</f>
        <v>0</v>
      </c>
      <c r="E58" s="123">
        <f t="shared" ref="E58:AA58" si="26">SUM(E55:E57)</f>
        <v>0</v>
      </c>
      <c r="F58" s="123">
        <f t="shared" si="26"/>
        <v>0</v>
      </c>
      <c r="G58" s="123">
        <f t="shared" si="26"/>
        <v>0</v>
      </c>
      <c r="H58" s="123">
        <f t="shared" si="26"/>
        <v>0</v>
      </c>
      <c r="I58" s="123">
        <f t="shared" si="26"/>
        <v>0</v>
      </c>
      <c r="J58" s="123">
        <f t="shared" si="26"/>
        <v>0</v>
      </c>
      <c r="K58" s="123">
        <f t="shared" si="26"/>
        <v>0</v>
      </c>
      <c r="L58" s="123">
        <f t="shared" si="26"/>
        <v>0</v>
      </c>
      <c r="M58" s="859">
        <f t="shared" si="26"/>
        <v>0</v>
      </c>
      <c r="N58" s="867">
        <f t="shared" si="26"/>
        <v>0</v>
      </c>
      <c r="O58" s="123">
        <f t="shared" si="26"/>
        <v>0</v>
      </c>
      <c r="P58" s="124">
        <f t="shared" si="26"/>
        <v>0</v>
      </c>
      <c r="Q58" s="123">
        <f t="shared" si="26"/>
        <v>0</v>
      </c>
      <c r="R58" s="123">
        <f t="shared" si="26"/>
        <v>0</v>
      </c>
      <c r="S58" s="123">
        <f t="shared" si="26"/>
        <v>0</v>
      </c>
      <c r="T58" s="123">
        <f t="shared" si="26"/>
        <v>0</v>
      </c>
      <c r="U58" s="123">
        <f t="shared" si="26"/>
        <v>0</v>
      </c>
      <c r="V58" s="123">
        <f t="shared" si="26"/>
        <v>0</v>
      </c>
      <c r="W58" s="123">
        <f>SUM(W55:W57)</f>
        <v>0</v>
      </c>
      <c r="X58" s="123">
        <f t="shared" si="26"/>
        <v>0</v>
      </c>
      <c r="Y58" s="123">
        <f t="shared" si="26"/>
        <v>0</v>
      </c>
      <c r="Z58" s="123">
        <f t="shared" si="26"/>
        <v>0</v>
      </c>
      <c r="AA58" s="167">
        <f t="shared" si="26"/>
        <v>0</v>
      </c>
      <c r="AB58" s="44"/>
    </row>
    <row r="59" spans="1:28" ht="16.5" customHeight="1" x14ac:dyDescent="0.2">
      <c r="A59" s="2395" t="s">
        <v>416</v>
      </c>
      <c r="B59" s="2334" t="s">
        <v>558</v>
      </c>
      <c r="C59" s="2334"/>
      <c r="D59" s="125">
        <v>1</v>
      </c>
      <c r="E59" s="92">
        <v>1</v>
      </c>
      <c r="F59" s="92"/>
      <c r="G59" s="92"/>
      <c r="H59" s="92"/>
      <c r="I59" s="91">
        <v>29</v>
      </c>
      <c r="J59" s="92">
        <v>29</v>
      </c>
      <c r="K59" s="92"/>
      <c r="L59" s="92"/>
      <c r="M59" s="222"/>
      <c r="N59" s="853"/>
      <c r="O59" s="92"/>
      <c r="P59" s="92"/>
      <c r="Q59" s="92"/>
      <c r="R59" s="92">
        <v>1</v>
      </c>
      <c r="S59" s="92">
        <v>29</v>
      </c>
      <c r="T59" s="92"/>
      <c r="U59" s="92"/>
      <c r="V59" s="92">
        <v>1</v>
      </c>
      <c r="W59" s="92">
        <v>29</v>
      </c>
      <c r="X59" s="92"/>
      <c r="Y59" s="92"/>
      <c r="Z59" s="92"/>
      <c r="AA59" s="168"/>
      <c r="AB59" s="44"/>
    </row>
    <row r="60" spans="1:28" ht="16.5" customHeight="1" x14ac:dyDescent="0.2">
      <c r="A60" s="2381"/>
      <c r="B60" s="2333" t="s">
        <v>559</v>
      </c>
      <c r="C60" s="2333"/>
      <c r="D60" s="37">
        <v>0</v>
      </c>
      <c r="E60" s="79"/>
      <c r="F60" s="75"/>
      <c r="G60" s="75"/>
      <c r="H60" s="75"/>
      <c r="I60" s="37">
        <v>0</v>
      </c>
      <c r="J60" s="79"/>
      <c r="K60" s="75"/>
      <c r="L60" s="75"/>
      <c r="M60" s="220"/>
      <c r="N60" s="850"/>
      <c r="O60" s="75"/>
      <c r="P60" s="75"/>
      <c r="Q60" s="75"/>
      <c r="R60" s="75"/>
      <c r="S60" s="75"/>
      <c r="T60" s="75"/>
      <c r="U60" s="75"/>
      <c r="V60" s="75"/>
      <c r="W60" s="75"/>
      <c r="X60" s="75"/>
      <c r="Y60" s="75"/>
      <c r="Z60" s="75"/>
      <c r="AA60" s="100"/>
      <c r="AB60" s="44"/>
    </row>
    <row r="61" spans="1:28" ht="16.5" customHeight="1" thickBot="1" x14ac:dyDescent="0.25">
      <c r="A61" s="2381"/>
      <c r="B61" s="2334" t="s">
        <v>560</v>
      </c>
      <c r="C61" s="2334"/>
      <c r="D61" s="75">
        <v>1</v>
      </c>
      <c r="E61" s="75"/>
      <c r="F61" s="75"/>
      <c r="G61" s="75"/>
      <c r="H61" s="75">
        <v>1</v>
      </c>
      <c r="I61" s="91">
        <v>272</v>
      </c>
      <c r="J61" s="75"/>
      <c r="K61" s="75"/>
      <c r="L61" s="75"/>
      <c r="M61" s="220">
        <v>272</v>
      </c>
      <c r="N61" s="850"/>
      <c r="O61" s="75"/>
      <c r="P61" s="75"/>
      <c r="Q61" s="75"/>
      <c r="R61" s="75">
        <v>1</v>
      </c>
      <c r="S61" s="75">
        <v>272</v>
      </c>
      <c r="T61" s="75"/>
      <c r="U61" s="75"/>
      <c r="V61" s="75">
        <v>1</v>
      </c>
      <c r="W61" s="75">
        <v>94</v>
      </c>
      <c r="X61" s="75"/>
      <c r="Y61" s="75"/>
      <c r="Z61" s="75">
        <v>1</v>
      </c>
      <c r="AA61" s="100">
        <v>178</v>
      </c>
      <c r="AB61" s="44"/>
    </row>
    <row r="62" spans="1:28" ht="16.5" customHeight="1" thickTop="1" thickBot="1" x14ac:dyDescent="0.25">
      <c r="A62" s="2390"/>
      <c r="B62" s="2336" t="s">
        <v>603</v>
      </c>
      <c r="C62" s="2337"/>
      <c r="D62" s="123">
        <f>SUM(D59:D61)</f>
        <v>2</v>
      </c>
      <c r="E62" s="123">
        <f>SUM(E59,E60:E61)</f>
        <v>1</v>
      </c>
      <c r="F62" s="123">
        <f>SUM(F59:F61)</f>
        <v>0</v>
      </c>
      <c r="G62" s="123">
        <f>SUM(G59,G60:G61)</f>
        <v>0</v>
      </c>
      <c r="H62" s="123">
        <f>SUM(H59:H61)</f>
        <v>1</v>
      </c>
      <c r="I62" s="207">
        <f>SUM(J62:M62)</f>
        <v>301</v>
      </c>
      <c r="J62" s="123">
        <f>SUM(J59:J61)</f>
        <v>29</v>
      </c>
      <c r="K62" s="123">
        <f>SUM(K59:K61)</f>
        <v>0</v>
      </c>
      <c r="L62" s="123">
        <f>SUM(L59,L60:L61)</f>
        <v>0</v>
      </c>
      <c r="M62" s="859">
        <f>SUM(M59:M61)</f>
        <v>272</v>
      </c>
      <c r="N62" s="866">
        <f>SUM(N59:N61)</f>
        <v>0</v>
      </c>
      <c r="O62" s="123">
        <f>SUM(O59:O61)</f>
        <v>0</v>
      </c>
      <c r="P62" s="123">
        <f>SUM(P59:P61)</f>
        <v>0</v>
      </c>
      <c r="Q62" s="123">
        <f>SUM(Q59:Q61)</f>
        <v>0</v>
      </c>
      <c r="R62" s="123">
        <f>SUM(R59,R60:R61)</f>
        <v>2</v>
      </c>
      <c r="S62" s="123">
        <f>SUM(S59,S60:S61)</f>
        <v>301</v>
      </c>
      <c r="T62" s="123">
        <f>SUM(T59:T61)</f>
        <v>0</v>
      </c>
      <c r="U62" s="123">
        <f>SUM(U59:U61)</f>
        <v>0</v>
      </c>
      <c r="V62" s="123">
        <f>SUM(V59,V60:V61)</f>
        <v>2</v>
      </c>
      <c r="W62" s="123">
        <f>SUM(W59,W60:W61)</f>
        <v>123</v>
      </c>
      <c r="X62" s="123">
        <f>SUM(X59:X61)</f>
        <v>0</v>
      </c>
      <c r="Y62" s="123">
        <f>SUM(Y59:Y61)</f>
        <v>0</v>
      </c>
      <c r="Z62" s="123">
        <f>SUM(Z59:Z61)</f>
        <v>1</v>
      </c>
      <c r="AA62" s="167">
        <f>SUM(AA59,AA60:AA61)</f>
        <v>178</v>
      </c>
      <c r="AB62" s="44"/>
    </row>
    <row r="63" spans="1:28" ht="16.5" customHeight="1" x14ac:dyDescent="0.2">
      <c r="A63" s="2395" t="s">
        <v>451</v>
      </c>
      <c r="B63" s="2334" t="s">
        <v>275</v>
      </c>
      <c r="C63" s="2334"/>
      <c r="D63" s="97">
        <f t="shared" ref="D63:D69" si="27">SUM(E63:H63)</f>
        <v>0</v>
      </c>
      <c r="E63" s="97"/>
      <c r="F63" s="97"/>
      <c r="G63" s="97"/>
      <c r="H63" s="97"/>
      <c r="I63" s="97">
        <f>SUM(J63:M63)</f>
        <v>0</v>
      </c>
      <c r="J63" s="97"/>
      <c r="K63" s="97"/>
      <c r="L63" s="97"/>
      <c r="M63" s="225"/>
      <c r="N63" s="854"/>
      <c r="O63" s="97"/>
      <c r="P63" s="97"/>
      <c r="Q63" s="97"/>
      <c r="R63" s="97"/>
      <c r="S63" s="97"/>
      <c r="T63" s="97"/>
      <c r="U63" s="97"/>
      <c r="V63" s="97"/>
      <c r="W63" s="97"/>
      <c r="X63" s="97"/>
      <c r="Y63" s="97"/>
      <c r="Z63" s="97"/>
      <c r="AA63" s="99"/>
      <c r="AB63" s="44"/>
    </row>
    <row r="64" spans="1:28" ht="16.5" customHeight="1" x14ac:dyDescent="0.2">
      <c r="A64" s="2381"/>
      <c r="B64" s="2334" t="s">
        <v>276</v>
      </c>
      <c r="C64" s="2334"/>
      <c r="D64" s="1649">
        <f t="shared" si="27"/>
        <v>3</v>
      </c>
      <c r="E64" s="1649">
        <v>3</v>
      </c>
      <c r="F64" s="1649">
        <v>0</v>
      </c>
      <c r="G64" s="1649">
        <v>0</v>
      </c>
      <c r="H64" s="1649">
        <v>0</v>
      </c>
      <c r="I64" s="1649">
        <f t="shared" ref="I64:I69" si="28">SUM(J64:M64)</f>
        <v>96</v>
      </c>
      <c r="J64" s="1649">
        <v>48</v>
      </c>
      <c r="K64" s="1734">
        <v>48</v>
      </c>
      <c r="L64" s="1649">
        <v>0</v>
      </c>
      <c r="M64" s="1654">
        <v>0</v>
      </c>
      <c r="N64" s="1658">
        <v>0</v>
      </c>
      <c r="O64" s="1649">
        <v>0</v>
      </c>
      <c r="P64" s="1649">
        <v>0</v>
      </c>
      <c r="Q64" s="1649">
        <v>0</v>
      </c>
      <c r="R64" s="1649">
        <v>3</v>
      </c>
      <c r="S64" s="1734">
        <v>96</v>
      </c>
      <c r="T64" s="1649">
        <v>0</v>
      </c>
      <c r="U64" s="1649">
        <v>0</v>
      </c>
      <c r="V64" s="1649">
        <v>0</v>
      </c>
      <c r="W64" s="1649">
        <v>0</v>
      </c>
      <c r="X64" s="1649">
        <v>0</v>
      </c>
      <c r="Y64" s="1649">
        <v>0</v>
      </c>
      <c r="Z64" s="1649">
        <v>3</v>
      </c>
      <c r="AA64" s="1737">
        <v>96</v>
      </c>
      <c r="AB64" s="44"/>
    </row>
    <row r="65" spans="1:29" ht="16.5" customHeight="1" x14ac:dyDescent="0.2">
      <c r="A65" s="2381"/>
      <c r="B65" s="2334" t="s">
        <v>349</v>
      </c>
      <c r="C65" s="2334"/>
      <c r="D65" s="1546">
        <f t="shared" si="27"/>
        <v>0</v>
      </c>
      <c r="E65" s="1546"/>
      <c r="F65" s="1546"/>
      <c r="G65" s="1546"/>
      <c r="H65" s="1546"/>
      <c r="I65" s="1649">
        <f t="shared" si="28"/>
        <v>0</v>
      </c>
      <c r="J65" s="1546"/>
      <c r="K65" s="1546"/>
      <c r="L65" s="1546"/>
      <c r="M65" s="219"/>
      <c r="N65" s="868"/>
      <c r="O65" s="1546"/>
      <c r="P65" s="1546"/>
      <c r="Q65" s="1546"/>
      <c r="R65" s="1546"/>
      <c r="S65" s="1738"/>
      <c r="T65" s="1546"/>
      <c r="U65" s="1546"/>
      <c r="V65" s="1546"/>
      <c r="W65" s="1546"/>
      <c r="X65" s="1546"/>
      <c r="Y65" s="1546"/>
      <c r="Z65" s="1546"/>
      <c r="AA65" s="1739"/>
      <c r="AB65" s="44"/>
    </row>
    <row r="66" spans="1:29" ht="16.5" customHeight="1" x14ac:dyDescent="0.2">
      <c r="A66" s="2381"/>
      <c r="B66" s="2333" t="s">
        <v>350</v>
      </c>
      <c r="C66" s="2333"/>
      <c r="D66" s="1546">
        <f t="shared" si="27"/>
        <v>0</v>
      </c>
      <c r="E66" s="1546"/>
      <c r="F66" s="1546"/>
      <c r="G66" s="1546"/>
      <c r="H66" s="1546"/>
      <c r="I66" s="1649">
        <f t="shared" si="28"/>
        <v>0</v>
      </c>
      <c r="J66" s="1546"/>
      <c r="K66" s="1546"/>
      <c r="L66" s="1546"/>
      <c r="M66" s="219"/>
      <c r="N66" s="868"/>
      <c r="O66" s="1546"/>
      <c r="P66" s="1546"/>
      <c r="Q66" s="1546"/>
      <c r="R66" s="1546"/>
      <c r="S66" s="1738"/>
      <c r="T66" s="1546"/>
      <c r="U66" s="1546"/>
      <c r="V66" s="1546"/>
      <c r="W66" s="1546"/>
      <c r="X66" s="1546"/>
      <c r="Y66" s="1546"/>
      <c r="Z66" s="1546"/>
      <c r="AA66" s="1739"/>
      <c r="AB66" s="44"/>
    </row>
    <row r="67" spans="1:29" ht="16.5" customHeight="1" x14ac:dyDescent="0.2">
      <c r="A67" s="2381"/>
      <c r="B67" s="2333" t="s">
        <v>351</v>
      </c>
      <c r="C67" s="2333"/>
      <c r="D67" s="1734">
        <f t="shared" si="27"/>
        <v>0</v>
      </c>
      <c r="E67" s="1734"/>
      <c r="F67" s="1734"/>
      <c r="G67" s="1734"/>
      <c r="H67" s="1734"/>
      <c r="I67" s="1649">
        <f t="shared" si="28"/>
        <v>0</v>
      </c>
      <c r="J67" s="1734"/>
      <c r="K67" s="1734"/>
      <c r="L67" s="1734"/>
      <c r="M67" s="1740"/>
      <c r="N67" s="1741"/>
      <c r="O67" s="1734"/>
      <c r="P67" s="1734"/>
      <c r="Q67" s="1734"/>
      <c r="R67" s="1734"/>
      <c r="S67" s="1734"/>
      <c r="T67" s="1734"/>
      <c r="U67" s="1734"/>
      <c r="V67" s="1734"/>
      <c r="W67" s="1734"/>
      <c r="X67" s="1734"/>
      <c r="Y67" s="1734"/>
      <c r="Z67" s="1734"/>
      <c r="AA67" s="1737"/>
      <c r="AB67" s="44"/>
    </row>
    <row r="68" spans="1:29" ht="16.5" customHeight="1" x14ac:dyDescent="0.2">
      <c r="A68" s="2381"/>
      <c r="B68" s="2333" t="s">
        <v>352</v>
      </c>
      <c r="C68" s="2333"/>
      <c r="D68" s="1734">
        <f t="shared" si="27"/>
        <v>0</v>
      </c>
      <c r="E68" s="1734"/>
      <c r="F68" s="1734"/>
      <c r="G68" s="1734"/>
      <c r="H68" s="1734"/>
      <c r="I68" s="1649">
        <f t="shared" si="28"/>
        <v>0</v>
      </c>
      <c r="J68" s="1734"/>
      <c r="K68" s="1734"/>
      <c r="L68" s="1734"/>
      <c r="M68" s="1740"/>
      <c r="N68" s="1741"/>
      <c r="O68" s="1734"/>
      <c r="P68" s="1734"/>
      <c r="Q68" s="1734"/>
      <c r="R68" s="1734"/>
      <c r="S68" s="1734"/>
      <c r="T68" s="1734"/>
      <c r="U68" s="1734"/>
      <c r="V68" s="1734"/>
      <c r="W68" s="1734"/>
      <c r="X68" s="1734"/>
      <c r="Y68" s="1734"/>
      <c r="Z68" s="1734"/>
      <c r="AA68" s="1737"/>
      <c r="AB68" s="44"/>
    </row>
    <row r="69" spans="1:29" ht="16.5" customHeight="1" thickBot="1" x14ac:dyDescent="0.25">
      <c r="A69" s="2381"/>
      <c r="B69" s="2333" t="s">
        <v>253</v>
      </c>
      <c r="C69" s="2333"/>
      <c r="D69" s="1649">
        <f t="shared" si="27"/>
        <v>8</v>
      </c>
      <c r="E69" s="1649">
        <v>5</v>
      </c>
      <c r="F69" s="1649">
        <v>3</v>
      </c>
      <c r="G69" s="1649">
        <v>0</v>
      </c>
      <c r="H69" s="1649">
        <v>0</v>
      </c>
      <c r="I69" s="1649">
        <f t="shared" si="28"/>
        <v>76</v>
      </c>
      <c r="J69" s="1649">
        <v>73</v>
      </c>
      <c r="K69" s="1649">
        <v>3</v>
      </c>
      <c r="L69" s="1649">
        <v>0</v>
      </c>
      <c r="M69" s="1654">
        <v>0</v>
      </c>
      <c r="N69" s="1658">
        <v>0</v>
      </c>
      <c r="O69" s="1649">
        <v>0</v>
      </c>
      <c r="P69" s="1649">
        <v>0</v>
      </c>
      <c r="Q69" s="1649">
        <v>0</v>
      </c>
      <c r="R69" s="1649">
        <v>8</v>
      </c>
      <c r="S69" s="1734">
        <v>76</v>
      </c>
      <c r="T69" s="1649">
        <v>0</v>
      </c>
      <c r="U69" s="1649">
        <v>0</v>
      </c>
      <c r="V69" s="1649">
        <v>0</v>
      </c>
      <c r="W69" s="1649">
        <v>0</v>
      </c>
      <c r="X69" s="1649">
        <v>0</v>
      </c>
      <c r="Y69" s="1649">
        <v>0</v>
      </c>
      <c r="Z69" s="1649">
        <v>8</v>
      </c>
      <c r="AA69" s="1737">
        <v>76</v>
      </c>
      <c r="AB69" s="44"/>
    </row>
    <row r="70" spans="1:29" ht="16.5" customHeight="1" thickTop="1" thickBot="1" x14ac:dyDescent="0.25">
      <c r="A70" s="2390"/>
      <c r="B70" s="2336" t="s">
        <v>603</v>
      </c>
      <c r="C70" s="2337"/>
      <c r="D70" s="123">
        <f>SUM(D63:D69)</f>
        <v>11</v>
      </c>
      <c r="E70" s="123">
        <f>SUM(E63:E69)</f>
        <v>8</v>
      </c>
      <c r="F70" s="123">
        <f t="shared" ref="F70:AA70" si="29">SUM(F63:F69)</f>
        <v>3</v>
      </c>
      <c r="G70" s="123">
        <f t="shared" si="29"/>
        <v>0</v>
      </c>
      <c r="H70" s="123">
        <f t="shared" si="29"/>
        <v>0</v>
      </c>
      <c r="I70" s="123">
        <f t="shared" si="29"/>
        <v>172</v>
      </c>
      <c r="J70" s="123">
        <f t="shared" si="29"/>
        <v>121</v>
      </c>
      <c r="K70" s="123">
        <f t="shared" si="29"/>
        <v>51</v>
      </c>
      <c r="L70" s="123">
        <f t="shared" si="29"/>
        <v>0</v>
      </c>
      <c r="M70" s="859">
        <f t="shared" si="29"/>
        <v>0</v>
      </c>
      <c r="N70" s="867">
        <f t="shared" si="29"/>
        <v>0</v>
      </c>
      <c r="O70" s="124">
        <f t="shared" si="29"/>
        <v>0</v>
      </c>
      <c r="P70" s="124">
        <f t="shared" si="29"/>
        <v>0</v>
      </c>
      <c r="Q70" s="123">
        <f t="shared" si="29"/>
        <v>0</v>
      </c>
      <c r="R70" s="123">
        <f t="shared" si="29"/>
        <v>11</v>
      </c>
      <c r="S70" s="123">
        <f t="shared" si="29"/>
        <v>172</v>
      </c>
      <c r="T70" s="124">
        <f t="shared" si="29"/>
        <v>0</v>
      </c>
      <c r="U70" s="124">
        <f t="shared" si="29"/>
        <v>0</v>
      </c>
      <c r="V70" s="123">
        <f t="shared" si="29"/>
        <v>0</v>
      </c>
      <c r="W70" s="123">
        <f t="shared" si="29"/>
        <v>0</v>
      </c>
      <c r="X70" s="124">
        <f t="shared" si="29"/>
        <v>0</v>
      </c>
      <c r="Y70" s="124">
        <f t="shared" si="29"/>
        <v>0</v>
      </c>
      <c r="Z70" s="124">
        <f t="shared" si="29"/>
        <v>11</v>
      </c>
      <c r="AA70" s="167">
        <f t="shared" si="29"/>
        <v>172</v>
      </c>
      <c r="AB70" s="44"/>
    </row>
    <row r="71" spans="1:29" ht="16.5" customHeight="1" x14ac:dyDescent="0.2">
      <c r="A71" s="2033" t="s">
        <v>417</v>
      </c>
      <c r="B71" s="2028" t="s">
        <v>315</v>
      </c>
      <c r="C71" s="2028"/>
      <c r="D71" s="1735">
        <v>1</v>
      </c>
      <c r="E71" s="1735"/>
      <c r="F71" s="1735"/>
      <c r="G71" s="1735"/>
      <c r="H71" s="1735">
        <v>1</v>
      </c>
      <c r="I71" s="1734">
        <v>225</v>
      </c>
      <c r="J71" s="1735"/>
      <c r="K71" s="1735"/>
      <c r="L71" s="1735"/>
      <c r="M71" s="1742">
        <v>225</v>
      </c>
      <c r="N71" s="1744"/>
      <c r="O71" s="1735"/>
      <c r="P71" s="1735">
        <v>1</v>
      </c>
      <c r="Q71" s="1735">
        <v>52</v>
      </c>
      <c r="R71" s="1735">
        <v>1</v>
      </c>
      <c r="S71" s="1735">
        <v>175</v>
      </c>
      <c r="T71" s="1735"/>
      <c r="U71" s="1735"/>
      <c r="V71" s="1735">
        <v>1</v>
      </c>
      <c r="W71" s="1735">
        <v>88</v>
      </c>
      <c r="X71" s="1735"/>
      <c r="Y71" s="1735"/>
      <c r="Z71" s="1735">
        <v>1</v>
      </c>
      <c r="AA71" s="1736">
        <v>137</v>
      </c>
      <c r="AB71" s="109"/>
    </row>
    <row r="72" spans="1:29" ht="16.5" customHeight="1" x14ac:dyDescent="0.2">
      <c r="A72" s="2034"/>
      <c r="B72" s="2028" t="s">
        <v>397</v>
      </c>
      <c r="C72" s="2028"/>
      <c r="D72" s="1734">
        <v>1</v>
      </c>
      <c r="E72" s="1734"/>
      <c r="F72" s="1734"/>
      <c r="G72" s="1734">
        <v>1</v>
      </c>
      <c r="H72" s="1734"/>
      <c r="I72" s="1734">
        <v>147</v>
      </c>
      <c r="J72" s="1734"/>
      <c r="K72" s="1734"/>
      <c r="L72" s="1734">
        <v>147</v>
      </c>
      <c r="M72" s="1740"/>
      <c r="N72" s="1741"/>
      <c r="O72" s="1734"/>
      <c r="P72" s="1734">
        <v>1</v>
      </c>
      <c r="Q72" s="1734">
        <v>58</v>
      </c>
      <c r="R72" s="1734">
        <v>1</v>
      </c>
      <c r="S72" s="1734">
        <v>89</v>
      </c>
      <c r="T72" s="1734"/>
      <c r="U72" s="1734"/>
      <c r="V72" s="1734"/>
      <c r="W72" s="1734"/>
      <c r="X72" s="1734"/>
      <c r="Y72" s="1734"/>
      <c r="Z72" s="1734">
        <v>1</v>
      </c>
      <c r="AA72" s="1737">
        <v>147</v>
      </c>
      <c r="AB72" s="109"/>
    </row>
    <row r="73" spans="1:29" ht="16.5" customHeight="1" thickBot="1" x14ac:dyDescent="0.25">
      <c r="A73" s="2034"/>
      <c r="B73" s="2039" t="s">
        <v>254</v>
      </c>
      <c r="C73" s="2039"/>
      <c r="D73" s="1738">
        <v>4</v>
      </c>
      <c r="E73" s="1738">
        <v>3</v>
      </c>
      <c r="F73" s="1738">
        <v>1</v>
      </c>
      <c r="G73" s="1738"/>
      <c r="H73" s="1738"/>
      <c r="I73" s="1734">
        <v>167</v>
      </c>
      <c r="J73" s="1738">
        <v>84</v>
      </c>
      <c r="K73" s="1738">
        <v>83</v>
      </c>
      <c r="L73" s="1738"/>
      <c r="M73" s="1743"/>
      <c r="N73" s="1745"/>
      <c r="O73" s="1738"/>
      <c r="P73" s="1738">
        <v>1</v>
      </c>
      <c r="Q73" s="1738">
        <v>20</v>
      </c>
      <c r="R73" s="1738">
        <v>2</v>
      </c>
      <c r="S73" s="1738">
        <v>116</v>
      </c>
      <c r="T73" s="1738">
        <v>1</v>
      </c>
      <c r="U73" s="1738">
        <v>31</v>
      </c>
      <c r="V73" s="1738">
        <v>3</v>
      </c>
      <c r="W73" s="1738">
        <v>57</v>
      </c>
      <c r="X73" s="1738"/>
      <c r="Y73" s="1738"/>
      <c r="Z73" s="1738">
        <v>3</v>
      </c>
      <c r="AA73" s="1739">
        <v>110</v>
      </c>
      <c r="AB73" s="109"/>
    </row>
    <row r="74" spans="1:29" ht="16.5" customHeight="1" thickTop="1" thickBot="1" x14ac:dyDescent="0.25">
      <c r="A74" s="2066"/>
      <c r="B74" s="2042" t="s">
        <v>604</v>
      </c>
      <c r="C74" s="2043"/>
      <c r="D74" s="323">
        <f>SUM(D71:D73)</f>
        <v>6</v>
      </c>
      <c r="E74" s="323">
        <f>SUM(E71:E73)</f>
        <v>3</v>
      </c>
      <c r="F74" s="323">
        <f t="shared" ref="F74:Z74" si="30">SUM(F71:F73)</f>
        <v>1</v>
      </c>
      <c r="G74" s="323">
        <f t="shared" si="30"/>
        <v>1</v>
      </c>
      <c r="H74" s="323">
        <f>SUM(H71:H73)</f>
        <v>1</v>
      </c>
      <c r="I74" s="323">
        <f t="shared" si="30"/>
        <v>539</v>
      </c>
      <c r="J74" s="323">
        <f>SUM(J71:J73)</f>
        <v>84</v>
      </c>
      <c r="K74" s="323">
        <f t="shared" si="30"/>
        <v>83</v>
      </c>
      <c r="L74" s="323">
        <f t="shared" si="30"/>
        <v>147</v>
      </c>
      <c r="M74" s="862">
        <f>SUM(M71:M73)</f>
        <v>225</v>
      </c>
      <c r="N74" s="1393">
        <f>SUM(N71:N73)</f>
        <v>0</v>
      </c>
      <c r="O74" s="324">
        <f>SUM(O71:O73)</f>
        <v>0</v>
      </c>
      <c r="P74" s="324">
        <f>SUM(P71:P73)</f>
        <v>3</v>
      </c>
      <c r="Q74" s="323">
        <f>SUM(Q71:Q73)</f>
        <v>130</v>
      </c>
      <c r="R74" s="323">
        <f t="shared" si="30"/>
        <v>4</v>
      </c>
      <c r="S74" s="323">
        <f t="shared" si="30"/>
        <v>380</v>
      </c>
      <c r="T74" s="324">
        <f>SUM(T71:T73)</f>
        <v>1</v>
      </c>
      <c r="U74" s="324">
        <f>SUM(U71:U73)</f>
        <v>31</v>
      </c>
      <c r="V74" s="323">
        <f t="shared" si="30"/>
        <v>4</v>
      </c>
      <c r="W74" s="323">
        <f t="shared" si="30"/>
        <v>145</v>
      </c>
      <c r="X74" s="324">
        <f>SUM(X71:X73)</f>
        <v>0</v>
      </c>
      <c r="Y74" s="324">
        <f>SUM(Y71:Y73)</f>
        <v>0</v>
      </c>
      <c r="Z74" s="323">
        <f t="shared" si="30"/>
        <v>5</v>
      </c>
      <c r="AA74" s="325">
        <f>SUM(AA71:AA73)</f>
        <v>394</v>
      </c>
      <c r="AB74" s="44"/>
    </row>
    <row r="75" spans="1:29" ht="16.5" customHeight="1" x14ac:dyDescent="0.2">
      <c r="A75" s="2380" t="s">
        <v>422</v>
      </c>
      <c r="B75" s="2331" t="s">
        <v>354</v>
      </c>
      <c r="C75" s="2331"/>
      <c r="D75" s="92">
        <v>0</v>
      </c>
      <c r="E75" s="92"/>
      <c r="F75" s="92"/>
      <c r="G75" s="92"/>
      <c r="H75" s="92"/>
      <c r="I75" s="75">
        <v>0</v>
      </c>
      <c r="J75" s="92"/>
      <c r="K75" s="92"/>
      <c r="L75" s="92"/>
      <c r="M75" s="222"/>
      <c r="N75" s="853"/>
      <c r="O75" s="92"/>
      <c r="P75" s="92"/>
      <c r="Q75" s="92"/>
      <c r="R75" s="92"/>
      <c r="S75" s="92"/>
      <c r="T75" s="92"/>
      <c r="U75" s="92"/>
      <c r="V75" s="1735"/>
      <c r="W75" s="1735"/>
      <c r="X75" s="1735"/>
      <c r="Y75" s="1735"/>
      <c r="Z75" s="1735"/>
      <c r="AA75" s="1736"/>
      <c r="AB75" s="44"/>
    </row>
    <row r="76" spans="1:29" ht="16.5" customHeight="1" x14ac:dyDescent="0.2">
      <c r="A76" s="2381"/>
      <c r="B76" s="2333" t="s">
        <v>255</v>
      </c>
      <c r="C76" s="2333"/>
      <c r="D76" s="75">
        <v>1</v>
      </c>
      <c r="E76" s="75"/>
      <c r="F76" s="75"/>
      <c r="G76" s="75">
        <v>1</v>
      </c>
      <c r="H76" s="75"/>
      <c r="I76" s="75">
        <v>150</v>
      </c>
      <c r="J76" s="75"/>
      <c r="K76" s="75"/>
      <c r="L76" s="75">
        <v>150</v>
      </c>
      <c r="M76" s="219"/>
      <c r="N76" s="850"/>
      <c r="O76" s="75"/>
      <c r="P76" s="75">
        <v>1</v>
      </c>
      <c r="Q76" s="75">
        <v>150</v>
      </c>
      <c r="R76" s="75"/>
      <c r="S76" s="75"/>
      <c r="T76" s="75"/>
      <c r="U76" s="75"/>
      <c r="V76" s="1734"/>
      <c r="W76" s="1734"/>
      <c r="X76" s="1734"/>
      <c r="Y76" s="1734"/>
      <c r="Z76" s="1734">
        <v>1</v>
      </c>
      <c r="AA76" s="1737">
        <v>150</v>
      </c>
      <c r="AB76" s="44"/>
      <c r="AC76" s="1845"/>
    </row>
    <row r="77" spans="1:29" ht="16.5" customHeight="1" x14ac:dyDescent="0.2">
      <c r="A77" s="2381"/>
      <c r="B77" s="2334" t="s">
        <v>316</v>
      </c>
      <c r="C77" s="2335"/>
      <c r="D77" s="75">
        <v>1</v>
      </c>
      <c r="E77" s="75"/>
      <c r="F77" s="75"/>
      <c r="G77" s="75">
        <v>1</v>
      </c>
      <c r="H77" s="75"/>
      <c r="I77" s="75">
        <v>150</v>
      </c>
      <c r="J77" s="75"/>
      <c r="K77" s="75"/>
      <c r="L77" s="75">
        <v>150</v>
      </c>
      <c r="M77" s="220"/>
      <c r="N77" s="850"/>
      <c r="O77" s="75"/>
      <c r="P77" s="75">
        <v>1</v>
      </c>
      <c r="Q77" s="75">
        <v>150</v>
      </c>
      <c r="R77" s="75"/>
      <c r="S77" s="75"/>
      <c r="T77" s="75"/>
      <c r="U77" s="75"/>
      <c r="V77" s="1734"/>
      <c r="W77" s="1734"/>
      <c r="X77" s="1734"/>
      <c r="Y77" s="1734"/>
      <c r="Z77" s="1734">
        <v>1</v>
      </c>
      <c r="AA77" s="1737">
        <v>150</v>
      </c>
      <c r="AB77" s="44"/>
    </row>
    <row r="78" spans="1:29" ht="16.5" customHeight="1" thickBot="1" x14ac:dyDescent="0.25">
      <c r="A78" s="2381"/>
      <c r="B78" s="2334" t="s">
        <v>355</v>
      </c>
      <c r="C78" s="2334"/>
      <c r="D78" s="75">
        <v>0</v>
      </c>
      <c r="E78" s="75"/>
      <c r="F78" s="75"/>
      <c r="G78" s="75"/>
      <c r="H78" s="75"/>
      <c r="I78" s="75">
        <v>0</v>
      </c>
      <c r="J78" s="75"/>
      <c r="K78" s="75"/>
      <c r="L78" s="75"/>
      <c r="M78" s="220"/>
      <c r="N78" s="850"/>
      <c r="O78" s="75"/>
      <c r="P78" s="75"/>
      <c r="Q78" s="75"/>
      <c r="R78" s="75"/>
      <c r="S78" s="75"/>
      <c r="T78" s="75"/>
      <c r="U78" s="75"/>
      <c r="V78" s="1734"/>
      <c r="W78" s="1734"/>
      <c r="X78" s="1734"/>
      <c r="Y78" s="1734"/>
      <c r="Z78" s="1734"/>
      <c r="AA78" s="1737"/>
      <c r="AB78" s="44"/>
    </row>
    <row r="79" spans="1:29" ht="16.5" customHeight="1" thickTop="1" thickBot="1" x14ac:dyDescent="0.25">
      <c r="A79" s="2390"/>
      <c r="B79" s="2336" t="s">
        <v>603</v>
      </c>
      <c r="C79" s="2337"/>
      <c r="D79" s="123">
        <f>SUM(D75:D78)</f>
        <v>2</v>
      </c>
      <c r="E79" s="123">
        <f>SUM(E75:E78)</f>
        <v>0</v>
      </c>
      <c r="F79" s="123">
        <f>SUM(F75:F78)</f>
        <v>0</v>
      </c>
      <c r="G79" s="123">
        <f t="shared" ref="G79:AA79" si="31">SUM(G75:G78)</f>
        <v>2</v>
      </c>
      <c r="H79" s="123">
        <f>SUM(H75:H78)</f>
        <v>0</v>
      </c>
      <c r="I79" s="123">
        <f t="shared" si="31"/>
        <v>300</v>
      </c>
      <c r="J79" s="123">
        <f>SUM(J75:J78)</f>
        <v>0</v>
      </c>
      <c r="K79" s="123">
        <f>SUM(K75:K78)</f>
        <v>0</v>
      </c>
      <c r="L79" s="123">
        <f t="shared" si="31"/>
        <v>300</v>
      </c>
      <c r="M79" s="859">
        <f>SUM(M75:M78)</f>
        <v>0</v>
      </c>
      <c r="N79" s="866">
        <f>SUM(N75:N78)</f>
        <v>0</v>
      </c>
      <c r="O79" s="123">
        <f>SUM(O75:O78)</f>
        <v>0</v>
      </c>
      <c r="P79" s="124">
        <f t="shared" si="31"/>
        <v>2</v>
      </c>
      <c r="Q79" s="123">
        <f t="shared" si="31"/>
        <v>300</v>
      </c>
      <c r="R79" s="123">
        <f>SUM(R75:R78)</f>
        <v>0</v>
      </c>
      <c r="S79" s="123">
        <f>SUM(S75:S78)</f>
        <v>0</v>
      </c>
      <c r="T79" s="123">
        <f>SUM(T75:T78)</f>
        <v>0</v>
      </c>
      <c r="U79" s="123">
        <f>SUM(U75:U78)</f>
        <v>0</v>
      </c>
      <c r="V79" s="123">
        <f t="shared" si="31"/>
        <v>0</v>
      </c>
      <c r="W79" s="123">
        <f t="shared" si="31"/>
        <v>0</v>
      </c>
      <c r="X79" s="123">
        <f t="shared" si="31"/>
        <v>0</v>
      </c>
      <c r="Y79" s="123">
        <f t="shared" si="31"/>
        <v>0</v>
      </c>
      <c r="Z79" s="123">
        <f t="shared" si="31"/>
        <v>2</v>
      </c>
      <c r="AA79" s="167">
        <f t="shared" si="31"/>
        <v>300</v>
      </c>
      <c r="AB79" s="44"/>
    </row>
    <row r="80" spans="1:29" s="208" customFormat="1" ht="16.5" customHeight="1" x14ac:dyDescent="0.2">
      <c r="A80" s="2033" t="s">
        <v>322</v>
      </c>
      <c r="B80" s="2039" t="s">
        <v>398</v>
      </c>
      <c r="C80" s="2039"/>
      <c r="D80" s="280">
        <v>1</v>
      </c>
      <c r="E80" s="280">
        <v>1</v>
      </c>
      <c r="F80" s="280"/>
      <c r="G80" s="280"/>
      <c r="H80" s="280"/>
      <c r="I80" s="263">
        <v>25</v>
      </c>
      <c r="J80" s="280">
        <v>25</v>
      </c>
      <c r="K80" s="280"/>
      <c r="L80" s="280"/>
      <c r="M80" s="860"/>
      <c r="N80" s="869"/>
      <c r="O80" s="280"/>
      <c r="P80" s="280">
        <v>1</v>
      </c>
      <c r="Q80" s="280">
        <v>25</v>
      </c>
      <c r="R80" s="280"/>
      <c r="S80" s="280"/>
      <c r="T80" s="280"/>
      <c r="U80" s="280"/>
      <c r="V80" s="280"/>
      <c r="W80" s="280"/>
      <c r="X80" s="280"/>
      <c r="Y80" s="280"/>
      <c r="Z80" s="280">
        <v>1</v>
      </c>
      <c r="AA80" s="319">
        <v>25</v>
      </c>
      <c r="AB80" s="203" t="s">
        <v>679</v>
      </c>
    </row>
    <row r="81" spans="1:28" s="208" customFormat="1" ht="16.5" customHeight="1" x14ac:dyDescent="0.2">
      <c r="A81" s="2034"/>
      <c r="B81" s="2028" t="s">
        <v>399</v>
      </c>
      <c r="C81" s="2028"/>
      <c r="D81" s="263">
        <v>0</v>
      </c>
      <c r="E81" s="263"/>
      <c r="F81" s="263"/>
      <c r="G81" s="263"/>
      <c r="H81" s="263"/>
      <c r="I81" s="263">
        <v>0</v>
      </c>
      <c r="J81" s="263"/>
      <c r="K81" s="263"/>
      <c r="L81" s="263"/>
      <c r="M81" s="504"/>
      <c r="N81" s="855"/>
      <c r="O81" s="263"/>
      <c r="P81" s="263"/>
      <c r="Q81" s="263"/>
      <c r="R81" s="263"/>
      <c r="S81" s="263"/>
      <c r="T81" s="263"/>
      <c r="U81" s="263"/>
      <c r="V81" s="263"/>
      <c r="W81" s="263"/>
      <c r="X81" s="263"/>
      <c r="Y81" s="263"/>
      <c r="Z81" s="263"/>
      <c r="AA81" s="320"/>
      <c r="AB81" s="203"/>
    </row>
    <row r="82" spans="1:28" s="208" customFormat="1" ht="16.5" customHeight="1" x14ac:dyDescent="0.2">
      <c r="A82" s="2034"/>
      <c r="B82" s="2028" t="s">
        <v>279</v>
      </c>
      <c r="C82" s="2028"/>
      <c r="D82" s="321">
        <v>0</v>
      </c>
      <c r="E82" s="321"/>
      <c r="F82" s="321"/>
      <c r="G82" s="321"/>
      <c r="H82" s="321"/>
      <c r="I82" s="263">
        <v>0</v>
      </c>
      <c r="J82" s="321"/>
      <c r="K82" s="321"/>
      <c r="L82" s="321"/>
      <c r="M82" s="861"/>
      <c r="N82" s="870"/>
      <c r="O82" s="321"/>
      <c r="P82" s="321"/>
      <c r="Q82" s="321"/>
      <c r="R82" s="321"/>
      <c r="S82" s="321"/>
      <c r="T82" s="321"/>
      <c r="U82" s="321"/>
      <c r="V82" s="321"/>
      <c r="W82" s="321"/>
      <c r="X82" s="321"/>
      <c r="Y82" s="321"/>
      <c r="Z82" s="321"/>
      <c r="AA82" s="322"/>
      <c r="AB82" s="203"/>
    </row>
    <row r="83" spans="1:28" s="208" customFormat="1" ht="16.5" customHeight="1" x14ac:dyDescent="0.2">
      <c r="A83" s="2034"/>
      <c r="B83" s="2028" t="s">
        <v>280</v>
      </c>
      <c r="C83" s="2028"/>
      <c r="D83" s="321">
        <v>3</v>
      </c>
      <c r="E83" s="321">
        <v>3</v>
      </c>
      <c r="F83" s="321"/>
      <c r="G83" s="321"/>
      <c r="H83" s="321"/>
      <c r="I83" s="263">
        <v>15</v>
      </c>
      <c r="J83" s="321">
        <v>15</v>
      </c>
      <c r="K83" s="321"/>
      <c r="L83" s="321"/>
      <c r="M83" s="861"/>
      <c r="N83" s="870"/>
      <c r="O83" s="321"/>
      <c r="P83" s="321">
        <v>3</v>
      </c>
      <c r="Q83" s="321">
        <v>15</v>
      </c>
      <c r="R83" s="321"/>
      <c r="S83" s="321"/>
      <c r="T83" s="321"/>
      <c r="U83" s="321"/>
      <c r="V83" s="321"/>
      <c r="W83" s="321"/>
      <c r="X83" s="321"/>
      <c r="Y83" s="321"/>
      <c r="Z83" s="321">
        <v>3</v>
      </c>
      <c r="AA83" s="322">
        <v>15</v>
      </c>
      <c r="AB83" s="203" t="s">
        <v>680</v>
      </c>
    </row>
    <row r="84" spans="1:28" s="208" customFormat="1" ht="16.5" customHeight="1" x14ac:dyDescent="0.2">
      <c r="A84" s="2034"/>
      <c r="B84" s="2028" t="s">
        <v>281</v>
      </c>
      <c r="C84" s="2028"/>
      <c r="D84" s="1842" t="s">
        <v>696</v>
      </c>
      <c r="E84" s="1842" t="s">
        <v>696</v>
      </c>
      <c r="F84" s="263"/>
      <c r="G84" s="263"/>
      <c r="H84" s="263"/>
      <c r="I84" s="263">
        <v>0</v>
      </c>
      <c r="J84" s="263"/>
      <c r="K84" s="263"/>
      <c r="L84" s="263"/>
      <c r="M84" s="504"/>
      <c r="N84" s="855"/>
      <c r="O84" s="263"/>
      <c r="P84" s="263"/>
      <c r="Q84" s="263"/>
      <c r="R84" s="263"/>
      <c r="S84" s="263"/>
      <c r="T84" s="263"/>
      <c r="U84" s="263"/>
      <c r="V84" s="263"/>
      <c r="W84" s="263"/>
      <c r="X84" s="263"/>
      <c r="Y84" s="263"/>
      <c r="Z84" s="263"/>
      <c r="AA84" s="320"/>
      <c r="AB84" s="203"/>
    </row>
    <row r="85" spans="1:28" s="208" customFormat="1" ht="16.5" customHeight="1" x14ac:dyDescent="0.2">
      <c r="A85" s="2034"/>
      <c r="B85" s="2028" t="s">
        <v>282</v>
      </c>
      <c r="C85" s="2028"/>
      <c r="D85" s="1842" t="s">
        <v>696</v>
      </c>
      <c r="E85" s="1842" t="s">
        <v>696</v>
      </c>
      <c r="F85" s="263"/>
      <c r="G85" s="263"/>
      <c r="H85" s="263"/>
      <c r="I85" s="263">
        <v>0</v>
      </c>
      <c r="J85" s="263"/>
      <c r="K85" s="263"/>
      <c r="L85" s="263"/>
      <c r="M85" s="504"/>
      <c r="N85" s="855"/>
      <c r="O85" s="263"/>
      <c r="P85" s="263"/>
      <c r="Q85" s="263"/>
      <c r="R85" s="263"/>
      <c r="S85" s="263"/>
      <c r="T85" s="263"/>
      <c r="U85" s="263"/>
      <c r="V85" s="263"/>
      <c r="W85" s="263"/>
      <c r="X85" s="263"/>
      <c r="Y85" s="263"/>
      <c r="Z85" s="263"/>
      <c r="AA85" s="320"/>
      <c r="AB85" s="203"/>
    </row>
    <row r="86" spans="1:28" s="208" customFormat="1" ht="16.5" customHeight="1" x14ac:dyDescent="0.2">
      <c r="A86" s="2034"/>
      <c r="B86" s="2028" t="s">
        <v>262</v>
      </c>
      <c r="C86" s="2028"/>
      <c r="D86" s="263">
        <v>0</v>
      </c>
      <c r="E86" s="263"/>
      <c r="F86" s="263"/>
      <c r="G86" s="263"/>
      <c r="H86" s="263"/>
      <c r="I86" s="263">
        <v>0</v>
      </c>
      <c r="J86" s="263"/>
      <c r="K86" s="263"/>
      <c r="L86" s="263"/>
      <c r="M86" s="504"/>
      <c r="N86" s="855"/>
      <c r="O86" s="263"/>
      <c r="P86" s="263"/>
      <c r="Q86" s="263"/>
      <c r="R86" s="263"/>
      <c r="S86" s="263"/>
      <c r="T86" s="263"/>
      <c r="U86" s="263"/>
      <c r="V86" s="263"/>
      <c r="W86" s="263"/>
      <c r="X86" s="263"/>
      <c r="Y86" s="263"/>
      <c r="Z86" s="263"/>
      <c r="AA86" s="320"/>
      <c r="AB86" s="203"/>
    </row>
    <row r="87" spans="1:28" s="208" customFormat="1" ht="16.5" customHeight="1" thickBot="1" x14ac:dyDescent="0.25">
      <c r="A87" s="2034"/>
      <c r="B87" s="2028" t="s">
        <v>263</v>
      </c>
      <c r="C87" s="2028"/>
      <c r="D87" s="263">
        <v>0</v>
      </c>
      <c r="E87" s="263"/>
      <c r="F87" s="263"/>
      <c r="G87" s="263"/>
      <c r="H87" s="263"/>
      <c r="I87" s="263">
        <v>0</v>
      </c>
      <c r="J87" s="263"/>
      <c r="K87" s="263"/>
      <c r="L87" s="263"/>
      <c r="M87" s="504"/>
      <c r="N87" s="855"/>
      <c r="O87" s="263"/>
      <c r="P87" s="263"/>
      <c r="Q87" s="263"/>
      <c r="R87" s="263"/>
      <c r="S87" s="263"/>
      <c r="T87" s="263"/>
      <c r="U87" s="263"/>
      <c r="V87" s="263"/>
      <c r="W87" s="263"/>
      <c r="X87" s="263"/>
      <c r="Y87" s="263"/>
      <c r="Z87" s="263"/>
      <c r="AA87" s="320"/>
      <c r="AB87" s="203"/>
    </row>
    <row r="88" spans="1:28" s="208" customFormat="1" ht="16.5" customHeight="1" thickTop="1" thickBot="1" x14ac:dyDescent="0.25">
      <c r="A88" s="2035"/>
      <c r="B88" s="2042" t="s">
        <v>604</v>
      </c>
      <c r="C88" s="2043"/>
      <c r="D88" s="1843" t="s">
        <v>697</v>
      </c>
      <c r="E88" s="1843" t="s">
        <v>697</v>
      </c>
      <c r="F88" s="323">
        <f t="shared" ref="F88:AA88" si="32">SUM(F80:F87)</f>
        <v>0</v>
      </c>
      <c r="G88" s="323">
        <f t="shared" si="32"/>
        <v>0</v>
      </c>
      <c r="H88" s="323">
        <f t="shared" si="32"/>
        <v>0</v>
      </c>
      <c r="I88" s="323">
        <f t="shared" si="32"/>
        <v>40</v>
      </c>
      <c r="J88" s="323">
        <f t="shared" si="32"/>
        <v>40</v>
      </c>
      <c r="K88" s="323">
        <f t="shared" si="32"/>
        <v>0</v>
      </c>
      <c r="L88" s="323">
        <f t="shared" si="32"/>
        <v>0</v>
      </c>
      <c r="M88" s="862">
        <f t="shared" si="32"/>
        <v>0</v>
      </c>
      <c r="N88" s="871">
        <f t="shared" si="32"/>
        <v>0</v>
      </c>
      <c r="O88" s="323">
        <f t="shared" si="32"/>
        <v>0</v>
      </c>
      <c r="P88" s="324">
        <f t="shared" si="32"/>
        <v>4</v>
      </c>
      <c r="Q88" s="323">
        <f t="shared" si="32"/>
        <v>40</v>
      </c>
      <c r="R88" s="323">
        <f t="shared" si="32"/>
        <v>0</v>
      </c>
      <c r="S88" s="323">
        <f t="shared" si="32"/>
        <v>0</v>
      </c>
      <c r="T88" s="323">
        <f t="shared" si="32"/>
        <v>0</v>
      </c>
      <c r="U88" s="323">
        <f t="shared" si="32"/>
        <v>0</v>
      </c>
      <c r="V88" s="323">
        <f t="shared" si="32"/>
        <v>0</v>
      </c>
      <c r="W88" s="323">
        <f t="shared" si="32"/>
        <v>0</v>
      </c>
      <c r="X88" s="323">
        <f t="shared" si="32"/>
        <v>0</v>
      </c>
      <c r="Y88" s="323">
        <f t="shared" si="32"/>
        <v>0</v>
      </c>
      <c r="Z88" s="323">
        <f t="shared" si="32"/>
        <v>4</v>
      </c>
      <c r="AA88" s="325">
        <f t="shared" si="32"/>
        <v>40</v>
      </c>
      <c r="AB88" s="203"/>
    </row>
    <row r="89" spans="1:28" ht="16.5" customHeight="1" thickBot="1" x14ac:dyDescent="0.25">
      <c r="A89" s="1392" t="s">
        <v>400</v>
      </c>
      <c r="B89" s="2332" t="s">
        <v>401</v>
      </c>
      <c r="C89" s="2332"/>
      <c r="D89" s="81">
        <v>4</v>
      </c>
      <c r="E89" s="81">
        <v>0</v>
      </c>
      <c r="F89" s="81">
        <v>0</v>
      </c>
      <c r="G89" s="81">
        <v>1</v>
      </c>
      <c r="H89" s="81">
        <v>3</v>
      </c>
      <c r="I89" s="104">
        <v>1219</v>
      </c>
      <c r="J89" s="81">
        <v>0</v>
      </c>
      <c r="K89" s="81">
        <v>0</v>
      </c>
      <c r="L89" s="81">
        <v>172</v>
      </c>
      <c r="M89" s="223">
        <v>1047</v>
      </c>
      <c r="N89" s="852">
        <v>0</v>
      </c>
      <c r="O89" s="81">
        <v>0</v>
      </c>
      <c r="P89" s="81">
        <v>4</v>
      </c>
      <c r="Q89" s="81">
        <v>1210</v>
      </c>
      <c r="R89" s="81">
        <v>0</v>
      </c>
      <c r="S89" s="81">
        <v>0</v>
      </c>
      <c r="T89" s="81">
        <v>1</v>
      </c>
      <c r="U89" s="81">
        <v>10</v>
      </c>
      <c r="V89" s="81">
        <v>0</v>
      </c>
      <c r="W89" s="81">
        <v>0</v>
      </c>
      <c r="X89" s="81">
        <v>4</v>
      </c>
      <c r="Y89" s="81">
        <v>1210</v>
      </c>
      <c r="Z89" s="81">
        <v>1</v>
      </c>
      <c r="AA89" s="233">
        <v>10</v>
      </c>
      <c r="AB89" s="44"/>
    </row>
    <row r="90" spans="1:28" s="30" customFormat="1" ht="13.2" x14ac:dyDescent="0.2">
      <c r="A90" s="1445" t="s">
        <v>758</v>
      </c>
      <c r="B90" s="1355"/>
      <c r="C90" s="1355"/>
      <c r="D90" s="1356"/>
      <c r="E90" s="1356"/>
      <c r="F90" s="1356"/>
      <c r="G90" s="1356"/>
      <c r="H90" s="1356"/>
      <c r="I90" s="1356"/>
      <c r="J90" s="1356"/>
      <c r="K90" s="1356"/>
      <c r="L90" s="1356"/>
      <c r="M90" s="1356"/>
      <c r="N90" s="1356"/>
      <c r="O90" s="1356"/>
      <c r="P90" s="1356"/>
      <c r="Q90" s="1356"/>
      <c r="R90" s="1356"/>
      <c r="S90" s="1356"/>
      <c r="T90" s="1356"/>
      <c r="U90" s="1356"/>
      <c r="V90" s="1356"/>
      <c r="W90" s="1356"/>
      <c r="X90" s="1356"/>
      <c r="Y90" s="1356"/>
      <c r="Z90" s="1356"/>
      <c r="AA90" s="1356"/>
    </row>
    <row r="91" spans="1:28" ht="13.5" customHeight="1" x14ac:dyDescent="0.2">
      <c r="A91" s="2338" t="s">
        <v>637</v>
      </c>
      <c r="B91" s="2339"/>
      <c r="C91" s="2339"/>
      <c r="D91" s="2339"/>
      <c r="E91" s="2339"/>
      <c r="F91" s="2339"/>
      <c r="G91" s="2339"/>
      <c r="H91" s="2339"/>
      <c r="I91" s="2339"/>
      <c r="J91" s="2339"/>
      <c r="K91" s="2339"/>
      <c r="L91" s="2339"/>
      <c r="M91" s="2339"/>
    </row>
    <row r="92" spans="1:28" ht="13.5" customHeight="1" x14ac:dyDescent="0.2">
      <c r="A92" s="2339"/>
      <c r="B92" s="2339"/>
      <c r="C92" s="2339"/>
      <c r="D92" s="2339"/>
      <c r="E92" s="2339"/>
      <c r="F92" s="2339"/>
      <c r="G92" s="2339"/>
      <c r="H92" s="2339"/>
      <c r="I92" s="2339"/>
      <c r="J92" s="2339"/>
      <c r="K92" s="2339"/>
      <c r="L92" s="2339"/>
      <c r="M92" s="2339"/>
    </row>
  </sheetData>
  <mergeCells count="110">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 ref="B48:C48"/>
    <mergeCell ref="A1:M1"/>
    <mergeCell ref="C2:F2"/>
    <mergeCell ref="A20:A22"/>
    <mergeCell ref="A23:A26"/>
    <mergeCell ref="K2:M2"/>
    <mergeCell ref="B19:C19"/>
    <mergeCell ref="A11:C11"/>
    <mergeCell ref="B20:C20"/>
    <mergeCell ref="B26:C26"/>
    <mergeCell ref="B21:C21"/>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B27:C27"/>
    <mergeCell ref="B29:C29"/>
    <mergeCell ref="B28:C28"/>
    <mergeCell ref="B30:C30"/>
    <mergeCell ref="B31:C31"/>
    <mergeCell ref="B32:C32"/>
    <mergeCell ref="B49:C49"/>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A91:M92"/>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s>
  <phoneticPr fontId="4"/>
  <printOptions horizontalCentered="1"/>
  <pageMargins left="0.59055118110236227" right="0.59055118110236227" top="0.59055118110236227" bottom="0.39370078740157483" header="0.51181102362204722" footer="0.31496062992125984"/>
  <pageSetup paperSize="9" scale="95" firstPageNumber="24" fitToWidth="2" fitToHeight="2" pageOrder="overThenDown" orientation="portrait" r:id="rId1"/>
  <headerFooter scaleWithDoc="0" alignWithMargins="0">
    <oddHeader>&amp;R&amp;6　　　　</oddHeader>
    <oddFooter>&amp;C&amp;14-&amp;P -</oddFooter>
  </headerFooter>
  <rowBreaks count="1" manualBreakCount="1">
    <brk id="44" max="26" man="1"/>
  </rowBreaks>
  <colBreaks count="1" manualBreakCount="1">
    <brk id="13" max="8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C94"/>
  <sheetViews>
    <sheetView view="pageBreakPreview" zoomScale="70" zoomScaleNormal="75" zoomScaleSheetLayoutView="70" workbookViewId="0">
      <pane xSplit="2" ySplit="8" topLeftCell="C9" activePane="bottomRight" state="frozen"/>
      <selection activeCell="Q27" activeCellId="1" sqref="D27 Q27"/>
      <selection pane="topRight" activeCell="Q27" activeCellId="1" sqref="D27 Q27"/>
      <selection pane="bottomLeft" activeCell="Q27" activeCellId="1" sqref="D27 Q27"/>
      <selection pane="bottomRight" activeCell="K23" sqref="K23"/>
    </sheetView>
  </sheetViews>
  <sheetFormatPr defaultColWidth="13.33203125" defaultRowHeight="16.2" x14ac:dyDescent="0.2"/>
  <cols>
    <col min="1" max="1" width="4.44140625" style="915" bestFit="1" customWidth="1"/>
    <col min="2" max="2" width="9.44140625" style="915" bestFit="1" customWidth="1"/>
    <col min="3" max="3" width="7" style="355" customWidth="1"/>
    <col min="4" max="5" width="7.6640625" style="355" customWidth="1"/>
    <col min="6" max="6" width="7" style="355" bestFit="1" customWidth="1"/>
    <col min="7" max="7" width="7.77734375" style="355" customWidth="1"/>
    <col min="8" max="9" width="7.6640625" style="355" customWidth="1"/>
    <col min="10" max="10" width="4.44140625" style="355" customWidth="1"/>
    <col min="11" max="11" width="7" style="355" customWidth="1"/>
    <col min="12" max="12" width="6.77734375" style="355" customWidth="1"/>
    <col min="13" max="13" width="4.44140625" style="355" customWidth="1"/>
    <col min="14" max="14" width="6.77734375" style="355" customWidth="1"/>
    <col min="15" max="16" width="7.6640625" style="355" customWidth="1"/>
    <col min="17" max="17" width="5.44140625" style="355" bestFit="1" customWidth="1"/>
    <col min="18" max="18" width="6.77734375" style="355" bestFit="1" customWidth="1"/>
    <col min="19" max="19" width="5.44140625" style="355" bestFit="1" customWidth="1"/>
    <col min="20" max="20" width="6.77734375" style="355" bestFit="1" customWidth="1"/>
    <col min="21" max="21" width="5.44140625" style="355" bestFit="1" customWidth="1"/>
    <col min="22" max="22" width="6.77734375" style="355" bestFit="1" customWidth="1"/>
    <col min="23" max="23" width="5.44140625" style="355" bestFit="1" customWidth="1"/>
    <col min="24" max="24" width="6.77734375" style="355" bestFit="1" customWidth="1"/>
    <col min="25" max="25" width="5.44140625" style="355" bestFit="1" customWidth="1"/>
    <col min="26" max="26" width="6.77734375" style="355" bestFit="1" customWidth="1"/>
    <col min="27" max="27" width="5.44140625" style="355" bestFit="1" customWidth="1"/>
    <col min="28" max="28" width="6.77734375" style="355" bestFit="1" customWidth="1"/>
    <col min="29" max="16384" width="13.33203125" style="355"/>
  </cols>
  <sheetData>
    <row r="1" spans="1:29" x14ac:dyDescent="0.2">
      <c r="A1" s="2200" t="s">
        <v>751</v>
      </c>
      <c r="B1" s="2200"/>
      <c r="C1" s="2200"/>
      <c r="D1" s="2200"/>
      <c r="E1" s="2200"/>
      <c r="F1" s="2200"/>
      <c r="G1" s="2200"/>
      <c r="H1" s="2200"/>
      <c r="I1" s="2200"/>
      <c r="J1" s="2200"/>
      <c r="K1" s="2200"/>
      <c r="L1" s="2200"/>
      <c r="M1" s="2200"/>
      <c r="N1" s="2200"/>
      <c r="O1" s="2200"/>
      <c r="P1" s="2200"/>
      <c r="Q1" s="549"/>
      <c r="R1" s="549"/>
      <c r="S1" s="549"/>
      <c r="T1" s="549"/>
      <c r="U1" s="549"/>
      <c r="V1" s="549"/>
      <c r="W1" s="549"/>
      <c r="X1" s="549"/>
      <c r="Y1" s="549"/>
      <c r="Z1" s="549"/>
      <c r="AA1" s="549"/>
      <c r="AB1" s="549"/>
    </row>
    <row r="2" spans="1:29" x14ac:dyDescent="0.2">
      <c r="A2" s="873"/>
      <c r="B2" s="2401" t="s">
        <v>426</v>
      </c>
      <c r="C2" s="2401"/>
      <c r="D2" s="2401"/>
      <c r="E2" s="2401"/>
      <c r="F2" s="2401"/>
      <c r="G2" s="391"/>
      <c r="H2" s="391"/>
      <c r="I2" s="391"/>
      <c r="J2" s="391"/>
      <c r="K2" s="2402"/>
      <c r="L2" s="2402"/>
      <c r="N2" s="391"/>
      <c r="O2" s="391"/>
      <c r="P2" s="391"/>
      <c r="Q2" s="391"/>
      <c r="R2" s="391"/>
      <c r="S2" s="391"/>
      <c r="T2" s="391"/>
      <c r="U2" s="391"/>
      <c r="V2" s="391"/>
      <c r="W2" s="391"/>
      <c r="X2" s="391"/>
      <c r="Y2" s="391"/>
      <c r="Z2" s="391"/>
      <c r="AA2" s="391"/>
      <c r="AB2" s="391"/>
    </row>
    <row r="3" spans="1:29" ht="9" customHeight="1" thickBot="1" x14ac:dyDescent="0.25">
      <c r="A3" s="873"/>
      <c r="B3" s="873"/>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row>
    <row r="4" spans="1:29" ht="15" customHeight="1" x14ac:dyDescent="0.2">
      <c r="A4" s="2403" t="s">
        <v>86</v>
      </c>
      <c r="B4" s="2404"/>
      <c r="C4" s="2413" t="s">
        <v>425</v>
      </c>
      <c r="D4" s="2414"/>
      <c r="E4" s="2415"/>
      <c r="F4" s="2192" t="s">
        <v>28</v>
      </c>
      <c r="G4" s="2204"/>
      <c r="H4" s="2204"/>
      <c r="I4" s="2204"/>
      <c r="J4" s="2204"/>
      <c r="K4" s="2204"/>
      <c r="L4" s="2204"/>
      <c r="M4" s="2204"/>
      <c r="N4" s="2204"/>
      <c r="O4" s="2204"/>
      <c r="P4" s="2400"/>
      <c r="Q4" s="2430" t="s">
        <v>434</v>
      </c>
      <c r="R4" s="2204"/>
      <c r="S4" s="2204"/>
      <c r="T4" s="2204"/>
      <c r="U4" s="2204"/>
      <c r="V4" s="2204"/>
      <c r="W4" s="2204"/>
      <c r="X4" s="2204"/>
      <c r="Y4" s="2204"/>
      <c r="Z4" s="2205"/>
      <c r="AA4" s="2192" t="s">
        <v>498</v>
      </c>
      <c r="AB4" s="2429"/>
      <c r="AC4" s="361"/>
    </row>
    <row r="5" spans="1:29" ht="15" customHeight="1" x14ac:dyDescent="0.2">
      <c r="A5" s="2405"/>
      <c r="B5" s="2406"/>
      <c r="C5" s="2416" t="s">
        <v>71</v>
      </c>
      <c r="D5" s="2417"/>
      <c r="E5" s="2418"/>
      <c r="F5" s="682" t="s">
        <v>2</v>
      </c>
      <c r="G5" s="874"/>
      <c r="H5" s="874"/>
      <c r="I5" s="1350"/>
      <c r="J5" s="682" t="s">
        <v>2</v>
      </c>
      <c r="K5" s="874"/>
      <c r="L5" s="874"/>
      <c r="M5" s="682" t="s">
        <v>2</v>
      </c>
      <c r="N5" s="875"/>
      <c r="O5" s="875"/>
      <c r="P5" s="1394"/>
      <c r="Q5" s="2431" t="s">
        <v>499</v>
      </c>
      <c r="R5" s="2203"/>
      <c r="S5" s="2201" t="s">
        <v>500</v>
      </c>
      <c r="T5" s="2203"/>
      <c r="U5" s="2201" t="s">
        <v>501</v>
      </c>
      <c r="V5" s="2203"/>
      <c r="W5" s="2201" t="s">
        <v>502</v>
      </c>
      <c r="X5" s="2203"/>
      <c r="Y5" s="2201" t="s">
        <v>503</v>
      </c>
      <c r="Z5" s="2203"/>
      <c r="AA5" s="682" t="s">
        <v>4</v>
      </c>
      <c r="AB5" s="876" t="s">
        <v>2</v>
      </c>
      <c r="AC5" s="361"/>
    </row>
    <row r="6" spans="1:29" ht="15" customHeight="1" x14ac:dyDescent="0.2">
      <c r="A6" s="2405"/>
      <c r="B6" s="2406"/>
      <c r="C6" s="693" t="s">
        <v>504</v>
      </c>
      <c r="D6" s="556" t="s">
        <v>505</v>
      </c>
      <c r="E6" s="556" t="s">
        <v>506</v>
      </c>
      <c r="F6" s="685" t="s">
        <v>507</v>
      </c>
      <c r="G6" s="556" t="s">
        <v>505</v>
      </c>
      <c r="H6" s="556" t="s">
        <v>506</v>
      </c>
      <c r="I6" s="685" t="s">
        <v>630</v>
      </c>
      <c r="J6" s="685" t="s">
        <v>508</v>
      </c>
      <c r="K6" s="556" t="s">
        <v>505</v>
      </c>
      <c r="L6" s="556" t="s">
        <v>506</v>
      </c>
      <c r="M6" s="685" t="s">
        <v>509</v>
      </c>
      <c r="N6" s="681" t="s">
        <v>505</v>
      </c>
      <c r="O6" s="877" t="s">
        <v>506</v>
      </c>
      <c r="P6" s="1395" t="s">
        <v>630</v>
      </c>
      <c r="Q6" s="1413" t="s">
        <v>510</v>
      </c>
      <c r="R6" s="556" t="s">
        <v>505</v>
      </c>
      <c r="S6" s="556" t="s">
        <v>510</v>
      </c>
      <c r="T6" s="556" t="s">
        <v>505</v>
      </c>
      <c r="U6" s="556" t="s">
        <v>510</v>
      </c>
      <c r="V6" s="556" t="s">
        <v>505</v>
      </c>
      <c r="W6" s="556" t="s">
        <v>510</v>
      </c>
      <c r="X6" s="556" t="s">
        <v>505</v>
      </c>
      <c r="Y6" s="556" t="s">
        <v>510</v>
      </c>
      <c r="Z6" s="681" t="s">
        <v>505</v>
      </c>
      <c r="AA6" s="556" t="s">
        <v>510</v>
      </c>
      <c r="AB6" s="878" t="s">
        <v>511</v>
      </c>
      <c r="AC6" s="361"/>
    </row>
    <row r="7" spans="1:29" ht="15" customHeight="1" x14ac:dyDescent="0.2">
      <c r="A7" s="2405"/>
      <c r="B7" s="2406"/>
      <c r="C7" s="693" t="s">
        <v>512</v>
      </c>
      <c r="D7" s="556" t="s">
        <v>513</v>
      </c>
      <c r="E7" s="556" t="s">
        <v>511</v>
      </c>
      <c r="F7" s="685" t="s">
        <v>30</v>
      </c>
      <c r="G7" s="556" t="s">
        <v>513</v>
      </c>
      <c r="H7" s="556" t="s">
        <v>511</v>
      </c>
      <c r="I7" s="685" t="s">
        <v>631</v>
      </c>
      <c r="J7" s="685" t="s">
        <v>30</v>
      </c>
      <c r="K7" s="556" t="s">
        <v>513</v>
      </c>
      <c r="L7" s="556" t="s">
        <v>511</v>
      </c>
      <c r="M7" s="685" t="s">
        <v>30</v>
      </c>
      <c r="N7" s="681" t="s">
        <v>513</v>
      </c>
      <c r="O7" s="681" t="s">
        <v>511</v>
      </c>
      <c r="P7" s="1395" t="s">
        <v>631</v>
      </c>
      <c r="Q7" s="1413" t="s">
        <v>197</v>
      </c>
      <c r="R7" s="556" t="s">
        <v>198</v>
      </c>
      <c r="S7" s="556" t="s">
        <v>197</v>
      </c>
      <c r="T7" s="556" t="s">
        <v>198</v>
      </c>
      <c r="U7" s="556" t="s">
        <v>197</v>
      </c>
      <c r="V7" s="556" t="s">
        <v>198</v>
      </c>
      <c r="W7" s="556" t="s">
        <v>197</v>
      </c>
      <c r="X7" s="556" t="s">
        <v>198</v>
      </c>
      <c r="Y7" s="556" t="s">
        <v>197</v>
      </c>
      <c r="Z7" s="681" t="s">
        <v>198</v>
      </c>
      <c r="AA7" s="556" t="s">
        <v>197</v>
      </c>
      <c r="AB7" s="683"/>
      <c r="AC7" s="361"/>
    </row>
    <row r="8" spans="1:29" ht="15" customHeight="1" thickBot="1" x14ac:dyDescent="0.25">
      <c r="A8" s="2405"/>
      <c r="B8" s="2406"/>
      <c r="C8" s="879"/>
      <c r="D8" s="558" t="s">
        <v>199</v>
      </c>
      <c r="E8" s="558" t="s">
        <v>200</v>
      </c>
      <c r="F8" s="879"/>
      <c r="G8" s="558" t="s">
        <v>199</v>
      </c>
      <c r="H8" s="558" t="s">
        <v>200</v>
      </c>
      <c r="I8" s="1351" t="s">
        <v>632</v>
      </c>
      <c r="J8" s="879"/>
      <c r="K8" s="558" t="s">
        <v>199</v>
      </c>
      <c r="L8" s="558" t="s">
        <v>200</v>
      </c>
      <c r="M8" s="879"/>
      <c r="N8" s="692" t="s">
        <v>199</v>
      </c>
      <c r="O8" s="692" t="s">
        <v>200</v>
      </c>
      <c r="P8" s="1396" t="s">
        <v>632</v>
      </c>
      <c r="Q8" s="1414"/>
      <c r="R8" s="558" t="s">
        <v>199</v>
      </c>
      <c r="S8" s="879"/>
      <c r="T8" s="558" t="s">
        <v>199</v>
      </c>
      <c r="U8" s="879"/>
      <c r="V8" s="558" t="s">
        <v>199</v>
      </c>
      <c r="W8" s="880"/>
      <c r="X8" s="1382" t="s">
        <v>199</v>
      </c>
      <c r="Y8" s="881"/>
      <c r="Z8" s="725" t="s">
        <v>199</v>
      </c>
      <c r="AA8" s="881"/>
      <c r="AB8" s="882" t="s">
        <v>200</v>
      </c>
      <c r="AC8" s="361"/>
    </row>
    <row r="9" spans="1:29" s="386" customFormat="1" ht="16.5" customHeight="1" thickBot="1" x14ac:dyDescent="0.25">
      <c r="A9" s="2411" t="s">
        <v>358</v>
      </c>
      <c r="B9" s="2412"/>
      <c r="C9" s="1931" t="s">
        <v>756</v>
      </c>
      <c r="D9" s="885">
        <f t="shared" ref="D9:Z9" si="0">SUM(D10:D12)</f>
        <v>14064.27</v>
      </c>
      <c r="E9" s="884">
        <f t="shared" si="0"/>
        <v>72595.868999999992</v>
      </c>
      <c r="F9" s="884">
        <f t="shared" si="0"/>
        <v>209</v>
      </c>
      <c r="G9" s="885">
        <f t="shared" si="0"/>
        <v>6989.77</v>
      </c>
      <c r="H9" s="884">
        <f t="shared" si="0"/>
        <v>36374.578000000001</v>
      </c>
      <c r="I9" s="884">
        <f t="shared" ref="I9" si="1">SUM(I10:I12)</f>
        <v>77</v>
      </c>
      <c r="J9" s="885">
        <f t="shared" si="0"/>
        <v>4</v>
      </c>
      <c r="K9" s="885">
        <f t="shared" si="0"/>
        <v>529</v>
      </c>
      <c r="L9" s="884">
        <f t="shared" si="0"/>
        <v>2563.4940000000001</v>
      </c>
      <c r="M9" s="886">
        <f t="shared" si="0"/>
        <v>16</v>
      </c>
      <c r="N9" s="886">
        <f t="shared" si="0"/>
        <v>6242.3</v>
      </c>
      <c r="O9" s="886">
        <f t="shared" si="0"/>
        <v>32639.136999999995</v>
      </c>
      <c r="P9" s="1397">
        <f t="shared" ref="P9" si="2">SUM(P10:P12)</f>
        <v>22</v>
      </c>
      <c r="Q9" s="1415">
        <f t="shared" si="0"/>
        <v>85</v>
      </c>
      <c r="R9" s="885">
        <f t="shared" si="0"/>
        <v>1238.98</v>
      </c>
      <c r="S9" s="885">
        <f t="shared" si="0"/>
        <v>90</v>
      </c>
      <c r="T9" s="885">
        <f t="shared" si="0"/>
        <v>2858.1</v>
      </c>
      <c r="U9" s="885">
        <f t="shared" si="0"/>
        <v>25</v>
      </c>
      <c r="V9" s="884">
        <f t="shared" si="0"/>
        <v>1586.97</v>
      </c>
      <c r="W9" s="887">
        <f t="shared" si="0"/>
        <v>11</v>
      </c>
      <c r="X9" s="888">
        <f t="shared" si="0"/>
        <v>1518.22</v>
      </c>
      <c r="Y9" s="888">
        <f t="shared" si="0"/>
        <v>17</v>
      </c>
      <c r="Z9" s="888">
        <f t="shared" si="0"/>
        <v>6734</v>
      </c>
      <c r="AA9" s="888">
        <f>SUM(AA10:AA12)</f>
        <v>10</v>
      </c>
      <c r="AB9" s="889">
        <f>SUM(AB10:AB12)</f>
        <v>5962.9707600000002</v>
      </c>
      <c r="AC9" s="385"/>
    </row>
    <row r="10" spans="1:29" s="386" customFormat="1" ht="16.5" customHeight="1" x14ac:dyDescent="0.2">
      <c r="A10" s="2409" t="s">
        <v>92</v>
      </c>
      <c r="B10" s="2410"/>
      <c r="C10" s="382">
        <f>SUM(C13:C15)</f>
        <v>135</v>
      </c>
      <c r="D10" s="383">
        <f t="shared" ref="D10:Y10" si="3">SUM(D13:D15)</f>
        <v>5410.77</v>
      </c>
      <c r="E10" s="382">
        <f t="shared" si="3"/>
        <v>27767.116999999998</v>
      </c>
      <c r="F10" s="382">
        <f t="shared" si="3"/>
        <v>129</v>
      </c>
      <c r="G10" s="383">
        <f t="shared" si="3"/>
        <v>4477.7700000000004</v>
      </c>
      <c r="H10" s="382">
        <f t="shared" si="3"/>
        <v>23039.83</v>
      </c>
      <c r="I10" s="382">
        <f t="shared" ref="I10" si="4">SUM(I13:I15)</f>
        <v>56</v>
      </c>
      <c r="J10" s="383">
        <f t="shared" si="3"/>
        <v>4</v>
      </c>
      <c r="K10" s="383">
        <f t="shared" si="3"/>
        <v>529</v>
      </c>
      <c r="L10" s="382">
        <f t="shared" si="3"/>
        <v>2563.4940000000001</v>
      </c>
      <c r="M10" s="383">
        <f t="shared" si="3"/>
        <v>2</v>
      </c>
      <c r="N10" s="383">
        <f t="shared" si="3"/>
        <v>404</v>
      </c>
      <c r="O10" s="383">
        <f t="shared" si="3"/>
        <v>2164</v>
      </c>
      <c r="P10" s="1398">
        <f t="shared" ref="P10" si="5">SUM(P13:P15)</f>
        <v>3</v>
      </c>
      <c r="Q10" s="1416">
        <f t="shared" si="3"/>
        <v>49</v>
      </c>
      <c r="R10" s="383">
        <f t="shared" si="3"/>
        <v>848.98</v>
      </c>
      <c r="S10" s="383">
        <f t="shared" si="3"/>
        <v>59</v>
      </c>
      <c r="T10" s="383">
        <f t="shared" si="3"/>
        <v>1676.1</v>
      </c>
      <c r="U10" s="383">
        <f t="shared" si="3"/>
        <v>14</v>
      </c>
      <c r="V10" s="382">
        <f t="shared" si="3"/>
        <v>935.47</v>
      </c>
      <c r="W10" s="382">
        <f>SUM(W13:W15)</f>
        <v>11</v>
      </c>
      <c r="X10" s="382">
        <f>SUM(X13:X15)</f>
        <v>1518.22</v>
      </c>
      <c r="Y10" s="382">
        <f t="shared" si="3"/>
        <v>2</v>
      </c>
      <c r="Z10" s="383">
        <f>SUM(Z13:Z15)</f>
        <v>404</v>
      </c>
      <c r="AA10" s="382">
        <f>SUM(AA13:AA15)</f>
        <v>3</v>
      </c>
      <c r="AB10" s="384">
        <f>SUM(AB13:AB15)</f>
        <v>1203</v>
      </c>
      <c r="AC10" s="385"/>
    </row>
    <row r="11" spans="1:29" s="386" customFormat="1" ht="16.5" customHeight="1" x14ac:dyDescent="0.2">
      <c r="A11" s="2407" t="s">
        <v>359</v>
      </c>
      <c r="B11" s="2408"/>
      <c r="C11" s="519">
        <f>SUM(C16:C17)</f>
        <v>57</v>
      </c>
      <c r="D11" s="520">
        <f t="shared" ref="D11:Z11" si="6">SUM(D16:D17)</f>
        <v>5146.5</v>
      </c>
      <c r="E11" s="519">
        <f t="shared" si="6"/>
        <v>27067.162</v>
      </c>
      <c r="F11" s="519">
        <f t="shared" si="6"/>
        <v>48</v>
      </c>
      <c r="G11" s="520">
        <f t="shared" si="6"/>
        <v>1536</v>
      </c>
      <c r="H11" s="519">
        <f t="shared" si="6"/>
        <v>8335.1579999999994</v>
      </c>
      <c r="I11" s="519">
        <f t="shared" ref="I11" si="7">SUM(I16:I17)</f>
        <v>12</v>
      </c>
      <c r="J11" s="520">
        <f t="shared" si="6"/>
        <v>0</v>
      </c>
      <c r="K11" s="520">
        <f t="shared" si="6"/>
        <v>0</v>
      </c>
      <c r="L11" s="519">
        <f t="shared" si="6"/>
        <v>0</v>
      </c>
      <c r="M11" s="520">
        <f t="shared" si="6"/>
        <v>9</v>
      </c>
      <c r="N11" s="520">
        <f t="shared" si="6"/>
        <v>3422</v>
      </c>
      <c r="O11" s="520">
        <f t="shared" si="6"/>
        <v>17799.036999999997</v>
      </c>
      <c r="P11" s="1399">
        <f t="shared" ref="P11" si="8">SUM(P16:P17)</f>
        <v>12</v>
      </c>
      <c r="Q11" s="1417">
        <f t="shared" si="6"/>
        <v>18</v>
      </c>
      <c r="R11" s="520">
        <f t="shared" si="6"/>
        <v>193</v>
      </c>
      <c r="S11" s="520">
        <f t="shared" si="6"/>
        <v>18</v>
      </c>
      <c r="T11" s="520">
        <f t="shared" si="6"/>
        <v>780</v>
      </c>
      <c r="U11" s="520">
        <f t="shared" si="6"/>
        <v>11</v>
      </c>
      <c r="V11" s="519">
        <f t="shared" si="6"/>
        <v>651.5</v>
      </c>
      <c r="W11" s="519">
        <f>SUM(W16:W17)</f>
        <v>0</v>
      </c>
      <c r="X11" s="519">
        <f>SUM(X16:X17)</f>
        <v>0</v>
      </c>
      <c r="Y11" s="519">
        <f t="shared" si="6"/>
        <v>9</v>
      </c>
      <c r="Z11" s="520">
        <f t="shared" si="6"/>
        <v>3422</v>
      </c>
      <c r="AA11" s="520">
        <f>SUM(AA16)</f>
        <v>6</v>
      </c>
      <c r="AB11" s="521">
        <f>SUM(AB16)</f>
        <v>4669.9707600000002</v>
      </c>
      <c r="AC11" s="385"/>
    </row>
    <row r="12" spans="1:29" s="386" customFormat="1" ht="16.5" customHeight="1" thickBot="1" x14ac:dyDescent="0.25">
      <c r="A12" s="2422" t="s">
        <v>95</v>
      </c>
      <c r="B12" s="2423"/>
      <c r="C12" s="1930" t="s">
        <v>712</v>
      </c>
      <c r="D12" s="891">
        <f t="shared" ref="D12:AB12" si="9">SUM(D18:D19)</f>
        <v>3507</v>
      </c>
      <c r="E12" s="890">
        <f t="shared" si="9"/>
        <v>17761.59</v>
      </c>
      <c r="F12" s="890">
        <f t="shared" si="9"/>
        <v>32</v>
      </c>
      <c r="G12" s="891">
        <f t="shared" si="9"/>
        <v>976</v>
      </c>
      <c r="H12" s="890">
        <f t="shared" si="9"/>
        <v>4999.59</v>
      </c>
      <c r="I12" s="890">
        <f t="shared" ref="I12" si="10">SUM(I18:I19)</f>
        <v>9</v>
      </c>
      <c r="J12" s="891">
        <f t="shared" si="9"/>
        <v>0</v>
      </c>
      <c r="K12" s="891">
        <f t="shared" si="9"/>
        <v>0</v>
      </c>
      <c r="L12" s="890">
        <f t="shared" si="9"/>
        <v>0</v>
      </c>
      <c r="M12" s="891">
        <f t="shared" si="9"/>
        <v>5</v>
      </c>
      <c r="N12" s="891">
        <f t="shared" si="9"/>
        <v>2416.3000000000002</v>
      </c>
      <c r="O12" s="891">
        <f t="shared" si="9"/>
        <v>12676.1</v>
      </c>
      <c r="P12" s="1400">
        <f t="shared" ref="P12" si="11">SUM(P18:P19)</f>
        <v>7</v>
      </c>
      <c r="Q12" s="1418">
        <f t="shared" si="9"/>
        <v>18</v>
      </c>
      <c r="R12" s="891">
        <f t="shared" si="9"/>
        <v>197</v>
      </c>
      <c r="S12" s="891">
        <f t="shared" si="9"/>
        <v>13</v>
      </c>
      <c r="T12" s="891">
        <f t="shared" si="9"/>
        <v>402</v>
      </c>
      <c r="U12" s="891">
        <f t="shared" si="9"/>
        <v>0</v>
      </c>
      <c r="V12" s="890">
        <f t="shared" si="9"/>
        <v>0</v>
      </c>
      <c r="W12" s="890">
        <f t="shared" si="9"/>
        <v>0</v>
      </c>
      <c r="X12" s="890">
        <f t="shared" si="9"/>
        <v>0</v>
      </c>
      <c r="Y12" s="890">
        <f t="shared" si="9"/>
        <v>6</v>
      </c>
      <c r="Z12" s="891">
        <f t="shared" si="9"/>
        <v>2908</v>
      </c>
      <c r="AA12" s="890">
        <f t="shared" si="9"/>
        <v>1</v>
      </c>
      <c r="AB12" s="892">
        <f t="shared" si="9"/>
        <v>90</v>
      </c>
      <c r="AC12" s="385"/>
    </row>
    <row r="13" spans="1:29" s="386" customFormat="1" ht="16.5" customHeight="1" x14ac:dyDescent="0.2">
      <c r="A13" s="2424" t="s">
        <v>102</v>
      </c>
      <c r="B13" s="1383" t="s">
        <v>360</v>
      </c>
      <c r="C13" s="382">
        <f t="shared" ref="C13:AB13" si="12">SUM(C22,C26,C30)</f>
        <v>34</v>
      </c>
      <c r="D13" s="383">
        <f t="shared" si="12"/>
        <v>1350.77</v>
      </c>
      <c r="E13" s="382">
        <f t="shared" si="12"/>
        <v>6563.1170000000002</v>
      </c>
      <c r="F13" s="382">
        <f t="shared" si="12"/>
        <v>32</v>
      </c>
      <c r="G13" s="383">
        <f t="shared" si="12"/>
        <v>1169.77</v>
      </c>
      <c r="H13" s="382">
        <f t="shared" si="12"/>
        <v>5739.83</v>
      </c>
      <c r="I13" s="382">
        <f t="shared" ref="I13" si="13">SUM(I22,I26,I30)</f>
        <v>16</v>
      </c>
      <c r="J13" s="383">
        <f t="shared" si="12"/>
        <v>2</v>
      </c>
      <c r="K13" s="383">
        <f t="shared" si="12"/>
        <v>181</v>
      </c>
      <c r="L13" s="382">
        <f t="shared" si="12"/>
        <v>823.49400000000003</v>
      </c>
      <c r="M13" s="382">
        <f t="shared" si="12"/>
        <v>0</v>
      </c>
      <c r="N13" s="382">
        <f t="shared" si="12"/>
        <v>0</v>
      </c>
      <c r="O13" s="383">
        <f t="shared" si="12"/>
        <v>0</v>
      </c>
      <c r="P13" s="1398">
        <f t="shared" ref="P13" si="14">SUM(P22,P26,P30)</f>
        <v>0</v>
      </c>
      <c r="Q13" s="1416">
        <f t="shared" si="12"/>
        <v>10</v>
      </c>
      <c r="R13" s="383">
        <f t="shared" si="12"/>
        <v>130.98000000000002</v>
      </c>
      <c r="S13" s="383">
        <f t="shared" si="12"/>
        <v>15</v>
      </c>
      <c r="T13" s="383">
        <f t="shared" si="12"/>
        <v>470.1</v>
      </c>
      <c r="U13" s="383">
        <f t="shared" si="12"/>
        <v>7</v>
      </c>
      <c r="V13" s="382">
        <f t="shared" si="12"/>
        <v>488.47</v>
      </c>
      <c r="W13" s="382">
        <f t="shared" si="12"/>
        <v>2</v>
      </c>
      <c r="X13" s="382">
        <f t="shared" si="12"/>
        <v>263.22000000000003</v>
      </c>
      <c r="Y13" s="382">
        <f t="shared" si="12"/>
        <v>0</v>
      </c>
      <c r="Z13" s="383">
        <f t="shared" si="12"/>
        <v>0</v>
      </c>
      <c r="AA13" s="382">
        <f t="shared" si="12"/>
        <v>0</v>
      </c>
      <c r="AB13" s="384">
        <f t="shared" si="12"/>
        <v>0</v>
      </c>
      <c r="AC13" s="385"/>
    </row>
    <row r="14" spans="1:29" s="386" customFormat="1" ht="16.5" customHeight="1" x14ac:dyDescent="0.2">
      <c r="A14" s="2425"/>
      <c r="B14" s="518" t="s">
        <v>361</v>
      </c>
      <c r="C14" s="519">
        <f t="shared" ref="C14:H14" si="15">SUM(C31,C35,C44)</f>
        <v>57</v>
      </c>
      <c r="D14" s="520">
        <f t="shared" si="15"/>
        <v>2263</v>
      </c>
      <c r="E14" s="519">
        <f t="shared" si="15"/>
        <v>12206</v>
      </c>
      <c r="F14" s="519">
        <f t="shared" si="15"/>
        <v>55</v>
      </c>
      <c r="G14" s="520">
        <f t="shared" si="15"/>
        <v>1877</v>
      </c>
      <c r="H14" s="519">
        <f t="shared" si="15"/>
        <v>10043</v>
      </c>
      <c r="I14" s="519">
        <f>SUM(I31,I35,I44)</f>
        <v>36</v>
      </c>
      <c r="J14" s="520">
        <f t="shared" ref="J14:O14" si="16">SUM(J31,J35,J44)</f>
        <v>1</v>
      </c>
      <c r="K14" s="520">
        <f t="shared" si="16"/>
        <v>100</v>
      </c>
      <c r="L14" s="519">
        <f t="shared" si="16"/>
        <v>550</v>
      </c>
      <c r="M14" s="520">
        <f t="shared" si="16"/>
        <v>1</v>
      </c>
      <c r="N14" s="520">
        <f t="shared" si="16"/>
        <v>286</v>
      </c>
      <c r="O14" s="520">
        <f t="shared" si="16"/>
        <v>1613</v>
      </c>
      <c r="P14" s="1399">
        <f t="shared" ref="P14" si="17">SUM(P31,P35,P44)</f>
        <v>2</v>
      </c>
      <c r="Q14" s="1417">
        <f>SUM(Q31,Q35,Q44)</f>
        <v>23</v>
      </c>
      <c r="R14" s="520">
        <f t="shared" ref="R14:AB14" si="18">SUM(R31,R35,R44)</f>
        <v>439</v>
      </c>
      <c r="S14" s="520">
        <f t="shared" si="18"/>
        <v>24</v>
      </c>
      <c r="T14" s="520">
        <f t="shared" si="18"/>
        <v>701</v>
      </c>
      <c r="U14" s="520">
        <f t="shared" si="18"/>
        <v>7</v>
      </c>
      <c r="V14" s="519">
        <f t="shared" si="18"/>
        <v>447</v>
      </c>
      <c r="W14" s="519">
        <f t="shared" si="18"/>
        <v>2</v>
      </c>
      <c r="X14" s="519">
        <f t="shared" si="18"/>
        <v>360</v>
      </c>
      <c r="Y14" s="519">
        <f t="shared" si="18"/>
        <v>1</v>
      </c>
      <c r="Z14" s="520">
        <f t="shared" si="18"/>
        <v>286</v>
      </c>
      <c r="AA14" s="519">
        <f t="shared" si="18"/>
        <v>1</v>
      </c>
      <c r="AB14" s="521">
        <f t="shared" si="18"/>
        <v>600</v>
      </c>
      <c r="AC14" s="385"/>
    </row>
    <row r="15" spans="1:29" s="386" customFormat="1" ht="16.5" customHeight="1" x14ac:dyDescent="0.2">
      <c r="A15" s="2425"/>
      <c r="B15" s="518" t="s">
        <v>362</v>
      </c>
      <c r="C15" s="519">
        <f t="shared" ref="C15:I15" si="19">SUM(C54)</f>
        <v>44</v>
      </c>
      <c r="D15" s="520">
        <f t="shared" si="19"/>
        <v>1797</v>
      </c>
      <c r="E15" s="519">
        <f t="shared" si="19"/>
        <v>8998</v>
      </c>
      <c r="F15" s="519">
        <f t="shared" si="19"/>
        <v>42</v>
      </c>
      <c r="G15" s="520">
        <f t="shared" si="19"/>
        <v>1431</v>
      </c>
      <c r="H15" s="519">
        <f t="shared" si="19"/>
        <v>7257</v>
      </c>
      <c r="I15" s="519">
        <f t="shared" si="19"/>
        <v>4</v>
      </c>
      <c r="J15" s="520">
        <f t="shared" ref="J15:O15" si="20">SUM(J54)</f>
        <v>1</v>
      </c>
      <c r="K15" s="520">
        <f t="shared" si="20"/>
        <v>248</v>
      </c>
      <c r="L15" s="519">
        <f t="shared" si="20"/>
        <v>1190</v>
      </c>
      <c r="M15" s="520">
        <f t="shared" si="20"/>
        <v>1</v>
      </c>
      <c r="N15" s="520">
        <f t="shared" si="20"/>
        <v>118</v>
      </c>
      <c r="O15" s="520">
        <f t="shared" si="20"/>
        <v>551</v>
      </c>
      <c r="P15" s="1399">
        <f t="shared" ref="P15" si="21">SUM(P54)</f>
        <v>1</v>
      </c>
      <c r="Q15" s="1417">
        <f>SUM(Q54)</f>
        <v>16</v>
      </c>
      <c r="R15" s="520">
        <f t="shared" ref="R15:Y15" si="22">SUM(R54)</f>
        <v>279</v>
      </c>
      <c r="S15" s="520">
        <f t="shared" si="22"/>
        <v>20</v>
      </c>
      <c r="T15" s="520">
        <f t="shared" si="22"/>
        <v>505</v>
      </c>
      <c r="U15" s="520">
        <f>SUM(U54)</f>
        <v>0</v>
      </c>
      <c r="V15" s="519">
        <f>SUM(V54)</f>
        <v>0</v>
      </c>
      <c r="W15" s="519">
        <f t="shared" si="22"/>
        <v>7</v>
      </c>
      <c r="X15" s="519">
        <f t="shared" si="22"/>
        <v>895</v>
      </c>
      <c r="Y15" s="519">
        <f t="shared" si="22"/>
        <v>1</v>
      </c>
      <c r="Z15" s="520">
        <f>SUM(Z54)</f>
        <v>118</v>
      </c>
      <c r="AA15" s="519">
        <f>SUM(AA54)</f>
        <v>2</v>
      </c>
      <c r="AB15" s="521">
        <f>SUM(AB54)</f>
        <v>603</v>
      </c>
      <c r="AC15" s="385"/>
    </row>
    <row r="16" spans="1:29" s="386" customFormat="1" ht="16.5" customHeight="1" x14ac:dyDescent="0.2">
      <c r="A16" s="2425"/>
      <c r="B16" s="518" t="s">
        <v>359</v>
      </c>
      <c r="C16" s="519">
        <f t="shared" ref="C16:AB16" si="23">SUM(C58,C62,C70)</f>
        <v>41</v>
      </c>
      <c r="D16" s="520">
        <f t="shared" si="23"/>
        <v>4789.5</v>
      </c>
      <c r="E16" s="519">
        <f t="shared" si="23"/>
        <v>25269.162</v>
      </c>
      <c r="F16" s="519">
        <f t="shared" si="23"/>
        <v>32</v>
      </c>
      <c r="G16" s="520">
        <f t="shared" si="23"/>
        <v>1366</v>
      </c>
      <c r="H16" s="519">
        <f t="shared" si="23"/>
        <v>7473.1579999999994</v>
      </c>
      <c r="I16" s="519">
        <f t="shared" ref="I16" si="24">SUM(I58,I62,I70)</f>
        <v>5</v>
      </c>
      <c r="J16" s="520">
        <f t="shared" si="23"/>
        <v>0</v>
      </c>
      <c r="K16" s="520">
        <f t="shared" si="23"/>
        <v>0</v>
      </c>
      <c r="L16" s="519">
        <f t="shared" si="23"/>
        <v>0</v>
      </c>
      <c r="M16" s="520">
        <f t="shared" si="23"/>
        <v>9</v>
      </c>
      <c r="N16" s="520">
        <f t="shared" si="23"/>
        <v>3422</v>
      </c>
      <c r="O16" s="520">
        <f t="shared" si="23"/>
        <v>17799.036999999997</v>
      </c>
      <c r="P16" s="1399">
        <f t="shared" ref="P16" si="25">SUM(P58,P62,P70)</f>
        <v>12</v>
      </c>
      <c r="Q16" s="1417">
        <f t="shared" si="23"/>
        <v>10</v>
      </c>
      <c r="R16" s="520">
        <f t="shared" si="23"/>
        <v>123</v>
      </c>
      <c r="S16" s="520">
        <f t="shared" si="23"/>
        <v>11</v>
      </c>
      <c r="T16" s="520">
        <f t="shared" si="23"/>
        <v>545</v>
      </c>
      <c r="U16" s="520">
        <f t="shared" si="23"/>
        <v>10</v>
      </c>
      <c r="V16" s="519">
        <f t="shared" si="23"/>
        <v>599.5</v>
      </c>
      <c r="W16" s="519">
        <f t="shared" si="23"/>
        <v>0</v>
      </c>
      <c r="X16" s="519">
        <f t="shared" si="23"/>
        <v>0</v>
      </c>
      <c r="Y16" s="519">
        <f t="shared" si="23"/>
        <v>9</v>
      </c>
      <c r="Z16" s="520">
        <f t="shared" si="23"/>
        <v>3422</v>
      </c>
      <c r="AA16" s="519">
        <f t="shared" si="23"/>
        <v>6</v>
      </c>
      <c r="AB16" s="521">
        <f t="shared" si="23"/>
        <v>4669.9707600000002</v>
      </c>
      <c r="AC16" s="385"/>
    </row>
    <row r="17" spans="1:29" s="386" customFormat="1" ht="16.5" customHeight="1" x14ac:dyDescent="0.2">
      <c r="A17" s="2425"/>
      <c r="B17" s="518" t="s">
        <v>100</v>
      </c>
      <c r="C17" s="519">
        <f>SUM(C74)</f>
        <v>16</v>
      </c>
      <c r="D17" s="520">
        <f>SUM(D74)</f>
        <v>357</v>
      </c>
      <c r="E17" s="519">
        <f>SUM(E74)</f>
        <v>1798</v>
      </c>
      <c r="F17" s="519">
        <f>SUM(F74)</f>
        <v>16</v>
      </c>
      <c r="G17" s="520">
        <f>SUM(G74)</f>
        <v>170</v>
      </c>
      <c r="H17" s="519">
        <f t="shared" ref="H17:O17" si="26">SUM(H74)</f>
        <v>862</v>
      </c>
      <c r="I17" s="519">
        <f t="shared" ref="I17" si="27">SUM(I74)</f>
        <v>7</v>
      </c>
      <c r="J17" s="519">
        <f t="shared" si="26"/>
        <v>0</v>
      </c>
      <c r="K17" s="519">
        <f t="shared" si="26"/>
        <v>0</v>
      </c>
      <c r="L17" s="519">
        <f t="shared" si="26"/>
        <v>0</v>
      </c>
      <c r="M17" s="519">
        <f t="shared" si="26"/>
        <v>0</v>
      </c>
      <c r="N17" s="519">
        <f t="shared" si="26"/>
        <v>0</v>
      </c>
      <c r="O17" s="520">
        <f t="shared" si="26"/>
        <v>0</v>
      </c>
      <c r="P17" s="1399">
        <f t="shared" ref="P17" si="28">SUM(P74)</f>
        <v>0</v>
      </c>
      <c r="Q17" s="1417">
        <f>SUM(Q74)</f>
        <v>8</v>
      </c>
      <c r="R17" s="520">
        <f>SUM(R74)</f>
        <v>70</v>
      </c>
      <c r="S17" s="520">
        <f>SUM(S74)</f>
        <v>7</v>
      </c>
      <c r="T17" s="520">
        <f>SUM(T74)</f>
        <v>235</v>
      </c>
      <c r="U17" s="519">
        <f t="shared" ref="U17:AB17" si="29">SUM(U74)</f>
        <v>1</v>
      </c>
      <c r="V17" s="519">
        <f t="shared" si="29"/>
        <v>52</v>
      </c>
      <c r="W17" s="519">
        <f t="shared" si="29"/>
        <v>0</v>
      </c>
      <c r="X17" s="519">
        <f t="shared" si="29"/>
        <v>0</v>
      </c>
      <c r="Y17" s="519">
        <f t="shared" si="29"/>
        <v>0</v>
      </c>
      <c r="Z17" s="520">
        <f t="shared" si="29"/>
        <v>0</v>
      </c>
      <c r="AA17" s="519">
        <f t="shared" si="29"/>
        <v>5</v>
      </c>
      <c r="AB17" s="521">
        <f t="shared" si="29"/>
        <v>690</v>
      </c>
      <c r="AC17" s="385"/>
    </row>
    <row r="18" spans="1:29" s="386" customFormat="1" ht="16.5" customHeight="1" x14ac:dyDescent="0.2">
      <c r="A18" s="2425"/>
      <c r="B18" s="518" t="s">
        <v>363</v>
      </c>
      <c r="C18" s="1929" t="s">
        <v>711</v>
      </c>
      <c r="D18" s="520">
        <f>SUM(D79,D88)</f>
        <v>2512</v>
      </c>
      <c r="E18" s="519">
        <f>SUM(E79,E88)</f>
        <v>12556.59</v>
      </c>
      <c r="F18" s="519">
        <f t="shared" ref="F18:L18" si="30">SUM(F79,F88)</f>
        <v>6</v>
      </c>
      <c r="G18" s="520">
        <f t="shared" si="30"/>
        <v>434</v>
      </c>
      <c r="H18" s="519">
        <f t="shared" si="30"/>
        <v>2164.59</v>
      </c>
      <c r="I18" s="519">
        <f t="shared" ref="I18" si="31">SUM(I79,I88)</f>
        <v>4</v>
      </c>
      <c r="J18" s="520">
        <f t="shared" si="30"/>
        <v>0</v>
      </c>
      <c r="K18" s="520">
        <f t="shared" si="30"/>
        <v>0</v>
      </c>
      <c r="L18" s="519">
        <f t="shared" si="30"/>
        <v>0</v>
      </c>
      <c r="M18" s="520">
        <f>SUM(M79,M88)</f>
        <v>4</v>
      </c>
      <c r="N18" s="520">
        <f>SUM(N79,N88)</f>
        <v>2078</v>
      </c>
      <c r="O18" s="520">
        <f>SUM(O79,O88)</f>
        <v>10392</v>
      </c>
      <c r="P18" s="1399">
        <f>SUM(P79,P88)</f>
        <v>4</v>
      </c>
      <c r="Q18" s="1417">
        <f t="shared" ref="Q18:X18" si="32">SUM(Q79,Q88)</f>
        <v>4</v>
      </c>
      <c r="R18" s="520">
        <f t="shared" si="32"/>
        <v>32</v>
      </c>
      <c r="S18" s="520">
        <f t="shared" si="32"/>
        <v>1</v>
      </c>
      <c r="T18" s="520">
        <f t="shared" si="32"/>
        <v>25</v>
      </c>
      <c r="U18" s="520">
        <f t="shared" si="32"/>
        <v>0</v>
      </c>
      <c r="V18" s="519">
        <f t="shared" si="32"/>
        <v>0</v>
      </c>
      <c r="W18" s="519">
        <f t="shared" si="32"/>
        <v>0</v>
      </c>
      <c r="X18" s="519">
        <f t="shared" si="32"/>
        <v>0</v>
      </c>
      <c r="Y18" s="519">
        <f>SUM(Y79,Y88)</f>
        <v>5</v>
      </c>
      <c r="Z18" s="520">
        <f>SUM(Z79,Z88)</f>
        <v>2455</v>
      </c>
      <c r="AA18" s="519">
        <f>SUM(AA79,AA88)</f>
        <v>1</v>
      </c>
      <c r="AB18" s="521">
        <f>SUM(AB79,AB88)</f>
        <v>90</v>
      </c>
      <c r="AC18" s="385"/>
    </row>
    <row r="19" spans="1:29" s="386" customFormat="1" ht="16.5" customHeight="1" thickBot="1" x14ac:dyDescent="0.25">
      <c r="A19" s="2426"/>
      <c r="B19" s="893" t="s">
        <v>104</v>
      </c>
      <c r="C19" s="890">
        <f t="shared" ref="C19:L19" si="33">SUM(C89)</f>
        <v>27</v>
      </c>
      <c r="D19" s="891">
        <f t="shared" si="33"/>
        <v>995</v>
      </c>
      <c r="E19" s="890">
        <f t="shared" si="33"/>
        <v>5205</v>
      </c>
      <c r="F19" s="890">
        <f t="shared" si="33"/>
        <v>26</v>
      </c>
      <c r="G19" s="891">
        <f t="shared" si="33"/>
        <v>542</v>
      </c>
      <c r="H19" s="890">
        <f t="shared" si="33"/>
        <v>2835</v>
      </c>
      <c r="I19" s="890">
        <f t="shared" ref="I19" si="34">SUM(I89)</f>
        <v>5</v>
      </c>
      <c r="J19" s="890">
        <f t="shared" si="33"/>
        <v>0</v>
      </c>
      <c r="K19" s="890">
        <f t="shared" si="33"/>
        <v>0</v>
      </c>
      <c r="L19" s="890">
        <f t="shared" si="33"/>
        <v>0</v>
      </c>
      <c r="M19" s="891">
        <f>SUM(M89)</f>
        <v>1</v>
      </c>
      <c r="N19" s="891">
        <f>SUM(N89)</f>
        <v>338.3</v>
      </c>
      <c r="O19" s="891">
        <f>SUM(O89)</f>
        <v>2284.1</v>
      </c>
      <c r="P19" s="1400">
        <f>SUM(P89)</f>
        <v>3</v>
      </c>
      <c r="Q19" s="1418">
        <f>SUM(Q89)</f>
        <v>14</v>
      </c>
      <c r="R19" s="891">
        <f t="shared" ref="R19:AB19" si="35">SUM(R89)</f>
        <v>165</v>
      </c>
      <c r="S19" s="891">
        <f t="shared" si="35"/>
        <v>12</v>
      </c>
      <c r="T19" s="891">
        <f t="shared" si="35"/>
        <v>377</v>
      </c>
      <c r="U19" s="891">
        <f t="shared" si="35"/>
        <v>0</v>
      </c>
      <c r="V19" s="891">
        <f t="shared" si="35"/>
        <v>0</v>
      </c>
      <c r="W19" s="890">
        <f t="shared" si="35"/>
        <v>0</v>
      </c>
      <c r="X19" s="890">
        <f t="shared" si="35"/>
        <v>0</v>
      </c>
      <c r="Y19" s="890">
        <f t="shared" si="35"/>
        <v>1</v>
      </c>
      <c r="Z19" s="891">
        <f t="shared" si="35"/>
        <v>453</v>
      </c>
      <c r="AA19" s="890">
        <f t="shared" si="35"/>
        <v>0</v>
      </c>
      <c r="AB19" s="892">
        <f t="shared" si="35"/>
        <v>0</v>
      </c>
      <c r="AC19" s="385"/>
    </row>
    <row r="20" spans="1:29" ht="16.5" customHeight="1" x14ac:dyDescent="0.2">
      <c r="A20" s="2427" t="s">
        <v>317</v>
      </c>
      <c r="B20" s="894" t="s">
        <v>334</v>
      </c>
      <c r="C20" s="1176">
        <v>6</v>
      </c>
      <c r="D20" s="1176">
        <v>191</v>
      </c>
      <c r="E20" s="1176">
        <v>957</v>
      </c>
      <c r="F20" s="1176">
        <v>6</v>
      </c>
      <c r="G20" s="1176">
        <v>191</v>
      </c>
      <c r="H20" s="1176">
        <v>957</v>
      </c>
      <c r="I20" s="1176">
        <v>4</v>
      </c>
      <c r="J20" s="1176"/>
      <c r="K20" s="1176"/>
      <c r="L20" s="1176"/>
      <c r="M20" s="1176"/>
      <c r="N20" s="1176"/>
      <c r="O20" s="1176"/>
      <c r="P20" s="1401"/>
      <c r="Q20" s="1419">
        <v>2</v>
      </c>
      <c r="R20" s="1176">
        <v>25</v>
      </c>
      <c r="S20" s="1176">
        <v>3</v>
      </c>
      <c r="T20" s="1176">
        <v>110</v>
      </c>
      <c r="U20" s="1176">
        <v>1</v>
      </c>
      <c r="V20" s="1176">
        <v>56</v>
      </c>
      <c r="W20" s="1176"/>
      <c r="X20" s="1176"/>
      <c r="Y20" s="1176"/>
      <c r="Z20" s="1176"/>
      <c r="AA20" s="1177"/>
      <c r="AB20" s="1178"/>
      <c r="AC20" s="361"/>
    </row>
    <row r="21" spans="1:29" ht="16.5" customHeight="1" thickBot="1" x14ac:dyDescent="0.25">
      <c r="A21" s="2420"/>
      <c r="B21" s="267" t="s">
        <v>335</v>
      </c>
      <c r="C21" s="1179">
        <v>1</v>
      </c>
      <c r="D21" s="1180">
        <v>47</v>
      </c>
      <c r="E21" s="1180">
        <v>221</v>
      </c>
      <c r="F21" s="1179">
        <v>1</v>
      </c>
      <c r="G21" s="1180">
        <v>47</v>
      </c>
      <c r="H21" s="1180">
        <v>221</v>
      </c>
      <c r="I21" s="1180"/>
      <c r="J21" s="1181"/>
      <c r="K21" s="1181"/>
      <c r="L21" s="1181"/>
      <c r="M21" s="1181"/>
      <c r="N21" s="1181"/>
      <c r="O21" s="1181"/>
      <c r="P21" s="1402"/>
      <c r="Q21" s="1420"/>
      <c r="R21" s="1181"/>
      <c r="S21" s="1181">
        <v>1</v>
      </c>
      <c r="T21" s="1181">
        <v>49</v>
      </c>
      <c r="U21" s="1181"/>
      <c r="V21" s="1181"/>
      <c r="W21" s="1181"/>
      <c r="X21" s="1181"/>
      <c r="Y21" s="1181"/>
      <c r="Z21" s="1181"/>
      <c r="AA21" s="1182"/>
      <c r="AB21" s="1183"/>
      <c r="AC21" s="361"/>
    </row>
    <row r="22" spans="1:29" ht="16.5" customHeight="1" thickTop="1" thickBot="1" x14ac:dyDescent="0.25">
      <c r="A22" s="2428"/>
      <c r="B22" s="872" t="s">
        <v>602</v>
      </c>
      <c r="C22" s="895">
        <f>SUM(C20:C21)</f>
        <v>7</v>
      </c>
      <c r="D22" s="895">
        <f t="shared" ref="D22:AB22" si="36">SUM(D20:D21)</f>
        <v>238</v>
      </c>
      <c r="E22" s="895">
        <f t="shared" si="36"/>
        <v>1178</v>
      </c>
      <c r="F22" s="895">
        <f t="shared" si="36"/>
        <v>7</v>
      </c>
      <c r="G22" s="895">
        <f t="shared" si="36"/>
        <v>238</v>
      </c>
      <c r="H22" s="895">
        <f t="shared" si="36"/>
        <v>1178</v>
      </c>
      <c r="I22" s="895">
        <f t="shared" si="36"/>
        <v>4</v>
      </c>
      <c r="J22" s="895">
        <f t="shared" si="36"/>
        <v>0</v>
      </c>
      <c r="K22" s="895">
        <f t="shared" si="36"/>
        <v>0</v>
      </c>
      <c r="L22" s="895">
        <f t="shared" si="36"/>
        <v>0</v>
      </c>
      <c r="M22" s="895">
        <f t="shared" si="36"/>
        <v>0</v>
      </c>
      <c r="N22" s="895">
        <f t="shared" si="36"/>
        <v>0</v>
      </c>
      <c r="O22" s="895">
        <f t="shared" si="36"/>
        <v>0</v>
      </c>
      <c r="P22" s="1403">
        <f t="shared" si="36"/>
        <v>0</v>
      </c>
      <c r="Q22" s="1421">
        <f t="shared" si="36"/>
        <v>2</v>
      </c>
      <c r="R22" s="895">
        <f t="shared" si="36"/>
        <v>25</v>
      </c>
      <c r="S22" s="895">
        <f t="shared" si="36"/>
        <v>4</v>
      </c>
      <c r="T22" s="895">
        <f t="shared" si="36"/>
        <v>159</v>
      </c>
      <c r="U22" s="895">
        <f t="shared" si="36"/>
        <v>1</v>
      </c>
      <c r="V22" s="895">
        <f t="shared" si="36"/>
        <v>56</v>
      </c>
      <c r="W22" s="895">
        <f t="shared" si="36"/>
        <v>0</v>
      </c>
      <c r="X22" s="895">
        <f t="shared" si="36"/>
        <v>0</v>
      </c>
      <c r="Y22" s="895">
        <f t="shared" si="36"/>
        <v>0</v>
      </c>
      <c r="Z22" s="895">
        <f t="shared" si="36"/>
        <v>0</v>
      </c>
      <c r="AA22" s="895">
        <f t="shared" si="36"/>
        <v>0</v>
      </c>
      <c r="AB22" s="897">
        <f t="shared" si="36"/>
        <v>0</v>
      </c>
      <c r="AC22" s="361"/>
    </row>
    <row r="23" spans="1:29" ht="16.5" customHeight="1" x14ac:dyDescent="0.2">
      <c r="A23" s="2427" t="s">
        <v>418</v>
      </c>
      <c r="B23" s="267" t="s">
        <v>271</v>
      </c>
      <c r="C23" s="264">
        <v>5</v>
      </c>
      <c r="D23" s="264">
        <v>416</v>
      </c>
      <c r="E23" s="264">
        <v>2108.4</v>
      </c>
      <c r="F23" s="509">
        <v>4</v>
      </c>
      <c r="G23" s="509">
        <v>321</v>
      </c>
      <c r="H23" s="264">
        <v>1639</v>
      </c>
      <c r="I23" s="264">
        <v>4</v>
      </c>
      <c r="J23" s="264">
        <v>1</v>
      </c>
      <c r="K23" s="264">
        <v>95</v>
      </c>
      <c r="L23" s="264">
        <v>469.49400000000003</v>
      </c>
      <c r="M23" s="264">
        <v>0</v>
      </c>
      <c r="N23" s="264">
        <v>0</v>
      </c>
      <c r="O23" s="264">
        <v>0</v>
      </c>
      <c r="P23" s="1404">
        <v>0</v>
      </c>
      <c r="Q23" s="1422">
        <v>0</v>
      </c>
      <c r="R23" s="264">
        <v>0</v>
      </c>
      <c r="S23" s="264">
        <v>2</v>
      </c>
      <c r="T23" s="264">
        <v>57.78</v>
      </c>
      <c r="U23" s="264">
        <v>1</v>
      </c>
      <c r="V23" s="264">
        <v>95</v>
      </c>
      <c r="W23" s="264">
        <v>2</v>
      </c>
      <c r="X23" s="264">
        <v>263.22000000000003</v>
      </c>
      <c r="Y23" s="264">
        <v>0</v>
      </c>
      <c r="Z23" s="264">
        <v>0</v>
      </c>
      <c r="AA23" s="269">
        <v>0</v>
      </c>
      <c r="AB23" s="362">
        <v>0</v>
      </c>
      <c r="AC23" s="361"/>
    </row>
    <row r="24" spans="1:29" ht="16.5" customHeight="1" x14ac:dyDescent="0.2">
      <c r="A24" s="2420"/>
      <c r="B24" s="267" t="s">
        <v>578</v>
      </c>
      <c r="C24" s="265">
        <v>2</v>
      </c>
      <c r="D24" s="511">
        <v>85.63</v>
      </c>
      <c r="E24" s="511">
        <v>460.83</v>
      </c>
      <c r="F24" s="511">
        <v>2</v>
      </c>
      <c r="G24" s="511">
        <v>85.63</v>
      </c>
      <c r="H24" s="265">
        <v>460.83</v>
      </c>
      <c r="I24" s="265">
        <v>1</v>
      </c>
      <c r="J24" s="265">
        <v>0</v>
      </c>
      <c r="K24" s="265">
        <v>0</v>
      </c>
      <c r="L24" s="265">
        <v>0</v>
      </c>
      <c r="M24" s="265">
        <v>0</v>
      </c>
      <c r="N24" s="265">
        <v>0</v>
      </c>
      <c r="O24" s="265">
        <v>0</v>
      </c>
      <c r="P24" s="1405">
        <v>0</v>
      </c>
      <c r="Q24" s="1423">
        <v>1</v>
      </c>
      <c r="R24" s="265">
        <v>10.83</v>
      </c>
      <c r="S24" s="265">
        <v>0</v>
      </c>
      <c r="T24" s="265">
        <v>0</v>
      </c>
      <c r="U24" s="265">
        <v>1</v>
      </c>
      <c r="V24" s="265">
        <v>74.8</v>
      </c>
      <c r="W24" s="265">
        <v>0</v>
      </c>
      <c r="X24" s="265">
        <v>0</v>
      </c>
      <c r="Y24" s="265">
        <v>0</v>
      </c>
      <c r="Z24" s="265">
        <v>0</v>
      </c>
      <c r="AA24" s="265">
        <v>0</v>
      </c>
      <c r="AB24" s="363">
        <v>0</v>
      </c>
      <c r="AC24" s="361"/>
    </row>
    <row r="25" spans="1:29" ht="16.5" customHeight="1" thickBot="1" x14ac:dyDescent="0.25">
      <c r="A25" s="2420"/>
      <c r="B25" s="267" t="s">
        <v>579</v>
      </c>
      <c r="C25" s="510">
        <v>4</v>
      </c>
      <c r="D25" s="511">
        <v>126.14</v>
      </c>
      <c r="E25" s="511">
        <v>654.88699999999994</v>
      </c>
      <c r="F25" s="511">
        <v>4</v>
      </c>
      <c r="G25" s="511">
        <v>126.14</v>
      </c>
      <c r="H25" s="265">
        <v>655</v>
      </c>
      <c r="I25" s="265">
        <v>3</v>
      </c>
      <c r="J25" s="265">
        <v>0</v>
      </c>
      <c r="K25" s="265">
        <v>0</v>
      </c>
      <c r="L25" s="265">
        <v>0</v>
      </c>
      <c r="M25" s="265">
        <v>0</v>
      </c>
      <c r="N25" s="265">
        <v>0</v>
      </c>
      <c r="O25" s="265">
        <v>0</v>
      </c>
      <c r="P25" s="1405">
        <v>0</v>
      </c>
      <c r="Q25" s="1423">
        <v>1</v>
      </c>
      <c r="R25" s="265">
        <v>15.15</v>
      </c>
      <c r="S25" s="265">
        <v>2</v>
      </c>
      <c r="T25" s="265">
        <v>50.32</v>
      </c>
      <c r="U25" s="265">
        <v>1</v>
      </c>
      <c r="V25" s="265">
        <v>60.67</v>
      </c>
      <c r="W25" s="265">
        <v>0</v>
      </c>
      <c r="X25" s="265">
        <v>0</v>
      </c>
      <c r="Y25" s="265">
        <v>0</v>
      </c>
      <c r="Z25" s="265">
        <v>0</v>
      </c>
      <c r="AA25" s="512">
        <v>0</v>
      </c>
      <c r="AB25" s="513">
        <v>0</v>
      </c>
      <c r="AC25" s="361"/>
    </row>
    <row r="26" spans="1:29" ht="16.5" customHeight="1" thickTop="1" thickBot="1" x14ac:dyDescent="0.25">
      <c r="A26" s="2428"/>
      <c r="B26" s="872" t="s">
        <v>601</v>
      </c>
      <c r="C26" s="895">
        <f t="shared" ref="C26:AB26" si="37">SUM(C23:C25)</f>
        <v>11</v>
      </c>
      <c r="D26" s="895">
        <f>SUM(D23:D25)</f>
        <v>627.77</v>
      </c>
      <c r="E26" s="895">
        <f t="shared" si="37"/>
        <v>3224.1170000000002</v>
      </c>
      <c r="F26" s="895">
        <f t="shared" si="37"/>
        <v>10</v>
      </c>
      <c r="G26" s="895">
        <f t="shared" si="37"/>
        <v>532.77</v>
      </c>
      <c r="H26" s="895">
        <f t="shared" si="37"/>
        <v>2754.83</v>
      </c>
      <c r="I26" s="895">
        <f t="shared" si="37"/>
        <v>8</v>
      </c>
      <c r="J26" s="895">
        <f t="shared" si="37"/>
        <v>1</v>
      </c>
      <c r="K26" s="895">
        <f t="shared" si="37"/>
        <v>95</v>
      </c>
      <c r="L26" s="895">
        <f t="shared" si="37"/>
        <v>469.49400000000003</v>
      </c>
      <c r="M26" s="895">
        <f t="shared" si="37"/>
        <v>0</v>
      </c>
      <c r="N26" s="895">
        <f t="shared" si="37"/>
        <v>0</v>
      </c>
      <c r="O26" s="895">
        <f t="shared" si="37"/>
        <v>0</v>
      </c>
      <c r="P26" s="1403">
        <f t="shared" si="37"/>
        <v>0</v>
      </c>
      <c r="Q26" s="1421">
        <f t="shared" si="37"/>
        <v>2</v>
      </c>
      <c r="R26" s="895">
        <f t="shared" si="37"/>
        <v>25.98</v>
      </c>
      <c r="S26" s="895">
        <f t="shared" si="37"/>
        <v>4</v>
      </c>
      <c r="T26" s="895">
        <f t="shared" si="37"/>
        <v>108.1</v>
      </c>
      <c r="U26" s="1490">
        <f t="shared" si="37"/>
        <v>3</v>
      </c>
      <c r="V26" s="895">
        <f t="shared" si="37"/>
        <v>230.47000000000003</v>
      </c>
      <c r="W26" s="895">
        <f t="shared" si="37"/>
        <v>2</v>
      </c>
      <c r="X26" s="895">
        <f t="shared" si="37"/>
        <v>263.22000000000003</v>
      </c>
      <c r="Y26" s="895">
        <f t="shared" si="37"/>
        <v>0</v>
      </c>
      <c r="Z26" s="895">
        <f t="shared" si="37"/>
        <v>0</v>
      </c>
      <c r="AA26" s="895">
        <f t="shared" si="37"/>
        <v>0</v>
      </c>
      <c r="AB26" s="897">
        <f t="shared" si="37"/>
        <v>0</v>
      </c>
      <c r="AC26" s="361"/>
    </row>
    <row r="27" spans="1:29" ht="16.5" customHeight="1" x14ac:dyDescent="0.2">
      <c r="A27" s="2427" t="s">
        <v>404</v>
      </c>
      <c r="B27" s="266" t="s">
        <v>514</v>
      </c>
      <c r="C27" s="1565">
        <v>6</v>
      </c>
      <c r="D27" s="1565">
        <v>245</v>
      </c>
      <c r="E27" s="1565">
        <v>1072</v>
      </c>
      <c r="F27" s="1562">
        <v>5</v>
      </c>
      <c r="G27" s="1556">
        <v>159</v>
      </c>
      <c r="H27" s="1553">
        <v>718</v>
      </c>
      <c r="I27" s="1553">
        <v>2</v>
      </c>
      <c r="J27" s="1553">
        <v>1</v>
      </c>
      <c r="K27" s="1553">
        <v>86</v>
      </c>
      <c r="L27" s="1553">
        <v>354</v>
      </c>
      <c r="M27" s="1553"/>
      <c r="N27" s="1553"/>
      <c r="O27" s="1553"/>
      <c r="P27" s="1567"/>
      <c r="Q27" s="1569">
        <v>2</v>
      </c>
      <c r="R27" s="1553">
        <v>30</v>
      </c>
      <c r="S27" s="1553">
        <v>2</v>
      </c>
      <c r="T27" s="1553">
        <v>63</v>
      </c>
      <c r="U27" s="1553">
        <v>2</v>
      </c>
      <c r="V27" s="1553">
        <v>152</v>
      </c>
      <c r="W27" s="1553"/>
      <c r="X27" s="1553"/>
      <c r="Y27" s="1553"/>
      <c r="Z27" s="1553"/>
      <c r="AA27" s="1555"/>
      <c r="AB27" s="1559"/>
      <c r="AC27" s="361"/>
    </row>
    <row r="28" spans="1:29" ht="16.5" customHeight="1" x14ac:dyDescent="0.2">
      <c r="A28" s="2420"/>
      <c r="B28" s="267" t="s">
        <v>284</v>
      </c>
      <c r="C28" s="1566">
        <v>7</v>
      </c>
      <c r="D28" s="1566">
        <v>180</v>
      </c>
      <c r="E28" s="1566">
        <v>839</v>
      </c>
      <c r="F28" s="1564">
        <v>7</v>
      </c>
      <c r="G28" s="1566">
        <v>180</v>
      </c>
      <c r="H28" s="1566">
        <v>839</v>
      </c>
      <c r="I28" s="1554">
        <v>1</v>
      </c>
      <c r="J28" s="1554"/>
      <c r="K28" s="1554"/>
      <c r="L28" s="1554"/>
      <c r="M28" s="1554"/>
      <c r="N28" s="1554"/>
      <c r="O28" s="1554"/>
      <c r="P28" s="1568"/>
      <c r="Q28" s="1570">
        <v>2</v>
      </c>
      <c r="R28" s="1554">
        <v>20</v>
      </c>
      <c r="S28" s="1554">
        <v>4</v>
      </c>
      <c r="T28" s="1554">
        <v>110</v>
      </c>
      <c r="U28" s="1554">
        <v>1</v>
      </c>
      <c r="V28" s="1554">
        <v>50</v>
      </c>
      <c r="W28" s="1554"/>
      <c r="X28" s="1554"/>
      <c r="Y28" s="1554"/>
      <c r="Z28" s="1554"/>
      <c r="AA28" s="1554"/>
      <c r="AB28" s="1560"/>
      <c r="AC28" s="361"/>
    </row>
    <row r="29" spans="1:29" ht="16.5" customHeight="1" thickBot="1" x14ac:dyDescent="0.25">
      <c r="A29" s="2420"/>
      <c r="B29" s="268" t="s">
        <v>338</v>
      </c>
      <c r="C29" s="1563">
        <v>3</v>
      </c>
      <c r="D29" s="1564">
        <v>60</v>
      </c>
      <c r="E29" s="1564">
        <v>250</v>
      </c>
      <c r="F29" s="1564">
        <v>3</v>
      </c>
      <c r="G29" s="1564">
        <v>60</v>
      </c>
      <c r="H29" s="1564">
        <v>250</v>
      </c>
      <c r="I29" s="1564">
        <v>1</v>
      </c>
      <c r="J29" s="1554"/>
      <c r="K29" s="1554"/>
      <c r="L29" s="1554"/>
      <c r="M29" s="1554"/>
      <c r="N29" s="1554"/>
      <c r="O29" s="1554"/>
      <c r="P29" s="1568"/>
      <c r="Q29" s="1571">
        <v>2</v>
      </c>
      <c r="R29" s="1557">
        <v>30</v>
      </c>
      <c r="S29" s="1557">
        <v>1</v>
      </c>
      <c r="T29" s="1557">
        <v>30</v>
      </c>
      <c r="U29" s="1557"/>
      <c r="V29" s="1557"/>
      <c r="W29" s="1557"/>
      <c r="X29" s="1557"/>
      <c r="Y29" s="1557"/>
      <c r="Z29" s="1557"/>
      <c r="AA29" s="1558"/>
      <c r="AB29" s="1561"/>
      <c r="AC29" s="361"/>
    </row>
    <row r="30" spans="1:29" ht="16.5" customHeight="1" thickTop="1" thickBot="1" x14ac:dyDescent="0.25">
      <c r="A30" s="2428"/>
      <c r="B30" s="872" t="s">
        <v>602</v>
      </c>
      <c r="C30" s="895">
        <f t="shared" ref="C30:AB30" si="38">SUM(C27:C28,C29)</f>
        <v>16</v>
      </c>
      <c r="D30" s="896">
        <f t="shared" si="38"/>
        <v>485</v>
      </c>
      <c r="E30" s="896">
        <f t="shared" si="38"/>
        <v>2161</v>
      </c>
      <c r="F30" s="896">
        <f t="shared" si="38"/>
        <v>15</v>
      </c>
      <c r="G30" s="896">
        <f t="shared" si="38"/>
        <v>399</v>
      </c>
      <c r="H30" s="895">
        <f t="shared" si="38"/>
        <v>1807</v>
      </c>
      <c r="I30" s="895">
        <f t="shared" si="38"/>
        <v>4</v>
      </c>
      <c r="J30" s="895">
        <f t="shared" si="38"/>
        <v>1</v>
      </c>
      <c r="K30" s="895">
        <f t="shared" si="38"/>
        <v>86</v>
      </c>
      <c r="L30" s="895">
        <f t="shared" si="38"/>
        <v>354</v>
      </c>
      <c r="M30" s="895">
        <f t="shared" si="38"/>
        <v>0</v>
      </c>
      <c r="N30" s="895">
        <f t="shared" si="38"/>
        <v>0</v>
      </c>
      <c r="O30" s="895">
        <f t="shared" si="38"/>
        <v>0</v>
      </c>
      <c r="P30" s="1403">
        <f t="shared" si="38"/>
        <v>0</v>
      </c>
      <c r="Q30" s="1421">
        <f t="shared" si="38"/>
        <v>6</v>
      </c>
      <c r="R30" s="895">
        <f t="shared" si="38"/>
        <v>80</v>
      </c>
      <c r="S30" s="895">
        <f t="shared" si="38"/>
        <v>7</v>
      </c>
      <c r="T30" s="895">
        <f t="shared" si="38"/>
        <v>203</v>
      </c>
      <c r="U30" s="895">
        <f t="shared" si="38"/>
        <v>3</v>
      </c>
      <c r="V30" s="895">
        <f t="shared" si="38"/>
        <v>202</v>
      </c>
      <c r="W30" s="895">
        <f t="shared" si="38"/>
        <v>0</v>
      </c>
      <c r="X30" s="895">
        <f t="shared" si="38"/>
        <v>0</v>
      </c>
      <c r="Y30" s="895">
        <f t="shared" si="38"/>
        <v>0</v>
      </c>
      <c r="Z30" s="895">
        <f t="shared" si="38"/>
        <v>0</v>
      </c>
      <c r="AA30" s="895">
        <f t="shared" si="38"/>
        <v>0</v>
      </c>
      <c r="AB30" s="897">
        <f t="shared" si="38"/>
        <v>0</v>
      </c>
      <c r="AC30" s="361"/>
    </row>
    <row r="31" spans="1:29" ht="16.5" customHeight="1" thickBot="1" x14ac:dyDescent="0.25">
      <c r="A31" s="898" t="s">
        <v>144</v>
      </c>
      <c r="B31" s="899" t="s">
        <v>256</v>
      </c>
      <c r="C31" s="900">
        <v>12</v>
      </c>
      <c r="D31" s="900">
        <v>776</v>
      </c>
      <c r="E31" s="900">
        <v>4382</v>
      </c>
      <c r="F31" s="1750">
        <v>11</v>
      </c>
      <c r="G31" s="1750">
        <v>490</v>
      </c>
      <c r="H31" s="1746">
        <v>2769</v>
      </c>
      <c r="I31" s="1746">
        <v>11</v>
      </c>
      <c r="J31" s="1746"/>
      <c r="K31" s="1746"/>
      <c r="L31" s="1746"/>
      <c r="M31" s="1746">
        <v>1</v>
      </c>
      <c r="N31" s="1746">
        <v>286</v>
      </c>
      <c r="O31" s="1746">
        <v>1613</v>
      </c>
      <c r="P31" s="1755">
        <v>2</v>
      </c>
      <c r="Q31" s="1757">
        <v>1</v>
      </c>
      <c r="R31" s="1746">
        <v>18</v>
      </c>
      <c r="S31" s="1746">
        <v>5</v>
      </c>
      <c r="T31" s="1746">
        <v>185</v>
      </c>
      <c r="U31" s="1746">
        <v>5</v>
      </c>
      <c r="V31" s="1746">
        <v>287</v>
      </c>
      <c r="W31" s="1746">
        <v>0</v>
      </c>
      <c r="X31" s="1746">
        <v>0</v>
      </c>
      <c r="Y31" s="1746">
        <v>1</v>
      </c>
      <c r="Z31" s="1746">
        <v>286</v>
      </c>
      <c r="AA31" s="1748">
        <v>1</v>
      </c>
      <c r="AB31" s="1749">
        <v>600</v>
      </c>
      <c r="AC31" s="361"/>
    </row>
    <row r="32" spans="1:29" ht="16.5" customHeight="1" x14ac:dyDescent="0.2">
      <c r="A32" s="2427" t="s">
        <v>449</v>
      </c>
      <c r="B32" s="267" t="s">
        <v>243</v>
      </c>
      <c r="C32" s="264">
        <v>4</v>
      </c>
      <c r="D32" s="264">
        <v>107</v>
      </c>
      <c r="E32" s="264">
        <v>528</v>
      </c>
      <c r="F32" s="509">
        <v>4</v>
      </c>
      <c r="G32" s="509">
        <v>107</v>
      </c>
      <c r="H32" s="264">
        <v>528</v>
      </c>
      <c r="I32" s="264">
        <v>2</v>
      </c>
      <c r="J32" s="264">
        <v>0</v>
      </c>
      <c r="K32" s="264">
        <v>0</v>
      </c>
      <c r="L32" s="264">
        <v>0</v>
      </c>
      <c r="M32" s="264">
        <v>0</v>
      </c>
      <c r="N32" s="264">
        <v>0</v>
      </c>
      <c r="O32" s="264">
        <v>0</v>
      </c>
      <c r="P32" s="1404">
        <v>0</v>
      </c>
      <c r="Q32" s="1422">
        <v>2</v>
      </c>
      <c r="R32" s="264">
        <v>36</v>
      </c>
      <c r="S32" s="264">
        <v>2</v>
      </c>
      <c r="T32" s="264">
        <v>71</v>
      </c>
      <c r="U32" s="264">
        <v>0</v>
      </c>
      <c r="V32" s="264">
        <v>0</v>
      </c>
      <c r="W32" s="264">
        <v>0</v>
      </c>
      <c r="X32" s="264">
        <v>0</v>
      </c>
      <c r="Y32" s="264">
        <v>0</v>
      </c>
      <c r="Z32" s="264">
        <v>0</v>
      </c>
      <c r="AA32" s="269">
        <v>0</v>
      </c>
      <c r="AB32" s="362">
        <v>0</v>
      </c>
      <c r="AC32" s="361"/>
    </row>
    <row r="33" spans="1:29" ht="16.5" customHeight="1" x14ac:dyDescent="0.2">
      <c r="A33" s="2420"/>
      <c r="B33" s="267" t="s">
        <v>244</v>
      </c>
      <c r="C33" s="510">
        <v>0</v>
      </c>
      <c r="D33" s="511">
        <v>0</v>
      </c>
      <c r="E33" s="511">
        <v>0</v>
      </c>
      <c r="F33" s="511">
        <v>0</v>
      </c>
      <c r="G33" s="511">
        <v>0</v>
      </c>
      <c r="H33" s="265">
        <v>0</v>
      </c>
      <c r="I33" s="265">
        <v>0</v>
      </c>
      <c r="J33" s="265">
        <v>0</v>
      </c>
      <c r="K33" s="265">
        <v>0</v>
      </c>
      <c r="L33" s="265">
        <v>0</v>
      </c>
      <c r="M33" s="265">
        <v>0</v>
      </c>
      <c r="N33" s="265">
        <v>0</v>
      </c>
      <c r="O33" s="265">
        <v>0</v>
      </c>
      <c r="P33" s="1405">
        <v>0</v>
      </c>
      <c r="Q33" s="1423">
        <v>0</v>
      </c>
      <c r="R33" s="265">
        <v>0</v>
      </c>
      <c r="S33" s="265">
        <v>0</v>
      </c>
      <c r="T33" s="265">
        <v>0</v>
      </c>
      <c r="U33" s="265">
        <v>0</v>
      </c>
      <c r="V33" s="265">
        <v>0</v>
      </c>
      <c r="W33" s="265">
        <v>0</v>
      </c>
      <c r="X33" s="265">
        <v>0</v>
      </c>
      <c r="Y33" s="265">
        <v>0</v>
      </c>
      <c r="Z33" s="265">
        <v>0</v>
      </c>
      <c r="AA33" s="512">
        <v>0</v>
      </c>
      <c r="AB33" s="513">
        <v>0</v>
      </c>
      <c r="AC33" s="361"/>
    </row>
    <row r="34" spans="1:29" ht="16.5" customHeight="1" thickBot="1" x14ac:dyDescent="0.25">
      <c r="A34" s="2420"/>
      <c r="B34" s="267" t="s">
        <v>245</v>
      </c>
      <c r="C34" s="510">
        <v>2</v>
      </c>
      <c r="D34" s="511">
        <v>90</v>
      </c>
      <c r="E34" s="511">
        <v>457</v>
      </c>
      <c r="F34" s="511">
        <v>2</v>
      </c>
      <c r="G34" s="511">
        <v>90</v>
      </c>
      <c r="H34" s="265">
        <v>457</v>
      </c>
      <c r="I34" s="265">
        <v>0</v>
      </c>
      <c r="J34" s="265">
        <v>0</v>
      </c>
      <c r="K34" s="265">
        <v>0</v>
      </c>
      <c r="L34" s="265">
        <v>0</v>
      </c>
      <c r="M34" s="265">
        <v>0</v>
      </c>
      <c r="N34" s="265">
        <v>0</v>
      </c>
      <c r="O34" s="265">
        <v>0</v>
      </c>
      <c r="P34" s="1405">
        <v>0</v>
      </c>
      <c r="Q34" s="1423">
        <v>0</v>
      </c>
      <c r="R34" s="265">
        <v>0</v>
      </c>
      <c r="S34" s="265">
        <v>1</v>
      </c>
      <c r="T34" s="265">
        <v>30</v>
      </c>
      <c r="U34" s="265">
        <v>1</v>
      </c>
      <c r="V34" s="265">
        <v>60</v>
      </c>
      <c r="W34" s="265">
        <v>0</v>
      </c>
      <c r="X34" s="265">
        <v>0</v>
      </c>
      <c r="Y34" s="265">
        <v>0</v>
      </c>
      <c r="Z34" s="265">
        <v>0</v>
      </c>
      <c r="AA34" s="512">
        <v>0</v>
      </c>
      <c r="AB34" s="513">
        <v>0</v>
      </c>
      <c r="AC34" s="361"/>
    </row>
    <row r="35" spans="1:29" ht="16.5" customHeight="1" thickTop="1" thickBot="1" x14ac:dyDescent="0.25">
      <c r="A35" s="2428"/>
      <c r="B35" s="872" t="s">
        <v>602</v>
      </c>
      <c r="C35" s="895">
        <f t="shared" ref="C35:AB35" si="39">SUM(C32:C34)</f>
        <v>6</v>
      </c>
      <c r="D35" s="896">
        <f t="shared" si="39"/>
        <v>197</v>
      </c>
      <c r="E35" s="896">
        <f t="shared" si="39"/>
        <v>985</v>
      </c>
      <c r="F35" s="896">
        <f t="shared" si="39"/>
        <v>6</v>
      </c>
      <c r="G35" s="896">
        <f t="shared" si="39"/>
        <v>197</v>
      </c>
      <c r="H35" s="895">
        <f t="shared" si="39"/>
        <v>985</v>
      </c>
      <c r="I35" s="895">
        <f t="shared" si="39"/>
        <v>2</v>
      </c>
      <c r="J35" s="895">
        <f t="shared" si="39"/>
        <v>0</v>
      </c>
      <c r="K35" s="895">
        <f t="shared" si="39"/>
        <v>0</v>
      </c>
      <c r="L35" s="895">
        <f t="shared" si="39"/>
        <v>0</v>
      </c>
      <c r="M35" s="895">
        <f t="shared" si="39"/>
        <v>0</v>
      </c>
      <c r="N35" s="895">
        <f t="shared" si="39"/>
        <v>0</v>
      </c>
      <c r="O35" s="895">
        <f t="shared" si="39"/>
        <v>0</v>
      </c>
      <c r="P35" s="1403">
        <f t="shared" si="39"/>
        <v>0</v>
      </c>
      <c r="Q35" s="1421">
        <f t="shared" si="39"/>
        <v>2</v>
      </c>
      <c r="R35" s="895">
        <f t="shared" si="39"/>
        <v>36</v>
      </c>
      <c r="S35" s="895">
        <f t="shared" si="39"/>
        <v>3</v>
      </c>
      <c r="T35" s="895">
        <f t="shared" si="39"/>
        <v>101</v>
      </c>
      <c r="U35" s="895">
        <f t="shared" si="39"/>
        <v>1</v>
      </c>
      <c r="V35" s="895">
        <f t="shared" si="39"/>
        <v>60</v>
      </c>
      <c r="W35" s="895">
        <f t="shared" si="39"/>
        <v>0</v>
      </c>
      <c r="X35" s="895">
        <f t="shared" si="39"/>
        <v>0</v>
      </c>
      <c r="Y35" s="895">
        <f t="shared" si="39"/>
        <v>0</v>
      </c>
      <c r="Z35" s="895">
        <f t="shared" si="39"/>
        <v>0</v>
      </c>
      <c r="AA35" s="895">
        <f t="shared" si="39"/>
        <v>0</v>
      </c>
      <c r="AB35" s="897">
        <f t="shared" si="39"/>
        <v>0</v>
      </c>
      <c r="AC35" s="361"/>
    </row>
    <row r="36" spans="1:29" ht="16.5" customHeight="1" x14ac:dyDescent="0.2">
      <c r="A36" s="2427" t="s">
        <v>450</v>
      </c>
      <c r="B36" s="267" t="s">
        <v>437</v>
      </c>
      <c r="C36" s="1176">
        <v>21</v>
      </c>
      <c r="D36" s="1176">
        <v>810</v>
      </c>
      <c r="E36" s="1176">
        <v>4352</v>
      </c>
      <c r="F36" s="1234">
        <v>20</v>
      </c>
      <c r="G36" s="1941">
        <v>710</v>
      </c>
      <c r="H36" s="1746">
        <v>3802</v>
      </c>
      <c r="I36" s="1746">
        <v>10</v>
      </c>
      <c r="J36" s="1746">
        <v>1</v>
      </c>
      <c r="K36" s="1746">
        <v>100</v>
      </c>
      <c r="L36" s="1746">
        <v>550</v>
      </c>
      <c r="M36" s="1746"/>
      <c r="N36" s="1746"/>
      <c r="O36" s="1746"/>
      <c r="P36" s="1755"/>
      <c r="Q36" s="1757">
        <v>18</v>
      </c>
      <c r="R36" s="1746">
        <v>350</v>
      </c>
      <c r="S36" s="1941"/>
      <c r="T36" s="1941"/>
      <c r="U36" s="1941">
        <v>1</v>
      </c>
      <c r="V36" s="1941">
        <v>100</v>
      </c>
      <c r="W36" s="1941">
        <v>2</v>
      </c>
      <c r="X36" s="1941">
        <v>360</v>
      </c>
      <c r="Y36" s="1746"/>
      <c r="Z36" s="1746"/>
      <c r="AA36" s="1748"/>
      <c r="AB36" s="1749"/>
      <c r="AC36" s="361"/>
    </row>
    <row r="37" spans="1:29" ht="16.5" customHeight="1" x14ac:dyDescent="0.2">
      <c r="A37" s="2420"/>
      <c r="B37" s="267" t="s">
        <v>246</v>
      </c>
      <c r="C37" s="1179">
        <v>2</v>
      </c>
      <c r="D37" s="1180">
        <v>55</v>
      </c>
      <c r="E37" s="1180">
        <v>288</v>
      </c>
      <c r="F37" s="1235">
        <v>2</v>
      </c>
      <c r="G37" s="1942">
        <v>55</v>
      </c>
      <c r="H37" s="1747">
        <v>288</v>
      </c>
      <c r="I37" s="1747">
        <v>1</v>
      </c>
      <c r="J37" s="1747"/>
      <c r="K37" s="1747"/>
      <c r="L37" s="1747"/>
      <c r="M37" s="1747"/>
      <c r="N37" s="1747"/>
      <c r="O37" s="1747"/>
      <c r="P37" s="1756"/>
      <c r="Q37" s="1758"/>
      <c r="R37" s="1747"/>
      <c r="S37" s="1942">
        <v>2</v>
      </c>
      <c r="T37" s="1942">
        <v>55</v>
      </c>
      <c r="U37" s="1942"/>
      <c r="V37" s="1942"/>
      <c r="W37" s="1942"/>
      <c r="X37" s="1942"/>
      <c r="Y37" s="1747"/>
      <c r="Z37" s="1747"/>
      <c r="AA37" s="1753"/>
      <c r="AB37" s="1754"/>
      <c r="AC37" s="361"/>
    </row>
    <row r="38" spans="1:29" ht="16.5" customHeight="1" x14ac:dyDescent="0.2">
      <c r="A38" s="2420"/>
      <c r="B38" s="267" t="s">
        <v>247</v>
      </c>
      <c r="C38" s="1179">
        <v>5</v>
      </c>
      <c r="D38" s="1180">
        <v>140</v>
      </c>
      <c r="E38" s="1180">
        <v>734</v>
      </c>
      <c r="F38" s="1235">
        <v>5</v>
      </c>
      <c r="G38" s="1942">
        <v>140</v>
      </c>
      <c r="H38" s="1747">
        <v>734</v>
      </c>
      <c r="I38" s="1747">
        <v>3</v>
      </c>
      <c r="J38" s="1747"/>
      <c r="K38" s="1747"/>
      <c r="L38" s="1747"/>
      <c r="M38" s="1747"/>
      <c r="N38" s="1747"/>
      <c r="O38" s="1747"/>
      <c r="P38" s="1756"/>
      <c r="Q38" s="1758"/>
      <c r="R38" s="1747"/>
      <c r="S38" s="1942">
        <v>5</v>
      </c>
      <c r="T38" s="1942">
        <v>140</v>
      </c>
      <c r="U38" s="1942"/>
      <c r="V38" s="1942"/>
      <c r="W38" s="1942"/>
      <c r="X38" s="1942"/>
      <c r="Y38" s="1747"/>
      <c r="Z38" s="1747"/>
      <c r="AA38" s="1753"/>
      <c r="AB38" s="1754"/>
      <c r="AC38" s="361"/>
    </row>
    <row r="39" spans="1:29" ht="16.5" customHeight="1" x14ac:dyDescent="0.2">
      <c r="A39" s="2420"/>
      <c r="B39" s="267" t="s">
        <v>248</v>
      </c>
      <c r="C39" s="1181">
        <v>5</v>
      </c>
      <c r="D39" s="1180">
        <v>130</v>
      </c>
      <c r="E39" s="1180">
        <v>671</v>
      </c>
      <c r="F39" s="1235">
        <v>5</v>
      </c>
      <c r="G39" s="1942">
        <v>130</v>
      </c>
      <c r="H39" s="1747">
        <v>671</v>
      </c>
      <c r="I39" s="1747">
        <v>5</v>
      </c>
      <c r="J39" s="1747"/>
      <c r="K39" s="1747"/>
      <c r="L39" s="1747"/>
      <c r="M39" s="1747"/>
      <c r="N39" s="1747"/>
      <c r="O39" s="1747"/>
      <c r="P39" s="1756"/>
      <c r="Q39" s="1758"/>
      <c r="R39" s="1747"/>
      <c r="S39" s="1942">
        <v>5</v>
      </c>
      <c r="T39" s="1942">
        <v>130</v>
      </c>
      <c r="U39" s="1942"/>
      <c r="V39" s="1942"/>
      <c r="W39" s="1942"/>
      <c r="X39" s="1942"/>
      <c r="Y39" s="1747"/>
      <c r="Z39" s="1747"/>
      <c r="AA39" s="1747"/>
      <c r="AB39" s="1661"/>
      <c r="AC39" s="361"/>
    </row>
    <row r="40" spans="1:29" ht="16.5" customHeight="1" x14ac:dyDescent="0.2">
      <c r="A40" s="2420"/>
      <c r="B40" s="267" t="s">
        <v>249</v>
      </c>
      <c r="C40" s="1179">
        <v>2</v>
      </c>
      <c r="D40" s="1180">
        <v>65</v>
      </c>
      <c r="E40" s="1180">
        <v>334</v>
      </c>
      <c r="F40" s="1235">
        <v>2</v>
      </c>
      <c r="G40" s="1942">
        <v>65</v>
      </c>
      <c r="H40" s="1747">
        <v>334</v>
      </c>
      <c r="I40" s="1747">
        <v>1</v>
      </c>
      <c r="J40" s="1747"/>
      <c r="K40" s="1747"/>
      <c r="L40" s="1747"/>
      <c r="M40" s="1747"/>
      <c r="N40" s="1747"/>
      <c r="O40" s="1747"/>
      <c r="P40" s="1756"/>
      <c r="Q40" s="1758">
        <v>2</v>
      </c>
      <c r="R40" s="1747">
        <v>35</v>
      </c>
      <c r="S40" s="1942"/>
      <c r="T40" s="1942"/>
      <c r="U40" s="1942"/>
      <c r="V40" s="1942"/>
      <c r="W40" s="1942"/>
      <c r="X40" s="1942"/>
      <c r="Y40" s="1747"/>
      <c r="Z40" s="1747"/>
      <c r="AA40" s="1753"/>
      <c r="AB40" s="1754"/>
      <c r="AC40" s="361"/>
    </row>
    <row r="41" spans="1:29" ht="16.5" customHeight="1" x14ac:dyDescent="0.2">
      <c r="A41" s="2420"/>
      <c r="B41" s="267" t="s">
        <v>250</v>
      </c>
      <c r="C41" s="1179"/>
      <c r="D41" s="1180"/>
      <c r="E41" s="1180"/>
      <c r="F41" s="1235">
        <v>0</v>
      </c>
      <c r="G41" s="1942"/>
      <c r="H41" s="1747"/>
      <c r="I41" s="1747"/>
      <c r="J41" s="1747"/>
      <c r="K41" s="1747"/>
      <c r="L41" s="1747"/>
      <c r="M41" s="1747"/>
      <c r="N41" s="1747"/>
      <c r="O41" s="1747"/>
      <c r="P41" s="1756"/>
      <c r="Q41" s="1758"/>
      <c r="R41" s="1747"/>
      <c r="S41" s="1942"/>
      <c r="T41" s="1942"/>
      <c r="U41" s="1942"/>
      <c r="V41" s="1942"/>
      <c r="W41" s="1942"/>
      <c r="X41" s="1942"/>
      <c r="Y41" s="1747"/>
      <c r="Z41" s="1747"/>
      <c r="AA41" s="1753"/>
      <c r="AB41" s="1754"/>
      <c r="AC41" s="361"/>
    </row>
    <row r="42" spans="1:29" ht="16.5" customHeight="1" x14ac:dyDescent="0.2">
      <c r="A42" s="2420"/>
      <c r="B42" s="267" t="s">
        <v>251</v>
      </c>
      <c r="C42" s="1181">
        <v>1</v>
      </c>
      <c r="D42" s="1180">
        <v>30</v>
      </c>
      <c r="E42" s="1180">
        <v>161</v>
      </c>
      <c r="F42" s="1235">
        <v>1</v>
      </c>
      <c r="G42" s="1942">
        <v>30</v>
      </c>
      <c r="H42" s="1747">
        <v>161</v>
      </c>
      <c r="I42" s="1747">
        <v>1</v>
      </c>
      <c r="J42" s="1747"/>
      <c r="K42" s="1747"/>
      <c r="L42" s="1747"/>
      <c r="M42" s="1747"/>
      <c r="N42" s="1747"/>
      <c r="O42" s="1747"/>
      <c r="P42" s="1756"/>
      <c r="Q42" s="1758"/>
      <c r="R42" s="1747"/>
      <c r="S42" s="1942">
        <v>1</v>
      </c>
      <c r="T42" s="1942">
        <v>30</v>
      </c>
      <c r="U42" s="1942"/>
      <c r="V42" s="1942"/>
      <c r="W42" s="1942"/>
      <c r="X42" s="1942"/>
      <c r="Y42" s="1747"/>
      <c r="Z42" s="1747"/>
      <c r="AA42" s="1747"/>
      <c r="AB42" s="1661"/>
      <c r="AC42" s="361"/>
    </row>
    <row r="43" spans="1:29" ht="16.5" customHeight="1" thickBot="1" x14ac:dyDescent="0.25">
      <c r="A43" s="2420"/>
      <c r="B43" s="267" t="s">
        <v>252</v>
      </c>
      <c r="C43" s="1179">
        <v>3</v>
      </c>
      <c r="D43" s="1180">
        <v>60</v>
      </c>
      <c r="E43" s="1180">
        <v>299</v>
      </c>
      <c r="F43" s="1235">
        <v>3</v>
      </c>
      <c r="G43" s="1942">
        <v>60</v>
      </c>
      <c r="H43" s="1747">
        <v>299</v>
      </c>
      <c r="I43" s="1747">
        <v>2</v>
      </c>
      <c r="J43" s="1747"/>
      <c r="K43" s="1747"/>
      <c r="L43" s="1747"/>
      <c r="M43" s="1747"/>
      <c r="N43" s="1747"/>
      <c r="O43" s="1747"/>
      <c r="P43" s="1756"/>
      <c r="Q43" s="1758"/>
      <c r="R43" s="1747"/>
      <c r="S43" s="1942">
        <v>3</v>
      </c>
      <c r="T43" s="1942">
        <v>60</v>
      </c>
      <c r="U43" s="1942"/>
      <c r="V43" s="1942"/>
      <c r="W43" s="1942"/>
      <c r="X43" s="1942"/>
      <c r="Y43" s="1747"/>
      <c r="Z43" s="1747"/>
      <c r="AA43" s="1753"/>
      <c r="AB43" s="1754"/>
      <c r="AC43" s="361"/>
    </row>
    <row r="44" spans="1:29" ht="16.5" customHeight="1" thickTop="1" thickBot="1" x14ac:dyDescent="0.25">
      <c r="A44" s="2428"/>
      <c r="B44" s="901" t="s">
        <v>603</v>
      </c>
      <c r="C44" s="1236">
        <f t="shared" ref="C44:AB44" si="40">SUM(C36:C43)</f>
        <v>39</v>
      </c>
      <c r="D44" s="1237">
        <f t="shared" si="40"/>
        <v>1290</v>
      </c>
      <c r="E44" s="1237">
        <f t="shared" si="40"/>
        <v>6839</v>
      </c>
      <c r="F44" s="1237">
        <f t="shared" si="40"/>
        <v>38</v>
      </c>
      <c r="G44" s="1237">
        <f t="shared" si="40"/>
        <v>1190</v>
      </c>
      <c r="H44" s="1236">
        <f t="shared" si="40"/>
        <v>6289</v>
      </c>
      <c r="I44" s="1236">
        <f t="shared" si="40"/>
        <v>23</v>
      </c>
      <c r="J44" s="1236">
        <f t="shared" si="40"/>
        <v>1</v>
      </c>
      <c r="K44" s="1236">
        <f t="shared" si="40"/>
        <v>100</v>
      </c>
      <c r="L44" s="1236">
        <f t="shared" si="40"/>
        <v>550</v>
      </c>
      <c r="M44" s="1236">
        <f t="shared" si="40"/>
        <v>0</v>
      </c>
      <c r="N44" s="1236">
        <f t="shared" si="40"/>
        <v>0</v>
      </c>
      <c r="O44" s="1236">
        <f t="shared" si="40"/>
        <v>0</v>
      </c>
      <c r="P44" s="1406">
        <f t="shared" si="40"/>
        <v>0</v>
      </c>
      <c r="Q44" s="1425">
        <f>SUM(Q36:Q43)</f>
        <v>20</v>
      </c>
      <c r="R44" s="1236">
        <f>SUM(R36:R43)</f>
        <v>385</v>
      </c>
      <c r="S44" s="1236">
        <f t="shared" si="40"/>
        <v>16</v>
      </c>
      <c r="T44" s="1236">
        <f t="shared" si="40"/>
        <v>415</v>
      </c>
      <c r="U44" s="1236">
        <f t="shared" si="40"/>
        <v>1</v>
      </c>
      <c r="V44" s="1236">
        <f t="shared" si="40"/>
        <v>100</v>
      </c>
      <c r="W44" s="1236">
        <f t="shared" si="40"/>
        <v>2</v>
      </c>
      <c r="X44" s="1236">
        <f t="shared" si="40"/>
        <v>360</v>
      </c>
      <c r="Y44" s="1236">
        <f t="shared" si="40"/>
        <v>0</v>
      </c>
      <c r="Z44" s="1236">
        <f t="shared" si="40"/>
        <v>0</v>
      </c>
      <c r="AA44" s="1236">
        <f t="shared" si="40"/>
        <v>0</v>
      </c>
      <c r="AB44" s="1238">
        <f t="shared" si="40"/>
        <v>0</v>
      </c>
      <c r="AC44" s="361"/>
    </row>
    <row r="45" spans="1:29" ht="16.5" customHeight="1" x14ac:dyDescent="0.2">
      <c r="A45" s="2427" t="s">
        <v>420</v>
      </c>
      <c r="B45" s="902" t="s">
        <v>340</v>
      </c>
      <c r="C45" s="1746">
        <v>14</v>
      </c>
      <c r="D45" s="1746">
        <v>523</v>
      </c>
      <c r="E45" s="1746">
        <v>2843</v>
      </c>
      <c r="F45" s="1750">
        <v>13</v>
      </c>
      <c r="G45" s="1750">
        <v>405</v>
      </c>
      <c r="H45" s="1746">
        <v>2292</v>
      </c>
      <c r="I45" s="1746">
        <v>0</v>
      </c>
      <c r="J45" s="1746"/>
      <c r="K45" s="1746"/>
      <c r="L45" s="1746"/>
      <c r="M45" s="1746">
        <v>1</v>
      </c>
      <c r="N45" s="1746">
        <v>118</v>
      </c>
      <c r="O45" s="1746">
        <v>551</v>
      </c>
      <c r="P45" s="1755">
        <v>1</v>
      </c>
      <c r="Q45" s="1757">
        <v>3</v>
      </c>
      <c r="R45" s="1746">
        <v>35</v>
      </c>
      <c r="S45" s="1746">
        <v>9</v>
      </c>
      <c r="T45" s="1746">
        <v>290</v>
      </c>
      <c r="U45" s="1746"/>
      <c r="V45" s="1746"/>
      <c r="W45" s="1746">
        <v>1</v>
      </c>
      <c r="X45" s="1746">
        <v>80</v>
      </c>
      <c r="Y45" s="1746">
        <v>1</v>
      </c>
      <c r="Z45" s="1746">
        <v>118</v>
      </c>
      <c r="AA45" s="1748"/>
      <c r="AB45" s="1749"/>
      <c r="AC45" s="361"/>
    </row>
    <row r="46" spans="1:29" ht="16.5" customHeight="1" x14ac:dyDescent="0.2">
      <c r="A46" s="2420"/>
      <c r="B46" s="514" t="s">
        <v>341</v>
      </c>
      <c r="C46" s="1751">
        <v>7</v>
      </c>
      <c r="D46" s="1752">
        <v>111</v>
      </c>
      <c r="E46" s="1752">
        <v>581</v>
      </c>
      <c r="F46" s="1752">
        <v>7</v>
      </c>
      <c r="G46" s="1752">
        <v>111</v>
      </c>
      <c r="H46" s="1747">
        <v>581</v>
      </c>
      <c r="I46" s="1747">
        <v>1</v>
      </c>
      <c r="J46" s="1747"/>
      <c r="K46" s="1747"/>
      <c r="L46" s="1747"/>
      <c r="M46" s="1747"/>
      <c r="N46" s="1747"/>
      <c r="O46" s="1747"/>
      <c r="P46" s="1756"/>
      <c r="Q46" s="1758">
        <v>3</v>
      </c>
      <c r="R46" s="1747">
        <v>74</v>
      </c>
      <c r="S46" s="1747">
        <v>4</v>
      </c>
      <c r="T46" s="1747">
        <v>37</v>
      </c>
      <c r="U46" s="1747"/>
      <c r="V46" s="1747"/>
      <c r="W46" s="1747"/>
      <c r="X46" s="1747"/>
      <c r="Y46" s="1747"/>
      <c r="Z46" s="1747"/>
      <c r="AA46" s="1753"/>
      <c r="AB46" s="1754"/>
      <c r="AC46" s="361"/>
    </row>
    <row r="47" spans="1:29" ht="16.5" customHeight="1" x14ac:dyDescent="0.2">
      <c r="A47" s="2420"/>
      <c r="B47" s="267" t="s">
        <v>272</v>
      </c>
      <c r="C47" s="1747">
        <v>2</v>
      </c>
      <c r="D47" s="1752">
        <v>304</v>
      </c>
      <c r="E47" s="1752">
        <v>1460</v>
      </c>
      <c r="F47" s="1752">
        <v>2</v>
      </c>
      <c r="G47" s="1752">
        <v>304</v>
      </c>
      <c r="H47" s="1747">
        <v>1460</v>
      </c>
      <c r="I47" s="1747">
        <v>1</v>
      </c>
      <c r="J47" s="1747"/>
      <c r="K47" s="1747"/>
      <c r="L47" s="1747"/>
      <c r="M47" s="1747"/>
      <c r="N47" s="1747"/>
      <c r="O47" s="1747"/>
      <c r="P47" s="1756"/>
      <c r="Q47" s="1758"/>
      <c r="R47" s="1747"/>
      <c r="S47" s="1747"/>
      <c r="T47" s="1747"/>
      <c r="U47" s="1747"/>
      <c r="V47" s="1747"/>
      <c r="W47" s="1747">
        <v>2</v>
      </c>
      <c r="X47" s="1747">
        <v>304</v>
      </c>
      <c r="Y47" s="1747"/>
      <c r="Z47" s="1747"/>
      <c r="AA47" s="1747">
        <v>2</v>
      </c>
      <c r="AB47" s="1661">
        <v>603</v>
      </c>
      <c r="AC47" s="361"/>
    </row>
    <row r="48" spans="1:29" ht="16.5" customHeight="1" x14ac:dyDescent="0.2">
      <c r="A48" s="2420"/>
      <c r="B48" s="267" t="s">
        <v>273</v>
      </c>
      <c r="C48" s="1751">
        <v>2</v>
      </c>
      <c r="D48" s="1752">
        <v>61</v>
      </c>
      <c r="E48" s="1752">
        <v>329</v>
      </c>
      <c r="F48" s="1752">
        <v>2</v>
      </c>
      <c r="G48" s="1752">
        <v>61</v>
      </c>
      <c r="H48" s="1747">
        <v>329</v>
      </c>
      <c r="I48" s="1747">
        <v>1</v>
      </c>
      <c r="J48" s="1747"/>
      <c r="K48" s="1747"/>
      <c r="L48" s="1747"/>
      <c r="M48" s="1747"/>
      <c r="N48" s="1747"/>
      <c r="O48" s="1747"/>
      <c r="P48" s="1756"/>
      <c r="Q48" s="1758">
        <v>1</v>
      </c>
      <c r="R48" s="1747">
        <v>15</v>
      </c>
      <c r="S48" s="1747">
        <v>1</v>
      </c>
      <c r="T48" s="1747">
        <v>46</v>
      </c>
      <c r="U48" s="1747"/>
      <c r="V48" s="1747"/>
      <c r="W48" s="1747"/>
      <c r="X48" s="1747"/>
      <c r="Y48" s="1747"/>
      <c r="Z48" s="1747"/>
      <c r="AA48" s="1753"/>
      <c r="AB48" s="1754"/>
      <c r="AC48" s="361"/>
    </row>
    <row r="49" spans="1:29" ht="16.5" customHeight="1" x14ac:dyDescent="0.2">
      <c r="A49" s="2420"/>
      <c r="B49" s="267" t="s">
        <v>274</v>
      </c>
      <c r="C49" s="1751">
        <v>9</v>
      </c>
      <c r="D49" s="1752">
        <v>270</v>
      </c>
      <c r="E49" s="1752">
        <v>1304</v>
      </c>
      <c r="F49" s="1752">
        <v>9</v>
      </c>
      <c r="G49" s="1752">
        <v>270</v>
      </c>
      <c r="H49" s="1747">
        <v>1304</v>
      </c>
      <c r="I49" s="1747">
        <v>0</v>
      </c>
      <c r="J49" s="1747"/>
      <c r="K49" s="1747"/>
      <c r="L49" s="1747"/>
      <c r="M49" s="1747"/>
      <c r="N49" s="1747"/>
      <c r="O49" s="1747"/>
      <c r="P49" s="1756"/>
      <c r="Q49" s="1758">
        <v>3</v>
      </c>
      <c r="R49" s="1747">
        <v>55</v>
      </c>
      <c r="S49" s="1747">
        <v>5</v>
      </c>
      <c r="T49" s="1747">
        <v>103</v>
      </c>
      <c r="U49" s="1747"/>
      <c r="V49" s="1747"/>
      <c r="W49" s="1747">
        <v>1</v>
      </c>
      <c r="X49" s="1747">
        <v>112</v>
      </c>
      <c r="Y49" s="1747"/>
      <c r="Z49" s="1747"/>
      <c r="AA49" s="1753"/>
      <c r="AB49" s="1754"/>
      <c r="AC49" s="361"/>
    </row>
    <row r="50" spans="1:29" ht="16.5" customHeight="1" x14ac:dyDescent="0.2">
      <c r="A50" s="2420"/>
      <c r="B50" s="267" t="s">
        <v>313</v>
      </c>
      <c r="C50" s="1747"/>
      <c r="D50" s="1752"/>
      <c r="E50" s="1752"/>
      <c r="F50" s="1752"/>
      <c r="G50" s="1752"/>
      <c r="H50" s="1747"/>
      <c r="I50" s="1747"/>
      <c r="J50" s="1747"/>
      <c r="K50" s="1747"/>
      <c r="L50" s="1747"/>
      <c r="M50" s="1747"/>
      <c r="N50" s="1747"/>
      <c r="O50" s="1747"/>
      <c r="P50" s="1756"/>
      <c r="Q50" s="1758"/>
      <c r="R50" s="1747"/>
      <c r="S50" s="1747"/>
      <c r="T50" s="1747"/>
      <c r="U50" s="1747"/>
      <c r="V50" s="1747"/>
      <c r="W50" s="1747"/>
      <c r="X50" s="1747"/>
      <c r="Y50" s="1747"/>
      <c r="Z50" s="1747"/>
      <c r="AA50" s="1747"/>
      <c r="AB50" s="1661"/>
      <c r="AC50" s="361"/>
    </row>
    <row r="51" spans="1:29" ht="16.5" customHeight="1" x14ac:dyDescent="0.2">
      <c r="A51" s="2420"/>
      <c r="B51" s="267" t="s">
        <v>342</v>
      </c>
      <c r="C51" s="1751">
        <v>1</v>
      </c>
      <c r="D51" s="1752">
        <v>112</v>
      </c>
      <c r="E51" s="1752">
        <v>537</v>
      </c>
      <c r="F51" s="1752">
        <v>1</v>
      </c>
      <c r="G51" s="1752">
        <v>112</v>
      </c>
      <c r="H51" s="1747">
        <v>537</v>
      </c>
      <c r="I51" s="1747">
        <v>1</v>
      </c>
      <c r="J51" s="1747"/>
      <c r="K51" s="1747"/>
      <c r="L51" s="1747"/>
      <c r="M51" s="1747"/>
      <c r="N51" s="1747"/>
      <c r="O51" s="1747"/>
      <c r="P51" s="1756"/>
      <c r="Q51" s="1758"/>
      <c r="R51" s="1747"/>
      <c r="S51" s="1747"/>
      <c r="T51" s="1747"/>
      <c r="U51" s="1747"/>
      <c r="V51" s="1747"/>
      <c r="W51" s="1747">
        <v>1</v>
      </c>
      <c r="X51" s="1747">
        <v>112</v>
      </c>
      <c r="Y51" s="1747"/>
      <c r="Z51" s="1747"/>
      <c r="AA51" s="1753"/>
      <c r="AB51" s="1754"/>
      <c r="AC51" s="361"/>
    </row>
    <row r="52" spans="1:29" ht="16.5" customHeight="1" x14ac:dyDescent="0.2">
      <c r="A52" s="2420"/>
      <c r="B52" s="267" t="s">
        <v>343</v>
      </c>
      <c r="C52" s="1751">
        <v>3</v>
      </c>
      <c r="D52" s="1752">
        <v>288</v>
      </c>
      <c r="E52" s="1752">
        <v>1376</v>
      </c>
      <c r="F52" s="1752">
        <v>2</v>
      </c>
      <c r="G52" s="1752">
        <v>40</v>
      </c>
      <c r="H52" s="1747">
        <v>186</v>
      </c>
      <c r="I52" s="1747">
        <v>0</v>
      </c>
      <c r="J52" s="1747">
        <v>1</v>
      </c>
      <c r="K52" s="1747">
        <v>248</v>
      </c>
      <c r="L52" s="1747">
        <v>1190</v>
      </c>
      <c r="M52" s="1747"/>
      <c r="N52" s="1747"/>
      <c r="O52" s="1747"/>
      <c r="P52" s="1756"/>
      <c r="Q52" s="1758">
        <v>2</v>
      </c>
      <c r="R52" s="1747">
        <v>40</v>
      </c>
      <c r="S52" s="1747"/>
      <c r="T52" s="1747"/>
      <c r="U52" s="1747"/>
      <c r="V52" s="1747"/>
      <c r="W52" s="1747">
        <v>1</v>
      </c>
      <c r="X52" s="1747">
        <v>248</v>
      </c>
      <c r="Y52" s="1747"/>
      <c r="Z52" s="1747"/>
      <c r="AA52" s="1753"/>
      <c r="AB52" s="1754"/>
      <c r="AC52" s="361"/>
    </row>
    <row r="53" spans="1:29" ht="16.5" customHeight="1" thickBot="1" x14ac:dyDescent="0.25">
      <c r="A53" s="2420"/>
      <c r="B53" s="267" t="s">
        <v>344</v>
      </c>
      <c r="C53" s="1751">
        <v>6</v>
      </c>
      <c r="D53" s="1752">
        <v>128</v>
      </c>
      <c r="E53" s="1752">
        <v>568</v>
      </c>
      <c r="F53" s="1752">
        <v>6</v>
      </c>
      <c r="G53" s="1752">
        <v>128</v>
      </c>
      <c r="H53" s="1747">
        <v>568</v>
      </c>
      <c r="I53" s="1747">
        <v>0</v>
      </c>
      <c r="J53" s="1747"/>
      <c r="K53" s="1747"/>
      <c r="L53" s="1747"/>
      <c r="M53" s="1747"/>
      <c r="N53" s="1747"/>
      <c r="O53" s="1747"/>
      <c r="P53" s="1756"/>
      <c r="Q53" s="1758">
        <v>4</v>
      </c>
      <c r="R53" s="1747">
        <v>60</v>
      </c>
      <c r="S53" s="1747">
        <v>1</v>
      </c>
      <c r="T53" s="1747">
        <v>29</v>
      </c>
      <c r="U53" s="1747"/>
      <c r="V53" s="1747"/>
      <c r="W53" s="1747">
        <v>1</v>
      </c>
      <c r="X53" s="1747">
        <v>39</v>
      </c>
      <c r="Y53" s="1747"/>
      <c r="Z53" s="1747"/>
      <c r="AA53" s="1753"/>
      <c r="AB53" s="1754"/>
      <c r="AC53" s="361"/>
    </row>
    <row r="54" spans="1:29" ht="16.5" customHeight="1" thickTop="1" thickBot="1" x14ac:dyDescent="0.25">
      <c r="A54" s="2428"/>
      <c r="B54" s="872" t="s">
        <v>602</v>
      </c>
      <c r="C54" s="895">
        <f>SUM(C45:C53)</f>
        <v>44</v>
      </c>
      <c r="D54" s="896">
        <f t="shared" ref="D54:X54" si="41">SUM(D45:D53)</f>
        <v>1797</v>
      </c>
      <c r="E54" s="896">
        <f t="shared" si="41"/>
        <v>8998</v>
      </c>
      <c r="F54" s="896">
        <f t="shared" si="41"/>
        <v>42</v>
      </c>
      <c r="G54" s="896">
        <f t="shared" si="41"/>
        <v>1431</v>
      </c>
      <c r="H54" s="895">
        <f t="shared" si="41"/>
        <v>7257</v>
      </c>
      <c r="I54" s="895">
        <f t="shared" si="41"/>
        <v>4</v>
      </c>
      <c r="J54" s="895">
        <f t="shared" si="41"/>
        <v>1</v>
      </c>
      <c r="K54" s="895">
        <f t="shared" si="41"/>
        <v>248</v>
      </c>
      <c r="L54" s="895">
        <f t="shared" si="41"/>
        <v>1190</v>
      </c>
      <c r="M54" s="895">
        <f t="shared" si="41"/>
        <v>1</v>
      </c>
      <c r="N54" s="895">
        <f t="shared" si="41"/>
        <v>118</v>
      </c>
      <c r="O54" s="895">
        <f t="shared" si="41"/>
        <v>551</v>
      </c>
      <c r="P54" s="1403">
        <f t="shared" si="41"/>
        <v>1</v>
      </c>
      <c r="Q54" s="1421">
        <f t="shared" si="41"/>
        <v>16</v>
      </c>
      <c r="R54" s="895">
        <f t="shared" si="41"/>
        <v>279</v>
      </c>
      <c r="S54" s="895">
        <f t="shared" si="41"/>
        <v>20</v>
      </c>
      <c r="T54" s="895">
        <f t="shared" si="41"/>
        <v>505</v>
      </c>
      <c r="U54" s="895">
        <f>SUM(U45:U53)</f>
        <v>0</v>
      </c>
      <c r="V54" s="895">
        <f>SUM(V45:V53)</f>
        <v>0</v>
      </c>
      <c r="W54" s="895">
        <f t="shared" si="41"/>
        <v>7</v>
      </c>
      <c r="X54" s="895">
        <f t="shared" si="41"/>
        <v>895</v>
      </c>
      <c r="Y54" s="895">
        <f>SUM(Y45:Y53)</f>
        <v>1</v>
      </c>
      <c r="Z54" s="895">
        <f>SUM(Z45:Z53)</f>
        <v>118</v>
      </c>
      <c r="AA54" s="895">
        <f>SUM(AA45:AA53)</f>
        <v>2</v>
      </c>
      <c r="AB54" s="897">
        <f>SUM(AB45:AB53)</f>
        <v>603</v>
      </c>
      <c r="AC54" s="361"/>
    </row>
    <row r="55" spans="1:29" ht="16.5" customHeight="1" x14ac:dyDescent="0.2">
      <c r="A55" s="2427" t="s">
        <v>421</v>
      </c>
      <c r="B55" s="903" t="s">
        <v>663</v>
      </c>
      <c r="C55" s="1746">
        <v>3</v>
      </c>
      <c r="D55" s="1746">
        <v>600</v>
      </c>
      <c r="E55" s="1746">
        <v>3081</v>
      </c>
      <c r="F55" s="1750">
        <v>2</v>
      </c>
      <c r="G55" s="1750">
        <v>250</v>
      </c>
      <c r="H55" s="1746">
        <v>1505</v>
      </c>
      <c r="I55" s="1746"/>
      <c r="J55" s="1746"/>
      <c r="K55" s="1746"/>
      <c r="L55" s="1746"/>
      <c r="M55" s="1746">
        <v>1</v>
      </c>
      <c r="N55" s="1746">
        <v>350</v>
      </c>
      <c r="O55" s="1746">
        <v>1576</v>
      </c>
      <c r="P55" s="1755">
        <v>3</v>
      </c>
      <c r="Q55" s="1757"/>
      <c r="R55" s="1746"/>
      <c r="S55" s="1746">
        <v>2</v>
      </c>
      <c r="T55" s="1746">
        <v>250</v>
      </c>
      <c r="U55" s="1746"/>
      <c r="V55" s="1746"/>
      <c r="W55" s="1746"/>
      <c r="X55" s="1746"/>
      <c r="Y55" s="1746">
        <v>1</v>
      </c>
      <c r="Z55" s="1746">
        <v>350</v>
      </c>
      <c r="AA55" s="1748"/>
      <c r="AB55" s="1749"/>
      <c r="AC55" s="361"/>
    </row>
    <row r="56" spans="1:29" ht="16.5" customHeight="1" x14ac:dyDescent="0.2">
      <c r="A56" s="2420"/>
      <c r="B56" s="267" t="s">
        <v>664</v>
      </c>
      <c r="C56" s="1747">
        <v>1</v>
      </c>
      <c r="D56" s="1752">
        <v>80</v>
      </c>
      <c r="E56" s="1752">
        <v>476</v>
      </c>
      <c r="F56" s="1752">
        <v>1</v>
      </c>
      <c r="G56" s="1752">
        <v>80</v>
      </c>
      <c r="H56" s="1752">
        <v>476</v>
      </c>
      <c r="I56" s="1752">
        <v>1</v>
      </c>
      <c r="J56" s="1752"/>
      <c r="K56" s="1752"/>
      <c r="L56" s="1752"/>
      <c r="M56" s="1752"/>
      <c r="N56" s="1747"/>
      <c r="O56" s="1751"/>
      <c r="P56" s="1407"/>
      <c r="Q56" s="1426"/>
      <c r="R56" s="1752"/>
      <c r="S56" s="1752"/>
      <c r="T56" s="1752"/>
      <c r="U56" s="1752">
        <v>1</v>
      </c>
      <c r="V56" s="1752">
        <v>80</v>
      </c>
      <c r="W56" s="1752"/>
      <c r="X56" s="1752"/>
      <c r="Y56" s="1752"/>
      <c r="Z56" s="1747"/>
      <c r="AA56" s="1752"/>
      <c r="AB56" s="1661"/>
      <c r="AC56" s="361"/>
    </row>
    <row r="57" spans="1:29" ht="16.5" customHeight="1" thickBot="1" x14ac:dyDescent="0.25">
      <c r="A57" s="2420"/>
      <c r="B57" s="267" t="s">
        <v>665</v>
      </c>
      <c r="C57" s="1751">
        <v>3</v>
      </c>
      <c r="D57" s="1752">
        <v>740</v>
      </c>
      <c r="E57" s="1752">
        <v>3710</v>
      </c>
      <c r="F57" s="1752">
        <v>1</v>
      </c>
      <c r="G57" s="1752">
        <v>80</v>
      </c>
      <c r="H57" s="1752">
        <v>479</v>
      </c>
      <c r="I57" s="1752"/>
      <c r="J57" s="1752"/>
      <c r="K57" s="1752"/>
      <c r="L57" s="1752"/>
      <c r="M57" s="1752">
        <v>2</v>
      </c>
      <c r="N57" s="1747">
        <v>660</v>
      </c>
      <c r="O57" s="1747">
        <v>3231</v>
      </c>
      <c r="P57" s="1756">
        <v>3</v>
      </c>
      <c r="Q57" s="1758"/>
      <c r="R57" s="1752"/>
      <c r="S57" s="1752"/>
      <c r="T57" s="1752"/>
      <c r="U57" s="1752">
        <v>1</v>
      </c>
      <c r="V57" s="1752">
        <v>80</v>
      </c>
      <c r="W57" s="1752"/>
      <c r="X57" s="1752"/>
      <c r="Y57" s="1752">
        <v>2</v>
      </c>
      <c r="Z57" s="1747">
        <v>660</v>
      </c>
      <c r="AA57" s="1752"/>
      <c r="AB57" s="1661"/>
      <c r="AC57" s="361"/>
    </row>
    <row r="58" spans="1:29" ht="16.5" customHeight="1" thickTop="1" thickBot="1" x14ac:dyDescent="0.25">
      <c r="A58" s="2421"/>
      <c r="B58" s="872" t="s">
        <v>666</v>
      </c>
      <c r="C58" s="895">
        <f t="shared" ref="C58:AB58" si="42">SUM(C55:C57)</f>
        <v>7</v>
      </c>
      <c r="D58" s="895">
        <f t="shared" si="42"/>
        <v>1420</v>
      </c>
      <c r="E58" s="895">
        <f t="shared" si="42"/>
        <v>7267</v>
      </c>
      <c r="F58" s="895">
        <f t="shared" si="42"/>
        <v>4</v>
      </c>
      <c r="G58" s="895">
        <f t="shared" si="42"/>
        <v>410</v>
      </c>
      <c r="H58" s="895">
        <f t="shared" si="42"/>
        <v>2460</v>
      </c>
      <c r="I58" s="895">
        <f t="shared" si="42"/>
        <v>1</v>
      </c>
      <c r="J58" s="895">
        <f t="shared" si="42"/>
        <v>0</v>
      </c>
      <c r="K58" s="895">
        <f t="shared" si="42"/>
        <v>0</v>
      </c>
      <c r="L58" s="895">
        <f t="shared" si="42"/>
        <v>0</v>
      </c>
      <c r="M58" s="895">
        <f t="shared" si="42"/>
        <v>3</v>
      </c>
      <c r="N58" s="895">
        <f t="shared" si="42"/>
        <v>1010</v>
      </c>
      <c r="O58" s="895">
        <f t="shared" si="42"/>
        <v>4807</v>
      </c>
      <c r="P58" s="1403">
        <f t="shared" si="42"/>
        <v>6</v>
      </c>
      <c r="Q58" s="1421">
        <f t="shared" si="42"/>
        <v>0</v>
      </c>
      <c r="R58" s="895">
        <f t="shared" si="42"/>
        <v>0</v>
      </c>
      <c r="S58" s="895">
        <f t="shared" si="42"/>
        <v>2</v>
      </c>
      <c r="T58" s="895">
        <f t="shared" si="42"/>
        <v>250</v>
      </c>
      <c r="U58" s="895">
        <f t="shared" si="42"/>
        <v>2</v>
      </c>
      <c r="V58" s="895">
        <f t="shared" si="42"/>
        <v>160</v>
      </c>
      <c r="W58" s="895">
        <f t="shared" si="42"/>
        <v>0</v>
      </c>
      <c r="X58" s="895">
        <f t="shared" si="42"/>
        <v>0</v>
      </c>
      <c r="Y58" s="895">
        <f t="shared" si="42"/>
        <v>3</v>
      </c>
      <c r="Z58" s="895">
        <f t="shared" si="42"/>
        <v>1010</v>
      </c>
      <c r="AA58" s="895">
        <f t="shared" si="42"/>
        <v>0</v>
      </c>
      <c r="AB58" s="897">
        <f t="shared" si="42"/>
        <v>0</v>
      </c>
      <c r="AC58" s="361"/>
    </row>
    <row r="59" spans="1:29" ht="16.5" customHeight="1" x14ac:dyDescent="0.2">
      <c r="A59" s="2419" t="s">
        <v>416</v>
      </c>
      <c r="B59" s="267" t="s">
        <v>561</v>
      </c>
      <c r="C59" s="264">
        <v>13</v>
      </c>
      <c r="D59" s="264">
        <v>998</v>
      </c>
      <c r="E59" s="264">
        <v>5800</v>
      </c>
      <c r="F59" s="509">
        <v>11</v>
      </c>
      <c r="G59" s="509">
        <v>230</v>
      </c>
      <c r="H59" s="264">
        <v>1267</v>
      </c>
      <c r="I59" s="264">
        <v>1</v>
      </c>
      <c r="J59" s="264"/>
      <c r="K59" s="264"/>
      <c r="L59" s="264"/>
      <c r="M59" s="264">
        <v>2</v>
      </c>
      <c r="N59" s="264">
        <v>768</v>
      </c>
      <c r="O59" s="264">
        <v>4533</v>
      </c>
      <c r="P59" s="1404">
        <v>2</v>
      </c>
      <c r="Q59" s="1422">
        <v>6</v>
      </c>
      <c r="R59" s="264">
        <v>78</v>
      </c>
      <c r="S59" s="264">
        <v>5</v>
      </c>
      <c r="T59" s="264">
        <v>152</v>
      </c>
      <c r="U59" s="264"/>
      <c r="V59" s="264"/>
      <c r="W59" s="264"/>
      <c r="X59" s="264"/>
      <c r="Y59" s="264">
        <v>2</v>
      </c>
      <c r="Z59" s="264">
        <v>768</v>
      </c>
      <c r="AA59" s="269"/>
      <c r="AB59" s="362"/>
      <c r="AC59" s="361"/>
    </row>
    <row r="60" spans="1:29" ht="16.5" customHeight="1" x14ac:dyDescent="0.2">
      <c r="A60" s="2420"/>
      <c r="B60" s="514" t="s">
        <v>562</v>
      </c>
      <c r="C60" s="265">
        <v>2</v>
      </c>
      <c r="D60" s="510">
        <v>47</v>
      </c>
      <c r="E60" s="510">
        <v>244</v>
      </c>
      <c r="F60" s="511">
        <v>2</v>
      </c>
      <c r="G60" s="511">
        <v>47</v>
      </c>
      <c r="H60" s="265">
        <v>244</v>
      </c>
      <c r="I60" s="265"/>
      <c r="J60" s="265"/>
      <c r="K60" s="265"/>
      <c r="L60" s="265"/>
      <c r="M60" s="265"/>
      <c r="N60" s="265"/>
      <c r="O60" s="265"/>
      <c r="P60" s="1405"/>
      <c r="Q60" s="1423">
        <v>1</v>
      </c>
      <c r="R60" s="265">
        <v>15</v>
      </c>
      <c r="S60" s="265">
        <v>1</v>
      </c>
      <c r="T60" s="265">
        <v>32</v>
      </c>
      <c r="U60" s="265"/>
      <c r="V60" s="265"/>
      <c r="W60" s="265"/>
      <c r="X60" s="265"/>
      <c r="Y60" s="265"/>
      <c r="Z60" s="265"/>
      <c r="AA60" s="265"/>
      <c r="AB60" s="363"/>
      <c r="AC60" s="361"/>
    </row>
    <row r="61" spans="1:29" ht="16.5" customHeight="1" thickBot="1" x14ac:dyDescent="0.25">
      <c r="A61" s="2420"/>
      <c r="B61" s="267" t="s">
        <v>563</v>
      </c>
      <c r="C61" s="510">
        <v>2</v>
      </c>
      <c r="D61" s="904">
        <v>24</v>
      </c>
      <c r="E61" s="904">
        <v>87</v>
      </c>
      <c r="F61" s="511">
        <v>2</v>
      </c>
      <c r="G61" s="511">
        <v>24</v>
      </c>
      <c r="H61" s="265">
        <v>87</v>
      </c>
      <c r="I61" s="265">
        <v>1</v>
      </c>
      <c r="J61" s="265"/>
      <c r="K61" s="265"/>
      <c r="L61" s="265"/>
      <c r="M61" s="265"/>
      <c r="N61" s="265"/>
      <c r="O61" s="265"/>
      <c r="P61" s="1405"/>
      <c r="Q61" s="1423">
        <v>2</v>
      </c>
      <c r="R61" s="265">
        <v>24</v>
      </c>
      <c r="S61" s="265"/>
      <c r="T61" s="265"/>
      <c r="U61" s="265"/>
      <c r="V61" s="265"/>
      <c r="W61" s="265"/>
      <c r="X61" s="265"/>
      <c r="Y61" s="265"/>
      <c r="Z61" s="265"/>
      <c r="AA61" s="512"/>
      <c r="AB61" s="513"/>
      <c r="AC61" s="361"/>
    </row>
    <row r="62" spans="1:29" ht="16.5" customHeight="1" thickTop="1" thickBot="1" x14ac:dyDescent="0.25">
      <c r="A62" s="2421"/>
      <c r="B62" s="872" t="s">
        <v>602</v>
      </c>
      <c r="C62" s="895">
        <f>SUM(C59:C61)</f>
        <v>17</v>
      </c>
      <c r="D62" s="896">
        <f t="shared" ref="D62:AB62" si="43">SUM(D59:D61)</f>
        <v>1069</v>
      </c>
      <c r="E62" s="896">
        <f t="shared" si="43"/>
        <v>6131</v>
      </c>
      <c r="F62" s="896">
        <f t="shared" si="43"/>
        <v>15</v>
      </c>
      <c r="G62" s="896">
        <f t="shared" si="43"/>
        <v>301</v>
      </c>
      <c r="H62" s="895">
        <f t="shared" si="43"/>
        <v>1598</v>
      </c>
      <c r="I62" s="895">
        <f t="shared" si="43"/>
        <v>2</v>
      </c>
      <c r="J62" s="895">
        <f t="shared" si="43"/>
        <v>0</v>
      </c>
      <c r="K62" s="895">
        <f t="shared" si="43"/>
        <v>0</v>
      </c>
      <c r="L62" s="895">
        <f t="shared" si="43"/>
        <v>0</v>
      </c>
      <c r="M62" s="895">
        <f t="shared" si="43"/>
        <v>2</v>
      </c>
      <c r="N62" s="895">
        <f t="shared" si="43"/>
        <v>768</v>
      </c>
      <c r="O62" s="895">
        <f t="shared" si="43"/>
        <v>4533</v>
      </c>
      <c r="P62" s="1403">
        <f t="shared" si="43"/>
        <v>2</v>
      </c>
      <c r="Q62" s="1421">
        <f t="shared" si="43"/>
        <v>9</v>
      </c>
      <c r="R62" s="895">
        <f t="shared" si="43"/>
        <v>117</v>
      </c>
      <c r="S62" s="895">
        <f t="shared" si="43"/>
        <v>6</v>
      </c>
      <c r="T62" s="895">
        <f t="shared" si="43"/>
        <v>184</v>
      </c>
      <c r="U62" s="895">
        <f t="shared" si="43"/>
        <v>0</v>
      </c>
      <c r="V62" s="895">
        <f t="shared" si="43"/>
        <v>0</v>
      </c>
      <c r="W62" s="895">
        <f t="shared" si="43"/>
        <v>0</v>
      </c>
      <c r="X62" s="895">
        <f t="shared" si="43"/>
        <v>0</v>
      </c>
      <c r="Y62" s="895">
        <f t="shared" si="43"/>
        <v>2</v>
      </c>
      <c r="Z62" s="895">
        <f t="shared" si="43"/>
        <v>768</v>
      </c>
      <c r="AA62" s="895">
        <f t="shared" si="43"/>
        <v>0</v>
      </c>
      <c r="AB62" s="897">
        <f t="shared" si="43"/>
        <v>0</v>
      </c>
      <c r="AC62" s="361"/>
    </row>
    <row r="63" spans="1:29" ht="16.5" customHeight="1" x14ac:dyDescent="0.2">
      <c r="A63" s="2419" t="s">
        <v>451</v>
      </c>
      <c r="B63" s="905" t="s">
        <v>718</v>
      </c>
      <c r="C63" s="1813">
        <v>1</v>
      </c>
      <c r="D63" s="1814">
        <v>440</v>
      </c>
      <c r="E63" s="1814">
        <v>2157.4739999999997</v>
      </c>
      <c r="F63" s="1815"/>
      <c r="G63" s="1815"/>
      <c r="H63" s="1816"/>
      <c r="I63" s="1816"/>
      <c r="J63" s="1816"/>
      <c r="K63" s="1816"/>
      <c r="L63" s="1816"/>
      <c r="M63" s="1816">
        <v>1</v>
      </c>
      <c r="N63" s="1816">
        <v>440</v>
      </c>
      <c r="O63" s="1816">
        <v>2157.4739999999997</v>
      </c>
      <c r="P63" s="1817">
        <v>0</v>
      </c>
      <c r="Q63" s="1818"/>
      <c r="R63" s="1816"/>
      <c r="S63" s="1816"/>
      <c r="T63" s="1816"/>
      <c r="U63" s="1816"/>
      <c r="V63" s="1816"/>
      <c r="W63" s="1816"/>
      <c r="X63" s="1816"/>
      <c r="Y63" s="1816">
        <v>1</v>
      </c>
      <c r="Z63" s="1816">
        <v>440</v>
      </c>
      <c r="AA63" s="1819">
        <v>1</v>
      </c>
      <c r="AB63" s="1820">
        <v>2157.4739999999997</v>
      </c>
      <c r="AC63" s="361"/>
    </row>
    <row r="64" spans="1:29" ht="16.5" customHeight="1" x14ac:dyDescent="0.2">
      <c r="A64" s="2420"/>
      <c r="B64" s="267" t="s">
        <v>719</v>
      </c>
      <c r="C64" s="1821">
        <v>4</v>
      </c>
      <c r="D64" s="1822">
        <v>606.75</v>
      </c>
      <c r="E64" s="1822">
        <v>3680.5454999999997</v>
      </c>
      <c r="F64" s="1823">
        <v>3</v>
      </c>
      <c r="G64" s="1823">
        <v>156</v>
      </c>
      <c r="H64" s="356">
        <v>952.36199999999985</v>
      </c>
      <c r="I64" s="1557">
        <v>0</v>
      </c>
      <c r="J64" s="1557">
        <v>0</v>
      </c>
      <c r="K64" s="1557">
        <v>0</v>
      </c>
      <c r="L64" s="1557">
        <v>0</v>
      </c>
      <c r="M64" s="1557">
        <v>1</v>
      </c>
      <c r="N64" s="1557">
        <v>450</v>
      </c>
      <c r="O64" s="1557">
        <v>2729.7</v>
      </c>
      <c r="P64" s="1410">
        <v>1</v>
      </c>
      <c r="Q64" s="1571">
        <v>0</v>
      </c>
      <c r="R64" s="1557">
        <v>0</v>
      </c>
      <c r="S64" s="1557">
        <v>0</v>
      </c>
      <c r="T64" s="1557">
        <v>0</v>
      </c>
      <c r="U64" s="1557">
        <v>3</v>
      </c>
      <c r="V64" s="1557">
        <v>156.75</v>
      </c>
      <c r="W64" s="1557">
        <v>0</v>
      </c>
      <c r="X64" s="1557">
        <v>0</v>
      </c>
      <c r="Y64" s="1557">
        <v>1</v>
      </c>
      <c r="Z64" s="1557">
        <v>450</v>
      </c>
      <c r="AA64" s="1558">
        <v>0</v>
      </c>
      <c r="AB64" s="366">
        <v>0</v>
      </c>
      <c r="AC64" s="361"/>
    </row>
    <row r="65" spans="1:29" ht="16.5" customHeight="1" x14ac:dyDescent="0.2">
      <c r="A65" s="2420"/>
      <c r="B65" s="267" t="s">
        <v>720</v>
      </c>
      <c r="C65" s="1821">
        <v>2</v>
      </c>
      <c r="D65" s="1822">
        <v>91</v>
      </c>
      <c r="E65" s="1822">
        <v>527.74199999999996</v>
      </c>
      <c r="F65" s="1823">
        <v>2</v>
      </c>
      <c r="G65" s="1823">
        <v>91</v>
      </c>
      <c r="H65" s="356">
        <v>527.74199999999996</v>
      </c>
      <c r="I65" s="1557">
        <v>2</v>
      </c>
      <c r="J65" s="1557"/>
      <c r="K65" s="1557"/>
      <c r="L65" s="1557"/>
      <c r="M65" s="1557"/>
      <c r="N65" s="1557"/>
      <c r="O65" s="1557"/>
      <c r="P65" s="1410"/>
      <c r="Q65" s="1571"/>
      <c r="R65" s="1557"/>
      <c r="S65" s="1557">
        <v>1</v>
      </c>
      <c r="T65" s="1557">
        <v>25</v>
      </c>
      <c r="U65" s="1557">
        <v>1</v>
      </c>
      <c r="V65" s="1557">
        <v>66</v>
      </c>
      <c r="W65" s="1557"/>
      <c r="X65" s="1557"/>
      <c r="Y65" s="1557"/>
      <c r="Z65" s="1557"/>
      <c r="AA65" s="1558">
        <v>2</v>
      </c>
      <c r="AB65" s="366">
        <v>165.96575999999999</v>
      </c>
      <c r="AC65" s="361"/>
    </row>
    <row r="66" spans="1:29" ht="16.5" customHeight="1" x14ac:dyDescent="0.2">
      <c r="A66" s="2420"/>
      <c r="B66" s="514" t="s">
        <v>721</v>
      </c>
      <c r="C66" s="1821"/>
      <c r="D66" s="1822"/>
      <c r="E66" s="1822"/>
      <c r="F66" s="1823"/>
      <c r="G66" s="1823"/>
      <c r="H66" s="356"/>
      <c r="I66" s="1557"/>
      <c r="J66" s="1557"/>
      <c r="K66" s="1557"/>
      <c r="L66" s="1557"/>
      <c r="M66" s="1557"/>
      <c r="N66" s="1557"/>
      <c r="O66" s="1557"/>
      <c r="P66" s="1410"/>
      <c r="Q66" s="1571"/>
      <c r="R66" s="1557"/>
      <c r="S66" s="1557"/>
      <c r="T66" s="1557"/>
      <c r="U66" s="1557"/>
      <c r="V66" s="1557"/>
      <c r="W66" s="1557"/>
      <c r="X66" s="1557"/>
      <c r="Y66" s="1557"/>
      <c r="Z66" s="1557"/>
      <c r="AA66" s="1557"/>
      <c r="AB66" s="366"/>
      <c r="AC66" s="361"/>
    </row>
    <row r="67" spans="1:29" ht="16.5" customHeight="1" x14ac:dyDescent="0.2">
      <c r="A67" s="2420"/>
      <c r="B67" s="514" t="s">
        <v>722</v>
      </c>
      <c r="C67" s="1821"/>
      <c r="D67" s="1822"/>
      <c r="E67" s="1822"/>
      <c r="F67" s="1823"/>
      <c r="G67" s="1823"/>
      <c r="H67" s="356"/>
      <c r="I67" s="1557"/>
      <c r="J67" s="1557"/>
      <c r="K67" s="1557"/>
      <c r="L67" s="1557"/>
      <c r="M67" s="1557"/>
      <c r="N67" s="1557"/>
      <c r="O67" s="1557"/>
      <c r="P67" s="1410"/>
      <c r="Q67" s="1571"/>
      <c r="R67" s="1557"/>
      <c r="S67" s="1557"/>
      <c r="T67" s="1557"/>
      <c r="U67" s="1557"/>
      <c r="V67" s="1557"/>
      <c r="W67" s="1557"/>
      <c r="X67" s="1557"/>
      <c r="Y67" s="1557"/>
      <c r="Z67" s="1557"/>
      <c r="AA67" s="1558"/>
      <c r="AB67" s="366"/>
      <c r="AC67" s="361"/>
    </row>
    <row r="68" spans="1:29" ht="16.5" customHeight="1" x14ac:dyDescent="0.2">
      <c r="A68" s="2420"/>
      <c r="B68" s="514" t="s">
        <v>723</v>
      </c>
      <c r="C68" s="1821"/>
      <c r="D68" s="1822"/>
      <c r="E68" s="1822"/>
      <c r="F68" s="1823"/>
      <c r="G68" s="1823"/>
      <c r="H68" s="356"/>
      <c r="I68" s="1557"/>
      <c r="J68" s="1557"/>
      <c r="K68" s="1557"/>
      <c r="L68" s="1557"/>
      <c r="M68" s="1557"/>
      <c r="N68" s="1557"/>
      <c r="O68" s="1557"/>
      <c r="P68" s="1410"/>
      <c r="Q68" s="1571"/>
      <c r="R68" s="1557"/>
      <c r="S68" s="1557"/>
      <c r="T68" s="1557"/>
      <c r="U68" s="1557"/>
      <c r="V68" s="1557"/>
      <c r="W68" s="1557"/>
      <c r="X68" s="1557"/>
      <c r="Y68" s="1557"/>
      <c r="Z68" s="1557"/>
      <c r="AA68" s="1558"/>
      <c r="AB68" s="366"/>
      <c r="AC68" s="361"/>
    </row>
    <row r="69" spans="1:29" ht="16.5" customHeight="1" thickBot="1" x14ac:dyDescent="0.25">
      <c r="A69" s="2420"/>
      <c r="B69" s="906" t="s">
        <v>253</v>
      </c>
      <c r="C69" s="1824">
        <v>10</v>
      </c>
      <c r="D69" s="1825">
        <v>1162.75</v>
      </c>
      <c r="E69" s="1825">
        <v>5505.4004999999997</v>
      </c>
      <c r="F69" s="1292">
        <v>8</v>
      </c>
      <c r="G69" s="1292">
        <v>408</v>
      </c>
      <c r="H69" s="1826">
        <v>1935.0539999999999</v>
      </c>
      <c r="I69" s="1827">
        <v>0</v>
      </c>
      <c r="J69" s="1557">
        <v>0</v>
      </c>
      <c r="K69" s="1557">
        <v>0</v>
      </c>
      <c r="L69" s="1826">
        <v>0</v>
      </c>
      <c r="M69" s="1557">
        <v>2</v>
      </c>
      <c r="N69" s="1557">
        <v>754</v>
      </c>
      <c r="O69" s="1557">
        <v>3571.8629999999998</v>
      </c>
      <c r="P69" s="1410">
        <v>3</v>
      </c>
      <c r="Q69" s="1571">
        <v>1</v>
      </c>
      <c r="R69" s="1557">
        <v>6</v>
      </c>
      <c r="S69" s="1557">
        <v>2</v>
      </c>
      <c r="T69" s="1557">
        <v>86</v>
      </c>
      <c r="U69" s="1557">
        <v>4</v>
      </c>
      <c r="V69" s="1557">
        <v>216.75</v>
      </c>
      <c r="W69" s="1557">
        <v>0</v>
      </c>
      <c r="X69" s="1557">
        <v>0</v>
      </c>
      <c r="Y69" s="1557">
        <v>2</v>
      </c>
      <c r="Z69" s="1557">
        <v>754</v>
      </c>
      <c r="AA69" s="1557">
        <v>3</v>
      </c>
      <c r="AB69" s="366">
        <v>2346.5309999999999</v>
      </c>
      <c r="AC69" s="361"/>
    </row>
    <row r="70" spans="1:29" ht="16.5" customHeight="1" thickTop="1" thickBot="1" x14ac:dyDescent="0.25">
      <c r="A70" s="2421"/>
      <c r="B70" s="872" t="s">
        <v>724</v>
      </c>
      <c r="C70" s="895">
        <f>SUM(C63:C69)</f>
        <v>17</v>
      </c>
      <c r="D70" s="896">
        <f t="shared" ref="D70:Z70" si="44">SUM(D63:D69)</f>
        <v>2300.5</v>
      </c>
      <c r="E70" s="896">
        <f t="shared" si="44"/>
        <v>11871.162</v>
      </c>
      <c r="F70" s="896">
        <f>SUM(F63:F69)</f>
        <v>13</v>
      </c>
      <c r="G70" s="896">
        <f>SUM(G63:G69)</f>
        <v>655</v>
      </c>
      <c r="H70" s="895">
        <f>SUM(H63:H69)</f>
        <v>3415.1579999999994</v>
      </c>
      <c r="I70" s="895">
        <f t="shared" ref="I70:P70" si="45">SUM(I63:I69)</f>
        <v>2</v>
      </c>
      <c r="J70" s="895">
        <f t="shared" si="45"/>
        <v>0</v>
      </c>
      <c r="K70" s="895">
        <f t="shared" si="45"/>
        <v>0</v>
      </c>
      <c r="L70" s="895">
        <f t="shared" si="45"/>
        <v>0</v>
      </c>
      <c r="M70" s="895">
        <f t="shared" si="45"/>
        <v>4</v>
      </c>
      <c r="N70" s="895">
        <f t="shared" si="45"/>
        <v>1644</v>
      </c>
      <c r="O70" s="895">
        <f t="shared" si="45"/>
        <v>8459.0369999999984</v>
      </c>
      <c r="P70" s="1403">
        <f t="shared" si="45"/>
        <v>4</v>
      </c>
      <c r="Q70" s="1421">
        <f t="shared" si="44"/>
        <v>1</v>
      </c>
      <c r="R70" s="895">
        <f t="shared" si="44"/>
        <v>6</v>
      </c>
      <c r="S70" s="895">
        <f t="shared" si="44"/>
        <v>3</v>
      </c>
      <c r="T70" s="895">
        <f t="shared" si="44"/>
        <v>111</v>
      </c>
      <c r="U70" s="895">
        <f t="shared" si="44"/>
        <v>8</v>
      </c>
      <c r="V70" s="895">
        <f t="shared" si="44"/>
        <v>439.5</v>
      </c>
      <c r="W70" s="895">
        <f>SUM(W63:W69)</f>
        <v>0</v>
      </c>
      <c r="X70" s="895">
        <f>SUM(X63:X69)</f>
        <v>0</v>
      </c>
      <c r="Y70" s="895">
        <f>SUM(Y63:Y69)</f>
        <v>4</v>
      </c>
      <c r="Z70" s="895">
        <f t="shared" si="44"/>
        <v>1644</v>
      </c>
      <c r="AA70" s="895">
        <f>SUM(AA63:AA69)</f>
        <v>6</v>
      </c>
      <c r="AB70" s="897">
        <f>SUM(AB63:AB69)</f>
        <v>4669.9707600000002</v>
      </c>
      <c r="AC70" s="361"/>
    </row>
    <row r="71" spans="1:29" ht="16.5" customHeight="1" x14ac:dyDescent="0.2">
      <c r="A71" s="2419" t="s">
        <v>427</v>
      </c>
      <c r="B71" s="267" t="s">
        <v>315</v>
      </c>
      <c r="C71" s="1746">
        <v>5</v>
      </c>
      <c r="D71" s="1746">
        <v>30</v>
      </c>
      <c r="E71" s="1746">
        <v>162</v>
      </c>
      <c r="F71" s="1750">
        <v>5</v>
      </c>
      <c r="G71" s="1746">
        <v>30</v>
      </c>
      <c r="H71" s="1746">
        <v>162</v>
      </c>
      <c r="I71" s="1746"/>
      <c r="J71" s="1746"/>
      <c r="K71" s="1746"/>
      <c r="L71" s="1746"/>
      <c r="M71" s="1746"/>
      <c r="N71" s="1746"/>
      <c r="O71" s="1746"/>
      <c r="P71" s="1755"/>
      <c r="Q71" s="1757">
        <v>5</v>
      </c>
      <c r="R71" s="1746">
        <v>30</v>
      </c>
      <c r="S71" s="1746"/>
      <c r="T71" s="1746"/>
      <c r="U71" s="1746"/>
      <c r="V71" s="1746"/>
      <c r="W71" s="1746"/>
      <c r="X71" s="1746"/>
      <c r="Y71" s="1746"/>
      <c r="Z71" s="1746"/>
      <c r="AA71" s="1748"/>
      <c r="AB71" s="1749"/>
      <c r="AC71" s="361"/>
    </row>
    <row r="72" spans="1:29" ht="16.5" customHeight="1" x14ac:dyDescent="0.2">
      <c r="A72" s="2420"/>
      <c r="B72" s="267" t="s">
        <v>353</v>
      </c>
      <c r="C72" s="1751">
        <v>6</v>
      </c>
      <c r="D72" s="1751">
        <v>187</v>
      </c>
      <c r="E72" s="1752">
        <v>936</v>
      </c>
      <c r="F72" s="1752">
        <v>6</v>
      </c>
      <c r="G72" s="1751"/>
      <c r="H72" s="1752"/>
      <c r="I72" s="1752">
        <v>3</v>
      </c>
      <c r="J72" s="1747"/>
      <c r="K72" s="1747"/>
      <c r="L72" s="1747"/>
      <c r="M72" s="1747"/>
      <c r="N72" s="1747"/>
      <c r="O72" s="1747"/>
      <c r="P72" s="1756"/>
      <c r="Q72" s="1758">
        <v>1</v>
      </c>
      <c r="R72" s="1747">
        <v>10</v>
      </c>
      <c r="S72" s="1752">
        <v>4</v>
      </c>
      <c r="T72" s="1751">
        <v>125</v>
      </c>
      <c r="U72" s="1747">
        <v>1</v>
      </c>
      <c r="V72" s="1747">
        <v>52</v>
      </c>
      <c r="W72" s="1747"/>
      <c r="X72" s="1747"/>
      <c r="Y72" s="1747"/>
      <c r="Z72" s="1747"/>
      <c r="AA72" s="1753">
        <v>4</v>
      </c>
      <c r="AB72" s="1754">
        <v>548</v>
      </c>
      <c r="AC72" s="361"/>
    </row>
    <row r="73" spans="1:29" ht="16.5" customHeight="1" thickBot="1" x14ac:dyDescent="0.25">
      <c r="A73" s="2420"/>
      <c r="B73" s="514" t="s">
        <v>431</v>
      </c>
      <c r="C73" s="1751">
        <v>5</v>
      </c>
      <c r="D73" s="1747">
        <v>140</v>
      </c>
      <c r="E73" s="1752">
        <v>700</v>
      </c>
      <c r="F73" s="1752">
        <v>5</v>
      </c>
      <c r="G73" s="1747">
        <v>140</v>
      </c>
      <c r="H73" s="1752">
        <v>700</v>
      </c>
      <c r="I73" s="1752">
        <v>4</v>
      </c>
      <c r="J73" s="1747"/>
      <c r="K73" s="1747"/>
      <c r="L73" s="1747"/>
      <c r="M73" s="1747"/>
      <c r="N73" s="1747"/>
      <c r="O73" s="1747"/>
      <c r="P73" s="1756"/>
      <c r="Q73" s="1758">
        <v>2</v>
      </c>
      <c r="R73" s="1747">
        <v>30</v>
      </c>
      <c r="S73" s="1752">
        <v>3</v>
      </c>
      <c r="T73" s="1747">
        <v>110</v>
      </c>
      <c r="U73" s="1747"/>
      <c r="V73" s="1747"/>
      <c r="W73" s="1747"/>
      <c r="X73" s="1747"/>
      <c r="Y73" s="1747"/>
      <c r="Z73" s="1747"/>
      <c r="AA73" s="1753">
        <v>1</v>
      </c>
      <c r="AB73" s="1754">
        <v>142</v>
      </c>
      <c r="AC73" s="361"/>
    </row>
    <row r="74" spans="1:29" ht="16.5" customHeight="1" thickTop="1" thickBot="1" x14ac:dyDescent="0.25">
      <c r="A74" s="2428"/>
      <c r="B74" s="872" t="s">
        <v>605</v>
      </c>
      <c r="C74" s="515">
        <f t="shared" ref="C74:P74" si="46">SUM(C71:C73)</f>
        <v>16</v>
      </c>
      <c r="D74" s="515">
        <f t="shared" si="46"/>
        <v>357</v>
      </c>
      <c r="E74" s="515">
        <f t="shared" si="46"/>
        <v>1798</v>
      </c>
      <c r="F74" s="516">
        <f t="shared" si="46"/>
        <v>16</v>
      </c>
      <c r="G74" s="516">
        <f t="shared" si="46"/>
        <v>170</v>
      </c>
      <c r="H74" s="515">
        <f t="shared" si="46"/>
        <v>862</v>
      </c>
      <c r="I74" s="515">
        <f t="shared" si="46"/>
        <v>7</v>
      </c>
      <c r="J74" s="515">
        <f t="shared" si="46"/>
        <v>0</v>
      </c>
      <c r="K74" s="515">
        <f t="shared" si="46"/>
        <v>0</v>
      </c>
      <c r="L74" s="515">
        <f t="shared" si="46"/>
        <v>0</v>
      </c>
      <c r="M74" s="515">
        <f t="shared" si="46"/>
        <v>0</v>
      </c>
      <c r="N74" s="515">
        <f t="shared" si="46"/>
        <v>0</v>
      </c>
      <c r="O74" s="515">
        <f t="shared" si="46"/>
        <v>0</v>
      </c>
      <c r="P74" s="1408">
        <f t="shared" si="46"/>
        <v>0</v>
      </c>
      <c r="Q74" s="1427">
        <f>SUM(Q71:Q73)</f>
        <v>8</v>
      </c>
      <c r="R74" s="515">
        <f>SUM(R71:R73)</f>
        <v>70</v>
      </c>
      <c r="S74" s="515">
        <f>SUM(S71:S73)</f>
        <v>7</v>
      </c>
      <c r="T74" s="515">
        <f>SUM(T71:T73)</f>
        <v>235</v>
      </c>
      <c r="U74" s="515">
        <f t="shared" ref="U74:AB74" si="47">SUM(U71:U73)</f>
        <v>1</v>
      </c>
      <c r="V74" s="515">
        <f t="shared" si="47"/>
        <v>52</v>
      </c>
      <c r="W74" s="515">
        <f t="shared" si="47"/>
        <v>0</v>
      </c>
      <c r="X74" s="515">
        <f t="shared" si="47"/>
        <v>0</v>
      </c>
      <c r="Y74" s="515">
        <f t="shared" si="47"/>
        <v>0</v>
      </c>
      <c r="Z74" s="515">
        <f t="shared" si="47"/>
        <v>0</v>
      </c>
      <c r="AA74" s="515">
        <f t="shared" si="47"/>
        <v>5</v>
      </c>
      <c r="AB74" s="517">
        <f t="shared" si="47"/>
        <v>690</v>
      </c>
      <c r="AC74" s="361"/>
    </row>
    <row r="75" spans="1:29" ht="16.5" customHeight="1" x14ac:dyDescent="0.2">
      <c r="A75" s="2065" t="s">
        <v>422</v>
      </c>
      <c r="B75" s="907" t="s">
        <v>725</v>
      </c>
      <c r="C75" s="1293">
        <v>1</v>
      </c>
      <c r="D75" s="1293">
        <v>457</v>
      </c>
      <c r="E75" s="1293">
        <v>2285</v>
      </c>
      <c r="F75" s="1556"/>
      <c r="G75" s="1556"/>
      <c r="H75" s="352"/>
      <c r="I75" s="352"/>
      <c r="J75" s="352"/>
      <c r="K75" s="352"/>
      <c r="L75" s="352"/>
      <c r="M75" s="352">
        <v>1</v>
      </c>
      <c r="N75" s="352">
        <v>457</v>
      </c>
      <c r="O75" s="352">
        <v>2285</v>
      </c>
      <c r="P75" s="1409">
        <v>1</v>
      </c>
      <c r="Q75" s="1428"/>
      <c r="R75" s="352"/>
      <c r="S75" s="352"/>
      <c r="T75" s="352"/>
      <c r="U75" s="352"/>
      <c r="V75" s="352"/>
      <c r="W75" s="352"/>
      <c r="X75" s="1294"/>
      <c r="Y75" s="1294">
        <v>1</v>
      </c>
      <c r="Z75" s="1294">
        <v>457</v>
      </c>
      <c r="AA75" s="1295"/>
      <c r="AB75" s="1296"/>
      <c r="AC75" s="361"/>
    </row>
    <row r="76" spans="1:29" ht="16.5" customHeight="1" x14ac:dyDescent="0.2">
      <c r="A76" s="2034"/>
      <c r="B76" s="514" t="s">
        <v>432</v>
      </c>
      <c r="C76" s="1297">
        <v>3</v>
      </c>
      <c r="D76" s="1298">
        <v>1621</v>
      </c>
      <c r="E76" s="1298">
        <v>8107</v>
      </c>
      <c r="F76" s="357"/>
      <c r="G76" s="357"/>
      <c r="H76" s="1557"/>
      <c r="I76" s="1557"/>
      <c r="J76" s="1557"/>
      <c r="K76" s="1557"/>
      <c r="L76" s="1557"/>
      <c r="M76" s="1557">
        <v>3</v>
      </c>
      <c r="N76" s="1557">
        <v>1621</v>
      </c>
      <c r="O76" s="1557">
        <v>8107</v>
      </c>
      <c r="P76" s="1410">
        <v>3</v>
      </c>
      <c r="Q76" s="1571"/>
      <c r="R76" s="1557"/>
      <c r="S76" s="1557"/>
      <c r="T76" s="1557"/>
      <c r="U76" s="1557"/>
      <c r="V76" s="1557"/>
      <c r="W76" s="1557"/>
      <c r="X76" s="1299"/>
      <c r="Y76" s="1299">
        <v>3</v>
      </c>
      <c r="Z76" s="1299">
        <v>1621</v>
      </c>
      <c r="AA76" s="1300">
        <v>1</v>
      </c>
      <c r="AB76" s="1301">
        <v>90</v>
      </c>
      <c r="AC76" s="361"/>
    </row>
    <row r="77" spans="1:29" ht="16.5" customHeight="1" x14ac:dyDescent="0.2">
      <c r="A77" s="2034"/>
      <c r="B77" s="267" t="s">
        <v>726</v>
      </c>
      <c r="C77" s="1297">
        <v>1</v>
      </c>
      <c r="D77" s="1298">
        <v>377</v>
      </c>
      <c r="E77" s="1298">
        <v>1886</v>
      </c>
      <c r="F77" s="357">
        <v>1</v>
      </c>
      <c r="G77" s="357">
        <v>377</v>
      </c>
      <c r="H77" s="1557">
        <v>1886</v>
      </c>
      <c r="I77" s="1557">
        <v>1</v>
      </c>
      <c r="J77" s="1557"/>
      <c r="K77" s="1557"/>
      <c r="L77" s="1557"/>
      <c r="M77" s="1557"/>
      <c r="N77" s="1557"/>
      <c r="O77" s="1557"/>
      <c r="P77" s="1410"/>
      <c r="Q77" s="1571"/>
      <c r="R77" s="1557"/>
      <c r="S77" s="1557"/>
      <c r="T77" s="1557"/>
      <c r="U77" s="1557"/>
      <c r="V77" s="1557"/>
      <c r="W77" s="1557"/>
      <c r="X77" s="1299"/>
      <c r="Y77" s="1299">
        <v>1</v>
      </c>
      <c r="Z77" s="1299">
        <v>377</v>
      </c>
      <c r="AA77" s="1300"/>
      <c r="AB77" s="1301"/>
      <c r="AC77" s="361"/>
    </row>
    <row r="78" spans="1:29" ht="16.5" customHeight="1" thickBot="1" x14ac:dyDescent="0.25">
      <c r="A78" s="2034"/>
      <c r="B78" s="267" t="s">
        <v>727</v>
      </c>
      <c r="C78" s="1299"/>
      <c r="D78" s="1298"/>
      <c r="E78" s="1298"/>
      <c r="F78" s="357"/>
      <c r="G78" s="357"/>
      <c r="H78" s="1557"/>
      <c r="I78" s="1557"/>
      <c r="J78" s="1557"/>
      <c r="K78" s="1557"/>
      <c r="L78" s="1557"/>
      <c r="M78" s="1557"/>
      <c r="N78" s="1557"/>
      <c r="O78" s="1557"/>
      <c r="P78" s="1410"/>
      <c r="Q78" s="1571"/>
      <c r="R78" s="1557"/>
      <c r="S78" s="1557"/>
      <c r="T78" s="1557"/>
      <c r="U78" s="1557"/>
      <c r="V78" s="1557"/>
      <c r="W78" s="1557"/>
      <c r="X78" s="1299"/>
      <c r="Y78" s="1299"/>
      <c r="Z78" s="1299"/>
      <c r="AA78" s="1299"/>
      <c r="AB78" s="1302"/>
      <c r="AC78" s="361"/>
    </row>
    <row r="79" spans="1:29" ht="16.5" customHeight="1" thickTop="1" thickBot="1" x14ac:dyDescent="0.25">
      <c r="A79" s="2035"/>
      <c r="B79" s="872" t="s">
        <v>728</v>
      </c>
      <c r="C79" s="1303">
        <f>SUM(C75:C78)</f>
        <v>5</v>
      </c>
      <c r="D79" s="1304">
        <f t="shared" ref="D79:Z79" si="48">SUM(D75:D78)</f>
        <v>2455</v>
      </c>
      <c r="E79" s="1304">
        <f t="shared" si="48"/>
        <v>12278</v>
      </c>
      <c r="F79" s="1949">
        <f t="shared" si="48"/>
        <v>1</v>
      </c>
      <c r="G79" s="1949">
        <f t="shared" si="48"/>
        <v>377</v>
      </c>
      <c r="H79" s="360">
        <f t="shared" si="48"/>
        <v>1886</v>
      </c>
      <c r="I79" s="360">
        <f t="shared" si="48"/>
        <v>1</v>
      </c>
      <c r="J79" s="360">
        <f t="shared" si="48"/>
        <v>0</v>
      </c>
      <c r="K79" s="360">
        <f t="shared" si="48"/>
        <v>0</v>
      </c>
      <c r="L79" s="360">
        <f t="shared" si="48"/>
        <v>0</v>
      </c>
      <c r="M79" s="360">
        <f t="shared" si="48"/>
        <v>4</v>
      </c>
      <c r="N79" s="360">
        <f t="shared" si="48"/>
        <v>2078</v>
      </c>
      <c r="O79" s="360">
        <f t="shared" si="48"/>
        <v>10392</v>
      </c>
      <c r="P79" s="1411">
        <f t="shared" si="48"/>
        <v>4</v>
      </c>
      <c r="Q79" s="1429">
        <f t="shared" si="48"/>
        <v>0</v>
      </c>
      <c r="R79" s="360">
        <f t="shared" si="48"/>
        <v>0</v>
      </c>
      <c r="S79" s="360">
        <f t="shared" si="48"/>
        <v>0</v>
      </c>
      <c r="T79" s="360">
        <f t="shared" si="48"/>
        <v>0</v>
      </c>
      <c r="U79" s="360">
        <f t="shared" si="48"/>
        <v>0</v>
      </c>
      <c r="V79" s="360">
        <f t="shared" si="48"/>
        <v>0</v>
      </c>
      <c r="W79" s="360">
        <f t="shared" si="48"/>
        <v>0</v>
      </c>
      <c r="X79" s="1303">
        <f t="shared" si="48"/>
        <v>0</v>
      </c>
      <c r="Y79" s="1303">
        <f t="shared" si="48"/>
        <v>5</v>
      </c>
      <c r="Z79" s="1303">
        <f t="shared" si="48"/>
        <v>2455</v>
      </c>
      <c r="AA79" s="1303">
        <f>SUM(AA75:AA78)</f>
        <v>1</v>
      </c>
      <c r="AB79" s="1305">
        <f>SUM(AB75:AB78)</f>
        <v>90</v>
      </c>
      <c r="AC79" s="361"/>
    </row>
    <row r="80" spans="1:29" ht="16.5" customHeight="1" x14ac:dyDescent="0.2">
      <c r="A80" s="2419" t="s">
        <v>322</v>
      </c>
      <c r="B80" s="1379" t="s">
        <v>515</v>
      </c>
      <c r="C80" s="1828">
        <v>1</v>
      </c>
      <c r="D80" s="352">
        <v>25</v>
      </c>
      <c r="E80" s="352">
        <v>132.25</v>
      </c>
      <c r="F80" s="353">
        <v>1</v>
      </c>
      <c r="G80" s="353">
        <v>25</v>
      </c>
      <c r="H80" s="352">
        <v>132.25</v>
      </c>
      <c r="I80" s="352"/>
      <c r="J80" s="352"/>
      <c r="K80" s="352"/>
      <c r="L80" s="352"/>
      <c r="M80" s="352"/>
      <c r="N80" s="352"/>
      <c r="O80" s="352"/>
      <c r="P80" s="1409"/>
      <c r="Q80" s="1428"/>
      <c r="R80" s="352"/>
      <c r="S80" s="352">
        <v>1</v>
      </c>
      <c r="T80" s="352">
        <v>25</v>
      </c>
      <c r="U80" s="352"/>
      <c r="V80" s="352"/>
      <c r="W80" s="352"/>
      <c r="X80" s="352"/>
      <c r="Y80" s="352"/>
      <c r="Z80" s="352"/>
      <c r="AA80" s="354"/>
      <c r="AB80" s="364"/>
      <c r="AC80" s="361" t="s">
        <v>681</v>
      </c>
    </row>
    <row r="81" spans="1:29" ht="16.5" customHeight="1" x14ac:dyDescent="0.2">
      <c r="A81" s="2420"/>
      <c r="B81" s="1376" t="s">
        <v>516</v>
      </c>
      <c r="C81" s="1829" t="s">
        <v>682</v>
      </c>
      <c r="D81" s="357">
        <v>6</v>
      </c>
      <c r="E81" s="357">
        <v>28.56</v>
      </c>
      <c r="F81" s="357">
        <v>1</v>
      </c>
      <c r="G81" s="357">
        <v>6</v>
      </c>
      <c r="H81" s="358">
        <v>28.56</v>
      </c>
      <c r="I81" s="358"/>
      <c r="J81" s="358"/>
      <c r="K81" s="358"/>
      <c r="L81" s="358"/>
      <c r="M81" s="358"/>
      <c r="N81" s="358"/>
      <c r="O81" s="358"/>
      <c r="P81" s="1410"/>
      <c r="Q81" s="1424">
        <v>1</v>
      </c>
      <c r="R81" s="358">
        <v>6</v>
      </c>
      <c r="S81" s="358"/>
      <c r="T81" s="358"/>
      <c r="U81" s="358"/>
      <c r="V81" s="358"/>
      <c r="W81" s="358"/>
      <c r="X81" s="358"/>
      <c r="Y81" s="358"/>
      <c r="Z81" s="358"/>
      <c r="AA81" s="359"/>
      <c r="AB81" s="365"/>
      <c r="AC81" s="361" t="s">
        <v>683</v>
      </c>
    </row>
    <row r="82" spans="1:29" ht="16.5" customHeight="1" x14ac:dyDescent="0.2">
      <c r="A82" s="2420"/>
      <c r="B82" s="1376" t="s">
        <v>517</v>
      </c>
      <c r="C82" s="1830" t="s">
        <v>689</v>
      </c>
      <c r="D82" s="357"/>
      <c r="E82" s="357"/>
      <c r="F82" s="357"/>
      <c r="G82" s="357"/>
      <c r="H82" s="358"/>
      <c r="I82" s="358"/>
      <c r="J82" s="358"/>
      <c r="K82" s="358"/>
      <c r="L82" s="358"/>
      <c r="M82" s="358"/>
      <c r="N82" s="358"/>
      <c r="O82" s="358"/>
      <c r="P82" s="1410"/>
      <c r="Q82" s="1424"/>
      <c r="R82" s="358"/>
      <c r="S82" s="358"/>
      <c r="T82" s="358"/>
      <c r="U82" s="358"/>
      <c r="V82" s="358"/>
      <c r="W82" s="358"/>
      <c r="X82" s="358"/>
      <c r="Y82" s="358"/>
      <c r="Z82" s="358"/>
      <c r="AA82" s="359"/>
      <c r="AB82" s="365"/>
      <c r="AC82" s="361"/>
    </row>
    <row r="83" spans="1:29" ht="15.75" customHeight="1" x14ac:dyDescent="0.2">
      <c r="A83" s="2420"/>
      <c r="B83" s="1376" t="s">
        <v>518</v>
      </c>
      <c r="C83" s="1831">
        <v>3</v>
      </c>
      <c r="D83" s="357">
        <v>26</v>
      </c>
      <c r="E83" s="357">
        <v>117.78</v>
      </c>
      <c r="F83" s="357">
        <v>3</v>
      </c>
      <c r="G83" s="357">
        <v>26</v>
      </c>
      <c r="H83" s="358">
        <v>117.78</v>
      </c>
      <c r="I83" s="358">
        <v>3</v>
      </c>
      <c r="J83" s="358"/>
      <c r="K83" s="358"/>
      <c r="L83" s="358"/>
      <c r="M83" s="358"/>
      <c r="N83" s="358"/>
      <c r="O83" s="358"/>
      <c r="P83" s="1410"/>
      <c r="Q83" s="1424">
        <v>3</v>
      </c>
      <c r="R83" s="358">
        <v>26</v>
      </c>
      <c r="S83" s="358"/>
      <c r="T83" s="358"/>
      <c r="U83" s="358"/>
      <c r="V83" s="358"/>
      <c r="W83" s="358"/>
      <c r="X83" s="358"/>
      <c r="Y83" s="358"/>
      <c r="Z83" s="358"/>
      <c r="AA83" s="358"/>
      <c r="AB83" s="366"/>
      <c r="AC83" s="361" t="s">
        <v>684</v>
      </c>
    </row>
    <row r="84" spans="1:29" ht="16.5" customHeight="1" x14ac:dyDescent="0.2">
      <c r="A84" s="2420"/>
      <c r="B84" s="1376" t="s">
        <v>519</v>
      </c>
      <c r="C84" s="1830" t="s">
        <v>690</v>
      </c>
      <c r="D84" s="357"/>
      <c r="E84" s="357"/>
      <c r="F84" s="357"/>
      <c r="G84" s="357"/>
      <c r="H84" s="358"/>
      <c r="I84" s="358"/>
      <c r="J84" s="358"/>
      <c r="K84" s="358"/>
      <c r="L84" s="358"/>
      <c r="M84" s="358"/>
      <c r="N84" s="358"/>
      <c r="O84" s="358"/>
      <c r="P84" s="1410"/>
      <c r="Q84" s="1424"/>
      <c r="R84" s="358"/>
      <c r="S84" s="358"/>
      <c r="T84" s="358"/>
      <c r="U84" s="358"/>
      <c r="V84" s="358"/>
      <c r="W84" s="358"/>
      <c r="X84" s="358"/>
      <c r="Y84" s="358"/>
      <c r="Z84" s="358"/>
      <c r="AA84" s="359"/>
      <c r="AB84" s="365"/>
      <c r="AC84" s="361"/>
    </row>
    <row r="85" spans="1:29" ht="16.5" customHeight="1" x14ac:dyDescent="0.2">
      <c r="A85" s="2420"/>
      <c r="B85" s="1376" t="s">
        <v>520</v>
      </c>
      <c r="C85" s="1830" t="s">
        <v>691</v>
      </c>
      <c r="D85" s="357"/>
      <c r="E85" s="357"/>
      <c r="F85" s="357"/>
      <c r="G85" s="357"/>
      <c r="H85" s="358"/>
      <c r="I85" s="358"/>
      <c r="J85" s="358"/>
      <c r="K85" s="358"/>
      <c r="L85" s="358"/>
      <c r="M85" s="358"/>
      <c r="N85" s="358"/>
      <c r="O85" s="358"/>
      <c r="P85" s="1410"/>
      <c r="Q85" s="1424"/>
      <c r="R85" s="358"/>
      <c r="S85" s="358"/>
      <c r="T85" s="358"/>
      <c r="U85" s="358"/>
      <c r="V85" s="358"/>
      <c r="W85" s="358"/>
      <c r="X85" s="358"/>
      <c r="Y85" s="358"/>
      <c r="Z85" s="358"/>
      <c r="AA85" s="359"/>
      <c r="AB85" s="365"/>
      <c r="AC85" s="361"/>
    </row>
    <row r="86" spans="1:29" ht="16.5" customHeight="1" x14ac:dyDescent="0.2">
      <c r="A86" s="2420"/>
      <c r="B86" s="1376" t="s">
        <v>521</v>
      </c>
      <c r="C86" s="1831" t="s">
        <v>692</v>
      </c>
      <c r="D86" s="357"/>
      <c r="E86" s="357"/>
      <c r="F86" s="357"/>
      <c r="G86" s="357"/>
      <c r="H86" s="358"/>
      <c r="I86" s="358"/>
      <c r="J86" s="358"/>
      <c r="K86" s="358"/>
      <c r="L86" s="358"/>
      <c r="M86" s="358"/>
      <c r="N86" s="358"/>
      <c r="O86" s="358"/>
      <c r="P86" s="1410"/>
      <c r="Q86" s="1424"/>
      <c r="R86" s="358"/>
      <c r="S86" s="358"/>
      <c r="T86" s="358"/>
      <c r="U86" s="358"/>
      <c r="V86" s="358"/>
      <c r="W86" s="358"/>
      <c r="X86" s="358"/>
      <c r="Y86" s="358"/>
      <c r="Z86" s="358"/>
      <c r="AA86" s="358"/>
      <c r="AB86" s="366"/>
      <c r="AC86" s="361"/>
    </row>
    <row r="87" spans="1:29" ht="16.5" customHeight="1" thickBot="1" x14ac:dyDescent="0.25">
      <c r="A87" s="2420"/>
      <c r="B87" s="1376" t="s">
        <v>522</v>
      </c>
      <c r="C87" s="356"/>
      <c r="D87" s="357"/>
      <c r="E87" s="357"/>
      <c r="F87" s="357"/>
      <c r="G87" s="357"/>
      <c r="H87" s="358"/>
      <c r="I87" s="358"/>
      <c r="J87" s="358"/>
      <c r="K87" s="358"/>
      <c r="L87" s="358"/>
      <c r="M87" s="358"/>
      <c r="N87" s="358"/>
      <c r="O87" s="358"/>
      <c r="P87" s="1410"/>
      <c r="Q87" s="1424"/>
      <c r="R87" s="358"/>
      <c r="S87" s="358"/>
      <c r="T87" s="358"/>
      <c r="U87" s="358"/>
      <c r="V87" s="358"/>
      <c r="W87" s="358"/>
      <c r="X87" s="358"/>
      <c r="Y87" s="358"/>
      <c r="Z87" s="358"/>
      <c r="AA87" s="359"/>
      <c r="AB87" s="365"/>
      <c r="AC87" s="361"/>
    </row>
    <row r="88" spans="1:29" ht="16.5" customHeight="1" thickTop="1" thickBot="1" x14ac:dyDescent="0.25">
      <c r="A88" s="2421"/>
      <c r="B88" s="1375" t="s">
        <v>602</v>
      </c>
      <c r="C88" s="1928" t="s">
        <v>688</v>
      </c>
      <c r="D88" s="360">
        <f t="shared" ref="D88:AB88" si="49">SUM(D80:D87)</f>
        <v>57</v>
      </c>
      <c r="E88" s="360">
        <f t="shared" si="49"/>
        <v>278.59000000000003</v>
      </c>
      <c r="F88" s="360">
        <f t="shared" si="49"/>
        <v>5</v>
      </c>
      <c r="G88" s="360">
        <f t="shared" si="49"/>
        <v>57</v>
      </c>
      <c r="H88" s="360">
        <f t="shared" si="49"/>
        <v>278.59000000000003</v>
      </c>
      <c r="I88" s="360">
        <f t="shared" si="49"/>
        <v>3</v>
      </c>
      <c r="J88" s="360">
        <f t="shared" si="49"/>
        <v>0</v>
      </c>
      <c r="K88" s="360">
        <f t="shared" si="49"/>
        <v>0</v>
      </c>
      <c r="L88" s="360">
        <f t="shared" si="49"/>
        <v>0</v>
      </c>
      <c r="M88" s="360">
        <f t="shared" si="49"/>
        <v>0</v>
      </c>
      <c r="N88" s="360">
        <f t="shared" si="49"/>
        <v>0</v>
      </c>
      <c r="O88" s="360">
        <f t="shared" si="49"/>
        <v>0</v>
      </c>
      <c r="P88" s="1411">
        <f t="shared" si="49"/>
        <v>0</v>
      </c>
      <c r="Q88" s="1429">
        <f t="shared" si="49"/>
        <v>4</v>
      </c>
      <c r="R88" s="360">
        <f t="shared" si="49"/>
        <v>32</v>
      </c>
      <c r="S88" s="360">
        <f t="shared" si="49"/>
        <v>1</v>
      </c>
      <c r="T88" s="360">
        <f t="shared" si="49"/>
        <v>25</v>
      </c>
      <c r="U88" s="360">
        <f t="shared" si="49"/>
        <v>0</v>
      </c>
      <c r="V88" s="360">
        <f t="shared" si="49"/>
        <v>0</v>
      </c>
      <c r="W88" s="360">
        <f t="shared" si="49"/>
        <v>0</v>
      </c>
      <c r="X88" s="360">
        <f t="shared" si="49"/>
        <v>0</v>
      </c>
      <c r="Y88" s="360">
        <f t="shared" si="49"/>
        <v>0</v>
      </c>
      <c r="Z88" s="360">
        <f t="shared" si="49"/>
        <v>0</v>
      </c>
      <c r="AA88" s="360">
        <f t="shared" si="49"/>
        <v>0</v>
      </c>
      <c r="AB88" s="367">
        <f t="shared" si="49"/>
        <v>0</v>
      </c>
      <c r="AC88" s="361"/>
    </row>
    <row r="89" spans="1:29" ht="16.5" customHeight="1" thickBot="1" x14ac:dyDescent="0.25">
      <c r="A89" s="908" t="s">
        <v>216</v>
      </c>
      <c r="B89" s="909" t="s">
        <v>433</v>
      </c>
      <c r="C89" s="910">
        <v>27</v>
      </c>
      <c r="D89" s="910">
        <v>995</v>
      </c>
      <c r="E89" s="910">
        <v>5205</v>
      </c>
      <c r="F89" s="911">
        <v>26</v>
      </c>
      <c r="G89" s="911">
        <v>542</v>
      </c>
      <c r="H89" s="910">
        <v>2835</v>
      </c>
      <c r="I89" s="910">
        <v>5</v>
      </c>
      <c r="J89" s="910">
        <v>0</v>
      </c>
      <c r="K89" s="910">
        <v>0</v>
      </c>
      <c r="L89" s="910">
        <v>0</v>
      </c>
      <c r="M89" s="910">
        <v>1</v>
      </c>
      <c r="N89" s="910">
        <v>338.3</v>
      </c>
      <c r="O89" s="910">
        <v>2284.1</v>
      </c>
      <c r="P89" s="1412">
        <v>3</v>
      </c>
      <c r="Q89" s="1430">
        <v>14</v>
      </c>
      <c r="R89" s="910">
        <v>165</v>
      </c>
      <c r="S89" s="910">
        <v>12</v>
      </c>
      <c r="T89" s="910">
        <v>377</v>
      </c>
      <c r="U89" s="910">
        <v>0</v>
      </c>
      <c r="V89" s="910">
        <v>0</v>
      </c>
      <c r="W89" s="910">
        <v>0</v>
      </c>
      <c r="X89" s="910">
        <v>0</v>
      </c>
      <c r="Y89" s="910">
        <v>1</v>
      </c>
      <c r="Z89" s="910">
        <v>453</v>
      </c>
      <c r="AA89" s="912">
        <v>0</v>
      </c>
      <c r="AB89" s="913">
        <v>0</v>
      </c>
      <c r="AC89" s="361"/>
    </row>
    <row r="90" spans="1:29" x14ac:dyDescent="0.2">
      <c r="A90" s="1357" t="s">
        <v>759</v>
      </c>
      <c r="B90" s="1358"/>
      <c r="C90" s="1359"/>
      <c r="D90" s="1359"/>
      <c r="E90" s="1359"/>
      <c r="F90" s="1359"/>
      <c r="G90" s="1359"/>
      <c r="H90" s="1359"/>
      <c r="I90" s="1359"/>
      <c r="J90" s="1359"/>
      <c r="K90" s="1359"/>
      <c r="L90" s="1359"/>
      <c r="M90" s="1359"/>
      <c r="N90" s="1359"/>
      <c r="O90" s="1359"/>
      <c r="P90" s="1359"/>
      <c r="Q90" s="914"/>
      <c r="R90" s="914"/>
      <c r="S90" s="914"/>
      <c r="T90" s="914"/>
      <c r="U90" s="914"/>
      <c r="V90" s="914"/>
      <c r="W90" s="914"/>
      <c r="X90" s="914"/>
      <c r="Y90" s="914"/>
      <c r="Z90" s="914"/>
      <c r="AA90" s="914"/>
      <c r="AB90" s="914"/>
    </row>
    <row r="91" spans="1:29" x14ac:dyDescent="0.2">
      <c r="A91" s="1360" t="s">
        <v>635</v>
      </c>
      <c r="B91" s="1360"/>
      <c r="C91" s="1360"/>
      <c r="D91" s="1360"/>
      <c r="E91" s="1360"/>
      <c r="F91" s="1360"/>
      <c r="G91" s="1360"/>
      <c r="H91" s="1360"/>
      <c r="I91" s="1360"/>
      <c r="J91" s="1360"/>
      <c r="K91" s="1360"/>
      <c r="L91" s="1360"/>
      <c r="M91" s="1360"/>
      <c r="N91" s="1360"/>
      <c r="O91" s="1360"/>
      <c r="P91" s="1360"/>
    </row>
    <row r="92" spans="1:29" x14ac:dyDescent="0.2">
      <c r="A92" s="1360" t="s">
        <v>636</v>
      </c>
      <c r="B92" s="1360"/>
      <c r="C92" s="1360"/>
      <c r="D92" s="1360"/>
      <c r="E92" s="1360"/>
      <c r="F92" s="1360"/>
      <c r="G92" s="1360"/>
      <c r="H92" s="1360"/>
      <c r="I92" s="1360"/>
      <c r="J92" s="1360"/>
      <c r="K92" s="1360"/>
      <c r="L92" s="1360"/>
      <c r="M92" s="1360"/>
      <c r="N92" s="1360"/>
      <c r="O92" s="1360"/>
      <c r="P92" s="1360"/>
    </row>
    <row r="93" spans="1:29" x14ac:dyDescent="0.2">
      <c r="A93" s="1360"/>
      <c r="B93" s="1360"/>
      <c r="C93" s="1360"/>
      <c r="D93" s="1360"/>
      <c r="E93" s="1360"/>
      <c r="F93" s="1360"/>
      <c r="G93" s="1360"/>
      <c r="H93" s="1360"/>
      <c r="I93" s="1360"/>
      <c r="J93" s="1360"/>
      <c r="K93" s="1360"/>
      <c r="L93" s="1360"/>
      <c r="M93" s="1360"/>
      <c r="N93" s="1360"/>
      <c r="O93" s="1360"/>
      <c r="P93" s="1360"/>
    </row>
    <row r="94" spans="1:29" x14ac:dyDescent="0.2">
      <c r="A94" s="1360"/>
      <c r="B94" s="1360"/>
      <c r="C94" s="1360"/>
      <c r="D94" s="1360"/>
      <c r="E94" s="1360"/>
      <c r="F94" s="1360"/>
      <c r="G94" s="1360"/>
      <c r="H94" s="1360"/>
      <c r="I94" s="1360"/>
      <c r="J94" s="1360"/>
      <c r="K94" s="1360"/>
      <c r="L94" s="1360"/>
      <c r="M94" s="1360"/>
      <c r="N94" s="1360"/>
      <c r="O94" s="1360"/>
      <c r="P94" s="1360"/>
    </row>
  </sheetData>
  <mergeCells count="31">
    <mergeCell ref="AA4:AB4"/>
    <mergeCell ref="Q4:Z4"/>
    <mergeCell ref="Q5:R5"/>
    <mergeCell ref="S5:T5"/>
    <mergeCell ref="U5:V5"/>
    <mergeCell ref="W5:X5"/>
    <mergeCell ref="Y5:Z5"/>
    <mergeCell ref="A80:A88"/>
    <mergeCell ref="A12:B12"/>
    <mergeCell ref="A13:A19"/>
    <mergeCell ref="A36:A44"/>
    <mergeCell ref="A45:A54"/>
    <mergeCell ref="A59:A62"/>
    <mergeCell ref="A71:A74"/>
    <mergeCell ref="A63:A70"/>
    <mergeCell ref="A27:A30"/>
    <mergeCell ref="A32:A35"/>
    <mergeCell ref="A55:A58"/>
    <mergeCell ref="A20:A22"/>
    <mergeCell ref="A23:A26"/>
    <mergeCell ref="A75:A79"/>
    <mergeCell ref="A11:B11"/>
    <mergeCell ref="A10:B10"/>
    <mergeCell ref="A9:B9"/>
    <mergeCell ref="C4:E4"/>
    <mergeCell ref="C5:E5"/>
    <mergeCell ref="A1:P1"/>
    <mergeCell ref="F4:P4"/>
    <mergeCell ref="B2:F2"/>
    <mergeCell ref="K2:L2"/>
    <mergeCell ref="A4:B8"/>
  </mergeCells>
  <phoneticPr fontId="6"/>
  <printOptions horizontalCentered="1"/>
  <pageMargins left="0.59055118110236227" right="0.59055118110236227" top="0.59055118110236227" bottom="0.39370078740157483" header="0.51181102362204722" footer="0.31496062992125984"/>
  <pageSetup paperSize="9" scale="83" firstPageNumber="24" fitToWidth="2" fitToHeight="2" pageOrder="overThenDown" orientation="portrait" r:id="rId1"/>
  <headerFooter scaleWithDoc="0" alignWithMargins="0">
    <oddHeader>&amp;R&amp;6　　　　</oddHeader>
    <oddFooter>&amp;C&amp;14-&amp;P -</oddFooter>
  </headerFooter>
  <rowBreaks count="1" manualBreakCount="1">
    <brk id="44" max="27" man="1"/>
  </rowBreaks>
  <colBreaks count="1" manualBreakCount="1">
    <brk id="16" max="8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B96"/>
  <sheetViews>
    <sheetView view="pageBreakPreview" zoomScale="70" zoomScaleNormal="75" zoomScaleSheetLayoutView="70" workbookViewId="0">
      <pane xSplit="2" ySplit="7" topLeftCell="C8" activePane="bottomRight" state="frozen"/>
      <selection activeCell="Q27" activeCellId="1" sqref="D27 Q27"/>
      <selection pane="topRight" activeCell="Q27" activeCellId="1" sqref="D27 Q27"/>
      <selection pane="bottomLeft" activeCell="Q27" activeCellId="1" sqref="D27 Q27"/>
      <selection pane="bottomRight" activeCell="Q27" activeCellId="1" sqref="D27 Q27"/>
    </sheetView>
  </sheetViews>
  <sheetFormatPr defaultColWidth="13.33203125" defaultRowHeight="16.2" x14ac:dyDescent="0.2"/>
  <cols>
    <col min="1" max="1" width="4.44140625" style="623" bestFit="1" customWidth="1"/>
    <col min="2" max="2" width="10.44140625" style="623" bestFit="1" customWidth="1"/>
    <col min="3" max="3" width="9.21875" style="623" customWidth="1"/>
    <col min="4" max="4" width="8.88671875" style="208" customWidth="1"/>
    <col min="5" max="5" width="9.109375" style="208" customWidth="1"/>
    <col min="6" max="6" width="5.44140625" style="208" bestFit="1" customWidth="1"/>
    <col min="7" max="7" width="10" style="208" customWidth="1"/>
    <col min="8" max="8" width="5.44140625" style="208" bestFit="1" customWidth="1"/>
    <col min="9" max="11" width="7.44140625" style="208" bestFit="1" customWidth="1"/>
    <col min="12" max="12" width="5.44140625" style="208" bestFit="1" customWidth="1"/>
    <col min="13" max="13" width="8.109375" style="208" customWidth="1"/>
    <col min="14" max="14" width="5.88671875" style="208" bestFit="1" customWidth="1"/>
    <col min="15" max="15" width="5.44140625" style="208" bestFit="1" customWidth="1"/>
    <col min="16" max="16" width="5.44140625" style="1045" bestFit="1" customWidth="1"/>
    <col min="17" max="17" width="11.21875" style="355" customWidth="1"/>
    <col min="18" max="18" width="5.44140625" style="1045" bestFit="1" customWidth="1"/>
    <col min="19" max="19" width="8.33203125" style="355" customWidth="1"/>
    <col min="20" max="20" width="6.77734375" style="355" bestFit="1" customWidth="1"/>
    <col min="21" max="21" width="8.88671875" style="355" customWidth="1"/>
    <col min="22" max="22" width="5.44140625" style="1045" bestFit="1" customWidth="1"/>
    <col min="23" max="23" width="5.88671875" style="355" bestFit="1" customWidth="1"/>
    <col min="24" max="25" width="7.44140625" style="355" bestFit="1" customWidth="1"/>
    <col min="26" max="26" width="4.33203125" style="208" customWidth="1"/>
    <col min="27" max="16384" width="13.33203125" style="208"/>
  </cols>
  <sheetData>
    <row r="1" spans="1:26" x14ac:dyDescent="0.2">
      <c r="A1" s="2200" t="s">
        <v>755</v>
      </c>
      <c r="B1" s="2200"/>
      <c r="C1" s="2200"/>
      <c r="D1" s="2200"/>
      <c r="E1" s="2200"/>
      <c r="F1" s="2200"/>
      <c r="G1" s="2200"/>
      <c r="H1" s="2200"/>
      <c r="I1" s="2453"/>
      <c r="J1" s="2453"/>
      <c r="K1" s="486"/>
      <c r="L1" s="486"/>
      <c r="M1" s="486"/>
      <c r="N1" s="486"/>
      <c r="O1" s="486"/>
      <c r="P1" s="918"/>
      <c r="Q1" s="391"/>
      <c r="R1" s="918"/>
      <c r="S1" s="391"/>
      <c r="T1" s="391"/>
      <c r="U1" s="391"/>
      <c r="V1" s="918"/>
      <c r="W1" s="391"/>
      <c r="X1" s="391"/>
      <c r="Y1" s="391"/>
    </row>
    <row r="2" spans="1:26" s="209" customFormat="1" ht="13.8" thickBot="1" x14ac:dyDescent="0.25">
      <c r="A2" s="550"/>
      <c r="B2" s="550"/>
      <c r="C2" s="550"/>
      <c r="D2" s="201"/>
      <c r="E2" s="201"/>
      <c r="F2" s="201"/>
      <c r="G2" s="201"/>
      <c r="H2" s="201"/>
      <c r="I2" s="201"/>
      <c r="J2" s="201"/>
      <c r="K2" s="201"/>
      <c r="L2" s="201"/>
      <c r="M2" s="201"/>
      <c r="N2" s="201"/>
      <c r="O2" s="201"/>
      <c r="P2" s="919"/>
      <c r="Q2" s="435"/>
      <c r="R2" s="919"/>
      <c r="S2" s="435"/>
      <c r="T2" s="435"/>
      <c r="U2" s="435"/>
      <c r="V2" s="919"/>
      <c r="W2" s="435"/>
      <c r="X2" s="435"/>
      <c r="Y2" s="435"/>
    </row>
    <row r="3" spans="1:26" ht="16.5" customHeight="1" x14ac:dyDescent="0.2">
      <c r="A3" s="2206" t="s">
        <v>86</v>
      </c>
      <c r="B3" s="2444"/>
      <c r="C3" s="920" t="s">
        <v>201</v>
      </c>
      <c r="D3" s="2454" t="s">
        <v>203</v>
      </c>
      <c r="E3" s="2455"/>
      <c r="F3" s="2455"/>
      <c r="G3" s="2455"/>
      <c r="H3" s="2455"/>
      <c r="I3" s="2455"/>
      <c r="J3" s="2456"/>
      <c r="K3" s="2450" t="s">
        <v>715</v>
      </c>
      <c r="L3" s="2451"/>
      <c r="M3" s="2451"/>
      <c r="N3" s="2451"/>
      <c r="O3" s="2452"/>
      <c r="P3" s="2432" t="s">
        <v>616</v>
      </c>
      <c r="Q3" s="2433"/>
      <c r="R3" s="2433"/>
      <c r="S3" s="2433"/>
      <c r="T3" s="2433"/>
      <c r="U3" s="2433"/>
      <c r="V3" s="2433"/>
      <c r="W3" s="2433"/>
      <c r="X3" s="2433"/>
      <c r="Y3" s="2434"/>
    </row>
    <row r="4" spans="1:26" ht="16.5" customHeight="1" x14ac:dyDescent="0.2">
      <c r="A4" s="2445"/>
      <c r="B4" s="2446"/>
      <c r="C4" s="921" t="s">
        <v>59</v>
      </c>
      <c r="D4" s="922"/>
      <c r="E4" s="923"/>
      <c r="F4" s="924"/>
      <c r="G4" s="924"/>
      <c r="H4" s="924"/>
      <c r="I4" s="923"/>
      <c r="J4" s="924"/>
      <c r="K4" s="925"/>
      <c r="L4" s="926"/>
      <c r="M4" s="926"/>
      <c r="N4" s="926"/>
      <c r="O4" s="927"/>
      <c r="P4" s="2442" t="s">
        <v>617</v>
      </c>
      <c r="Q4" s="2443"/>
      <c r="R4" s="2435" t="s">
        <v>618</v>
      </c>
      <c r="S4" s="2436"/>
      <c r="T4" s="2436"/>
      <c r="U4" s="2437"/>
      <c r="V4" s="2435" t="s">
        <v>619</v>
      </c>
      <c r="W4" s="2436"/>
      <c r="X4" s="2436"/>
      <c r="Y4" s="2441"/>
    </row>
    <row r="5" spans="1:26" ht="16.5" customHeight="1" x14ac:dyDescent="0.2">
      <c r="A5" s="2445"/>
      <c r="B5" s="2446"/>
      <c r="C5" s="921" t="s">
        <v>202</v>
      </c>
      <c r="D5" s="928" t="s">
        <v>26</v>
      </c>
      <c r="E5" s="928" t="s">
        <v>18</v>
      </c>
      <c r="F5" s="928" t="s">
        <v>240</v>
      </c>
      <c r="G5" s="928" t="s">
        <v>33</v>
      </c>
      <c r="H5" s="928" t="s">
        <v>241</v>
      </c>
      <c r="I5" s="928" t="s">
        <v>19</v>
      </c>
      <c r="J5" s="928" t="s">
        <v>32</v>
      </c>
      <c r="K5" s="929" t="s">
        <v>18</v>
      </c>
      <c r="L5" s="1046" t="s">
        <v>623</v>
      </c>
      <c r="M5" s="1062" t="s">
        <v>33</v>
      </c>
      <c r="N5" s="1080" t="s">
        <v>624</v>
      </c>
      <c r="O5" s="930" t="s">
        <v>625</v>
      </c>
      <c r="P5" s="1986" t="s">
        <v>620</v>
      </c>
      <c r="Q5" s="928" t="s">
        <v>29</v>
      </c>
      <c r="R5" s="1324" t="s">
        <v>620</v>
      </c>
      <c r="S5" s="1325" t="s">
        <v>621</v>
      </c>
      <c r="T5" s="1326"/>
      <c r="U5" s="1327"/>
      <c r="V5" s="1324" t="s">
        <v>620</v>
      </c>
      <c r="W5" s="1325" t="s">
        <v>621</v>
      </c>
      <c r="X5" s="1326"/>
      <c r="Y5" s="1328"/>
    </row>
    <row r="6" spans="1:26" ht="16.5" customHeight="1" x14ac:dyDescent="0.2">
      <c r="A6" s="2445"/>
      <c r="B6" s="2446"/>
      <c r="C6" s="1938" t="s">
        <v>435</v>
      </c>
      <c r="D6" s="928"/>
      <c r="E6" s="928" t="s">
        <v>21</v>
      </c>
      <c r="F6" s="928" t="s">
        <v>439</v>
      </c>
      <c r="G6" s="928" t="s">
        <v>35</v>
      </c>
      <c r="H6" s="928" t="s">
        <v>242</v>
      </c>
      <c r="I6" s="928" t="s">
        <v>21</v>
      </c>
      <c r="J6" s="928" t="s">
        <v>34</v>
      </c>
      <c r="K6" s="929" t="s">
        <v>21</v>
      </c>
      <c r="L6" s="930" t="s">
        <v>626</v>
      </c>
      <c r="M6" s="1381" t="s">
        <v>35</v>
      </c>
      <c r="N6" s="929" t="s">
        <v>627</v>
      </c>
      <c r="O6" s="930" t="s">
        <v>628</v>
      </c>
      <c r="P6" s="1986" t="s">
        <v>622</v>
      </c>
      <c r="Q6" s="928" t="s">
        <v>26</v>
      </c>
      <c r="R6" s="1329" t="s">
        <v>622</v>
      </c>
      <c r="S6" s="1330" t="s">
        <v>195</v>
      </c>
      <c r="T6" s="1331" t="s">
        <v>36</v>
      </c>
      <c r="U6" s="1332" t="s">
        <v>37</v>
      </c>
      <c r="V6" s="1329" t="s">
        <v>622</v>
      </c>
      <c r="W6" s="1330" t="s">
        <v>195</v>
      </c>
      <c r="X6" s="1333" t="s">
        <v>38</v>
      </c>
      <c r="Y6" s="1334" t="s">
        <v>32</v>
      </c>
      <c r="Z6" s="203"/>
    </row>
    <row r="7" spans="1:26" ht="16.5" customHeight="1" thickBot="1" x14ac:dyDescent="0.25">
      <c r="A7" s="2447"/>
      <c r="B7" s="2448"/>
      <c r="C7" s="931" t="s">
        <v>31</v>
      </c>
      <c r="D7" s="932" t="s">
        <v>31</v>
      </c>
      <c r="E7" s="932" t="s">
        <v>31</v>
      </c>
      <c r="F7" s="932" t="s">
        <v>31</v>
      </c>
      <c r="G7" s="932" t="s">
        <v>31</v>
      </c>
      <c r="H7" s="932" t="s">
        <v>31</v>
      </c>
      <c r="I7" s="932" t="s">
        <v>31</v>
      </c>
      <c r="J7" s="932" t="s">
        <v>31</v>
      </c>
      <c r="K7" s="933" t="s">
        <v>31</v>
      </c>
      <c r="L7" s="934" t="s">
        <v>31</v>
      </c>
      <c r="M7" s="1063" t="s">
        <v>31</v>
      </c>
      <c r="N7" s="933" t="s">
        <v>31</v>
      </c>
      <c r="O7" s="934" t="s">
        <v>31</v>
      </c>
      <c r="P7" s="1987"/>
      <c r="Q7" s="932" t="s">
        <v>31</v>
      </c>
      <c r="R7" s="1335"/>
      <c r="S7" s="934" t="s">
        <v>31</v>
      </c>
      <c r="T7" s="934" t="s">
        <v>31</v>
      </c>
      <c r="U7" s="934" t="s">
        <v>31</v>
      </c>
      <c r="V7" s="1336"/>
      <c r="W7" s="934" t="s">
        <v>31</v>
      </c>
      <c r="X7" s="934" t="s">
        <v>31</v>
      </c>
      <c r="Y7" s="1431" t="s">
        <v>31</v>
      </c>
      <c r="Z7" s="203"/>
    </row>
    <row r="8" spans="1:26" s="388" customFormat="1" ht="16.5" customHeight="1" thickBot="1" x14ac:dyDescent="0.25">
      <c r="A8" s="2445" t="s">
        <v>358</v>
      </c>
      <c r="B8" s="2446"/>
      <c r="C8" s="935">
        <f>SUM(C9:C11)</f>
        <v>1900.49</v>
      </c>
      <c r="D8" s="936">
        <f>SUM(D9:D11)</f>
        <v>1640.46</v>
      </c>
      <c r="E8" s="937">
        <f>SUM(E9:E11)</f>
        <v>1677.87</v>
      </c>
      <c r="F8" s="937">
        <f t="shared" ref="F8:Y8" si="0">SUM(F9:F11)</f>
        <v>6.1</v>
      </c>
      <c r="G8" s="936">
        <f>SUM(G9:G11)</f>
        <v>1600.72</v>
      </c>
      <c r="H8" s="937">
        <f t="shared" si="0"/>
        <v>14.17</v>
      </c>
      <c r="I8" s="936">
        <f t="shared" si="0"/>
        <v>53.589999999999996</v>
      </c>
      <c r="J8" s="937">
        <f t="shared" si="0"/>
        <v>36.1</v>
      </c>
      <c r="K8" s="938">
        <f>SUM(K9:K11)</f>
        <v>153.65</v>
      </c>
      <c r="L8" s="1047">
        <f>SUM(L9:L11)</f>
        <v>0</v>
      </c>
      <c r="M8" s="1047">
        <f>SUM(M9:M11)</f>
        <v>446.9</v>
      </c>
      <c r="N8" s="938">
        <f t="shared" si="0"/>
        <v>3.4</v>
      </c>
      <c r="O8" s="939">
        <f t="shared" si="0"/>
        <v>0</v>
      </c>
      <c r="P8" s="1988">
        <f t="shared" si="0"/>
        <v>128</v>
      </c>
      <c r="Q8" s="940">
        <f>SUM(Q9:Q11)</f>
        <v>1191.2</v>
      </c>
      <c r="R8" s="941">
        <f t="shared" si="0"/>
        <v>153</v>
      </c>
      <c r="S8" s="940">
        <f>SUM(S9:S11)</f>
        <v>1311.48</v>
      </c>
      <c r="T8" s="942">
        <f>SUM(T9:T11)</f>
        <v>95.9</v>
      </c>
      <c r="U8" s="943">
        <f>SUM(U9:U11)</f>
        <v>1222.2000000000003</v>
      </c>
      <c r="V8" s="944">
        <f t="shared" si="0"/>
        <v>7</v>
      </c>
      <c r="W8" s="943">
        <f t="shared" si="0"/>
        <v>53.589999999999996</v>
      </c>
      <c r="X8" s="943">
        <f t="shared" si="0"/>
        <v>17.490000000000002</v>
      </c>
      <c r="Y8" s="945">
        <f t="shared" si="0"/>
        <v>36.1</v>
      </c>
      <c r="Z8" s="387"/>
    </row>
    <row r="9" spans="1:26" s="388" customFormat="1" ht="16.5" customHeight="1" x14ac:dyDescent="0.2">
      <c r="A9" s="2054" t="s">
        <v>92</v>
      </c>
      <c r="B9" s="2055"/>
      <c r="C9" s="398">
        <f>SUM(C12:C14)</f>
        <v>589.1</v>
      </c>
      <c r="D9" s="399">
        <f t="shared" ref="D9:Y9" si="1">SUM(D12:D14)</f>
        <v>454.20000000000005</v>
      </c>
      <c r="E9" s="398">
        <f t="shared" si="1"/>
        <v>439.6</v>
      </c>
      <c r="F9" s="399">
        <f t="shared" si="1"/>
        <v>4.0999999999999996</v>
      </c>
      <c r="G9" s="399">
        <f t="shared" si="1"/>
        <v>373.6</v>
      </c>
      <c r="H9" s="398">
        <f t="shared" si="1"/>
        <v>8.1999999999999993</v>
      </c>
      <c r="I9" s="399">
        <f t="shared" si="1"/>
        <v>0</v>
      </c>
      <c r="J9" s="399">
        <f t="shared" si="1"/>
        <v>0</v>
      </c>
      <c r="K9" s="401">
        <f t="shared" si="1"/>
        <v>140</v>
      </c>
      <c r="L9" s="402">
        <f t="shared" si="1"/>
        <v>0</v>
      </c>
      <c r="M9" s="1064">
        <f t="shared" si="1"/>
        <v>436.3</v>
      </c>
      <c r="N9" s="1081">
        <f t="shared" si="1"/>
        <v>0.3</v>
      </c>
      <c r="O9" s="402">
        <f t="shared" si="1"/>
        <v>0</v>
      </c>
      <c r="P9" s="1989">
        <f t="shared" si="1"/>
        <v>60</v>
      </c>
      <c r="Q9" s="403">
        <f t="shared" si="1"/>
        <v>460.3</v>
      </c>
      <c r="R9" s="404">
        <f t="shared" si="1"/>
        <v>79</v>
      </c>
      <c r="S9" s="403">
        <f t="shared" si="1"/>
        <v>513.38</v>
      </c>
      <c r="T9" s="400">
        <f t="shared" si="1"/>
        <v>36</v>
      </c>
      <c r="U9" s="400">
        <f t="shared" si="1"/>
        <v>477.40000000000003</v>
      </c>
      <c r="V9" s="405">
        <f t="shared" si="1"/>
        <v>0</v>
      </c>
      <c r="W9" s="400">
        <f t="shared" si="1"/>
        <v>0</v>
      </c>
      <c r="X9" s="400">
        <f t="shared" si="1"/>
        <v>0</v>
      </c>
      <c r="Y9" s="946">
        <f t="shared" si="1"/>
        <v>0</v>
      </c>
      <c r="Z9" s="387"/>
    </row>
    <row r="10" spans="1:26" s="388" customFormat="1" ht="16.5" customHeight="1" x14ac:dyDescent="0.2">
      <c r="A10" s="2060" t="s">
        <v>359</v>
      </c>
      <c r="B10" s="2061"/>
      <c r="C10" s="523">
        <f>SUM(C15:C16)</f>
        <v>563.19000000000005</v>
      </c>
      <c r="D10" s="524">
        <f t="shared" ref="D10:Y10" si="2">SUM(D15:D16)</f>
        <v>501.84</v>
      </c>
      <c r="E10" s="523">
        <f t="shared" si="2"/>
        <v>554.04</v>
      </c>
      <c r="F10" s="523">
        <f t="shared" si="2"/>
        <v>2</v>
      </c>
      <c r="G10" s="524">
        <f t="shared" si="2"/>
        <v>542.89</v>
      </c>
      <c r="H10" s="523">
        <f t="shared" si="2"/>
        <v>5.9700000000000006</v>
      </c>
      <c r="I10" s="528">
        <f t="shared" si="2"/>
        <v>0</v>
      </c>
      <c r="J10" s="528">
        <f t="shared" si="2"/>
        <v>0</v>
      </c>
      <c r="K10" s="947">
        <f t="shared" si="2"/>
        <v>2.15</v>
      </c>
      <c r="L10" s="948">
        <f t="shared" si="2"/>
        <v>0</v>
      </c>
      <c r="M10" s="1065">
        <f t="shared" si="2"/>
        <v>2.2000000000000002</v>
      </c>
      <c r="N10" s="1082">
        <f t="shared" si="2"/>
        <v>0</v>
      </c>
      <c r="O10" s="948">
        <f t="shared" si="2"/>
        <v>0</v>
      </c>
      <c r="P10" s="1990">
        <f t="shared" si="2"/>
        <v>26</v>
      </c>
      <c r="Q10" s="526">
        <f t="shared" si="2"/>
        <v>125.80000000000001</v>
      </c>
      <c r="R10" s="527">
        <f t="shared" si="2"/>
        <v>30</v>
      </c>
      <c r="S10" s="526">
        <f t="shared" si="2"/>
        <v>126.30000000000001</v>
      </c>
      <c r="T10" s="528">
        <f t="shared" si="2"/>
        <v>59.900000000000006</v>
      </c>
      <c r="U10" s="528">
        <f t="shared" si="2"/>
        <v>73</v>
      </c>
      <c r="V10" s="949">
        <f t="shared" si="2"/>
        <v>0</v>
      </c>
      <c r="W10" s="528">
        <f t="shared" si="2"/>
        <v>0</v>
      </c>
      <c r="X10" s="528">
        <f t="shared" si="2"/>
        <v>0</v>
      </c>
      <c r="Y10" s="950">
        <f t="shared" si="2"/>
        <v>0</v>
      </c>
      <c r="Z10" s="387"/>
    </row>
    <row r="11" spans="1:26" s="388" customFormat="1" ht="16.5" customHeight="1" thickBot="1" x14ac:dyDescent="0.25">
      <c r="A11" s="2062" t="s">
        <v>95</v>
      </c>
      <c r="B11" s="2063"/>
      <c r="C11" s="951">
        <f>SUM(C17:C18)</f>
        <v>748.2</v>
      </c>
      <c r="D11" s="952">
        <f t="shared" ref="D11:Y11" si="3">SUM(D17:D18)</f>
        <v>684.42000000000007</v>
      </c>
      <c r="E11" s="951">
        <f t="shared" si="3"/>
        <v>684.23</v>
      </c>
      <c r="F11" s="951">
        <f t="shared" si="3"/>
        <v>0</v>
      </c>
      <c r="G11" s="951">
        <f t="shared" si="3"/>
        <v>684.23</v>
      </c>
      <c r="H11" s="951">
        <f t="shared" si="3"/>
        <v>0</v>
      </c>
      <c r="I11" s="951">
        <f t="shared" si="3"/>
        <v>53.589999999999996</v>
      </c>
      <c r="J11" s="951">
        <f t="shared" si="3"/>
        <v>36.1</v>
      </c>
      <c r="K11" s="953">
        <f t="shared" si="3"/>
        <v>11.5</v>
      </c>
      <c r="L11" s="954">
        <f t="shared" si="3"/>
        <v>0</v>
      </c>
      <c r="M11" s="1065">
        <f t="shared" si="3"/>
        <v>8.4</v>
      </c>
      <c r="N11" s="953">
        <f t="shared" si="3"/>
        <v>3.1</v>
      </c>
      <c r="O11" s="954">
        <f t="shared" si="3"/>
        <v>0</v>
      </c>
      <c r="P11" s="1991">
        <f t="shared" si="3"/>
        <v>42</v>
      </c>
      <c r="Q11" s="955">
        <f t="shared" si="3"/>
        <v>605.1</v>
      </c>
      <c r="R11" s="956">
        <f t="shared" si="3"/>
        <v>44</v>
      </c>
      <c r="S11" s="955">
        <f t="shared" si="3"/>
        <v>671.80000000000007</v>
      </c>
      <c r="T11" s="957">
        <f t="shared" si="3"/>
        <v>0</v>
      </c>
      <c r="U11" s="951">
        <f t="shared" si="3"/>
        <v>671.80000000000007</v>
      </c>
      <c r="V11" s="958">
        <f t="shared" si="3"/>
        <v>7</v>
      </c>
      <c r="W11" s="957">
        <f t="shared" si="3"/>
        <v>53.589999999999996</v>
      </c>
      <c r="X11" s="957">
        <f t="shared" si="3"/>
        <v>17.490000000000002</v>
      </c>
      <c r="Y11" s="959">
        <f t="shared" si="3"/>
        <v>36.1</v>
      </c>
      <c r="Z11" s="387"/>
    </row>
    <row r="12" spans="1:26" s="388" customFormat="1" ht="16.5" customHeight="1" x14ac:dyDescent="0.2">
      <c r="A12" s="2197" t="s">
        <v>102</v>
      </c>
      <c r="B12" s="1374" t="s">
        <v>360</v>
      </c>
      <c r="C12" s="398">
        <f>SUM(C21,C25,C29)</f>
        <v>97.699999999999989</v>
      </c>
      <c r="D12" s="399">
        <f t="shared" ref="D12:Y12" si="4">SUM(D21,D25,D29)</f>
        <v>92.199999999999989</v>
      </c>
      <c r="E12" s="398">
        <f t="shared" si="4"/>
        <v>77.599999999999994</v>
      </c>
      <c r="F12" s="400">
        <f t="shared" si="4"/>
        <v>0</v>
      </c>
      <c r="G12" s="399">
        <f t="shared" si="4"/>
        <v>87.399999999999991</v>
      </c>
      <c r="H12" s="398">
        <f t="shared" si="4"/>
        <v>4.8</v>
      </c>
      <c r="I12" s="399">
        <f t="shared" si="4"/>
        <v>0</v>
      </c>
      <c r="J12" s="400">
        <f t="shared" si="4"/>
        <v>0</v>
      </c>
      <c r="K12" s="401">
        <f t="shared" si="4"/>
        <v>10.3</v>
      </c>
      <c r="L12" s="1048">
        <f t="shared" si="4"/>
        <v>0</v>
      </c>
      <c r="M12" s="1064">
        <f t="shared" si="4"/>
        <v>60.9</v>
      </c>
      <c r="N12" s="401">
        <f t="shared" si="4"/>
        <v>0</v>
      </c>
      <c r="O12" s="402">
        <f t="shared" si="4"/>
        <v>0</v>
      </c>
      <c r="P12" s="1989">
        <f t="shared" si="4"/>
        <v>13</v>
      </c>
      <c r="Q12" s="403">
        <f t="shared" si="4"/>
        <v>47</v>
      </c>
      <c r="R12" s="404">
        <f t="shared" si="4"/>
        <v>15</v>
      </c>
      <c r="S12" s="403">
        <f t="shared" si="4"/>
        <v>56.5</v>
      </c>
      <c r="T12" s="400">
        <f t="shared" si="4"/>
        <v>5.4</v>
      </c>
      <c r="U12" s="400">
        <f t="shared" si="4"/>
        <v>51.1</v>
      </c>
      <c r="V12" s="405">
        <f t="shared" si="4"/>
        <v>0</v>
      </c>
      <c r="W12" s="400">
        <f t="shared" si="4"/>
        <v>0</v>
      </c>
      <c r="X12" s="400">
        <f t="shared" si="4"/>
        <v>0</v>
      </c>
      <c r="Y12" s="542">
        <f t="shared" si="4"/>
        <v>0</v>
      </c>
      <c r="Z12" s="387"/>
    </row>
    <row r="13" spans="1:26" s="388" customFormat="1" ht="16.5" customHeight="1" x14ac:dyDescent="0.2">
      <c r="A13" s="2198"/>
      <c r="B13" s="1377" t="s">
        <v>361</v>
      </c>
      <c r="C13" s="523">
        <f>SUM(C30,C34,C43)</f>
        <v>271.39999999999998</v>
      </c>
      <c r="D13" s="524">
        <f t="shared" ref="D13:Y13" si="5">SUM(D30,D34,D43)</f>
        <v>246.3</v>
      </c>
      <c r="E13" s="523">
        <f t="shared" si="5"/>
        <v>246.3</v>
      </c>
      <c r="F13" s="523">
        <f>SUM(F30,F34,F43)</f>
        <v>4.0999999999999996</v>
      </c>
      <c r="G13" s="524">
        <f t="shared" si="5"/>
        <v>170.5</v>
      </c>
      <c r="H13" s="523">
        <f t="shared" si="5"/>
        <v>3.4</v>
      </c>
      <c r="I13" s="523">
        <f t="shared" si="5"/>
        <v>0</v>
      </c>
      <c r="J13" s="523">
        <f t="shared" si="5"/>
        <v>0</v>
      </c>
      <c r="K13" s="947">
        <f t="shared" si="5"/>
        <v>25.400000000000002</v>
      </c>
      <c r="L13" s="525">
        <f t="shared" si="5"/>
        <v>0</v>
      </c>
      <c r="M13" s="1065">
        <f t="shared" si="5"/>
        <v>271.10000000000002</v>
      </c>
      <c r="N13" s="947">
        <f t="shared" si="5"/>
        <v>0.3</v>
      </c>
      <c r="O13" s="525">
        <f t="shared" si="5"/>
        <v>0</v>
      </c>
      <c r="P13" s="1990">
        <f t="shared" si="5"/>
        <v>29</v>
      </c>
      <c r="Q13" s="526">
        <f t="shared" si="5"/>
        <v>208.8</v>
      </c>
      <c r="R13" s="527">
        <f t="shared" si="5"/>
        <v>44</v>
      </c>
      <c r="S13" s="526">
        <f t="shared" si="5"/>
        <v>252.40000000000003</v>
      </c>
      <c r="T13" s="528">
        <f t="shared" si="5"/>
        <v>10.4</v>
      </c>
      <c r="U13" s="528">
        <f t="shared" si="5"/>
        <v>242</v>
      </c>
      <c r="V13" s="949">
        <f t="shared" si="5"/>
        <v>0</v>
      </c>
      <c r="W13" s="960">
        <f t="shared" si="5"/>
        <v>0</v>
      </c>
      <c r="X13" s="960">
        <f t="shared" si="5"/>
        <v>0</v>
      </c>
      <c r="Y13" s="543">
        <f t="shared" si="5"/>
        <v>0</v>
      </c>
      <c r="Z13" s="387"/>
    </row>
    <row r="14" spans="1:26" s="388" customFormat="1" ht="16.5" customHeight="1" x14ac:dyDescent="0.2">
      <c r="A14" s="2198"/>
      <c r="B14" s="1377" t="s">
        <v>362</v>
      </c>
      <c r="C14" s="523">
        <f t="shared" ref="C14:Y14" si="6">SUM(C54)</f>
        <v>220.00000000000003</v>
      </c>
      <c r="D14" s="524">
        <f t="shared" si="6"/>
        <v>115.70000000000002</v>
      </c>
      <c r="E14" s="523">
        <f t="shared" si="6"/>
        <v>115.70000000000002</v>
      </c>
      <c r="F14" s="528">
        <f t="shared" si="6"/>
        <v>0</v>
      </c>
      <c r="G14" s="524">
        <f t="shared" si="6"/>
        <v>115.70000000000002</v>
      </c>
      <c r="H14" s="528">
        <f t="shared" si="6"/>
        <v>0</v>
      </c>
      <c r="I14" s="528">
        <f t="shared" si="6"/>
        <v>0</v>
      </c>
      <c r="J14" s="528">
        <f t="shared" si="6"/>
        <v>0</v>
      </c>
      <c r="K14" s="947">
        <f t="shared" si="6"/>
        <v>104.3</v>
      </c>
      <c r="L14" s="948">
        <f t="shared" si="6"/>
        <v>0</v>
      </c>
      <c r="M14" s="1065">
        <f t="shared" si="6"/>
        <v>104.3</v>
      </c>
      <c r="N14" s="947">
        <f t="shared" si="6"/>
        <v>0</v>
      </c>
      <c r="O14" s="948">
        <f t="shared" si="6"/>
        <v>0</v>
      </c>
      <c r="P14" s="1990">
        <f t="shared" si="6"/>
        <v>18</v>
      </c>
      <c r="Q14" s="526">
        <f t="shared" si="6"/>
        <v>204.5</v>
      </c>
      <c r="R14" s="527">
        <f t="shared" si="6"/>
        <v>20</v>
      </c>
      <c r="S14" s="526">
        <f t="shared" si="6"/>
        <v>204.48</v>
      </c>
      <c r="T14" s="528">
        <f t="shared" si="6"/>
        <v>20.2</v>
      </c>
      <c r="U14" s="528">
        <f t="shared" si="6"/>
        <v>184.3</v>
      </c>
      <c r="V14" s="949">
        <f t="shared" si="6"/>
        <v>0</v>
      </c>
      <c r="W14" s="528">
        <f t="shared" si="6"/>
        <v>0</v>
      </c>
      <c r="X14" s="528">
        <f t="shared" si="6"/>
        <v>0</v>
      </c>
      <c r="Y14" s="950">
        <f t="shared" si="6"/>
        <v>0</v>
      </c>
      <c r="Z14" s="387"/>
    </row>
    <row r="15" spans="1:26" s="388" customFormat="1" ht="16.5" customHeight="1" x14ac:dyDescent="0.2">
      <c r="A15" s="2198"/>
      <c r="B15" s="1377" t="s">
        <v>359</v>
      </c>
      <c r="C15" s="523">
        <f>SUM(C58,C62,C70)</f>
        <v>547.69000000000005</v>
      </c>
      <c r="D15" s="524">
        <f t="shared" ref="D15:Y15" si="7">SUM(D58,D62,D70)</f>
        <v>486.34</v>
      </c>
      <c r="E15" s="523">
        <f t="shared" si="7"/>
        <v>538.54</v>
      </c>
      <c r="F15" s="523">
        <f t="shared" si="7"/>
        <v>2</v>
      </c>
      <c r="G15" s="524">
        <f t="shared" si="7"/>
        <v>527.39</v>
      </c>
      <c r="H15" s="523">
        <f t="shared" si="7"/>
        <v>5.9700000000000006</v>
      </c>
      <c r="I15" s="523">
        <f t="shared" si="7"/>
        <v>0</v>
      </c>
      <c r="J15" s="961">
        <f t="shared" si="7"/>
        <v>0</v>
      </c>
      <c r="K15" s="947">
        <f t="shared" si="7"/>
        <v>2.15</v>
      </c>
      <c r="L15" s="525">
        <f t="shared" si="7"/>
        <v>0</v>
      </c>
      <c r="M15" s="1066">
        <f t="shared" si="7"/>
        <v>2.2000000000000002</v>
      </c>
      <c r="N15" s="947">
        <f t="shared" si="7"/>
        <v>0</v>
      </c>
      <c r="O15" s="525">
        <f t="shared" si="7"/>
        <v>0</v>
      </c>
      <c r="P15" s="1990">
        <f t="shared" si="7"/>
        <v>22</v>
      </c>
      <c r="Q15" s="526">
        <f t="shared" si="7"/>
        <v>110.80000000000001</v>
      </c>
      <c r="R15" s="527">
        <f t="shared" si="7"/>
        <v>27</v>
      </c>
      <c r="S15" s="526">
        <f t="shared" si="7"/>
        <v>111.30000000000001</v>
      </c>
      <c r="T15" s="528">
        <f t="shared" si="7"/>
        <v>59.900000000000006</v>
      </c>
      <c r="U15" s="528">
        <f t="shared" si="7"/>
        <v>58</v>
      </c>
      <c r="V15" s="529">
        <f t="shared" si="7"/>
        <v>0</v>
      </c>
      <c r="W15" s="523">
        <f t="shared" si="7"/>
        <v>0</v>
      </c>
      <c r="X15" s="523">
        <f t="shared" si="7"/>
        <v>0</v>
      </c>
      <c r="Y15" s="543">
        <f t="shared" si="7"/>
        <v>0</v>
      </c>
      <c r="Z15" s="387"/>
    </row>
    <row r="16" spans="1:26" s="388" customFormat="1" ht="16.5" customHeight="1" x14ac:dyDescent="0.2">
      <c r="A16" s="2198"/>
      <c r="B16" s="1377" t="s">
        <v>100</v>
      </c>
      <c r="C16" s="523">
        <f>SUM(C74)</f>
        <v>15.5</v>
      </c>
      <c r="D16" s="524">
        <f>SUM(D74)</f>
        <v>15.5</v>
      </c>
      <c r="E16" s="523">
        <f>SUM(E74)</f>
        <v>15.5</v>
      </c>
      <c r="F16" s="523">
        <f t="shared" ref="F16:Y16" si="8">SUM(F74)</f>
        <v>0</v>
      </c>
      <c r="G16" s="523">
        <f t="shared" si="8"/>
        <v>15.5</v>
      </c>
      <c r="H16" s="523">
        <f t="shared" si="8"/>
        <v>0</v>
      </c>
      <c r="I16" s="523">
        <f t="shared" si="8"/>
        <v>0</v>
      </c>
      <c r="J16" s="523">
        <f t="shared" si="8"/>
        <v>0</v>
      </c>
      <c r="K16" s="523">
        <f t="shared" si="8"/>
        <v>0</v>
      </c>
      <c r="L16" s="525">
        <f t="shared" si="8"/>
        <v>0</v>
      </c>
      <c r="M16" s="1065">
        <f t="shared" si="8"/>
        <v>0</v>
      </c>
      <c r="N16" s="947">
        <f t="shared" si="8"/>
        <v>0</v>
      </c>
      <c r="O16" s="525">
        <f t="shared" si="8"/>
        <v>0</v>
      </c>
      <c r="P16" s="1990">
        <f t="shared" si="8"/>
        <v>4</v>
      </c>
      <c r="Q16" s="526">
        <f t="shared" si="8"/>
        <v>15</v>
      </c>
      <c r="R16" s="527">
        <f t="shared" si="8"/>
        <v>3</v>
      </c>
      <c r="S16" s="526">
        <f t="shared" si="8"/>
        <v>15</v>
      </c>
      <c r="T16" s="528">
        <f t="shared" si="8"/>
        <v>0</v>
      </c>
      <c r="U16" s="528">
        <f t="shared" si="8"/>
        <v>15</v>
      </c>
      <c r="V16" s="529">
        <f t="shared" si="8"/>
        <v>0</v>
      </c>
      <c r="W16" s="523">
        <f t="shared" si="8"/>
        <v>0</v>
      </c>
      <c r="X16" s="523">
        <f t="shared" si="8"/>
        <v>0</v>
      </c>
      <c r="Y16" s="543">
        <f t="shared" si="8"/>
        <v>0</v>
      </c>
      <c r="Z16" s="387"/>
    </row>
    <row r="17" spans="1:26" s="388" customFormat="1" ht="16.5" customHeight="1" x14ac:dyDescent="0.2">
      <c r="A17" s="2198"/>
      <c r="B17" s="1377" t="s">
        <v>363</v>
      </c>
      <c r="C17" s="523">
        <f>SUM(C79,C88)</f>
        <v>637</v>
      </c>
      <c r="D17" s="523">
        <f>SUM(D79,D88)</f>
        <v>575.22</v>
      </c>
      <c r="E17" s="523">
        <f t="shared" ref="E17:Y17" si="9">SUM(E79,E88)</f>
        <v>575.03</v>
      </c>
      <c r="F17" s="523">
        <f t="shared" si="9"/>
        <v>0</v>
      </c>
      <c r="G17" s="523">
        <f t="shared" si="9"/>
        <v>575.03</v>
      </c>
      <c r="H17" s="523">
        <f t="shared" si="9"/>
        <v>0</v>
      </c>
      <c r="I17" s="523">
        <f t="shared" si="9"/>
        <v>53.589999999999996</v>
      </c>
      <c r="J17" s="523">
        <f t="shared" si="9"/>
        <v>36.1</v>
      </c>
      <c r="K17" s="947">
        <f t="shared" si="9"/>
        <v>9.5</v>
      </c>
      <c r="L17" s="525">
        <f t="shared" si="9"/>
        <v>0</v>
      </c>
      <c r="M17" s="1065">
        <f t="shared" si="9"/>
        <v>8.4</v>
      </c>
      <c r="N17" s="947">
        <f t="shared" si="9"/>
        <v>1.1000000000000001</v>
      </c>
      <c r="O17" s="525">
        <f t="shared" si="9"/>
        <v>0</v>
      </c>
      <c r="P17" s="1990">
        <f t="shared" si="9"/>
        <v>33</v>
      </c>
      <c r="Q17" s="526">
        <f t="shared" si="9"/>
        <v>493.9</v>
      </c>
      <c r="R17" s="527">
        <f t="shared" si="9"/>
        <v>34</v>
      </c>
      <c r="S17" s="526">
        <f t="shared" si="9"/>
        <v>562.6</v>
      </c>
      <c r="T17" s="528">
        <f t="shared" si="9"/>
        <v>0</v>
      </c>
      <c r="U17" s="523">
        <f t="shared" si="9"/>
        <v>562.6</v>
      </c>
      <c r="V17" s="529">
        <f t="shared" si="9"/>
        <v>6</v>
      </c>
      <c r="W17" s="523">
        <f t="shared" si="9"/>
        <v>53.589999999999996</v>
      </c>
      <c r="X17" s="523">
        <f t="shared" si="9"/>
        <v>17.490000000000002</v>
      </c>
      <c r="Y17" s="543">
        <f t="shared" si="9"/>
        <v>36.1</v>
      </c>
      <c r="Z17" s="387"/>
    </row>
    <row r="18" spans="1:26" s="388" customFormat="1" ht="16.5" customHeight="1" thickBot="1" x14ac:dyDescent="0.25">
      <c r="A18" s="2198"/>
      <c r="B18" s="1378" t="s">
        <v>104</v>
      </c>
      <c r="C18" s="963">
        <f t="shared" ref="C18:Y18" si="10">SUM(C89)</f>
        <v>111.2</v>
      </c>
      <c r="D18" s="962">
        <f t="shared" si="10"/>
        <v>109.2</v>
      </c>
      <c r="E18" s="963">
        <f t="shared" si="10"/>
        <v>109.2</v>
      </c>
      <c r="F18" s="963">
        <f t="shared" si="10"/>
        <v>0</v>
      </c>
      <c r="G18" s="963">
        <f t="shared" si="10"/>
        <v>109.2</v>
      </c>
      <c r="H18" s="963">
        <f t="shared" si="10"/>
        <v>0</v>
      </c>
      <c r="I18" s="963">
        <f t="shared" si="10"/>
        <v>0</v>
      </c>
      <c r="J18" s="963">
        <f t="shared" si="10"/>
        <v>0</v>
      </c>
      <c r="K18" s="963">
        <f t="shared" si="10"/>
        <v>2</v>
      </c>
      <c r="L18" s="1049">
        <f t="shared" si="10"/>
        <v>0</v>
      </c>
      <c r="M18" s="1066">
        <f t="shared" si="10"/>
        <v>0</v>
      </c>
      <c r="N18" s="1083">
        <f t="shared" si="10"/>
        <v>2</v>
      </c>
      <c r="O18" s="964">
        <f t="shared" si="10"/>
        <v>0</v>
      </c>
      <c r="P18" s="1992">
        <f t="shared" si="10"/>
        <v>9</v>
      </c>
      <c r="Q18" s="965">
        <f t="shared" si="10"/>
        <v>111.2</v>
      </c>
      <c r="R18" s="966">
        <f t="shared" si="10"/>
        <v>10</v>
      </c>
      <c r="S18" s="963">
        <f t="shared" si="10"/>
        <v>109.2</v>
      </c>
      <c r="T18" s="963">
        <f t="shared" si="10"/>
        <v>0</v>
      </c>
      <c r="U18" s="963">
        <f t="shared" si="10"/>
        <v>109.2</v>
      </c>
      <c r="V18" s="966">
        <f t="shared" si="10"/>
        <v>1</v>
      </c>
      <c r="W18" s="963">
        <f t="shared" si="10"/>
        <v>0</v>
      </c>
      <c r="X18" s="963">
        <f t="shared" si="10"/>
        <v>0</v>
      </c>
      <c r="Y18" s="967">
        <f t="shared" si="10"/>
        <v>0</v>
      </c>
      <c r="Z18" s="387"/>
    </row>
    <row r="19" spans="1:26" ht="16.5" customHeight="1" x14ac:dyDescent="0.2">
      <c r="A19" s="2033" t="s">
        <v>317</v>
      </c>
      <c r="B19" s="1380" t="s">
        <v>334</v>
      </c>
      <c r="C19" s="1184">
        <v>53.15</v>
      </c>
      <c r="D19" s="1185">
        <v>53.15</v>
      </c>
      <c r="E19" s="1185">
        <v>53.15</v>
      </c>
      <c r="F19" s="1185"/>
      <c r="G19" s="1185">
        <v>48.35</v>
      </c>
      <c r="H19" s="1185">
        <v>4.8</v>
      </c>
      <c r="I19" s="1185"/>
      <c r="J19" s="1185"/>
      <c r="K19" s="1186">
        <v>4.8</v>
      </c>
      <c r="L19" s="1337"/>
      <c r="M19" s="1187">
        <v>53.15</v>
      </c>
      <c r="N19" s="1187"/>
      <c r="O19" s="1188"/>
      <c r="P19" s="1993">
        <v>2</v>
      </c>
      <c r="Q19" s="1189">
        <v>22.4</v>
      </c>
      <c r="R19" s="1190">
        <v>2</v>
      </c>
      <c r="S19" s="1189">
        <v>26</v>
      </c>
      <c r="T19" s="1191">
        <v>5.4</v>
      </c>
      <c r="U19" s="1191">
        <v>20.6</v>
      </c>
      <c r="V19" s="1190"/>
      <c r="W19" s="1189"/>
      <c r="X19" s="1191"/>
      <c r="Y19" s="1192"/>
      <c r="Z19" s="970"/>
    </row>
    <row r="20" spans="1:26" ht="16.5" customHeight="1" thickBot="1" x14ac:dyDescent="0.25">
      <c r="A20" s="2034"/>
      <c r="B20" s="1376" t="s">
        <v>482</v>
      </c>
      <c r="C20" s="1193">
        <v>2.25</v>
      </c>
      <c r="D20" s="1194">
        <v>2.25</v>
      </c>
      <c r="E20" s="1194">
        <v>2.25</v>
      </c>
      <c r="F20" s="1194"/>
      <c r="G20" s="1194">
        <v>2.25</v>
      </c>
      <c r="H20" s="1194"/>
      <c r="I20" s="1194"/>
      <c r="J20" s="1194"/>
      <c r="K20" s="1195"/>
      <c r="L20" s="1338"/>
      <c r="M20" s="1196">
        <v>2.25</v>
      </c>
      <c r="N20" s="1196"/>
      <c r="O20" s="1197"/>
      <c r="P20" s="1994"/>
      <c r="Q20" s="1198"/>
      <c r="R20" s="1199"/>
      <c r="S20" s="1198"/>
      <c r="T20" s="1198"/>
      <c r="U20" s="1198"/>
      <c r="V20" s="1199"/>
      <c r="W20" s="1198"/>
      <c r="X20" s="1200"/>
      <c r="Y20" s="1201"/>
      <c r="Z20" s="970"/>
    </row>
    <row r="21" spans="1:26" ht="16.5" customHeight="1" thickTop="1" thickBot="1" x14ac:dyDescent="0.25">
      <c r="A21" s="2035"/>
      <c r="B21" s="973" t="s">
        <v>602</v>
      </c>
      <c r="C21" s="974">
        <f>SUM(C19:C20)</f>
        <v>55.4</v>
      </c>
      <c r="D21" s="975">
        <f t="shared" ref="D21:Y21" si="11">SUM(D19:D20)</f>
        <v>55.4</v>
      </c>
      <c r="E21" s="975">
        <f t="shared" si="11"/>
        <v>55.4</v>
      </c>
      <c r="F21" s="975">
        <f t="shared" si="11"/>
        <v>0</v>
      </c>
      <c r="G21" s="975">
        <f t="shared" si="11"/>
        <v>50.6</v>
      </c>
      <c r="H21" s="975">
        <f t="shared" si="11"/>
        <v>4.8</v>
      </c>
      <c r="I21" s="975">
        <f t="shared" si="11"/>
        <v>0</v>
      </c>
      <c r="J21" s="975">
        <f t="shared" si="11"/>
        <v>0</v>
      </c>
      <c r="K21" s="975">
        <f t="shared" si="11"/>
        <v>4.8</v>
      </c>
      <c r="L21" s="976">
        <f t="shared" si="11"/>
        <v>0</v>
      </c>
      <c r="M21" s="1068">
        <f t="shared" si="11"/>
        <v>55.4</v>
      </c>
      <c r="N21" s="1068">
        <f t="shared" si="11"/>
        <v>0</v>
      </c>
      <c r="O21" s="977">
        <f t="shared" si="11"/>
        <v>0</v>
      </c>
      <c r="P21" s="1995">
        <f t="shared" si="11"/>
        <v>2</v>
      </c>
      <c r="Q21" s="978">
        <f t="shared" si="11"/>
        <v>22.4</v>
      </c>
      <c r="R21" s="979">
        <f t="shared" si="11"/>
        <v>2</v>
      </c>
      <c r="S21" s="978">
        <f t="shared" si="11"/>
        <v>26</v>
      </c>
      <c r="T21" s="978">
        <f t="shared" si="11"/>
        <v>5.4</v>
      </c>
      <c r="U21" s="978">
        <f t="shared" si="11"/>
        <v>20.6</v>
      </c>
      <c r="V21" s="980">
        <f t="shared" si="11"/>
        <v>0</v>
      </c>
      <c r="W21" s="978">
        <f t="shared" si="11"/>
        <v>0</v>
      </c>
      <c r="X21" s="981">
        <f t="shared" si="11"/>
        <v>0</v>
      </c>
      <c r="Y21" s="982">
        <f t="shared" si="11"/>
        <v>0</v>
      </c>
      <c r="Z21" s="203"/>
    </row>
    <row r="22" spans="1:26" ht="16.5" customHeight="1" x14ac:dyDescent="0.2">
      <c r="A22" s="2198" t="s">
        <v>418</v>
      </c>
      <c r="B22" s="983" t="s">
        <v>271</v>
      </c>
      <c r="C22" s="327">
        <v>14.2</v>
      </c>
      <c r="D22" s="328">
        <v>11.7</v>
      </c>
      <c r="E22" s="328">
        <v>11.7</v>
      </c>
      <c r="F22" s="328">
        <v>0</v>
      </c>
      <c r="G22" s="328">
        <v>11.7</v>
      </c>
      <c r="H22" s="328">
        <v>0</v>
      </c>
      <c r="I22" s="328">
        <v>0</v>
      </c>
      <c r="J22" s="328">
        <v>0</v>
      </c>
      <c r="K22" s="328">
        <v>2.5</v>
      </c>
      <c r="L22" s="985">
        <v>0</v>
      </c>
      <c r="M22" s="1069">
        <v>2.5</v>
      </c>
      <c r="N22" s="1069">
        <v>0</v>
      </c>
      <c r="O22" s="1491">
        <v>0</v>
      </c>
      <c r="P22" s="1996">
        <v>0</v>
      </c>
      <c r="Q22" s="1575">
        <v>0</v>
      </c>
      <c r="R22" s="329">
        <v>1</v>
      </c>
      <c r="S22" s="330">
        <v>2.9</v>
      </c>
      <c r="T22" s="331">
        <v>0</v>
      </c>
      <c r="U22" s="331">
        <v>2.9</v>
      </c>
      <c r="V22" s="329">
        <v>0</v>
      </c>
      <c r="W22" s="330">
        <v>0</v>
      </c>
      <c r="X22" s="331">
        <v>0</v>
      </c>
      <c r="Y22" s="332">
        <v>0</v>
      </c>
      <c r="Z22" s="203"/>
    </row>
    <row r="23" spans="1:26" ht="16.5" customHeight="1" x14ac:dyDescent="0.2">
      <c r="A23" s="2198"/>
      <c r="B23" s="333" t="s">
        <v>578</v>
      </c>
      <c r="C23" s="334">
        <v>6</v>
      </c>
      <c r="D23" s="335">
        <v>6</v>
      </c>
      <c r="E23" s="335">
        <v>6</v>
      </c>
      <c r="F23" s="335">
        <v>0</v>
      </c>
      <c r="G23" s="335">
        <v>6</v>
      </c>
      <c r="H23" s="335">
        <v>0</v>
      </c>
      <c r="I23" s="335">
        <v>0</v>
      </c>
      <c r="J23" s="335">
        <v>0</v>
      </c>
      <c r="K23" s="335">
        <v>0</v>
      </c>
      <c r="L23" s="972">
        <v>0</v>
      </c>
      <c r="M23" s="1067">
        <v>0</v>
      </c>
      <c r="N23" s="1067">
        <v>0</v>
      </c>
      <c r="O23" s="1492">
        <v>0</v>
      </c>
      <c r="P23" s="1997">
        <v>1</v>
      </c>
      <c r="Q23" s="1762">
        <v>5</v>
      </c>
      <c r="R23" s="336">
        <v>1</v>
      </c>
      <c r="S23" s="337">
        <v>5</v>
      </c>
      <c r="T23" s="337">
        <v>0</v>
      </c>
      <c r="U23" s="337">
        <v>5</v>
      </c>
      <c r="V23" s="336">
        <v>0</v>
      </c>
      <c r="W23" s="337">
        <v>0</v>
      </c>
      <c r="X23" s="338">
        <v>0</v>
      </c>
      <c r="Y23" s="339">
        <v>0</v>
      </c>
      <c r="Z23" s="203"/>
    </row>
    <row r="24" spans="1:26" ht="16.5" customHeight="1" thickBot="1" x14ac:dyDescent="0.25">
      <c r="A24" s="2198"/>
      <c r="B24" s="986" t="s">
        <v>579</v>
      </c>
      <c r="C24" s="987">
        <v>4.5</v>
      </c>
      <c r="D24" s="988">
        <v>4.5</v>
      </c>
      <c r="E24" s="988">
        <v>4.5</v>
      </c>
      <c r="F24" s="988">
        <v>0</v>
      </c>
      <c r="G24" s="988">
        <v>4.5</v>
      </c>
      <c r="H24" s="988">
        <v>0</v>
      </c>
      <c r="I24" s="988">
        <v>0</v>
      </c>
      <c r="J24" s="988">
        <v>0</v>
      </c>
      <c r="K24" s="988">
        <v>0</v>
      </c>
      <c r="L24" s="1050">
        <v>0</v>
      </c>
      <c r="M24" s="1070">
        <v>0</v>
      </c>
      <c r="N24" s="1072">
        <v>0</v>
      </c>
      <c r="O24" s="1493">
        <v>0</v>
      </c>
      <c r="P24" s="1998">
        <v>3</v>
      </c>
      <c r="Q24" s="1681">
        <v>5</v>
      </c>
      <c r="R24" s="990">
        <v>2</v>
      </c>
      <c r="S24" s="989">
        <v>5</v>
      </c>
      <c r="T24" s="989">
        <v>0</v>
      </c>
      <c r="U24" s="989">
        <v>5</v>
      </c>
      <c r="V24" s="990">
        <v>0</v>
      </c>
      <c r="W24" s="989">
        <v>0</v>
      </c>
      <c r="X24" s="991">
        <v>0</v>
      </c>
      <c r="Y24" s="992">
        <v>0</v>
      </c>
      <c r="Z24" s="203"/>
    </row>
    <row r="25" spans="1:26" ht="16.5" customHeight="1" thickTop="1" thickBot="1" x14ac:dyDescent="0.25">
      <c r="A25" s="2199"/>
      <c r="B25" s="993" t="s">
        <v>602</v>
      </c>
      <c r="C25" s="994">
        <f t="shared" ref="C25:Y25" si="12">SUM(C22:C24)</f>
        <v>24.7</v>
      </c>
      <c r="D25" s="995">
        <f t="shared" si="12"/>
        <v>22.2</v>
      </c>
      <c r="E25" s="995">
        <f t="shared" si="12"/>
        <v>22.2</v>
      </c>
      <c r="F25" s="994">
        <f t="shared" si="12"/>
        <v>0</v>
      </c>
      <c r="G25" s="995">
        <f t="shared" si="12"/>
        <v>22.2</v>
      </c>
      <c r="H25" s="994">
        <f t="shared" si="12"/>
        <v>0</v>
      </c>
      <c r="I25" s="994">
        <f t="shared" si="12"/>
        <v>0</v>
      </c>
      <c r="J25" s="994">
        <f t="shared" si="12"/>
        <v>0</v>
      </c>
      <c r="K25" s="994">
        <f>SUM(K22:K24)</f>
        <v>2.5</v>
      </c>
      <c r="L25" s="1051">
        <f t="shared" si="12"/>
        <v>0</v>
      </c>
      <c r="M25" s="1071">
        <f t="shared" si="12"/>
        <v>2.5</v>
      </c>
      <c r="N25" s="1059">
        <f t="shared" si="12"/>
        <v>0</v>
      </c>
      <c r="O25" s="1051">
        <f t="shared" si="12"/>
        <v>0</v>
      </c>
      <c r="P25" s="1999">
        <f t="shared" si="12"/>
        <v>4</v>
      </c>
      <c r="Q25" s="994">
        <f t="shared" si="12"/>
        <v>10</v>
      </c>
      <c r="R25" s="996">
        <f t="shared" si="12"/>
        <v>4</v>
      </c>
      <c r="S25" s="994">
        <f t="shared" si="12"/>
        <v>12.9</v>
      </c>
      <c r="T25" s="994">
        <f t="shared" si="12"/>
        <v>0</v>
      </c>
      <c r="U25" s="994">
        <f t="shared" si="12"/>
        <v>12.9</v>
      </c>
      <c r="V25" s="996">
        <f t="shared" si="12"/>
        <v>0</v>
      </c>
      <c r="W25" s="994">
        <f>SUM(W22:W24)</f>
        <v>0</v>
      </c>
      <c r="X25" s="994">
        <f t="shared" si="12"/>
        <v>0</v>
      </c>
      <c r="Y25" s="997">
        <f t="shared" si="12"/>
        <v>0</v>
      </c>
      <c r="Z25" s="203"/>
    </row>
    <row r="26" spans="1:26" ht="16.5" customHeight="1" x14ac:dyDescent="0.2">
      <c r="A26" s="2197" t="s">
        <v>404</v>
      </c>
      <c r="B26" s="333" t="s">
        <v>428</v>
      </c>
      <c r="C26" s="1572">
        <v>5.0999999999999996</v>
      </c>
      <c r="D26" s="1573">
        <v>5.0999999999999996</v>
      </c>
      <c r="E26" s="1573"/>
      <c r="F26" s="1573">
        <v>0</v>
      </c>
      <c r="G26" s="1573">
        <v>5.0999999999999996</v>
      </c>
      <c r="H26" s="1573"/>
      <c r="I26" s="1573"/>
      <c r="J26" s="1573"/>
      <c r="K26" s="1573"/>
      <c r="L26" s="1584"/>
      <c r="M26" s="1589"/>
      <c r="N26" s="1589"/>
      <c r="O26" s="1491"/>
      <c r="P26" s="1996">
        <v>2</v>
      </c>
      <c r="Q26" s="1575">
        <v>5.0999999999999996</v>
      </c>
      <c r="R26" s="1574">
        <v>2</v>
      </c>
      <c r="S26" s="1575">
        <v>5.0999999999999996</v>
      </c>
      <c r="T26" s="1576"/>
      <c r="U26" s="1576">
        <v>5.0999999999999996</v>
      </c>
      <c r="V26" s="1574"/>
      <c r="W26" s="1575"/>
      <c r="X26" s="1576"/>
      <c r="Y26" s="1577"/>
      <c r="Z26" s="203"/>
    </row>
    <row r="27" spans="1:26" ht="16.5" customHeight="1" x14ac:dyDescent="0.2">
      <c r="A27" s="2198"/>
      <c r="B27" s="333" t="s">
        <v>284</v>
      </c>
      <c r="C27" s="1585">
        <v>8</v>
      </c>
      <c r="D27" s="1586">
        <v>5</v>
      </c>
      <c r="E27" s="1586"/>
      <c r="F27" s="1578">
        <v>0</v>
      </c>
      <c r="G27" s="1578">
        <v>5</v>
      </c>
      <c r="H27" s="1578"/>
      <c r="I27" s="1578"/>
      <c r="J27" s="1578"/>
      <c r="K27" s="1578">
        <v>3</v>
      </c>
      <c r="L27" s="1583"/>
      <c r="M27" s="1590">
        <v>3</v>
      </c>
      <c r="N27" s="1590"/>
      <c r="O27" s="1492"/>
      <c r="P27" s="1997">
        <v>1</v>
      </c>
      <c r="Q27" s="1762">
        <v>5</v>
      </c>
      <c r="R27" s="1579">
        <v>3</v>
      </c>
      <c r="S27" s="1580">
        <v>8</v>
      </c>
      <c r="T27" s="1580"/>
      <c r="U27" s="1580">
        <v>8</v>
      </c>
      <c r="V27" s="1579"/>
      <c r="W27" s="1580"/>
      <c r="X27" s="1581"/>
      <c r="Y27" s="1582"/>
      <c r="Z27" s="203"/>
    </row>
    <row r="28" spans="1:26" ht="16.5" customHeight="1" thickBot="1" x14ac:dyDescent="0.25">
      <c r="A28" s="2198"/>
      <c r="B28" s="986" t="s">
        <v>288</v>
      </c>
      <c r="C28" s="1587">
        <v>4.5</v>
      </c>
      <c r="D28" s="1588">
        <v>4.5</v>
      </c>
      <c r="E28" s="1588"/>
      <c r="F28" s="1578">
        <v>0</v>
      </c>
      <c r="G28" s="1578">
        <v>4.5</v>
      </c>
      <c r="H28" s="1578"/>
      <c r="I28" s="1578"/>
      <c r="J28" s="1578"/>
      <c r="K28" s="1578"/>
      <c r="L28" s="1583"/>
      <c r="M28" s="1591"/>
      <c r="N28" s="1592"/>
      <c r="O28" s="1768"/>
      <c r="P28" s="1997">
        <v>4</v>
      </c>
      <c r="Q28" s="1762">
        <v>4.5</v>
      </c>
      <c r="R28" s="1579">
        <v>4</v>
      </c>
      <c r="S28" s="1580">
        <v>4.5</v>
      </c>
      <c r="T28" s="1580"/>
      <c r="U28" s="1580">
        <v>4.5</v>
      </c>
      <c r="V28" s="1579"/>
      <c r="W28" s="1580"/>
      <c r="X28" s="1581"/>
      <c r="Y28" s="1582"/>
      <c r="Z28" s="203"/>
    </row>
    <row r="29" spans="1:26" ht="16.5" customHeight="1" thickTop="1" thickBot="1" x14ac:dyDescent="0.25">
      <c r="A29" s="2199"/>
      <c r="B29" s="916" t="s">
        <v>602</v>
      </c>
      <c r="C29" s="522">
        <f t="shared" ref="C29:Y29" si="13">SUM(C26:C28)</f>
        <v>17.600000000000001</v>
      </c>
      <c r="D29" s="1000">
        <f t="shared" si="13"/>
        <v>14.6</v>
      </c>
      <c r="E29" s="1000">
        <f t="shared" si="13"/>
        <v>0</v>
      </c>
      <c r="F29" s="1000">
        <f t="shared" si="13"/>
        <v>0</v>
      </c>
      <c r="G29" s="1000">
        <f t="shared" si="13"/>
        <v>14.6</v>
      </c>
      <c r="H29" s="1000">
        <f t="shared" si="13"/>
        <v>0</v>
      </c>
      <c r="I29" s="1000">
        <f t="shared" si="13"/>
        <v>0</v>
      </c>
      <c r="J29" s="1000">
        <f t="shared" si="13"/>
        <v>0</v>
      </c>
      <c r="K29" s="1000">
        <f t="shared" si="13"/>
        <v>3</v>
      </c>
      <c r="L29" s="1052">
        <f t="shared" si="13"/>
        <v>0</v>
      </c>
      <c r="M29" s="1074">
        <f t="shared" si="13"/>
        <v>3</v>
      </c>
      <c r="N29" s="1085">
        <f t="shared" si="13"/>
        <v>0</v>
      </c>
      <c r="O29" s="1052">
        <f t="shared" si="13"/>
        <v>0</v>
      </c>
      <c r="P29" s="2000">
        <f t="shared" si="13"/>
        <v>7</v>
      </c>
      <c r="Q29" s="1000">
        <f t="shared" si="13"/>
        <v>14.6</v>
      </c>
      <c r="R29" s="1001">
        <f t="shared" si="13"/>
        <v>9</v>
      </c>
      <c r="S29" s="1000">
        <f t="shared" si="13"/>
        <v>17.600000000000001</v>
      </c>
      <c r="T29" s="1000">
        <f t="shared" si="13"/>
        <v>0</v>
      </c>
      <c r="U29" s="1002">
        <f t="shared" si="13"/>
        <v>17.600000000000001</v>
      </c>
      <c r="V29" s="1001">
        <f t="shared" si="13"/>
        <v>0</v>
      </c>
      <c r="W29" s="1000">
        <f t="shared" si="13"/>
        <v>0</v>
      </c>
      <c r="X29" s="1000">
        <f t="shared" si="13"/>
        <v>0</v>
      </c>
      <c r="Y29" s="544">
        <f t="shared" si="13"/>
        <v>0</v>
      </c>
      <c r="Z29" s="203"/>
    </row>
    <row r="30" spans="1:26" ht="16.5" customHeight="1" thickBot="1" x14ac:dyDescent="0.25">
      <c r="A30" s="1003" t="s">
        <v>144</v>
      </c>
      <c r="B30" s="1004" t="s">
        <v>256</v>
      </c>
      <c r="C30" s="1005">
        <v>126.1</v>
      </c>
      <c r="D30" s="1006">
        <v>126.1</v>
      </c>
      <c r="E30" s="1006">
        <v>126.1</v>
      </c>
      <c r="F30" s="1006">
        <v>0</v>
      </c>
      <c r="G30" s="1006">
        <v>126.1</v>
      </c>
      <c r="H30" s="1006">
        <v>0</v>
      </c>
      <c r="I30" s="1006">
        <v>0</v>
      </c>
      <c r="J30" s="1006">
        <v>0</v>
      </c>
      <c r="K30" s="1006">
        <v>0.3</v>
      </c>
      <c r="L30" s="1053">
        <v>0</v>
      </c>
      <c r="M30" s="1073">
        <v>126.1</v>
      </c>
      <c r="N30" s="1084">
        <v>0</v>
      </c>
      <c r="O30" s="1776">
        <v>0</v>
      </c>
      <c r="P30" s="2001">
        <v>22</v>
      </c>
      <c r="Q30" s="1765">
        <v>87.3</v>
      </c>
      <c r="R30" s="1007">
        <v>27</v>
      </c>
      <c r="S30" s="343">
        <v>126.1</v>
      </c>
      <c r="T30" s="1008">
        <v>3.9</v>
      </c>
      <c r="U30" s="1008">
        <v>122.2</v>
      </c>
      <c r="V30" s="1007">
        <v>0</v>
      </c>
      <c r="W30" s="343">
        <v>0</v>
      </c>
      <c r="X30" s="1008">
        <v>0</v>
      </c>
      <c r="Y30" s="1009">
        <v>0</v>
      </c>
      <c r="Z30" s="203"/>
    </row>
    <row r="31" spans="1:26" ht="16.5" customHeight="1" x14ac:dyDescent="0.2">
      <c r="A31" s="2197" t="s">
        <v>449</v>
      </c>
      <c r="B31" s="983" t="s">
        <v>243</v>
      </c>
      <c r="C31" s="998">
        <v>26.1</v>
      </c>
      <c r="D31" s="999">
        <v>1</v>
      </c>
      <c r="E31" s="999">
        <v>1</v>
      </c>
      <c r="F31" s="328">
        <v>0</v>
      </c>
      <c r="G31" s="328">
        <v>0.7</v>
      </c>
      <c r="H31" s="328">
        <v>0.3</v>
      </c>
      <c r="I31" s="328">
        <v>0</v>
      </c>
      <c r="J31" s="328">
        <v>0</v>
      </c>
      <c r="K31" s="328">
        <v>25.1</v>
      </c>
      <c r="L31" s="985">
        <v>0</v>
      </c>
      <c r="M31" s="1069">
        <v>25.8</v>
      </c>
      <c r="N31" s="1086">
        <v>0.3</v>
      </c>
      <c r="O31" s="1584">
        <v>0</v>
      </c>
      <c r="P31" s="1996">
        <v>2</v>
      </c>
      <c r="Q31" s="1575">
        <v>26.1</v>
      </c>
      <c r="R31" s="329">
        <v>2</v>
      </c>
      <c r="S31" s="330">
        <v>25.8</v>
      </c>
      <c r="T31" s="331">
        <v>0</v>
      </c>
      <c r="U31" s="331">
        <v>25.8</v>
      </c>
      <c r="V31" s="329">
        <v>0</v>
      </c>
      <c r="W31" s="330">
        <v>0</v>
      </c>
      <c r="X31" s="331">
        <v>0</v>
      </c>
      <c r="Y31" s="332">
        <v>0</v>
      </c>
      <c r="Z31" s="203"/>
    </row>
    <row r="32" spans="1:26" ht="16.5" customHeight="1" x14ac:dyDescent="0.2">
      <c r="A32" s="2198"/>
      <c r="B32" s="333" t="s">
        <v>244</v>
      </c>
      <c r="C32" s="334">
        <v>0</v>
      </c>
      <c r="D32" s="335">
        <v>0</v>
      </c>
      <c r="E32" s="335">
        <v>0</v>
      </c>
      <c r="F32" s="335">
        <v>0</v>
      </c>
      <c r="G32" s="335">
        <v>0</v>
      </c>
      <c r="H32" s="335">
        <v>0</v>
      </c>
      <c r="I32" s="335">
        <v>0</v>
      </c>
      <c r="J32" s="335">
        <v>0</v>
      </c>
      <c r="K32" s="335">
        <v>0</v>
      </c>
      <c r="L32" s="972">
        <v>0</v>
      </c>
      <c r="M32" s="1067">
        <v>0</v>
      </c>
      <c r="N32" s="971">
        <v>0</v>
      </c>
      <c r="O32" s="1768">
        <v>0</v>
      </c>
      <c r="P32" s="1997">
        <v>0</v>
      </c>
      <c r="Q32" s="1762">
        <v>0</v>
      </c>
      <c r="R32" s="336">
        <v>0</v>
      </c>
      <c r="S32" s="337">
        <v>0</v>
      </c>
      <c r="T32" s="337">
        <v>0</v>
      </c>
      <c r="U32" s="337">
        <v>0</v>
      </c>
      <c r="V32" s="336">
        <v>0</v>
      </c>
      <c r="W32" s="337">
        <v>0</v>
      </c>
      <c r="X32" s="338">
        <v>0</v>
      </c>
      <c r="Y32" s="339">
        <v>0</v>
      </c>
      <c r="Z32" s="203"/>
    </row>
    <row r="33" spans="1:26" ht="16.5" customHeight="1" thickBot="1" x14ac:dyDescent="0.25">
      <c r="A33" s="2198"/>
      <c r="B33" s="344" t="s">
        <v>245</v>
      </c>
      <c r="C33" s="345">
        <v>0</v>
      </c>
      <c r="D33" s="346">
        <v>0</v>
      </c>
      <c r="E33" s="346">
        <v>0</v>
      </c>
      <c r="F33" s="335">
        <v>0</v>
      </c>
      <c r="G33" s="335">
        <v>0</v>
      </c>
      <c r="H33" s="335">
        <v>0</v>
      </c>
      <c r="I33" s="335">
        <v>0</v>
      </c>
      <c r="J33" s="335">
        <v>0</v>
      </c>
      <c r="K33" s="335">
        <v>0</v>
      </c>
      <c r="L33" s="972">
        <v>0</v>
      </c>
      <c r="M33" s="1067">
        <v>0</v>
      </c>
      <c r="N33" s="971">
        <v>0</v>
      </c>
      <c r="O33" s="1768">
        <v>0</v>
      </c>
      <c r="P33" s="1997">
        <v>1</v>
      </c>
      <c r="Q33" s="1762">
        <v>0</v>
      </c>
      <c r="R33" s="336">
        <v>0</v>
      </c>
      <c r="S33" s="337">
        <v>0</v>
      </c>
      <c r="T33" s="337">
        <v>0</v>
      </c>
      <c r="U33" s="337">
        <v>0</v>
      </c>
      <c r="V33" s="336">
        <v>0</v>
      </c>
      <c r="W33" s="337">
        <v>0</v>
      </c>
      <c r="X33" s="338">
        <v>0</v>
      </c>
      <c r="Y33" s="339">
        <v>0</v>
      </c>
      <c r="Z33" s="203"/>
    </row>
    <row r="34" spans="1:26" ht="16.5" customHeight="1" thickTop="1" thickBot="1" x14ac:dyDescent="0.25">
      <c r="A34" s="2199"/>
      <c r="B34" s="916" t="s">
        <v>602</v>
      </c>
      <c r="C34" s="1010">
        <f t="shared" ref="C34:Y34" si="14">SUM(C31:C33)</f>
        <v>26.1</v>
      </c>
      <c r="D34" s="1011">
        <f t="shared" si="14"/>
        <v>1</v>
      </c>
      <c r="E34" s="1011">
        <f t="shared" si="14"/>
        <v>1</v>
      </c>
      <c r="F34" s="1010">
        <f t="shared" si="14"/>
        <v>0</v>
      </c>
      <c r="G34" s="1011">
        <f t="shared" si="14"/>
        <v>0.7</v>
      </c>
      <c r="H34" s="1011">
        <f t="shared" si="14"/>
        <v>0.3</v>
      </c>
      <c r="I34" s="1010">
        <f t="shared" si="14"/>
        <v>0</v>
      </c>
      <c r="J34" s="1010">
        <f t="shared" si="14"/>
        <v>0</v>
      </c>
      <c r="K34" s="1011">
        <f t="shared" si="14"/>
        <v>25.1</v>
      </c>
      <c r="L34" s="1054">
        <f t="shared" si="14"/>
        <v>0</v>
      </c>
      <c r="M34" s="1075">
        <f t="shared" si="14"/>
        <v>25.8</v>
      </c>
      <c r="N34" s="1087">
        <f t="shared" si="14"/>
        <v>0.3</v>
      </c>
      <c r="O34" s="1054">
        <f t="shared" si="14"/>
        <v>0</v>
      </c>
      <c r="P34" s="2002">
        <f t="shared" si="14"/>
        <v>3</v>
      </c>
      <c r="Q34" s="1013">
        <f t="shared" si="14"/>
        <v>26.1</v>
      </c>
      <c r="R34" s="1012">
        <f t="shared" si="14"/>
        <v>2</v>
      </c>
      <c r="S34" s="1010">
        <f t="shared" si="14"/>
        <v>25.8</v>
      </c>
      <c r="T34" s="1010">
        <f t="shared" si="14"/>
        <v>0</v>
      </c>
      <c r="U34" s="1010">
        <f t="shared" si="14"/>
        <v>25.8</v>
      </c>
      <c r="V34" s="1012">
        <f t="shared" si="14"/>
        <v>0</v>
      </c>
      <c r="W34" s="1010">
        <f t="shared" si="14"/>
        <v>0</v>
      </c>
      <c r="X34" s="1010">
        <f t="shared" si="14"/>
        <v>0</v>
      </c>
      <c r="Y34" s="1014">
        <f t="shared" si="14"/>
        <v>0</v>
      </c>
      <c r="Z34" s="203"/>
    </row>
    <row r="35" spans="1:26" ht="16.5" customHeight="1" x14ac:dyDescent="0.2">
      <c r="A35" s="2197" t="s">
        <v>450</v>
      </c>
      <c r="B35" s="333" t="s">
        <v>716</v>
      </c>
      <c r="C35" s="1239">
        <v>23.6</v>
      </c>
      <c r="D35" s="1240">
        <v>23.6</v>
      </c>
      <c r="E35" s="1241">
        <v>23.6</v>
      </c>
      <c r="F35" s="1242"/>
      <c r="G35" s="1243">
        <v>23.6</v>
      </c>
      <c r="H35" s="1244"/>
      <c r="I35" s="1244"/>
      <c r="J35" s="1244"/>
      <c r="K35" s="1241"/>
      <c r="L35" s="1339"/>
      <c r="M35" s="1343">
        <v>23.6</v>
      </c>
      <c r="N35" s="1241"/>
      <c r="O35" s="1339"/>
      <c r="P35" s="2003">
        <v>1</v>
      </c>
      <c r="Q35" s="1247">
        <v>23.6</v>
      </c>
      <c r="R35" s="1246">
        <v>4</v>
      </c>
      <c r="S35" s="1247">
        <v>23.6</v>
      </c>
      <c r="T35" s="1248"/>
      <c r="U35" s="1248">
        <v>23.6</v>
      </c>
      <c r="V35" s="1246"/>
      <c r="W35" s="1247"/>
      <c r="X35" s="1248"/>
      <c r="Y35" s="1249"/>
      <c r="Z35" s="203"/>
    </row>
    <row r="36" spans="1:26" ht="16.5" customHeight="1" x14ac:dyDescent="0.2">
      <c r="A36" s="2198"/>
      <c r="B36" s="333" t="s">
        <v>246</v>
      </c>
      <c r="C36" s="1239">
        <v>4.7</v>
      </c>
      <c r="D36" s="1250">
        <v>4.7</v>
      </c>
      <c r="E36" s="1194">
        <v>4.7</v>
      </c>
      <c r="F36" s="1251"/>
      <c r="G36" s="1251">
        <v>4.7</v>
      </c>
      <c r="H36" s="1252"/>
      <c r="I36" s="1252"/>
      <c r="J36" s="1252"/>
      <c r="K36" s="1194"/>
      <c r="L36" s="1338"/>
      <c r="M36" s="1344">
        <v>4.7</v>
      </c>
      <c r="N36" s="1194"/>
      <c r="O36" s="1338"/>
      <c r="P36" s="1994"/>
      <c r="Q36" s="1198"/>
      <c r="R36" s="1761"/>
      <c r="S36" s="1762"/>
      <c r="T36" s="1762"/>
      <c r="U36" s="1762"/>
      <c r="V36" s="1761"/>
      <c r="W36" s="1762"/>
      <c r="X36" s="1763"/>
      <c r="Y36" s="1201"/>
      <c r="Z36" s="203"/>
    </row>
    <row r="37" spans="1:26" ht="16.5" customHeight="1" x14ac:dyDescent="0.2">
      <c r="A37" s="2198"/>
      <c r="B37" s="333" t="s">
        <v>247</v>
      </c>
      <c r="C37" s="1239">
        <v>8.3000000000000007</v>
      </c>
      <c r="D37" s="1775">
        <v>8.3000000000000007</v>
      </c>
      <c r="E37" s="1760">
        <v>8.3000000000000007</v>
      </c>
      <c r="F37" s="1943">
        <v>4.0999999999999996</v>
      </c>
      <c r="G37" s="1943">
        <v>1.1000000000000001</v>
      </c>
      <c r="H37" s="1252">
        <v>3.1</v>
      </c>
      <c r="I37" s="1252"/>
      <c r="J37" s="1252"/>
      <c r="K37" s="1194"/>
      <c r="L37" s="1338"/>
      <c r="M37" s="1344">
        <v>8.3000000000000007</v>
      </c>
      <c r="N37" s="1194"/>
      <c r="O37" s="1338"/>
      <c r="P37" s="1994"/>
      <c r="Q37" s="1198"/>
      <c r="R37" s="1761"/>
      <c r="S37" s="1762"/>
      <c r="T37" s="1762"/>
      <c r="U37" s="1762"/>
      <c r="V37" s="1761"/>
      <c r="W37" s="1762"/>
      <c r="X37" s="1763"/>
      <c r="Y37" s="1201"/>
      <c r="Z37" s="203"/>
    </row>
    <row r="38" spans="1:26" ht="16.5" customHeight="1" x14ac:dyDescent="0.2">
      <c r="A38" s="2198"/>
      <c r="B38" s="333" t="s">
        <v>248</v>
      </c>
      <c r="C38" s="1253">
        <v>48.7</v>
      </c>
      <c r="D38" s="1775">
        <v>48.7</v>
      </c>
      <c r="E38" s="1760">
        <v>48.7</v>
      </c>
      <c r="F38" s="1944"/>
      <c r="G38" s="1945">
        <v>5.6</v>
      </c>
      <c r="H38" s="1256"/>
      <c r="I38" s="1256"/>
      <c r="J38" s="1256"/>
      <c r="K38" s="1255"/>
      <c r="L38" s="1340"/>
      <c r="M38" s="1345">
        <v>48.7</v>
      </c>
      <c r="N38" s="1255"/>
      <c r="O38" s="1340"/>
      <c r="P38" s="2004">
        <v>1</v>
      </c>
      <c r="Q38" s="1257">
        <v>48.7</v>
      </c>
      <c r="R38" s="1761">
        <v>6</v>
      </c>
      <c r="S38" s="1762">
        <v>48.7</v>
      </c>
      <c r="T38" s="1762"/>
      <c r="U38" s="1762">
        <v>48.7</v>
      </c>
      <c r="V38" s="1761"/>
      <c r="W38" s="1762"/>
      <c r="X38" s="1763"/>
      <c r="Y38" s="1258"/>
      <c r="Z38" s="203"/>
    </row>
    <row r="39" spans="1:26" ht="16.5" customHeight="1" x14ac:dyDescent="0.2">
      <c r="A39" s="2198"/>
      <c r="B39" s="333" t="s">
        <v>249</v>
      </c>
      <c r="C39" s="1253">
        <v>21.7</v>
      </c>
      <c r="D39" s="1775">
        <v>21.7</v>
      </c>
      <c r="E39" s="1760">
        <v>21.7</v>
      </c>
      <c r="F39" s="1944"/>
      <c r="G39" s="1946">
        <v>1.6</v>
      </c>
      <c r="H39" s="1256"/>
      <c r="I39" s="1256"/>
      <c r="J39" s="1256"/>
      <c r="K39" s="1255"/>
      <c r="L39" s="1340"/>
      <c r="M39" s="1345">
        <v>21.7</v>
      </c>
      <c r="N39" s="1255"/>
      <c r="O39" s="1340"/>
      <c r="P39" s="2004">
        <v>1</v>
      </c>
      <c r="Q39" s="1257">
        <v>21.7</v>
      </c>
      <c r="R39" s="1761">
        <v>2</v>
      </c>
      <c r="S39" s="1762">
        <v>21.7</v>
      </c>
      <c r="T39" s="1762"/>
      <c r="U39" s="1762">
        <v>21.7</v>
      </c>
      <c r="V39" s="1761"/>
      <c r="W39" s="1762"/>
      <c r="X39" s="1763"/>
      <c r="Y39" s="1258"/>
      <c r="Z39" s="203"/>
    </row>
    <row r="40" spans="1:26" ht="16.5" customHeight="1" x14ac:dyDescent="0.2">
      <c r="A40" s="2198"/>
      <c r="B40" s="333" t="s">
        <v>250</v>
      </c>
      <c r="C40" s="1253">
        <v>1.4</v>
      </c>
      <c r="D40" s="1775">
        <v>1.4</v>
      </c>
      <c r="E40" s="1760">
        <v>1.4</v>
      </c>
      <c r="F40" s="1944"/>
      <c r="G40" s="1947">
        <v>1.4</v>
      </c>
      <c r="H40" s="1256"/>
      <c r="I40" s="1256"/>
      <c r="J40" s="1256"/>
      <c r="K40" s="1255"/>
      <c r="L40" s="1340"/>
      <c r="M40" s="1345">
        <v>1.4</v>
      </c>
      <c r="N40" s="1255"/>
      <c r="O40" s="1340"/>
      <c r="P40" s="2004">
        <v>1</v>
      </c>
      <c r="Q40" s="1257">
        <v>1.4</v>
      </c>
      <c r="R40" s="1761">
        <v>1</v>
      </c>
      <c r="S40" s="1762">
        <v>1.4</v>
      </c>
      <c r="T40" s="1762">
        <v>1.4</v>
      </c>
      <c r="U40" s="1762"/>
      <c r="V40" s="1761"/>
      <c r="W40" s="1762"/>
      <c r="X40" s="1763"/>
      <c r="Y40" s="1258"/>
      <c r="Z40" s="203"/>
    </row>
    <row r="41" spans="1:26" ht="16.5" customHeight="1" x14ac:dyDescent="0.2">
      <c r="A41" s="2198"/>
      <c r="B41" s="333" t="s">
        <v>251</v>
      </c>
      <c r="C41" s="1253">
        <v>5.0999999999999996</v>
      </c>
      <c r="D41" s="1254">
        <v>5.0999999999999996</v>
      </c>
      <c r="E41" s="1255">
        <v>5.0999999999999996</v>
      </c>
      <c r="F41" s="1256"/>
      <c r="G41" s="1259"/>
      <c r="H41" s="1256"/>
      <c r="I41" s="1256"/>
      <c r="J41" s="1256"/>
      <c r="K41" s="1255"/>
      <c r="L41" s="1340"/>
      <c r="M41" s="1345">
        <v>5.0999999999999996</v>
      </c>
      <c r="N41" s="1255"/>
      <c r="O41" s="1340"/>
      <c r="P41" s="2004"/>
      <c r="Q41" s="1257"/>
      <c r="R41" s="1761">
        <v>2</v>
      </c>
      <c r="S41" s="1762">
        <v>5.0999999999999996</v>
      </c>
      <c r="T41" s="1762">
        <v>5.0999999999999996</v>
      </c>
      <c r="U41" s="1762"/>
      <c r="V41" s="1761"/>
      <c r="W41" s="1762"/>
      <c r="X41" s="1763"/>
      <c r="Y41" s="1258"/>
      <c r="Z41" s="203"/>
    </row>
    <row r="42" spans="1:26" ht="16.5" customHeight="1" thickBot="1" x14ac:dyDescent="0.25">
      <c r="A42" s="2198"/>
      <c r="B42" s="1015" t="s">
        <v>252</v>
      </c>
      <c r="C42" s="1260">
        <v>5.7</v>
      </c>
      <c r="D42" s="1261">
        <v>5.7</v>
      </c>
      <c r="E42" s="1262">
        <v>5.7</v>
      </c>
      <c r="F42" s="1263"/>
      <c r="G42" s="1264">
        <v>5.7</v>
      </c>
      <c r="H42" s="1263"/>
      <c r="I42" s="1263"/>
      <c r="J42" s="1263"/>
      <c r="K42" s="1265"/>
      <c r="L42" s="1341"/>
      <c r="M42" s="1346">
        <v>5.7</v>
      </c>
      <c r="N42" s="1265"/>
      <c r="O42" s="1341"/>
      <c r="P42" s="2005"/>
      <c r="Q42" s="1267"/>
      <c r="R42" s="1266"/>
      <c r="S42" s="1267"/>
      <c r="T42" s="1267"/>
      <c r="U42" s="1267"/>
      <c r="V42" s="1266"/>
      <c r="W42" s="1267"/>
      <c r="X42" s="1268"/>
      <c r="Y42" s="1269"/>
      <c r="Z42" s="203"/>
    </row>
    <row r="43" spans="1:26" ht="16.5" customHeight="1" thickTop="1" thickBot="1" x14ac:dyDescent="0.25">
      <c r="A43" s="2449"/>
      <c r="B43" s="1016" t="s">
        <v>717</v>
      </c>
      <c r="C43" s="1316">
        <f t="shared" ref="C43:U43" si="15">SUM(C35:C42)</f>
        <v>119.20000000000002</v>
      </c>
      <c r="D43" s="1317">
        <f t="shared" si="15"/>
        <v>119.20000000000002</v>
      </c>
      <c r="E43" s="1317">
        <f t="shared" si="15"/>
        <v>119.20000000000002</v>
      </c>
      <c r="F43" s="1318">
        <f t="shared" si="15"/>
        <v>4.0999999999999996</v>
      </c>
      <c r="G43" s="1319">
        <f t="shared" si="15"/>
        <v>43.7</v>
      </c>
      <c r="H43" s="1318">
        <f t="shared" si="15"/>
        <v>3.1</v>
      </c>
      <c r="I43" s="1319">
        <f t="shared" si="15"/>
        <v>0</v>
      </c>
      <c r="J43" s="1318">
        <f t="shared" si="15"/>
        <v>0</v>
      </c>
      <c r="K43" s="1318">
        <f t="shared" si="15"/>
        <v>0</v>
      </c>
      <c r="L43" s="1342">
        <f t="shared" si="15"/>
        <v>0</v>
      </c>
      <c r="M43" s="1347">
        <f t="shared" si="15"/>
        <v>119.20000000000002</v>
      </c>
      <c r="N43" s="1318">
        <f t="shared" si="15"/>
        <v>0</v>
      </c>
      <c r="O43" s="1342">
        <f t="shared" si="15"/>
        <v>0</v>
      </c>
      <c r="P43" s="2006">
        <f t="shared" si="15"/>
        <v>4</v>
      </c>
      <c r="Q43" s="1321">
        <f t="shared" si="15"/>
        <v>95.40000000000002</v>
      </c>
      <c r="R43" s="1320">
        <f t="shared" si="15"/>
        <v>15</v>
      </c>
      <c r="S43" s="1321">
        <f t="shared" si="15"/>
        <v>100.50000000000001</v>
      </c>
      <c r="T43" s="1321">
        <f t="shared" si="15"/>
        <v>6.5</v>
      </c>
      <c r="U43" s="1321">
        <f t="shared" si="15"/>
        <v>94.000000000000014</v>
      </c>
      <c r="V43" s="1320">
        <f>SUM(V35:V42)</f>
        <v>0</v>
      </c>
      <c r="W43" s="1321">
        <f>SUM(W35:W42)</f>
        <v>0</v>
      </c>
      <c r="X43" s="1318">
        <f>SUM(X35:X42)</f>
        <v>0</v>
      </c>
      <c r="Y43" s="1322">
        <f>SUM(Y35:Y42)</f>
        <v>0</v>
      </c>
      <c r="Z43" s="203"/>
    </row>
    <row r="44" spans="1:26" ht="30" customHeight="1" thickBot="1" x14ac:dyDescent="0.25">
      <c r="A44" s="1442" t="s">
        <v>629</v>
      </c>
      <c r="B44" s="1443"/>
      <c r="C44" s="1017"/>
      <c r="D44" s="1017"/>
      <c r="E44" s="1017"/>
      <c r="F44" s="1017"/>
      <c r="G44" s="1017"/>
      <c r="H44" s="1017"/>
      <c r="I44" s="1017"/>
      <c r="J44" s="1017"/>
      <c r="K44" s="1017"/>
      <c r="L44" s="1017"/>
      <c r="M44" s="1017"/>
      <c r="N44" s="1017"/>
      <c r="O44" s="1017"/>
      <c r="P44" s="2016"/>
      <c r="Q44" s="1019"/>
      <c r="R44" s="1018"/>
      <c r="S44" s="1019"/>
      <c r="T44" s="1019"/>
      <c r="U44" s="1019"/>
      <c r="V44" s="1018"/>
      <c r="W44" s="1019"/>
      <c r="X44" s="1444"/>
      <c r="Y44" s="1444"/>
      <c r="Z44" s="203"/>
    </row>
    <row r="45" spans="1:26" ht="16.5" customHeight="1" x14ac:dyDescent="0.2">
      <c r="A45" s="2249" t="s">
        <v>420</v>
      </c>
      <c r="B45" s="1020" t="s">
        <v>549</v>
      </c>
      <c r="C45" s="1685">
        <v>52.6</v>
      </c>
      <c r="D45" s="1670">
        <v>39.5</v>
      </c>
      <c r="E45" s="1670">
        <v>39.5</v>
      </c>
      <c r="F45" s="1670"/>
      <c r="G45" s="1670">
        <v>39.5</v>
      </c>
      <c r="H45" s="1670"/>
      <c r="I45" s="1670"/>
      <c r="J45" s="1670"/>
      <c r="K45" s="1691">
        <v>13.1</v>
      </c>
      <c r="L45" s="1672"/>
      <c r="M45" s="1688">
        <v>13.1</v>
      </c>
      <c r="N45" s="1671"/>
      <c r="O45" s="1672"/>
      <c r="P45" s="2017">
        <v>8</v>
      </c>
      <c r="Q45" s="1673">
        <v>52.6</v>
      </c>
      <c r="R45" s="1674">
        <v>7</v>
      </c>
      <c r="S45" s="1670">
        <v>52.6</v>
      </c>
      <c r="T45" s="1686">
        <v>6.8</v>
      </c>
      <c r="U45" s="1686">
        <v>45.8</v>
      </c>
      <c r="V45" s="1674"/>
      <c r="W45" s="1673"/>
      <c r="X45" s="1662"/>
      <c r="Y45" s="1663"/>
      <c r="Z45" s="203"/>
    </row>
    <row r="46" spans="1:26" ht="16.5" customHeight="1" x14ac:dyDescent="0.2">
      <c r="A46" s="2198"/>
      <c r="B46" s="326" t="s">
        <v>550</v>
      </c>
      <c r="C46" s="1664">
        <v>144.9</v>
      </c>
      <c r="D46" s="1665">
        <v>61.400000000000006</v>
      </c>
      <c r="E46" s="1665">
        <v>61.400000000000006</v>
      </c>
      <c r="F46" s="1665"/>
      <c r="G46" s="1665">
        <v>61.400000000000006</v>
      </c>
      <c r="H46" s="1665"/>
      <c r="I46" s="1665"/>
      <c r="J46" s="1665"/>
      <c r="K46" s="1675">
        <v>83.5</v>
      </c>
      <c r="L46" s="1677"/>
      <c r="M46" s="1689">
        <v>83.5</v>
      </c>
      <c r="N46" s="1676"/>
      <c r="O46" s="1768"/>
      <c r="P46" s="1997">
        <v>4</v>
      </c>
      <c r="Q46" s="1762">
        <v>144.9</v>
      </c>
      <c r="R46" s="1666">
        <v>8</v>
      </c>
      <c r="S46" s="1665">
        <v>144.9</v>
      </c>
      <c r="T46" s="1665">
        <v>12.4</v>
      </c>
      <c r="U46" s="1665">
        <v>132.5</v>
      </c>
      <c r="V46" s="1666"/>
      <c r="W46" s="1667"/>
      <c r="X46" s="1668"/>
      <c r="Y46" s="1669"/>
      <c r="Z46" s="203"/>
    </row>
    <row r="47" spans="1:26" ht="16.5" customHeight="1" x14ac:dyDescent="0.2">
      <c r="A47" s="2198"/>
      <c r="B47" s="333" t="s">
        <v>551</v>
      </c>
      <c r="C47" s="1664">
        <v>7.9</v>
      </c>
      <c r="D47" s="1665">
        <v>7.9</v>
      </c>
      <c r="E47" s="1665">
        <v>7.9</v>
      </c>
      <c r="F47" s="1665"/>
      <c r="G47" s="1665">
        <v>7.9</v>
      </c>
      <c r="H47" s="1665"/>
      <c r="I47" s="1665"/>
      <c r="J47" s="1665"/>
      <c r="K47" s="1675">
        <v>0</v>
      </c>
      <c r="L47" s="1677"/>
      <c r="M47" s="1689">
        <v>0</v>
      </c>
      <c r="N47" s="1676"/>
      <c r="O47" s="1768"/>
      <c r="P47" s="1997"/>
      <c r="Q47" s="1762"/>
      <c r="R47" s="1666"/>
      <c r="S47" s="1665"/>
      <c r="T47" s="1665"/>
      <c r="U47" s="1665"/>
      <c r="V47" s="1666"/>
      <c r="W47" s="1667"/>
      <c r="X47" s="1668"/>
      <c r="Y47" s="1669"/>
      <c r="Z47" s="203"/>
    </row>
    <row r="48" spans="1:26" ht="16.5" customHeight="1" x14ac:dyDescent="0.2">
      <c r="A48" s="2198"/>
      <c r="B48" s="333" t="s">
        <v>552</v>
      </c>
      <c r="C48" s="1664">
        <v>0</v>
      </c>
      <c r="D48" s="1665">
        <v>0</v>
      </c>
      <c r="E48" s="1665">
        <v>0</v>
      </c>
      <c r="F48" s="1665"/>
      <c r="G48" s="1665">
        <v>0</v>
      </c>
      <c r="H48" s="1665"/>
      <c r="I48" s="1665"/>
      <c r="J48" s="1665"/>
      <c r="K48" s="1675">
        <v>0</v>
      </c>
      <c r="L48" s="1677"/>
      <c r="M48" s="1689">
        <v>0</v>
      </c>
      <c r="N48" s="1676"/>
      <c r="O48" s="1768"/>
      <c r="P48" s="1997"/>
      <c r="Q48" s="1762"/>
      <c r="R48" s="1666"/>
      <c r="S48" s="1665"/>
      <c r="T48" s="1665"/>
      <c r="U48" s="1665"/>
      <c r="V48" s="1666"/>
      <c r="W48" s="1667"/>
      <c r="X48" s="1668"/>
      <c r="Y48" s="1669"/>
      <c r="Z48" s="203"/>
    </row>
    <row r="49" spans="1:26" ht="16.5" customHeight="1" x14ac:dyDescent="0.2">
      <c r="A49" s="2198"/>
      <c r="B49" s="333" t="s">
        <v>553</v>
      </c>
      <c r="C49" s="1664">
        <v>1</v>
      </c>
      <c r="D49" s="1665">
        <v>0</v>
      </c>
      <c r="E49" s="1665">
        <v>0</v>
      </c>
      <c r="F49" s="1665"/>
      <c r="G49" s="1665">
        <v>0</v>
      </c>
      <c r="H49" s="1665"/>
      <c r="I49" s="1665"/>
      <c r="J49" s="1665"/>
      <c r="K49" s="1675">
        <v>1</v>
      </c>
      <c r="L49" s="1677"/>
      <c r="M49" s="1689">
        <v>1</v>
      </c>
      <c r="N49" s="1676"/>
      <c r="O49" s="1768"/>
      <c r="P49" s="1997">
        <v>2</v>
      </c>
      <c r="Q49" s="1762">
        <v>1</v>
      </c>
      <c r="R49" s="1666">
        <v>2</v>
      </c>
      <c r="S49" s="1665">
        <v>0.98</v>
      </c>
      <c r="T49" s="1665">
        <v>1</v>
      </c>
      <c r="U49" s="1665"/>
      <c r="V49" s="1666"/>
      <c r="W49" s="1667"/>
      <c r="X49" s="1668"/>
      <c r="Y49" s="1669"/>
      <c r="Z49" s="203"/>
    </row>
    <row r="50" spans="1:26" ht="16.5" customHeight="1" x14ac:dyDescent="0.2">
      <c r="A50" s="2198"/>
      <c r="B50" s="333" t="s">
        <v>554</v>
      </c>
      <c r="C50" s="1664">
        <v>4.9000000000000004</v>
      </c>
      <c r="D50" s="1665">
        <v>4.2</v>
      </c>
      <c r="E50" s="1665">
        <v>4.2</v>
      </c>
      <c r="F50" s="1665"/>
      <c r="G50" s="1665">
        <v>4.2</v>
      </c>
      <c r="H50" s="1665"/>
      <c r="I50" s="1665"/>
      <c r="J50" s="1665"/>
      <c r="K50" s="1675">
        <v>0.7</v>
      </c>
      <c r="L50" s="1677"/>
      <c r="M50" s="1689">
        <v>0.7</v>
      </c>
      <c r="N50" s="1676"/>
      <c r="O50" s="1768"/>
      <c r="P50" s="1997">
        <v>1</v>
      </c>
      <c r="Q50" s="1762">
        <v>4.2</v>
      </c>
      <c r="R50" s="1666">
        <v>1</v>
      </c>
      <c r="S50" s="1665">
        <v>4.2</v>
      </c>
      <c r="T50" s="1665"/>
      <c r="U50" s="1665">
        <v>4.2</v>
      </c>
      <c r="V50" s="1666"/>
      <c r="W50" s="1667"/>
      <c r="X50" s="1668"/>
      <c r="Y50" s="1669"/>
      <c r="Z50" s="203"/>
    </row>
    <row r="51" spans="1:26" ht="16.5" customHeight="1" x14ac:dyDescent="0.2">
      <c r="A51" s="2198"/>
      <c r="B51" s="333" t="s">
        <v>555</v>
      </c>
      <c r="C51" s="1664">
        <v>6.9</v>
      </c>
      <c r="D51" s="1665">
        <v>0.90000000000000036</v>
      </c>
      <c r="E51" s="1665">
        <v>0.90000000000000036</v>
      </c>
      <c r="F51" s="1665"/>
      <c r="G51" s="1665">
        <v>0.90000000000000036</v>
      </c>
      <c r="H51" s="1665"/>
      <c r="I51" s="1665"/>
      <c r="J51" s="1665"/>
      <c r="K51" s="1675">
        <v>6</v>
      </c>
      <c r="L51" s="1677"/>
      <c r="M51" s="1689">
        <v>6</v>
      </c>
      <c r="N51" s="1676"/>
      <c r="O51" s="1768"/>
      <c r="P51" s="1997"/>
      <c r="Q51" s="1762"/>
      <c r="R51" s="1666"/>
      <c r="S51" s="1665"/>
      <c r="T51" s="1665"/>
      <c r="U51" s="1665"/>
      <c r="V51" s="1666"/>
      <c r="W51" s="1667"/>
      <c r="X51" s="1668"/>
      <c r="Y51" s="1669"/>
      <c r="Z51" s="203"/>
    </row>
    <row r="52" spans="1:26" ht="16.5" customHeight="1" x14ac:dyDescent="0.2">
      <c r="A52" s="2198"/>
      <c r="B52" s="333" t="s">
        <v>556</v>
      </c>
      <c r="C52" s="1664">
        <v>1.8</v>
      </c>
      <c r="D52" s="1665">
        <v>1.8</v>
      </c>
      <c r="E52" s="1665">
        <v>1.8</v>
      </c>
      <c r="F52" s="1665"/>
      <c r="G52" s="1665">
        <v>1.8</v>
      </c>
      <c r="H52" s="1665"/>
      <c r="I52" s="1665"/>
      <c r="J52" s="1665"/>
      <c r="K52" s="1675">
        <v>0</v>
      </c>
      <c r="L52" s="1677"/>
      <c r="M52" s="1689">
        <v>0</v>
      </c>
      <c r="N52" s="1676"/>
      <c r="O52" s="1768"/>
      <c r="P52" s="1997">
        <v>2</v>
      </c>
      <c r="Q52" s="1762">
        <v>1.8</v>
      </c>
      <c r="R52" s="1666">
        <v>1</v>
      </c>
      <c r="S52" s="1665">
        <v>1.8</v>
      </c>
      <c r="T52" s="1665"/>
      <c r="U52" s="1665">
        <v>1.8</v>
      </c>
      <c r="V52" s="1666"/>
      <c r="W52" s="1667"/>
      <c r="X52" s="1668"/>
      <c r="Y52" s="1669"/>
      <c r="Z52" s="203"/>
    </row>
    <row r="53" spans="1:26" ht="16.5" customHeight="1" thickBot="1" x14ac:dyDescent="0.25">
      <c r="A53" s="2198"/>
      <c r="B53" s="333" t="s">
        <v>557</v>
      </c>
      <c r="C53" s="1678">
        <v>0</v>
      </c>
      <c r="D53" s="1679">
        <v>0</v>
      </c>
      <c r="E53" s="1679">
        <v>0</v>
      </c>
      <c r="F53" s="1679"/>
      <c r="G53" s="1679">
        <v>0</v>
      </c>
      <c r="H53" s="1679"/>
      <c r="I53" s="1679"/>
      <c r="J53" s="1679"/>
      <c r="K53" s="1692">
        <v>0</v>
      </c>
      <c r="L53" s="1687"/>
      <c r="M53" s="1690">
        <v>0</v>
      </c>
      <c r="N53" s="1680"/>
      <c r="O53" s="1687"/>
      <c r="P53" s="1998">
        <v>1</v>
      </c>
      <c r="Q53" s="1681">
        <v>0</v>
      </c>
      <c r="R53" s="1682">
        <v>1</v>
      </c>
      <c r="S53" s="1679">
        <v>0</v>
      </c>
      <c r="T53" s="1679"/>
      <c r="U53" s="1679"/>
      <c r="V53" s="1682"/>
      <c r="W53" s="1681"/>
      <c r="X53" s="1683"/>
      <c r="Y53" s="1684"/>
      <c r="Z53" s="203"/>
    </row>
    <row r="54" spans="1:26" ht="16.5" customHeight="1" thickTop="1" thickBot="1" x14ac:dyDescent="0.25">
      <c r="A54" s="2449"/>
      <c r="B54" s="993" t="s">
        <v>602</v>
      </c>
      <c r="C54" s="1005">
        <f>SUM(C45:C53)</f>
        <v>220.00000000000003</v>
      </c>
      <c r="D54" s="1021">
        <f t="shared" ref="D54:O54" si="16">SUM(D45:D53)</f>
        <v>115.70000000000002</v>
      </c>
      <c r="E54" s="1021">
        <f t="shared" si="16"/>
        <v>115.70000000000002</v>
      </c>
      <c r="F54" s="1021">
        <f t="shared" si="16"/>
        <v>0</v>
      </c>
      <c r="G54" s="1021">
        <f t="shared" si="16"/>
        <v>115.70000000000002</v>
      </c>
      <c r="H54" s="1021">
        <f t="shared" si="16"/>
        <v>0</v>
      </c>
      <c r="I54" s="1021">
        <f t="shared" si="16"/>
        <v>0</v>
      </c>
      <c r="J54" s="1021">
        <f t="shared" si="16"/>
        <v>0</v>
      </c>
      <c r="K54" s="1433">
        <f t="shared" si="16"/>
        <v>104.3</v>
      </c>
      <c r="L54" s="1055">
        <f t="shared" si="16"/>
        <v>0</v>
      </c>
      <c r="M54" s="1076">
        <f t="shared" si="16"/>
        <v>104.3</v>
      </c>
      <c r="N54" s="1058">
        <f t="shared" si="16"/>
        <v>0</v>
      </c>
      <c r="O54" s="1055">
        <f t="shared" si="16"/>
        <v>0</v>
      </c>
      <c r="P54" s="2008">
        <f t="shared" ref="P54:U54" si="17">SUM(P45:P53)</f>
        <v>18</v>
      </c>
      <c r="Q54" s="1023">
        <f t="shared" si="17"/>
        <v>204.5</v>
      </c>
      <c r="R54" s="1022">
        <f t="shared" si="17"/>
        <v>20</v>
      </c>
      <c r="S54" s="1023">
        <f t="shared" si="17"/>
        <v>204.48</v>
      </c>
      <c r="T54" s="1021">
        <f>SUM(T45:T53)</f>
        <v>20.2</v>
      </c>
      <c r="U54" s="1023">
        <f t="shared" si="17"/>
        <v>184.3</v>
      </c>
      <c r="V54" s="1024">
        <f>SUM(V45:V53)</f>
        <v>0</v>
      </c>
      <c r="W54" s="1021">
        <f>SUM(W45:W53)</f>
        <v>0</v>
      </c>
      <c r="X54" s="1021">
        <f>SUM(X45:X53)</f>
        <v>0</v>
      </c>
      <c r="Y54" s="1025">
        <f>SUM(Y45:Y53)</f>
        <v>0</v>
      </c>
      <c r="Z54" s="203"/>
    </row>
    <row r="55" spans="1:26" ht="16.5" customHeight="1" x14ac:dyDescent="0.2">
      <c r="A55" s="2249" t="s">
        <v>421</v>
      </c>
      <c r="B55" s="1026" t="s">
        <v>663</v>
      </c>
      <c r="C55" s="1282">
        <v>52.2</v>
      </c>
      <c r="D55" s="1241"/>
      <c r="E55" s="1241">
        <f>SUM(F55:H55)</f>
        <v>52.2</v>
      </c>
      <c r="F55" s="1241">
        <v>2</v>
      </c>
      <c r="G55" s="1241">
        <v>46</v>
      </c>
      <c r="H55" s="1241">
        <v>4.2</v>
      </c>
      <c r="I55" s="1241"/>
      <c r="J55" s="1241"/>
      <c r="K55" s="1434"/>
      <c r="L55" s="1339"/>
      <c r="M55" s="1343"/>
      <c r="N55" s="1245"/>
      <c r="O55" s="1339"/>
      <c r="P55" s="2003">
        <v>11</v>
      </c>
      <c r="Q55" s="1247">
        <v>52.1</v>
      </c>
      <c r="R55" s="1246">
        <v>12</v>
      </c>
      <c r="S55" s="1247">
        <v>46</v>
      </c>
      <c r="T55" s="1248"/>
      <c r="U55" s="1248">
        <v>46</v>
      </c>
      <c r="V55" s="1246"/>
      <c r="W55" s="1247"/>
      <c r="X55" s="1248"/>
      <c r="Y55" s="1249"/>
      <c r="Z55" s="203"/>
    </row>
    <row r="56" spans="1:26" ht="16.5" customHeight="1" x14ac:dyDescent="0.2">
      <c r="A56" s="2198"/>
      <c r="B56" s="333" t="s">
        <v>664</v>
      </c>
      <c r="C56" s="1239">
        <v>0.4</v>
      </c>
      <c r="D56" s="1194"/>
      <c r="E56" s="1194"/>
      <c r="F56" s="1194"/>
      <c r="G56" s="1194">
        <v>0.4</v>
      </c>
      <c r="H56" s="1194"/>
      <c r="I56" s="1194"/>
      <c r="J56" s="1194"/>
      <c r="K56" s="1195"/>
      <c r="L56" s="1338"/>
      <c r="M56" s="1344"/>
      <c r="N56" s="1250"/>
      <c r="O56" s="1338"/>
      <c r="P56" s="1994"/>
      <c r="Q56" s="1198"/>
      <c r="R56" s="1199"/>
      <c r="S56" s="1198"/>
      <c r="T56" s="1198"/>
      <c r="U56" s="1198"/>
      <c r="V56" s="1199"/>
      <c r="W56" s="1198"/>
      <c r="X56" s="1200"/>
      <c r="Y56" s="1201"/>
      <c r="Z56" s="203"/>
    </row>
    <row r="57" spans="1:26" ht="16.5" customHeight="1" thickBot="1" x14ac:dyDescent="0.25">
      <c r="A57" s="2198"/>
      <c r="B57" s="344" t="s">
        <v>665</v>
      </c>
      <c r="C57" s="1283">
        <v>6.6</v>
      </c>
      <c r="D57" s="1284"/>
      <c r="E57" s="1284"/>
      <c r="F57" s="1194"/>
      <c r="G57" s="1194">
        <v>6.6</v>
      </c>
      <c r="H57" s="1194"/>
      <c r="I57" s="1194"/>
      <c r="J57" s="1194"/>
      <c r="K57" s="1195"/>
      <c r="L57" s="1338"/>
      <c r="M57" s="1344"/>
      <c r="N57" s="1250"/>
      <c r="O57" s="1338"/>
      <c r="P57" s="1994">
        <v>3</v>
      </c>
      <c r="Q57" s="1198">
        <v>6.6</v>
      </c>
      <c r="R57" s="1199">
        <v>3</v>
      </c>
      <c r="S57" s="1198"/>
      <c r="T57" s="1198">
        <v>6.6</v>
      </c>
      <c r="U57" s="1198"/>
      <c r="V57" s="1199"/>
      <c r="W57" s="1198"/>
      <c r="X57" s="1200"/>
      <c r="Y57" s="1201"/>
      <c r="Z57" s="203"/>
    </row>
    <row r="58" spans="1:26" ht="16.5" customHeight="1" thickTop="1" thickBot="1" x14ac:dyDescent="0.25">
      <c r="A58" s="2449"/>
      <c r="B58" s="916" t="s">
        <v>666</v>
      </c>
      <c r="C58" s="1285">
        <f t="shared" ref="C58:J58" si="18">SUM(C55:C57)</f>
        <v>59.2</v>
      </c>
      <c r="D58" s="1285">
        <f t="shared" si="18"/>
        <v>0</v>
      </c>
      <c r="E58" s="1285">
        <f t="shared" si="18"/>
        <v>52.2</v>
      </c>
      <c r="F58" s="1286">
        <f t="shared" si="18"/>
        <v>2</v>
      </c>
      <c r="G58" s="1285">
        <f t="shared" si="18"/>
        <v>53</v>
      </c>
      <c r="H58" s="1286">
        <f t="shared" si="18"/>
        <v>4.2</v>
      </c>
      <c r="I58" s="1286">
        <f t="shared" si="18"/>
        <v>0</v>
      </c>
      <c r="J58" s="1432">
        <f t="shared" si="18"/>
        <v>0</v>
      </c>
      <c r="K58" s="1435">
        <f>SUM(K55:K57)</f>
        <v>0</v>
      </c>
      <c r="L58" s="1441">
        <f>SUM(L55:L57)</f>
        <v>0</v>
      </c>
      <c r="M58" s="1440">
        <f>SUM(M55:M57)</f>
        <v>0</v>
      </c>
      <c r="N58" s="1286">
        <f t="shared" ref="N58:Y58" si="19">SUM(N55:N57)</f>
        <v>0</v>
      </c>
      <c r="O58" s="1985">
        <f t="shared" si="19"/>
        <v>0</v>
      </c>
      <c r="P58" s="2009">
        <f t="shared" si="19"/>
        <v>14</v>
      </c>
      <c r="Q58" s="1286">
        <f t="shared" si="19"/>
        <v>58.7</v>
      </c>
      <c r="R58" s="1287">
        <f t="shared" si="19"/>
        <v>15</v>
      </c>
      <c r="S58" s="1286">
        <f t="shared" si="19"/>
        <v>46</v>
      </c>
      <c r="T58" s="1286">
        <f t="shared" si="19"/>
        <v>6.6</v>
      </c>
      <c r="U58" s="1286">
        <f t="shared" si="19"/>
        <v>46</v>
      </c>
      <c r="V58" s="1287">
        <f t="shared" si="19"/>
        <v>0</v>
      </c>
      <c r="W58" s="1286">
        <f t="shared" si="19"/>
        <v>0</v>
      </c>
      <c r="X58" s="1286">
        <f t="shared" si="19"/>
        <v>0</v>
      </c>
      <c r="Y58" s="1323">
        <f t="shared" si="19"/>
        <v>0</v>
      </c>
      <c r="Z58" s="203"/>
    </row>
    <row r="59" spans="1:26" ht="16.5" customHeight="1" x14ac:dyDescent="0.2">
      <c r="A59" s="2249" t="s">
        <v>416</v>
      </c>
      <c r="B59" s="333" t="s">
        <v>429</v>
      </c>
      <c r="C59" s="1572">
        <v>48.7</v>
      </c>
      <c r="D59" s="1572">
        <v>48.7</v>
      </c>
      <c r="E59" s="1572">
        <v>48.7</v>
      </c>
      <c r="F59" s="1573"/>
      <c r="G59" s="1572">
        <v>48.7</v>
      </c>
      <c r="H59" s="1573"/>
      <c r="I59" s="1573"/>
      <c r="J59" s="1573"/>
      <c r="K59" s="1086"/>
      <c r="L59" s="1584"/>
      <c r="M59" s="1589"/>
      <c r="N59" s="984"/>
      <c r="O59" s="1584"/>
      <c r="P59" s="1996">
        <v>6</v>
      </c>
      <c r="Q59" s="1575">
        <v>48.7</v>
      </c>
      <c r="R59" s="1574">
        <v>8</v>
      </c>
      <c r="S59" s="1575">
        <v>48.7</v>
      </c>
      <c r="T59" s="1662">
        <v>48.7</v>
      </c>
      <c r="U59" s="1662"/>
      <c r="V59" s="1574"/>
      <c r="W59" s="1575"/>
      <c r="X59" s="1662"/>
      <c r="Y59" s="1663"/>
      <c r="Z59" s="1508"/>
    </row>
    <row r="60" spans="1:26" ht="16.5" customHeight="1" x14ac:dyDescent="0.2">
      <c r="A60" s="2198"/>
      <c r="B60" s="326" t="s">
        <v>430</v>
      </c>
      <c r="C60" s="1759">
        <v>1.2</v>
      </c>
      <c r="D60" s="1760">
        <v>1.2</v>
      </c>
      <c r="E60" s="1760">
        <v>1.2</v>
      </c>
      <c r="F60" s="1760"/>
      <c r="G60" s="1760">
        <v>1.2</v>
      </c>
      <c r="H60" s="1760"/>
      <c r="I60" s="1760"/>
      <c r="J60" s="1760"/>
      <c r="K60" s="1766"/>
      <c r="L60" s="1768"/>
      <c r="M60" s="1689"/>
      <c r="N60" s="1767"/>
      <c r="O60" s="1768"/>
      <c r="P60" s="1997"/>
      <c r="Q60" s="1762"/>
      <c r="R60" s="1761">
        <v>1</v>
      </c>
      <c r="S60" s="1762">
        <v>1.2</v>
      </c>
      <c r="T60" s="1762">
        <v>1.2</v>
      </c>
      <c r="U60" s="1762"/>
      <c r="V60" s="1761"/>
      <c r="W60" s="1762"/>
      <c r="X60" s="1763"/>
      <c r="Y60" s="1764"/>
      <c r="Z60" s="1508"/>
    </row>
    <row r="61" spans="1:26" ht="16.5" customHeight="1" thickBot="1" x14ac:dyDescent="0.25">
      <c r="A61" s="2198"/>
      <c r="B61" s="986" t="s">
        <v>438</v>
      </c>
      <c r="C61" s="1678">
        <v>3.4</v>
      </c>
      <c r="D61" s="1678">
        <v>3.4</v>
      </c>
      <c r="E61" s="1678">
        <v>3.4</v>
      </c>
      <c r="F61" s="1679"/>
      <c r="G61" s="1678">
        <v>3.4</v>
      </c>
      <c r="H61" s="1679"/>
      <c r="I61" s="1679"/>
      <c r="J61" s="1679"/>
      <c r="K61" s="1692"/>
      <c r="L61" s="1687"/>
      <c r="M61" s="1690"/>
      <c r="N61" s="1680"/>
      <c r="O61" s="1687"/>
      <c r="P61" s="1998">
        <v>2</v>
      </c>
      <c r="Q61" s="1948">
        <v>3.4</v>
      </c>
      <c r="R61" s="1682">
        <v>2</v>
      </c>
      <c r="S61" s="1681">
        <v>3.4</v>
      </c>
      <c r="T61" s="1681">
        <v>3.4</v>
      </c>
      <c r="U61" s="1681"/>
      <c r="V61" s="1682"/>
      <c r="W61" s="1681"/>
      <c r="X61" s="1683"/>
      <c r="Y61" s="1684"/>
      <c r="Z61" s="1508"/>
    </row>
    <row r="62" spans="1:26" ht="16.5" customHeight="1" thickTop="1" thickBot="1" x14ac:dyDescent="0.25">
      <c r="A62" s="2449"/>
      <c r="B62" s="993" t="s">
        <v>602</v>
      </c>
      <c r="C62" s="994">
        <f t="shared" ref="C62:U62" si="20">SUM(C59:C61)</f>
        <v>53.300000000000004</v>
      </c>
      <c r="D62" s="995">
        <f t="shared" si="20"/>
        <v>53.300000000000004</v>
      </c>
      <c r="E62" s="995">
        <f t="shared" si="20"/>
        <v>53.300000000000004</v>
      </c>
      <c r="F62" s="994">
        <f t="shared" si="20"/>
        <v>0</v>
      </c>
      <c r="G62" s="995">
        <f t="shared" si="20"/>
        <v>53.300000000000004</v>
      </c>
      <c r="H62" s="994">
        <f t="shared" si="20"/>
        <v>0</v>
      </c>
      <c r="I62" s="994">
        <f t="shared" si="20"/>
        <v>0</v>
      </c>
      <c r="J62" s="995">
        <f t="shared" si="20"/>
        <v>0</v>
      </c>
      <c r="K62" s="1436">
        <f t="shared" si="20"/>
        <v>0</v>
      </c>
      <c r="L62" s="1051">
        <f t="shared" si="20"/>
        <v>0</v>
      </c>
      <c r="M62" s="1071">
        <f t="shared" si="20"/>
        <v>0</v>
      </c>
      <c r="N62" s="1059">
        <f t="shared" si="20"/>
        <v>0</v>
      </c>
      <c r="O62" s="1051">
        <f t="shared" si="20"/>
        <v>0</v>
      </c>
      <c r="P62" s="2010">
        <f t="shared" si="20"/>
        <v>8</v>
      </c>
      <c r="Q62" s="1030">
        <f>SUM(Q59:Q61)</f>
        <v>52.1</v>
      </c>
      <c r="R62" s="1029">
        <f t="shared" si="20"/>
        <v>11</v>
      </c>
      <c r="S62" s="1030">
        <f>SUM(S59:S61)</f>
        <v>53.300000000000004</v>
      </c>
      <c r="T62" s="1030">
        <f>SUM(T59:T61)</f>
        <v>53.300000000000004</v>
      </c>
      <c r="U62" s="1030">
        <f t="shared" si="20"/>
        <v>0</v>
      </c>
      <c r="V62" s="996">
        <f>SUM(V59:V61)</f>
        <v>0</v>
      </c>
      <c r="W62" s="994">
        <f>SUM(W59:W61)</f>
        <v>0</v>
      </c>
      <c r="X62" s="994">
        <f>SUM(X59:X61)</f>
        <v>0</v>
      </c>
      <c r="Y62" s="997">
        <f>SUM(Y59:Y61)</f>
        <v>0</v>
      </c>
      <c r="Z62" s="1508"/>
    </row>
    <row r="63" spans="1:26" ht="16.5" customHeight="1" x14ac:dyDescent="0.2">
      <c r="A63" s="2249" t="s">
        <v>451</v>
      </c>
      <c r="B63" s="1026" t="s">
        <v>275</v>
      </c>
      <c r="C63" s="1685">
        <v>17.740000000000002</v>
      </c>
      <c r="D63" s="1670">
        <v>15.590000000000002</v>
      </c>
      <c r="E63" s="1670">
        <v>15.590000000000002</v>
      </c>
      <c r="F63" s="1670"/>
      <c r="G63" s="1670">
        <v>14.390000000000002</v>
      </c>
      <c r="H63" s="1670">
        <v>1.2</v>
      </c>
      <c r="I63" s="1670"/>
      <c r="J63" s="1670"/>
      <c r="K63" s="1691">
        <v>2.15</v>
      </c>
      <c r="L63" s="1672"/>
      <c r="M63" s="1688">
        <v>2.2000000000000002</v>
      </c>
      <c r="N63" s="1671"/>
      <c r="O63" s="1672"/>
      <c r="P63" s="2007"/>
      <c r="Q63" s="1673"/>
      <c r="R63" s="1674"/>
      <c r="S63" s="1673"/>
      <c r="T63" s="968"/>
      <c r="U63" s="968"/>
      <c r="V63" s="1674"/>
      <c r="W63" s="1673"/>
      <c r="X63" s="968"/>
      <c r="Y63" s="969"/>
      <c r="Z63" s="203"/>
    </row>
    <row r="64" spans="1:26" ht="16.5" customHeight="1" x14ac:dyDescent="0.2">
      <c r="A64" s="2198"/>
      <c r="B64" s="333" t="s">
        <v>276</v>
      </c>
      <c r="C64" s="1759">
        <v>5.9</v>
      </c>
      <c r="D64" s="1760">
        <v>5.9</v>
      </c>
      <c r="E64" s="1760">
        <v>5.9</v>
      </c>
      <c r="F64" s="1760"/>
      <c r="G64" s="1760"/>
      <c r="H64" s="1760"/>
      <c r="I64" s="1760"/>
      <c r="J64" s="1760"/>
      <c r="K64" s="1766"/>
      <c r="L64" s="1768"/>
      <c r="M64" s="1689"/>
      <c r="N64" s="1767"/>
      <c r="O64" s="1768"/>
      <c r="P64" s="1997"/>
      <c r="Q64" s="1762"/>
      <c r="R64" s="1761"/>
      <c r="S64" s="1762"/>
      <c r="T64" s="1762"/>
      <c r="U64" s="1762"/>
      <c r="V64" s="1761"/>
      <c r="W64" s="1762"/>
      <c r="X64" s="1763"/>
      <c r="Y64" s="1764"/>
      <c r="Z64" s="203"/>
    </row>
    <row r="65" spans="1:26" ht="16.5" customHeight="1" x14ac:dyDescent="0.2">
      <c r="A65" s="2198"/>
      <c r="B65" s="333" t="s">
        <v>349</v>
      </c>
      <c r="C65" s="1759">
        <v>6.0200000000000005</v>
      </c>
      <c r="D65" s="1760">
        <v>6.0200000000000005</v>
      </c>
      <c r="E65" s="1760">
        <v>6.0200000000000005</v>
      </c>
      <c r="F65" s="1760"/>
      <c r="G65" s="1760">
        <v>5.5</v>
      </c>
      <c r="H65" s="1760">
        <v>0.56999999999999995</v>
      </c>
      <c r="I65" s="1760"/>
      <c r="J65" s="1760"/>
      <c r="K65" s="1766"/>
      <c r="L65" s="1768"/>
      <c r="M65" s="1689"/>
      <c r="N65" s="1767"/>
      <c r="O65" s="1768"/>
      <c r="P65" s="1997"/>
      <c r="Q65" s="1762"/>
      <c r="R65" s="1761"/>
      <c r="S65" s="1762"/>
      <c r="T65" s="1762"/>
      <c r="U65" s="1762"/>
      <c r="V65" s="1761"/>
      <c r="W65" s="1762"/>
      <c r="X65" s="1763"/>
      <c r="Y65" s="1764"/>
      <c r="Z65" s="203"/>
    </row>
    <row r="66" spans="1:26" ht="16.5" customHeight="1" x14ac:dyDescent="0.2">
      <c r="A66" s="2198"/>
      <c r="B66" s="326" t="s">
        <v>350</v>
      </c>
      <c r="C66" s="1759">
        <v>0</v>
      </c>
      <c r="D66" s="1760">
        <v>0</v>
      </c>
      <c r="E66" s="1760">
        <v>0</v>
      </c>
      <c r="F66" s="1760"/>
      <c r="G66" s="1760"/>
      <c r="H66" s="1760"/>
      <c r="I66" s="1760"/>
      <c r="J66" s="1760"/>
      <c r="K66" s="1766"/>
      <c r="L66" s="1768"/>
      <c r="M66" s="1689"/>
      <c r="N66" s="1767"/>
      <c r="O66" s="1768"/>
      <c r="P66" s="1997"/>
      <c r="Q66" s="1762"/>
      <c r="R66" s="1761"/>
      <c r="S66" s="1762"/>
      <c r="T66" s="1762"/>
      <c r="U66" s="1762"/>
      <c r="V66" s="1761"/>
      <c r="W66" s="1762"/>
      <c r="X66" s="1763"/>
      <c r="Y66" s="1764"/>
      <c r="Z66" s="203"/>
    </row>
    <row r="67" spans="1:26" ht="16.5" customHeight="1" x14ac:dyDescent="0.2">
      <c r="A67" s="2198"/>
      <c r="B67" s="326" t="s">
        <v>351</v>
      </c>
      <c r="C67" s="1759">
        <v>0</v>
      </c>
      <c r="D67" s="1760">
        <v>0</v>
      </c>
      <c r="E67" s="1760">
        <v>0</v>
      </c>
      <c r="F67" s="1760"/>
      <c r="G67" s="1760"/>
      <c r="H67" s="1760"/>
      <c r="I67" s="1760"/>
      <c r="J67" s="1760"/>
      <c r="K67" s="1766"/>
      <c r="L67" s="1768"/>
      <c r="M67" s="1689"/>
      <c r="N67" s="1767"/>
      <c r="O67" s="1768"/>
      <c r="P67" s="1997"/>
      <c r="Q67" s="1762"/>
      <c r="R67" s="1761"/>
      <c r="S67" s="1762"/>
      <c r="T67" s="1762"/>
      <c r="U67" s="1762"/>
      <c r="V67" s="1761"/>
      <c r="W67" s="1762"/>
      <c r="X67" s="1763"/>
      <c r="Y67" s="1764"/>
      <c r="Z67" s="203"/>
    </row>
    <row r="68" spans="1:26" ht="16.5" customHeight="1" x14ac:dyDescent="0.2">
      <c r="A68" s="2198"/>
      <c r="B68" s="326" t="s">
        <v>352</v>
      </c>
      <c r="C68" s="1759">
        <v>0</v>
      </c>
      <c r="D68" s="1760">
        <v>0</v>
      </c>
      <c r="E68" s="1760">
        <v>0</v>
      </c>
      <c r="F68" s="1760"/>
      <c r="G68" s="1760"/>
      <c r="H68" s="1760"/>
      <c r="I68" s="1760"/>
      <c r="J68" s="1760"/>
      <c r="K68" s="1766"/>
      <c r="L68" s="1768"/>
      <c r="M68" s="1689"/>
      <c r="N68" s="1767"/>
      <c r="O68" s="1768"/>
      <c r="P68" s="1997"/>
      <c r="Q68" s="1762"/>
      <c r="R68" s="1761"/>
      <c r="S68" s="1762"/>
      <c r="T68" s="1762"/>
      <c r="U68" s="1762"/>
      <c r="V68" s="1761"/>
      <c r="W68" s="1762"/>
      <c r="X68" s="1763"/>
      <c r="Y68" s="1764"/>
      <c r="Z68" s="203"/>
    </row>
    <row r="69" spans="1:26" ht="16.5" customHeight="1" thickBot="1" x14ac:dyDescent="0.25">
      <c r="A69" s="2198"/>
      <c r="B69" s="1031" t="s">
        <v>253</v>
      </c>
      <c r="C69" s="1678">
        <v>405.53</v>
      </c>
      <c r="D69" s="1679">
        <v>405.53</v>
      </c>
      <c r="E69" s="1679">
        <v>405.53</v>
      </c>
      <c r="F69" s="1679"/>
      <c r="G69" s="1679">
        <v>401.2</v>
      </c>
      <c r="H69" s="1679"/>
      <c r="I69" s="1679"/>
      <c r="J69" s="1679"/>
      <c r="K69" s="1692"/>
      <c r="L69" s="1687"/>
      <c r="M69" s="1690"/>
      <c r="N69" s="1680"/>
      <c r="O69" s="1687"/>
      <c r="P69" s="1998"/>
      <c r="Q69" s="1681"/>
      <c r="R69" s="1682">
        <v>1</v>
      </c>
      <c r="S69" s="1681">
        <v>12</v>
      </c>
      <c r="T69" s="1681"/>
      <c r="U69" s="1681">
        <v>12</v>
      </c>
      <c r="V69" s="1682"/>
      <c r="W69" s="1681"/>
      <c r="X69" s="1683"/>
      <c r="Y69" s="1684"/>
      <c r="Z69" s="203"/>
    </row>
    <row r="70" spans="1:26" ht="16.5" customHeight="1" thickTop="1" thickBot="1" x14ac:dyDescent="0.25">
      <c r="A70" s="2449"/>
      <c r="B70" s="993" t="s">
        <v>602</v>
      </c>
      <c r="C70" s="994">
        <f t="shared" ref="C70:Y70" si="21">SUM(C63:C69)</f>
        <v>435.19</v>
      </c>
      <c r="D70" s="995">
        <f t="shared" si="21"/>
        <v>433.03999999999996</v>
      </c>
      <c r="E70" s="995">
        <f t="shared" si="21"/>
        <v>433.03999999999996</v>
      </c>
      <c r="F70" s="995">
        <f t="shared" si="21"/>
        <v>0</v>
      </c>
      <c r="G70" s="995">
        <f t="shared" si="21"/>
        <v>421.09</v>
      </c>
      <c r="H70" s="995">
        <f t="shared" si="21"/>
        <v>1.77</v>
      </c>
      <c r="I70" s="995">
        <f t="shared" si="21"/>
        <v>0</v>
      </c>
      <c r="J70" s="995">
        <f t="shared" si="21"/>
        <v>0</v>
      </c>
      <c r="K70" s="1436">
        <f t="shared" si="21"/>
        <v>2.15</v>
      </c>
      <c r="L70" s="1051">
        <f t="shared" si="21"/>
        <v>0</v>
      </c>
      <c r="M70" s="1071">
        <f t="shared" si="21"/>
        <v>2.2000000000000002</v>
      </c>
      <c r="N70" s="1059">
        <f t="shared" si="21"/>
        <v>0</v>
      </c>
      <c r="O70" s="1051">
        <f t="shared" si="21"/>
        <v>0</v>
      </c>
      <c r="P70" s="2010">
        <f t="shared" si="21"/>
        <v>0</v>
      </c>
      <c r="Q70" s="1030">
        <f t="shared" si="21"/>
        <v>0</v>
      </c>
      <c r="R70" s="1029">
        <f t="shared" si="21"/>
        <v>1</v>
      </c>
      <c r="S70" s="1030">
        <f t="shared" si="21"/>
        <v>12</v>
      </c>
      <c r="T70" s="1030">
        <f t="shared" si="21"/>
        <v>0</v>
      </c>
      <c r="U70" s="1030">
        <f t="shared" si="21"/>
        <v>12</v>
      </c>
      <c r="V70" s="1032">
        <f t="shared" si="21"/>
        <v>0</v>
      </c>
      <c r="W70" s="995">
        <f t="shared" si="21"/>
        <v>0</v>
      </c>
      <c r="X70" s="995">
        <f t="shared" si="21"/>
        <v>0</v>
      </c>
      <c r="Y70" s="997">
        <f t="shared" si="21"/>
        <v>0</v>
      </c>
      <c r="Z70" s="203"/>
    </row>
    <row r="71" spans="1:26" ht="16.5" customHeight="1" x14ac:dyDescent="0.2">
      <c r="A71" s="2249" t="s">
        <v>436</v>
      </c>
      <c r="B71" s="333" t="s">
        <v>315</v>
      </c>
      <c r="C71" s="1769">
        <v>0.8</v>
      </c>
      <c r="D71" s="1770">
        <v>0.8</v>
      </c>
      <c r="E71" s="1770">
        <v>0.8</v>
      </c>
      <c r="F71" s="1770"/>
      <c r="G71" s="1770">
        <v>0.8</v>
      </c>
      <c r="H71" s="1770"/>
      <c r="I71" s="1770"/>
      <c r="J71" s="1770"/>
      <c r="K71" s="1774"/>
      <c r="L71" s="1776"/>
      <c r="M71" s="1777"/>
      <c r="N71" s="1778"/>
      <c r="O71" s="1776"/>
      <c r="P71" s="2001"/>
      <c r="Q71" s="1765"/>
      <c r="R71" s="1771"/>
      <c r="S71" s="1765"/>
      <c r="T71" s="1765"/>
      <c r="U71" s="1765"/>
      <c r="V71" s="1771"/>
      <c r="W71" s="1765"/>
      <c r="X71" s="1772"/>
      <c r="Y71" s="1773"/>
      <c r="Z71" s="203"/>
    </row>
    <row r="72" spans="1:26" ht="16.5" customHeight="1" x14ac:dyDescent="0.2">
      <c r="A72" s="2198"/>
      <c r="B72" s="333" t="s">
        <v>397</v>
      </c>
      <c r="C72" s="1759"/>
      <c r="D72" s="1760"/>
      <c r="E72" s="1760"/>
      <c r="F72" s="1760"/>
      <c r="G72" s="1760"/>
      <c r="H72" s="1760"/>
      <c r="I72" s="1760"/>
      <c r="J72" s="1760"/>
      <c r="K72" s="1766"/>
      <c r="L72" s="1768"/>
      <c r="M72" s="1767"/>
      <c r="N72" s="1775"/>
      <c r="O72" s="1768"/>
      <c r="P72" s="1997"/>
      <c r="Q72" s="1762"/>
      <c r="R72" s="1761"/>
      <c r="S72" s="1762"/>
      <c r="T72" s="1762"/>
      <c r="U72" s="1762"/>
      <c r="V72" s="1761"/>
      <c r="W72" s="1762"/>
      <c r="X72" s="1763"/>
      <c r="Y72" s="1764"/>
      <c r="Z72" s="203"/>
    </row>
    <row r="73" spans="1:26" ht="16.5" customHeight="1" thickBot="1" x14ac:dyDescent="0.25">
      <c r="A73" s="2198"/>
      <c r="B73" s="326" t="s">
        <v>431</v>
      </c>
      <c r="C73" s="1759">
        <v>15.5</v>
      </c>
      <c r="D73" s="1760">
        <v>15.5</v>
      </c>
      <c r="E73" s="1760">
        <v>15.5</v>
      </c>
      <c r="F73" s="1760"/>
      <c r="G73" s="1760">
        <v>15.5</v>
      </c>
      <c r="H73" s="1760"/>
      <c r="I73" s="1760"/>
      <c r="J73" s="1760"/>
      <c r="K73" s="1766"/>
      <c r="L73" s="1768"/>
      <c r="M73" s="1767"/>
      <c r="N73" s="1775"/>
      <c r="O73" s="1768"/>
      <c r="P73" s="1997">
        <v>4</v>
      </c>
      <c r="Q73" s="1762">
        <v>15</v>
      </c>
      <c r="R73" s="1761">
        <v>3</v>
      </c>
      <c r="S73" s="1762">
        <v>15</v>
      </c>
      <c r="T73" s="1762"/>
      <c r="U73" s="1762">
        <v>15</v>
      </c>
      <c r="V73" s="1761"/>
      <c r="W73" s="1762"/>
      <c r="X73" s="1763"/>
      <c r="Y73" s="1764"/>
      <c r="Z73" s="203"/>
    </row>
    <row r="74" spans="1:26" ht="16.5" customHeight="1" thickTop="1" thickBot="1" x14ac:dyDescent="0.25">
      <c r="A74" s="2449"/>
      <c r="B74" s="916" t="s">
        <v>602</v>
      </c>
      <c r="C74" s="1010">
        <f t="shared" ref="C74:U74" si="22">SUM(C72:C73)</f>
        <v>15.5</v>
      </c>
      <c r="D74" s="1010">
        <f t="shared" si="22"/>
        <v>15.5</v>
      </c>
      <c r="E74" s="1010">
        <f t="shared" si="22"/>
        <v>15.5</v>
      </c>
      <c r="F74" s="1010">
        <f t="shared" si="22"/>
        <v>0</v>
      </c>
      <c r="G74" s="1010">
        <f t="shared" si="22"/>
        <v>15.5</v>
      </c>
      <c r="H74" s="1010">
        <f t="shared" si="22"/>
        <v>0</v>
      </c>
      <c r="I74" s="1010">
        <f t="shared" si="22"/>
        <v>0</v>
      </c>
      <c r="J74" s="1011">
        <f t="shared" si="22"/>
        <v>0</v>
      </c>
      <c r="K74" s="1437">
        <f t="shared" si="22"/>
        <v>0</v>
      </c>
      <c r="L74" s="1054">
        <f t="shared" si="22"/>
        <v>0</v>
      </c>
      <c r="M74" s="1437">
        <f t="shared" si="22"/>
        <v>0</v>
      </c>
      <c r="N74" s="1010">
        <f t="shared" si="22"/>
        <v>0</v>
      </c>
      <c r="O74" s="1054">
        <f t="shared" si="22"/>
        <v>0</v>
      </c>
      <c r="P74" s="2011">
        <f t="shared" si="22"/>
        <v>4</v>
      </c>
      <c r="Q74" s="1027">
        <f t="shared" si="22"/>
        <v>15</v>
      </c>
      <c r="R74" s="1028">
        <f t="shared" si="22"/>
        <v>3</v>
      </c>
      <c r="S74" s="1027">
        <f t="shared" si="22"/>
        <v>15</v>
      </c>
      <c r="T74" s="1027">
        <f t="shared" si="22"/>
        <v>0</v>
      </c>
      <c r="U74" s="1027">
        <f t="shared" si="22"/>
        <v>15</v>
      </c>
      <c r="V74" s="1012">
        <f>SUM(V72:V73)</f>
        <v>0</v>
      </c>
      <c r="W74" s="1010">
        <f>SUM(W72:W73)</f>
        <v>0</v>
      </c>
      <c r="X74" s="1010">
        <f>SUM(X72:X73)</f>
        <v>0</v>
      </c>
      <c r="Y74" s="1014">
        <f>SUM(Y72:Y73)</f>
        <v>0</v>
      </c>
      <c r="Z74" s="203"/>
    </row>
    <row r="75" spans="1:26" ht="16.5" customHeight="1" x14ac:dyDescent="0.2">
      <c r="A75" s="2249" t="s">
        <v>422</v>
      </c>
      <c r="B75" s="326" t="s">
        <v>725</v>
      </c>
      <c r="C75" s="1572">
        <v>36.799999999999997</v>
      </c>
      <c r="D75" s="1573">
        <v>30.8</v>
      </c>
      <c r="E75" s="1573">
        <v>30.8</v>
      </c>
      <c r="F75" s="1573"/>
      <c r="G75" s="1573">
        <v>30.8</v>
      </c>
      <c r="H75" s="1573"/>
      <c r="I75" s="1573">
        <v>6</v>
      </c>
      <c r="J75" s="1573"/>
      <c r="K75" s="1086">
        <v>1.1000000000000001</v>
      </c>
      <c r="L75" s="1584"/>
      <c r="M75" s="984"/>
      <c r="N75" s="1950">
        <v>1.1000000000000001</v>
      </c>
      <c r="O75" s="1584"/>
      <c r="P75" s="2012">
        <v>5</v>
      </c>
      <c r="Q75" s="1573">
        <v>30.8</v>
      </c>
      <c r="R75" s="1951">
        <v>5</v>
      </c>
      <c r="S75" s="1573">
        <v>30.8</v>
      </c>
      <c r="T75" s="1952"/>
      <c r="U75" s="1952">
        <v>30.8</v>
      </c>
      <c r="V75" s="1951">
        <v>1</v>
      </c>
      <c r="W75" s="1573">
        <v>6</v>
      </c>
      <c r="X75" s="1952">
        <v>6</v>
      </c>
      <c r="Y75" s="1953"/>
      <c r="Z75" s="44"/>
    </row>
    <row r="76" spans="1:26" ht="16.5" customHeight="1" x14ac:dyDescent="0.2">
      <c r="A76" s="2198"/>
      <c r="B76" s="326" t="s">
        <v>432</v>
      </c>
      <c r="C76" s="1759">
        <v>568.20000000000005</v>
      </c>
      <c r="D76" s="1760">
        <v>515.5</v>
      </c>
      <c r="E76" s="1760">
        <v>515.5</v>
      </c>
      <c r="F76" s="1760"/>
      <c r="G76" s="1760">
        <v>515.5</v>
      </c>
      <c r="H76" s="1760"/>
      <c r="I76" s="1760">
        <v>45.4</v>
      </c>
      <c r="J76" s="1760">
        <v>36.1</v>
      </c>
      <c r="K76" s="1766">
        <v>7.3</v>
      </c>
      <c r="L76" s="1768"/>
      <c r="M76" s="1767">
        <v>7.3</v>
      </c>
      <c r="N76" s="1775"/>
      <c r="O76" s="1768"/>
      <c r="P76" s="2013">
        <v>23</v>
      </c>
      <c r="Q76" s="1760">
        <v>440.7</v>
      </c>
      <c r="R76" s="1954">
        <v>23</v>
      </c>
      <c r="S76" s="1760">
        <v>508.3</v>
      </c>
      <c r="T76" s="1760"/>
      <c r="U76" s="1760">
        <v>508.3</v>
      </c>
      <c r="V76" s="1954">
        <v>3</v>
      </c>
      <c r="W76" s="1760">
        <v>45.4</v>
      </c>
      <c r="X76" s="1955">
        <v>9.3000000000000007</v>
      </c>
      <c r="Y76" s="1956">
        <v>36.1</v>
      </c>
      <c r="Z76" s="44"/>
    </row>
    <row r="77" spans="1:26" ht="16.5" customHeight="1" x14ac:dyDescent="0.2">
      <c r="A77" s="2198"/>
      <c r="B77" s="333" t="s">
        <v>726</v>
      </c>
      <c r="C77" s="1759">
        <v>14</v>
      </c>
      <c r="D77" s="1760">
        <v>12</v>
      </c>
      <c r="E77" s="1760">
        <v>12</v>
      </c>
      <c r="F77" s="1760"/>
      <c r="G77" s="1760">
        <v>12</v>
      </c>
      <c r="H77" s="1760"/>
      <c r="I77" s="1760">
        <v>2</v>
      </c>
      <c r="J77" s="1760"/>
      <c r="K77" s="1766">
        <v>0</v>
      </c>
      <c r="L77" s="1768"/>
      <c r="M77" s="1767">
        <v>0</v>
      </c>
      <c r="N77" s="1775"/>
      <c r="O77" s="1768"/>
      <c r="P77" s="2013">
        <v>2</v>
      </c>
      <c r="Q77" s="1760">
        <v>12</v>
      </c>
      <c r="R77" s="1954">
        <v>2</v>
      </c>
      <c r="S77" s="1760">
        <v>12</v>
      </c>
      <c r="T77" s="1760"/>
      <c r="U77" s="1760">
        <v>12</v>
      </c>
      <c r="V77" s="1954">
        <v>1</v>
      </c>
      <c r="W77" s="1760">
        <v>2</v>
      </c>
      <c r="X77" s="1957">
        <v>2</v>
      </c>
      <c r="Y77" s="1958"/>
      <c r="Z77" s="44"/>
    </row>
    <row r="78" spans="1:26" ht="16.5" customHeight="1" thickBot="1" x14ac:dyDescent="0.25">
      <c r="A78" s="2198"/>
      <c r="B78" s="986" t="s">
        <v>727</v>
      </c>
      <c r="C78" s="1678">
        <v>6.2</v>
      </c>
      <c r="D78" s="1679">
        <v>5.0999999999999996</v>
      </c>
      <c r="E78" s="1679">
        <v>5.0999999999999996</v>
      </c>
      <c r="F78" s="1760"/>
      <c r="G78" s="1760">
        <v>5.0999999999999996</v>
      </c>
      <c r="H78" s="1760"/>
      <c r="I78" s="1760"/>
      <c r="J78" s="1760"/>
      <c r="K78" s="1692">
        <v>1.1000000000000001</v>
      </c>
      <c r="L78" s="1768"/>
      <c r="M78" s="1767">
        <v>1.1000000000000001</v>
      </c>
      <c r="N78" s="1775"/>
      <c r="O78" s="1768"/>
      <c r="P78" s="2013">
        <v>1</v>
      </c>
      <c r="Q78" s="1760">
        <v>6.2</v>
      </c>
      <c r="R78" s="1954">
        <v>1</v>
      </c>
      <c r="S78" s="1679">
        <v>6.2</v>
      </c>
      <c r="T78" s="1760"/>
      <c r="U78" s="1760">
        <v>6.2</v>
      </c>
      <c r="V78" s="1954"/>
      <c r="W78" s="1679"/>
      <c r="X78" s="1957"/>
      <c r="Y78" s="1958"/>
      <c r="Z78" s="44"/>
    </row>
    <row r="79" spans="1:26" ht="16.5" customHeight="1" thickTop="1" thickBot="1" x14ac:dyDescent="0.25">
      <c r="A79" s="2449"/>
      <c r="B79" s="993" t="s">
        <v>728</v>
      </c>
      <c r="C79" s="994">
        <f>SUM(C75:C78)</f>
        <v>625.20000000000005</v>
      </c>
      <c r="D79" s="994">
        <f>SUM(D75:D78)</f>
        <v>563.4</v>
      </c>
      <c r="E79" s="994">
        <f t="shared" ref="E79:Y79" si="23">SUM(E75:E78)</f>
        <v>563.4</v>
      </c>
      <c r="F79" s="994">
        <f t="shared" si="23"/>
        <v>0</v>
      </c>
      <c r="G79" s="994">
        <f t="shared" si="23"/>
        <v>563.4</v>
      </c>
      <c r="H79" s="994">
        <f>SUM(H75:H78)</f>
        <v>0</v>
      </c>
      <c r="I79" s="994">
        <f t="shared" si="23"/>
        <v>53.4</v>
      </c>
      <c r="J79" s="995">
        <f t="shared" si="23"/>
        <v>36.1</v>
      </c>
      <c r="K79" s="1059">
        <f>SUM(K75:K78)</f>
        <v>9.5</v>
      </c>
      <c r="L79" s="1051">
        <f>SUM(L75:L78)</f>
        <v>0</v>
      </c>
      <c r="M79" s="1059">
        <f t="shared" si="23"/>
        <v>8.4</v>
      </c>
      <c r="N79" s="994">
        <f t="shared" si="23"/>
        <v>1.1000000000000001</v>
      </c>
      <c r="O79" s="1051">
        <f t="shared" si="23"/>
        <v>0</v>
      </c>
      <c r="P79" s="1999">
        <f>SUM(P75:P78)</f>
        <v>31</v>
      </c>
      <c r="Q79" s="994">
        <f t="shared" si="23"/>
        <v>489.7</v>
      </c>
      <c r="R79" s="996">
        <f t="shared" si="23"/>
        <v>31</v>
      </c>
      <c r="S79" s="994">
        <f t="shared" si="23"/>
        <v>557.30000000000007</v>
      </c>
      <c r="T79" s="994">
        <f t="shared" si="23"/>
        <v>0</v>
      </c>
      <c r="U79" s="994">
        <f t="shared" si="23"/>
        <v>557.30000000000007</v>
      </c>
      <c r="V79" s="996">
        <f t="shared" si="23"/>
        <v>5</v>
      </c>
      <c r="W79" s="994">
        <f t="shared" si="23"/>
        <v>53.4</v>
      </c>
      <c r="X79" s="994">
        <f t="shared" si="23"/>
        <v>17.3</v>
      </c>
      <c r="Y79" s="997">
        <f t="shared" si="23"/>
        <v>36.1</v>
      </c>
      <c r="Z79" s="44"/>
    </row>
    <row r="80" spans="1:26" ht="16.5" customHeight="1" x14ac:dyDescent="0.2">
      <c r="A80" s="2249" t="s">
        <v>322</v>
      </c>
      <c r="B80" s="326" t="s">
        <v>277</v>
      </c>
      <c r="C80" s="1572"/>
      <c r="D80" s="1573"/>
      <c r="E80" s="1573"/>
      <c r="F80" s="1573"/>
      <c r="G80" s="1573"/>
      <c r="H80" s="1573"/>
      <c r="I80" s="1573"/>
      <c r="J80" s="1573"/>
      <c r="K80" s="1086"/>
      <c r="L80" s="1584"/>
      <c r="M80" s="1589"/>
      <c r="N80" s="984"/>
      <c r="O80" s="1584"/>
      <c r="P80" s="1996"/>
      <c r="Q80" s="1575"/>
      <c r="R80" s="1574"/>
      <c r="S80" s="1575"/>
      <c r="T80" s="1662"/>
      <c r="U80" s="1662"/>
      <c r="V80" s="1574"/>
      <c r="W80" s="1575"/>
      <c r="X80" s="1662"/>
      <c r="Y80" s="1663"/>
      <c r="Z80" s="203"/>
    </row>
    <row r="81" spans="1:28" ht="16.5" customHeight="1" x14ac:dyDescent="0.2">
      <c r="A81" s="2198"/>
      <c r="B81" s="333" t="s">
        <v>278</v>
      </c>
      <c r="C81" s="1759">
        <v>9.6</v>
      </c>
      <c r="D81" s="1760">
        <v>9.6</v>
      </c>
      <c r="E81" s="1760">
        <v>9.6</v>
      </c>
      <c r="F81" s="1760"/>
      <c r="G81" s="1760">
        <v>9.6</v>
      </c>
      <c r="H81" s="1760"/>
      <c r="I81" s="1760"/>
      <c r="J81" s="1760"/>
      <c r="K81" s="1766"/>
      <c r="L81" s="1768"/>
      <c r="M81" s="1689"/>
      <c r="N81" s="1079"/>
      <c r="O81" s="1768"/>
      <c r="P81" s="1997">
        <v>1</v>
      </c>
      <c r="Q81" s="1762">
        <v>2.5</v>
      </c>
      <c r="R81" s="1761">
        <v>2</v>
      </c>
      <c r="S81" s="1762">
        <v>3.6</v>
      </c>
      <c r="T81" s="1762"/>
      <c r="U81" s="1762">
        <v>3.6</v>
      </c>
      <c r="V81" s="1761"/>
      <c r="W81" s="1762"/>
      <c r="X81" s="1763"/>
      <c r="Y81" s="1764"/>
      <c r="Z81" s="203" t="s">
        <v>685</v>
      </c>
    </row>
    <row r="82" spans="1:28" ht="16.5" customHeight="1" x14ac:dyDescent="0.2">
      <c r="A82" s="2198"/>
      <c r="B82" s="333" t="s">
        <v>279</v>
      </c>
      <c r="C82" s="1759"/>
      <c r="D82" s="1760"/>
      <c r="E82" s="1760"/>
      <c r="F82" s="1760"/>
      <c r="G82" s="1760"/>
      <c r="H82" s="1760"/>
      <c r="I82" s="1760"/>
      <c r="J82" s="1760"/>
      <c r="K82" s="1766"/>
      <c r="L82" s="1768"/>
      <c r="M82" s="1689"/>
      <c r="N82" s="1767"/>
      <c r="O82" s="1768"/>
      <c r="P82" s="1997"/>
      <c r="Q82" s="1762"/>
      <c r="R82" s="1761"/>
      <c r="S82" s="1762"/>
      <c r="T82" s="1762"/>
      <c r="U82" s="1762"/>
      <c r="V82" s="1761"/>
      <c r="W82" s="1762"/>
      <c r="X82" s="1763"/>
      <c r="Y82" s="1764"/>
      <c r="Z82" s="203"/>
    </row>
    <row r="83" spans="1:28" ht="16.5" customHeight="1" x14ac:dyDescent="0.2">
      <c r="A83" s="2198"/>
      <c r="B83" s="333" t="s">
        <v>280</v>
      </c>
      <c r="C83" s="1759">
        <v>1.7</v>
      </c>
      <c r="D83" s="1760">
        <v>1.7</v>
      </c>
      <c r="E83" s="1760">
        <v>1.7</v>
      </c>
      <c r="F83" s="1760"/>
      <c r="G83" s="1760">
        <v>1.7</v>
      </c>
      <c r="H83" s="1760"/>
      <c r="I83" s="1760"/>
      <c r="J83" s="1760"/>
      <c r="K83" s="1766"/>
      <c r="L83" s="1768"/>
      <c r="M83" s="1689"/>
      <c r="N83" s="1079"/>
      <c r="O83" s="1768"/>
      <c r="P83" s="1997">
        <v>1</v>
      </c>
      <c r="Q83" s="1762">
        <v>1.7</v>
      </c>
      <c r="R83" s="1761">
        <v>1</v>
      </c>
      <c r="S83" s="1762">
        <v>1.7</v>
      </c>
      <c r="T83" s="340"/>
      <c r="U83" s="1762">
        <v>1.7</v>
      </c>
      <c r="V83" s="1761"/>
      <c r="W83" s="1762"/>
      <c r="X83" s="1763"/>
      <c r="Y83" s="1764"/>
      <c r="Z83" s="203" t="s">
        <v>686</v>
      </c>
    </row>
    <row r="84" spans="1:28" ht="16.5" customHeight="1" x14ac:dyDescent="0.2">
      <c r="A84" s="2198"/>
      <c r="B84" s="333" t="s">
        <v>281</v>
      </c>
      <c r="C84" s="1759"/>
      <c r="D84" s="1760"/>
      <c r="E84" s="1760"/>
      <c r="F84" s="1760"/>
      <c r="G84" s="1760"/>
      <c r="H84" s="1760"/>
      <c r="I84" s="1760"/>
      <c r="J84" s="1760"/>
      <c r="K84" s="1766"/>
      <c r="L84" s="1768"/>
      <c r="M84" s="1689"/>
      <c r="N84" s="1079"/>
      <c r="O84" s="1768"/>
      <c r="P84" s="1997"/>
      <c r="Q84" s="1762"/>
      <c r="R84" s="1761"/>
      <c r="S84" s="1762"/>
      <c r="T84" s="341"/>
      <c r="U84" s="342"/>
      <c r="V84" s="1761"/>
      <c r="W84" s="1762"/>
      <c r="X84" s="1763"/>
      <c r="Y84" s="1764"/>
      <c r="Z84" s="203"/>
    </row>
    <row r="85" spans="1:28" ht="16.5" customHeight="1" x14ac:dyDescent="0.2">
      <c r="A85" s="2198"/>
      <c r="B85" s="333" t="s">
        <v>282</v>
      </c>
      <c r="C85" s="1759"/>
      <c r="D85" s="1760"/>
      <c r="E85" s="1760"/>
      <c r="F85" s="1760"/>
      <c r="G85" s="1760"/>
      <c r="H85" s="1760"/>
      <c r="I85" s="1760"/>
      <c r="J85" s="1760"/>
      <c r="K85" s="1766"/>
      <c r="L85" s="1768"/>
      <c r="M85" s="1689"/>
      <c r="N85" s="1079"/>
      <c r="O85" s="1768"/>
      <c r="P85" s="1997"/>
      <c r="Q85" s="1762"/>
      <c r="R85" s="1761"/>
      <c r="S85" s="1762"/>
      <c r="T85" s="1765"/>
      <c r="U85" s="1762"/>
      <c r="V85" s="1761"/>
      <c r="W85" s="1762"/>
      <c r="X85" s="1763"/>
      <c r="Y85" s="1764"/>
      <c r="Z85" s="203"/>
    </row>
    <row r="86" spans="1:28" ht="16.5" customHeight="1" x14ac:dyDescent="0.2">
      <c r="A86" s="2198"/>
      <c r="B86" s="333" t="s">
        <v>262</v>
      </c>
      <c r="C86" s="1759">
        <v>0.2</v>
      </c>
      <c r="D86" s="1760">
        <v>0.19</v>
      </c>
      <c r="E86" s="1760"/>
      <c r="F86" s="1760"/>
      <c r="G86" s="1760"/>
      <c r="H86" s="1760"/>
      <c r="I86" s="1760">
        <v>0.19</v>
      </c>
      <c r="J86" s="1760"/>
      <c r="K86" s="1766"/>
      <c r="L86" s="1768"/>
      <c r="M86" s="1689"/>
      <c r="N86" s="1079"/>
      <c r="O86" s="1768"/>
      <c r="P86" s="1997"/>
      <c r="Q86" s="1762"/>
      <c r="R86" s="1761"/>
      <c r="S86" s="1762"/>
      <c r="T86" s="1762"/>
      <c r="U86" s="1762"/>
      <c r="V86" s="1761">
        <v>1</v>
      </c>
      <c r="W86" s="1762">
        <v>0.19</v>
      </c>
      <c r="X86" s="1763">
        <v>0.19</v>
      </c>
      <c r="Y86" s="1764"/>
      <c r="Z86" s="203"/>
    </row>
    <row r="87" spans="1:28" ht="16.5" customHeight="1" thickBot="1" x14ac:dyDescent="0.25">
      <c r="A87" s="2198"/>
      <c r="B87" s="344" t="s">
        <v>263</v>
      </c>
      <c r="C87" s="345">
        <v>0.3</v>
      </c>
      <c r="D87" s="346">
        <v>0.33</v>
      </c>
      <c r="E87" s="346">
        <v>0.33</v>
      </c>
      <c r="F87" s="1760"/>
      <c r="G87" s="1760">
        <v>0.33</v>
      </c>
      <c r="H87" s="1760"/>
      <c r="I87" s="1760"/>
      <c r="J87" s="1760"/>
      <c r="K87" s="1438"/>
      <c r="L87" s="1768"/>
      <c r="M87" s="1689"/>
      <c r="N87" s="1079"/>
      <c r="O87" s="1768"/>
      <c r="P87" s="1997"/>
      <c r="Q87" s="1762"/>
      <c r="R87" s="1761"/>
      <c r="S87" s="340"/>
      <c r="T87" s="1762"/>
      <c r="U87" s="1762"/>
      <c r="V87" s="1761"/>
      <c r="W87" s="340"/>
      <c r="X87" s="1763"/>
      <c r="Y87" s="1764"/>
      <c r="Z87" s="203"/>
    </row>
    <row r="88" spans="1:28" ht="16.5" customHeight="1" thickTop="1" thickBot="1" x14ac:dyDescent="0.25">
      <c r="A88" s="2198"/>
      <c r="B88" s="917" t="s">
        <v>602</v>
      </c>
      <c r="C88" s="347">
        <f t="shared" ref="C88:O88" si="24">SUM(C80:C87)</f>
        <v>11.799999999999999</v>
      </c>
      <c r="D88" s="348">
        <f t="shared" si="24"/>
        <v>11.819999999999999</v>
      </c>
      <c r="E88" s="348">
        <f t="shared" si="24"/>
        <v>11.629999999999999</v>
      </c>
      <c r="F88" s="348">
        <f t="shared" si="24"/>
        <v>0</v>
      </c>
      <c r="G88" s="348">
        <f t="shared" si="24"/>
        <v>11.629999999999999</v>
      </c>
      <c r="H88" s="348">
        <f t="shared" si="24"/>
        <v>0</v>
      </c>
      <c r="I88" s="348">
        <f t="shared" si="24"/>
        <v>0.19</v>
      </c>
      <c r="J88" s="348">
        <f t="shared" si="24"/>
        <v>0</v>
      </c>
      <c r="K88" s="1060">
        <f t="shared" si="24"/>
        <v>0</v>
      </c>
      <c r="L88" s="1056">
        <f t="shared" si="24"/>
        <v>0</v>
      </c>
      <c r="M88" s="1077">
        <f t="shared" si="24"/>
        <v>0</v>
      </c>
      <c r="N88" s="1060">
        <f t="shared" si="24"/>
        <v>0</v>
      </c>
      <c r="O88" s="1056">
        <f t="shared" si="24"/>
        <v>0</v>
      </c>
      <c r="P88" s="2014">
        <f t="shared" ref="P88:X88" si="25">SUM(P80:P87)</f>
        <v>2</v>
      </c>
      <c r="Q88" s="350">
        <f t="shared" si="25"/>
        <v>4.2</v>
      </c>
      <c r="R88" s="349">
        <f t="shared" si="25"/>
        <v>3</v>
      </c>
      <c r="S88" s="350">
        <f t="shared" si="25"/>
        <v>5.3</v>
      </c>
      <c r="T88" s="350">
        <f t="shared" si="25"/>
        <v>0</v>
      </c>
      <c r="U88" s="350">
        <f t="shared" si="25"/>
        <v>5.3</v>
      </c>
      <c r="V88" s="349">
        <f t="shared" si="25"/>
        <v>1</v>
      </c>
      <c r="W88" s="350">
        <f t="shared" si="25"/>
        <v>0.19</v>
      </c>
      <c r="X88" s="351">
        <f t="shared" si="25"/>
        <v>0.19</v>
      </c>
      <c r="Y88" s="545">
        <f>SUM(Y80:Y87)</f>
        <v>0</v>
      </c>
      <c r="Z88" s="203"/>
      <c r="AB88" s="1937"/>
    </row>
    <row r="89" spans="1:28" ht="16.5" customHeight="1" thickBot="1" x14ac:dyDescent="0.25">
      <c r="A89" s="1033" t="s">
        <v>574</v>
      </c>
      <c r="B89" s="1034" t="s">
        <v>575</v>
      </c>
      <c r="C89" s="1035">
        <v>111.2</v>
      </c>
      <c r="D89" s="1036">
        <v>109.2</v>
      </c>
      <c r="E89" s="1036">
        <v>109.2</v>
      </c>
      <c r="F89" s="1036">
        <v>0</v>
      </c>
      <c r="G89" s="1036">
        <v>109.2</v>
      </c>
      <c r="H89" s="1036">
        <v>0</v>
      </c>
      <c r="I89" s="1036">
        <v>0</v>
      </c>
      <c r="J89" s="1036">
        <v>0</v>
      </c>
      <c r="K89" s="1439">
        <v>2</v>
      </c>
      <c r="L89" s="1057">
        <v>0</v>
      </c>
      <c r="M89" s="1078">
        <v>0</v>
      </c>
      <c r="N89" s="1061">
        <v>2</v>
      </c>
      <c r="O89" s="1057">
        <v>0</v>
      </c>
      <c r="P89" s="2015">
        <v>9</v>
      </c>
      <c r="Q89" s="1038">
        <v>111.2</v>
      </c>
      <c r="R89" s="1037">
        <v>10</v>
      </c>
      <c r="S89" s="1038">
        <v>109.2</v>
      </c>
      <c r="T89" s="1039">
        <v>0</v>
      </c>
      <c r="U89" s="1039">
        <v>109.2</v>
      </c>
      <c r="V89" s="1037">
        <v>1</v>
      </c>
      <c r="W89" s="1038">
        <v>0</v>
      </c>
      <c r="X89" s="1039">
        <v>0</v>
      </c>
      <c r="Y89" s="1040">
        <v>0</v>
      </c>
      <c r="Z89" s="203"/>
    </row>
    <row r="90" spans="1:28" ht="30" customHeight="1" x14ac:dyDescent="0.2">
      <c r="A90" s="1349" t="s">
        <v>629</v>
      </c>
      <c r="B90" s="1348"/>
      <c r="C90" s="1041"/>
      <c r="D90" s="203"/>
      <c r="E90" s="203"/>
      <c r="F90" s="203"/>
      <c r="G90" s="203"/>
      <c r="H90" s="203"/>
      <c r="I90" s="203"/>
      <c r="J90" s="203"/>
      <c r="K90" s="203"/>
      <c r="L90" s="203"/>
      <c r="M90" s="203"/>
      <c r="N90" s="203"/>
      <c r="O90" s="203"/>
      <c r="P90" s="1042"/>
      <c r="Q90" s="361"/>
      <c r="R90" s="1042"/>
      <c r="S90" s="361"/>
      <c r="T90" s="361"/>
      <c r="U90" s="361"/>
      <c r="V90" s="1042"/>
      <c r="W90" s="361"/>
      <c r="X90" s="361"/>
      <c r="Y90" s="361"/>
      <c r="Z90" s="203"/>
      <c r="AA90" s="203"/>
    </row>
    <row r="91" spans="1:28" x14ac:dyDescent="0.2">
      <c r="A91" s="1043"/>
      <c r="B91" s="1043"/>
      <c r="C91" s="1044"/>
      <c r="D91" s="203"/>
      <c r="E91" s="203"/>
      <c r="F91" s="203"/>
      <c r="G91" s="203"/>
      <c r="H91" s="203"/>
      <c r="I91" s="203"/>
      <c r="J91" s="203"/>
      <c r="K91" s="203"/>
      <c r="L91" s="203"/>
      <c r="M91" s="203"/>
      <c r="Y91" s="361"/>
      <c r="Z91" s="203"/>
      <c r="AA91" s="203"/>
    </row>
    <row r="92" spans="1:28" ht="16.5" customHeight="1" x14ac:dyDescent="0.2">
      <c r="A92" s="2439"/>
      <c r="B92" s="2440"/>
      <c r="C92" s="2440"/>
      <c r="D92" s="2440"/>
      <c r="E92" s="2440"/>
      <c r="F92" s="2440"/>
      <c r="G92" s="2440"/>
      <c r="H92" s="2440"/>
      <c r="I92" s="2440"/>
      <c r="J92" s="2440"/>
      <c r="K92" s="2440"/>
      <c r="L92" s="2440"/>
      <c r="M92" s="2438"/>
      <c r="N92" s="2438"/>
      <c r="O92" s="2438"/>
      <c r="P92" s="2438"/>
      <c r="Q92" s="2438"/>
      <c r="R92" s="2438"/>
      <c r="S92" s="2438"/>
      <c r="T92" s="2438"/>
      <c r="U92" s="2438"/>
      <c r="V92" s="2438"/>
      <c r="W92" s="2438"/>
      <c r="X92" s="2438"/>
      <c r="Y92" s="2438"/>
      <c r="Z92" s="203"/>
      <c r="AA92" s="203"/>
    </row>
    <row r="93" spans="1:28" ht="16.5" customHeight="1" x14ac:dyDescent="0.2">
      <c r="A93" s="2440"/>
      <c r="B93" s="2440"/>
      <c r="C93" s="2440"/>
      <c r="D93" s="2440"/>
      <c r="E93" s="2440"/>
      <c r="F93" s="2440"/>
      <c r="G93" s="2440"/>
      <c r="H93" s="2440"/>
      <c r="I93" s="2440"/>
      <c r="J93" s="2440"/>
      <c r="K93" s="2440"/>
      <c r="L93" s="2440"/>
      <c r="M93" s="2438"/>
      <c r="N93" s="2438"/>
      <c r="O93" s="2438"/>
      <c r="P93" s="2438"/>
      <c r="Q93" s="2438"/>
      <c r="R93" s="2438"/>
      <c r="S93" s="2438"/>
      <c r="T93" s="2438"/>
      <c r="U93" s="2438"/>
      <c r="V93" s="2438"/>
      <c r="W93" s="2438"/>
      <c r="X93" s="2438"/>
      <c r="Y93" s="2438"/>
      <c r="Z93" s="203"/>
      <c r="AA93" s="203"/>
    </row>
    <row r="94" spans="1:28" ht="16.5" customHeight="1" x14ac:dyDescent="0.2">
      <c r="A94" s="2440"/>
      <c r="B94" s="2440"/>
      <c r="C94" s="2440"/>
      <c r="D94" s="2440"/>
      <c r="E94" s="2440"/>
      <c r="F94" s="2440"/>
      <c r="G94" s="2440"/>
      <c r="H94" s="2440"/>
      <c r="I94" s="2440"/>
      <c r="J94" s="2440"/>
      <c r="K94" s="2440"/>
      <c r="L94" s="2440"/>
      <c r="M94" s="2438"/>
      <c r="N94" s="2438"/>
      <c r="O94" s="2438"/>
      <c r="P94" s="2438"/>
      <c r="Q94" s="2438"/>
      <c r="R94" s="2438"/>
      <c r="S94" s="2438"/>
      <c r="T94" s="2438"/>
      <c r="U94" s="2438"/>
      <c r="V94" s="2438"/>
      <c r="W94" s="2438"/>
      <c r="X94" s="2438"/>
      <c r="Y94" s="2438"/>
      <c r="Z94" s="203"/>
      <c r="AA94" s="203"/>
    </row>
    <row r="95" spans="1:28" x14ac:dyDescent="0.2">
      <c r="A95" s="1043"/>
      <c r="B95" s="1043"/>
      <c r="C95" s="1043"/>
      <c r="D95" s="203"/>
      <c r="E95" s="203"/>
      <c r="F95" s="203"/>
      <c r="G95" s="203"/>
      <c r="H95" s="203"/>
      <c r="I95" s="203"/>
      <c r="J95" s="203"/>
      <c r="K95" s="203"/>
      <c r="L95" s="203"/>
      <c r="M95" s="203"/>
      <c r="N95" s="203"/>
      <c r="O95" s="203"/>
      <c r="P95" s="1042"/>
      <c r="Q95" s="361"/>
      <c r="R95" s="1042"/>
      <c r="S95" s="361"/>
      <c r="T95" s="361"/>
      <c r="U95" s="361"/>
      <c r="V95" s="1042"/>
      <c r="W95" s="361"/>
      <c r="X95" s="361"/>
      <c r="Y95" s="361"/>
      <c r="Z95" s="203"/>
      <c r="AA95" s="203"/>
    </row>
    <row r="96" spans="1:28" x14ac:dyDescent="0.2">
      <c r="A96" s="1043"/>
      <c r="B96" s="1043"/>
      <c r="C96" s="1043"/>
      <c r="D96" s="203"/>
      <c r="E96" s="203"/>
      <c r="F96" s="203"/>
      <c r="G96" s="203"/>
      <c r="H96" s="203"/>
      <c r="I96" s="203"/>
      <c r="J96" s="203"/>
      <c r="K96" s="203"/>
      <c r="L96" s="203"/>
      <c r="M96" s="203"/>
      <c r="N96" s="203"/>
      <c r="O96" s="203"/>
      <c r="P96" s="1042"/>
      <c r="Q96" s="361"/>
      <c r="R96" s="1042"/>
      <c r="S96" s="361"/>
      <c r="T96" s="361"/>
      <c r="U96" s="361"/>
      <c r="V96" s="1042"/>
      <c r="W96" s="361"/>
      <c r="X96" s="361"/>
      <c r="Y96" s="361"/>
      <c r="Z96" s="203"/>
      <c r="AA96" s="203"/>
    </row>
  </sheetData>
  <mergeCells count="28">
    <mergeCell ref="K3:O3"/>
    <mergeCell ref="I1:J1"/>
    <mergeCell ref="A1:H1"/>
    <mergeCell ref="D3:J3"/>
    <mergeCell ref="A59:A62"/>
    <mergeCell ref="A22:A25"/>
    <mergeCell ref="A10:B10"/>
    <mergeCell ref="A45:A54"/>
    <mergeCell ref="A55:A58"/>
    <mergeCell ref="A11:B11"/>
    <mergeCell ref="A12:A18"/>
    <mergeCell ref="A26:A29"/>
    <mergeCell ref="P3:Y3"/>
    <mergeCell ref="R4:U4"/>
    <mergeCell ref="M92:Y94"/>
    <mergeCell ref="A92:L94"/>
    <mergeCell ref="V4:Y4"/>
    <mergeCell ref="A80:A88"/>
    <mergeCell ref="A31:A34"/>
    <mergeCell ref="A19:A21"/>
    <mergeCell ref="P4:Q4"/>
    <mergeCell ref="A3:B7"/>
    <mergeCell ref="A8:B8"/>
    <mergeCell ref="A9:B9"/>
    <mergeCell ref="A71:A74"/>
    <mergeCell ref="A75:A79"/>
    <mergeCell ref="A63:A70"/>
    <mergeCell ref="A35:A43"/>
  </mergeCells>
  <phoneticPr fontId="6"/>
  <printOptions horizontalCentered="1"/>
  <pageMargins left="0.59055118110236227" right="0.59055118110236227" top="0.59055118110236227" bottom="0.39370078740157483" header="0.51181102362204722" footer="0.31496062992125984"/>
  <pageSetup paperSize="9" scale="79" firstPageNumber="36" fitToWidth="2" fitToHeight="2" pageOrder="overThenDown" orientation="portrait" useFirstPageNumber="1" r:id="rId1"/>
  <headerFooter scaleWithDoc="0" alignWithMargins="0">
    <oddHeader>&amp;R&amp;6　　　　</oddHeader>
    <oddFooter>&amp;C&amp;14-&amp;P -</oddFooter>
  </headerFooter>
  <rowBreaks count="1" manualBreakCount="1">
    <brk id="44" max="24" man="1"/>
  </rowBreaks>
  <colBreaks count="1" manualBreakCount="1">
    <brk id="15"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3"/>
  <sheetViews>
    <sheetView view="pageBreakPreview" zoomScaleNormal="100" zoomScaleSheetLayoutView="100" workbookViewId="0">
      <pane xSplit="2" ySplit="6" topLeftCell="C13" activePane="bottomRight" state="frozen"/>
      <selection activeCell="Q27" activeCellId="1" sqref="D27 Q27"/>
      <selection pane="topRight" activeCell="Q27" activeCellId="1" sqref="D27 Q27"/>
      <selection pane="bottomLeft" activeCell="Q27" activeCellId="1" sqref="D27 Q27"/>
      <selection pane="bottomRight" activeCell="H19" sqref="H19"/>
    </sheetView>
  </sheetViews>
  <sheetFormatPr defaultColWidth="9" defaultRowHeight="13.2" x14ac:dyDescent="0.2"/>
  <cols>
    <col min="1" max="1" width="5" style="35" bestFit="1" customWidth="1"/>
    <col min="2" max="2" width="16.33203125" style="35" bestFit="1" customWidth="1"/>
    <col min="3" max="4" width="14" style="35" customWidth="1"/>
    <col min="5" max="5" width="17.77734375" style="35" bestFit="1" customWidth="1"/>
    <col min="6" max="6" width="13.88671875" style="35" bestFit="1" customWidth="1"/>
    <col min="7" max="7" width="15.33203125" style="35" bestFit="1" customWidth="1"/>
    <col min="8" max="8" width="14.77734375" style="35" bestFit="1" customWidth="1"/>
    <col min="9" max="9" width="9.6640625" style="35" bestFit="1" customWidth="1"/>
    <col min="10" max="10" width="14.109375" style="35" bestFit="1" customWidth="1"/>
    <col min="11" max="11" width="15.33203125" style="35" customWidth="1"/>
    <col min="12" max="12" width="12.6640625" style="35" customWidth="1"/>
    <col min="13" max="14" width="9" style="35"/>
    <col min="15" max="15" width="17" style="35" customWidth="1"/>
    <col min="16" max="16384" width="9" style="35"/>
  </cols>
  <sheetData>
    <row r="1" spans="1:13" ht="16.2" x14ac:dyDescent="0.2">
      <c r="A1" s="2462" t="s">
        <v>754</v>
      </c>
      <c r="B1" s="2462"/>
      <c r="C1" s="2462"/>
      <c r="D1" s="2462"/>
      <c r="E1" s="2462"/>
      <c r="F1" s="2462"/>
      <c r="G1" s="130"/>
      <c r="H1" s="130"/>
    </row>
    <row r="2" spans="1:13" ht="13.8" thickBot="1" x14ac:dyDescent="0.25">
      <c r="E2" s="2383"/>
      <c r="F2" s="2383"/>
    </row>
    <row r="3" spans="1:13" x14ac:dyDescent="0.2">
      <c r="A3" s="2470" t="s">
        <v>155</v>
      </c>
      <c r="B3" s="2471"/>
      <c r="C3" s="131" t="s">
        <v>440</v>
      </c>
      <c r="D3" s="131" t="s">
        <v>441</v>
      </c>
      <c r="E3" s="43"/>
      <c r="F3" s="237"/>
      <c r="G3" s="43"/>
      <c r="H3" s="34"/>
      <c r="I3" s="2466" t="s">
        <v>644</v>
      </c>
      <c r="J3" s="2467"/>
      <c r="K3" s="110"/>
    </row>
    <row r="4" spans="1:13" ht="22.5" customHeight="1" x14ac:dyDescent="0.2">
      <c r="A4" s="2472"/>
      <c r="B4" s="2373"/>
      <c r="C4" s="132" t="s">
        <v>257</v>
      </c>
      <c r="D4" s="132" t="s">
        <v>258</v>
      </c>
      <c r="E4" s="2460" t="s">
        <v>264</v>
      </c>
      <c r="F4" s="2460" t="s">
        <v>265</v>
      </c>
      <c r="G4" s="2460" t="s">
        <v>266</v>
      </c>
      <c r="H4" s="2460" t="s">
        <v>268</v>
      </c>
      <c r="I4" s="2468"/>
      <c r="J4" s="2469"/>
      <c r="K4" s="110"/>
      <c r="M4" s="35" t="s">
        <v>267</v>
      </c>
    </row>
    <row r="5" spans="1:13" ht="41.25" customHeight="1" x14ac:dyDescent="0.2">
      <c r="A5" s="2472"/>
      <c r="B5" s="2373"/>
      <c r="C5" s="133"/>
      <c r="D5" s="133"/>
      <c r="E5" s="2461"/>
      <c r="F5" s="2461"/>
      <c r="G5" s="2463"/>
      <c r="H5" s="2463"/>
      <c r="I5" s="132" t="s">
        <v>51</v>
      </c>
      <c r="J5" s="243" t="s">
        <v>50</v>
      </c>
      <c r="K5" s="110"/>
      <c r="L5" s="134" t="s">
        <v>287</v>
      </c>
      <c r="M5" s="35" t="s">
        <v>442</v>
      </c>
    </row>
    <row r="6" spans="1:13" ht="13.8" thickBot="1" x14ac:dyDescent="0.25">
      <c r="A6" s="2473"/>
      <c r="B6" s="2474"/>
      <c r="C6" s="135" t="s">
        <v>645</v>
      </c>
      <c r="D6" s="135" t="s">
        <v>645</v>
      </c>
      <c r="E6" s="136" t="s">
        <v>443</v>
      </c>
      <c r="F6" s="136" t="s">
        <v>444</v>
      </c>
      <c r="G6" s="136" t="s">
        <v>445</v>
      </c>
      <c r="H6" s="136" t="s">
        <v>446</v>
      </c>
      <c r="I6" s="135" t="s">
        <v>74</v>
      </c>
      <c r="J6" s="244" t="s">
        <v>645</v>
      </c>
      <c r="K6" s="110"/>
    </row>
    <row r="7" spans="1:13" ht="13.8" thickBot="1" x14ac:dyDescent="0.25">
      <c r="A7" s="2479" t="s">
        <v>379</v>
      </c>
      <c r="B7" s="2480"/>
      <c r="C7" s="2018">
        <f t="shared" ref="C7:H7" si="0">SUM(C8:C10)</f>
        <v>132.35599999999999</v>
      </c>
      <c r="D7" s="1789">
        <f t="shared" si="0"/>
        <v>3225.4243000000006</v>
      </c>
      <c r="E7" s="1789">
        <f t="shared" si="0"/>
        <v>2474.9116000000008</v>
      </c>
      <c r="F7" s="1789">
        <f t="shared" si="0"/>
        <v>19.634</v>
      </c>
      <c r="G7" s="1789">
        <f t="shared" si="0"/>
        <v>629.16500000000008</v>
      </c>
      <c r="H7" s="1789">
        <f t="shared" si="0"/>
        <v>101.71370000000002</v>
      </c>
      <c r="I7" s="137">
        <f>SUM(I8:I10)</f>
        <v>7895</v>
      </c>
      <c r="J7" s="1790">
        <v>17436</v>
      </c>
      <c r="K7" s="138"/>
      <c r="L7" s="139"/>
      <c r="M7" s="140">
        <f>SUM(E7:H7)</f>
        <v>3225.4243000000006</v>
      </c>
    </row>
    <row r="8" spans="1:13" x14ac:dyDescent="0.2">
      <c r="A8" s="2464" t="s">
        <v>156</v>
      </c>
      <c r="B8" s="2465"/>
      <c r="C8" s="2019">
        <f t="shared" ref="C8:J8" si="1">SUM(C11:C13)</f>
        <v>29.310000000000002</v>
      </c>
      <c r="D8" s="1791">
        <f t="shared" si="1"/>
        <v>1079.1490000000003</v>
      </c>
      <c r="E8" s="141">
        <f t="shared" si="1"/>
        <v>1008.6340000000006</v>
      </c>
      <c r="F8" s="1791">
        <f t="shared" si="1"/>
        <v>19.634</v>
      </c>
      <c r="G8" s="1791">
        <f t="shared" si="1"/>
        <v>0</v>
      </c>
      <c r="H8" s="141">
        <f t="shared" si="1"/>
        <v>50.881000000000007</v>
      </c>
      <c r="I8" s="141">
        <f t="shared" si="1"/>
        <v>2613</v>
      </c>
      <c r="J8" s="238">
        <f t="shared" si="1"/>
        <v>5075</v>
      </c>
      <c r="K8" s="138"/>
      <c r="L8" s="139"/>
      <c r="M8" s="140">
        <f t="shared" ref="M8:M17" si="2">SUM(E8:H8)</f>
        <v>1079.1490000000006</v>
      </c>
    </row>
    <row r="9" spans="1:13" x14ac:dyDescent="0.2">
      <c r="A9" s="2475" t="s">
        <v>380</v>
      </c>
      <c r="B9" s="2476"/>
      <c r="C9" s="2020">
        <f>SUM(C14:C15)</f>
        <v>81.216000000000008</v>
      </c>
      <c r="D9" s="1792">
        <f t="shared" ref="D9:J9" si="3">SUM(D14:D15)</f>
        <v>1596.8653000000004</v>
      </c>
      <c r="E9" s="142">
        <f t="shared" si="3"/>
        <v>1015.9766000000003</v>
      </c>
      <c r="F9" s="1792">
        <f t="shared" si="3"/>
        <v>0</v>
      </c>
      <c r="G9" s="1792">
        <f t="shared" si="3"/>
        <v>530.05600000000004</v>
      </c>
      <c r="H9" s="142">
        <f t="shared" si="3"/>
        <v>50.832700000000017</v>
      </c>
      <c r="I9" s="142">
        <f t="shared" si="3"/>
        <v>3962</v>
      </c>
      <c r="J9" s="239">
        <f t="shared" si="3"/>
        <v>10036</v>
      </c>
      <c r="K9" s="138"/>
      <c r="L9" s="139"/>
      <c r="M9" s="140">
        <f t="shared" si="2"/>
        <v>1596.8653000000004</v>
      </c>
    </row>
    <row r="10" spans="1:13" ht="13.8" thickBot="1" x14ac:dyDescent="0.25">
      <c r="A10" s="2477" t="s">
        <v>157</v>
      </c>
      <c r="B10" s="2478"/>
      <c r="C10" s="2021">
        <f t="shared" ref="C10:J10" si="4">SUM(C16:C17)</f>
        <v>21.83</v>
      </c>
      <c r="D10" s="1793">
        <f t="shared" si="4"/>
        <v>549.41000000000008</v>
      </c>
      <c r="E10" s="143">
        <f t="shared" si="4"/>
        <v>450.3010000000001</v>
      </c>
      <c r="F10" s="1793">
        <f t="shared" si="4"/>
        <v>0</v>
      </c>
      <c r="G10" s="1793">
        <f t="shared" si="4"/>
        <v>99.108999999999995</v>
      </c>
      <c r="H10" s="1793">
        <f t="shared" si="4"/>
        <v>0</v>
      </c>
      <c r="I10" s="143">
        <f t="shared" si="4"/>
        <v>1320</v>
      </c>
      <c r="J10" s="240">
        <f t="shared" si="4"/>
        <v>2326</v>
      </c>
      <c r="K10" s="138"/>
      <c r="L10" s="139"/>
      <c r="M10" s="140">
        <f t="shared" si="2"/>
        <v>549.41000000000008</v>
      </c>
    </row>
    <row r="11" spans="1:13" ht="13.5" customHeight="1" x14ac:dyDescent="0.2">
      <c r="A11" s="2457" t="s">
        <v>259</v>
      </c>
      <c r="B11" s="2023" t="s">
        <v>381</v>
      </c>
      <c r="C11" s="1794">
        <v>9.5500000000000007</v>
      </c>
      <c r="D11" s="1789">
        <f>SUM(E11:H11)</f>
        <v>353.61300000000006</v>
      </c>
      <c r="E11" s="141">
        <v>293.05500000000006</v>
      </c>
      <c r="F11" s="1791">
        <v>14.685</v>
      </c>
      <c r="G11" s="1791">
        <v>0</v>
      </c>
      <c r="H11" s="141">
        <v>45.873000000000005</v>
      </c>
      <c r="I11" s="141">
        <v>261</v>
      </c>
      <c r="J11" s="238">
        <v>432</v>
      </c>
      <c r="K11" s="138"/>
      <c r="L11" s="139"/>
      <c r="M11" s="140">
        <f t="shared" si="2"/>
        <v>353.61300000000006</v>
      </c>
    </row>
    <row r="12" spans="1:13" x14ac:dyDescent="0.2">
      <c r="A12" s="2458"/>
      <c r="B12" s="2024" t="s">
        <v>382</v>
      </c>
      <c r="C12" s="2022">
        <v>14.41</v>
      </c>
      <c r="D12" s="1795">
        <f t="shared" ref="D12:D17" si="5">SUM(E12:H12)</f>
        <v>673.66600000000051</v>
      </c>
      <c r="E12" s="142">
        <v>668.65800000000047</v>
      </c>
      <c r="F12" s="1792">
        <v>0</v>
      </c>
      <c r="G12" s="1792">
        <v>0</v>
      </c>
      <c r="H12" s="142">
        <v>5.008</v>
      </c>
      <c r="I12" s="142">
        <v>853</v>
      </c>
      <c r="J12" s="239">
        <v>1848</v>
      </c>
      <c r="K12" s="138"/>
      <c r="L12" s="139"/>
      <c r="M12" s="140">
        <f t="shared" si="2"/>
        <v>673.66600000000051</v>
      </c>
    </row>
    <row r="13" spans="1:13" x14ac:dyDescent="0.2">
      <c r="A13" s="2458"/>
      <c r="B13" s="2024" t="s">
        <v>383</v>
      </c>
      <c r="C13" s="2022">
        <v>5.35</v>
      </c>
      <c r="D13" s="1795">
        <f t="shared" si="5"/>
        <v>51.870000000000005</v>
      </c>
      <c r="E13" s="144">
        <v>46.921000000000006</v>
      </c>
      <c r="F13" s="1795">
        <v>4.9490000000000007</v>
      </c>
      <c r="G13" s="1795">
        <v>0</v>
      </c>
      <c r="H13" s="144">
        <v>0</v>
      </c>
      <c r="I13" s="144">
        <v>1499</v>
      </c>
      <c r="J13" s="241">
        <v>2795</v>
      </c>
      <c r="K13" s="138"/>
      <c r="L13" s="139"/>
      <c r="M13" s="140">
        <f t="shared" si="2"/>
        <v>51.870000000000005</v>
      </c>
    </row>
    <row r="14" spans="1:13" x14ac:dyDescent="0.2">
      <c r="A14" s="2458"/>
      <c r="B14" s="2024" t="s">
        <v>380</v>
      </c>
      <c r="C14" s="2022">
        <v>80.456000000000003</v>
      </c>
      <c r="D14" s="1795">
        <f t="shared" si="5"/>
        <v>1596.8653000000004</v>
      </c>
      <c r="E14" s="1795">
        <v>1015.9766000000003</v>
      </c>
      <c r="F14" s="1795">
        <v>0</v>
      </c>
      <c r="G14" s="1795">
        <v>530.05600000000004</v>
      </c>
      <c r="H14" s="1795">
        <v>50.832700000000017</v>
      </c>
      <c r="I14" s="144">
        <v>3794</v>
      </c>
      <c r="J14" s="241">
        <v>9557</v>
      </c>
      <c r="K14" s="138"/>
      <c r="L14" s="139"/>
      <c r="M14" s="140">
        <f t="shared" si="2"/>
        <v>1596.8653000000004</v>
      </c>
    </row>
    <row r="15" spans="1:13" x14ac:dyDescent="0.2">
      <c r="A15" s="2458"/>
      <c r="B15" s="2024" t="s">
        <v>159</v>
      </c>
      <c r="C15" s="2022">
        <v>0.76</v>
      </c>
      <c r="D15" s="1795">
        <f t="shared" si="5"/>
        <v>0</v>
      </c>
      <c r="E15" s="144">
        <v>0</v>
      </c>
      <c r="F15" s="1795">
        <v>0</v>
      </c>
      <c r="G15" s="1795">
        <v>0</v>
      </c>
      <c r="H15" s="144">
        <v>0</v>
      </c>
      <c r="I15" s="144">
        <v>168</v>
      </c>
      <c r="J15" s="241">
        <v>479</v>
      </c>
      <c r="K15" s="138"/>
      <c r="L15" s="139"/>
      <c r="M15" s="140">
        <f t="shared" si="2"/>
        <v>0</v>
      </c>
    </row>
    <row r="16" spans="1:13" x14ac:dyDescent="0.2">
      <c r="A16" s="2458"/>
      <c r="B16" s="2024" t="s">
        <v>384</v>
      </c>
      <c r="C16" s="2022">
        <v>17.97</v>
      </c>
      <c r="D16" s="1795">
        <f t="shared" si="5"/>
        <v>545.18500000000006</v>
      </c>
      <c r="E16" s="144">
        <v>446.07600000000008</v>
      </c>
      <c r="F16" s="1795">
        <v>0</v>
      </c>
      <c r="G16" s="1795">
        <v>99.108999999999995</v>
      </c>
      <c r="H16" s="1795">
        <v>0</v>
      </c>
      <c r="I16" s="144">
        <v>1179</v>
      </c>
      <c r="J16" s="241">
        <v>1956</v>
      </c>
      <c r="K16" s="138"/>
      <c r="L16" s="139"/>
      <c r="M16" s="140">
        <f t="shared" si="2"/>
        <v>545.18500000000006</v>
      </c>
    </row>
    <row r="17" spans="1:13" ht="13.8" thickBot="1" x14ac:dyDescent="0.25">
      <c r="A17" s="2459"/>
      <c r="B17" s="2025" t="s">
        <v>678</v>
      </c>
      <c r="C17" s="1794">
        <v>3.86</v>
      </c>
      <c r="D17" s="1792">
        <f t="shared" si="5"/>
        <v>4.2249999999999996</v>
      </c>
      <c r="E17" s="145">
        <v>4.2249999999999996</v>
      </c>
      <c r="F17" s="1796">
        <v>0</v>
      </c>
      <c r="G17" s="1796">
        <v>0</v>
      </c>
      <c r="H17" s="145">
        <v>0</v>
      </c>
      <c r="I17" s="145">
        <v>141</v>
      </c>
      <c r="J17" s="242">
        <v>370</v>
      </c>
      <c r="K17" s="138"/>
      <c r="L17" s="139"/>
      <c r="M17" s="140">
        <f t="shared" si="2"/>
        <v>4.2249999999999996</v>
      </c>
    </row>
    <row r="18" spans="1:13" s="151" customFormat="1" ht="200.25" customHeight="1" x14ac:dyDescent="0.2">
      <c r="A18" s="110"/>
      <c r="B18" s="147"/>
      <c r="C18" s="148"/>
      <c r="D18" s="148"/>
      <c r="E18" s="148"/>
      <c r="F18" s="148"/>
      <c r="G18" s="149"/>
      <c r="H18" s="149"/>
      <c r="I18" s="149"/>
      <c r="J18" s="246"/>
      <c r="K18" s="149"/>
      <c r="L18" s="146" t="s">
        <v>447</v>
      </c>
      <c r="M18" s="150"/>
    </row>
    <row r="19" spans="1:13" x14ac:dyDescent="0.2">
      <c r="I19" s="151"/>
      <c r="J19" s="151"/>
    </row>
    <row r="20" spans="1:13" x14ac:dyDescent="0.2">
      <c r="C20" s="152"/>
      <c r="D20" s="152"/>
      <c r="E20" s="152"/>
      <c r="F20" s="152"/>
      <c r="G20" s="152"/>
      <c r="H20" s="152"/>
      <c r="I20" s="152"/>
      <c r="J20" s="245"/>
      <c r="K20" s="152"/>
    </row>
    <row r="21" spans="1:13" x14ac:dyDescent="0.2">
      <c r="A21" s="152"/>
      <c r="B21" s="152"/>
      <c r="C21" s="152"/>
      <c r="D21" s="152"/>
      <c r="E21" s="152"/>
      <c r="F21" s="152"/>
      <c r="G21" s="152"/>
      <c r="H21" s="152"/>
      <c r="I21" s="152"/>
      <c r="J21" s="245"/>
      <c r="K21" s="152"/>
    </row>
    <row r="22" spans="1:13" x14ac:dyDescent="0.2">
      <c r="J22" s="151"/>
    </row>
    <row r="23" spans="1:13" x14ac:dyDescent="0.2">
      <c r="J23" s="151"/>
    </row>
    <row r="24" spans="1:13" x14ac:dyDescent="0.2">
      <c r="J24" s="151"/>
    </row>
    <row r="25" spans="1:13" x14ac:dyDescent="0.2">
      <c r="J25" s="151"/>
    </row>
    <row r="26" spans="1:13" x14ac:dyDescent="0.2">
      <c r="J26" s="151"/>
    </row>
    <row r="27" spans="1:13" x14ac:dyDescent="0.2">
      <c r="J27" s="151"/>
    </row>
    <row r="28" spans="1:13" x14ac:dyDescent="0.2">
      <c r="J28" s="151"/>
    </row>
    <row r="29" spans="1:13" x14ac:dyDescent="0.2">
      <c r="J29" s="151"/>
    </row>
    <row r="30" spans="1:13" x14ac:dyDescent="0.2">
      <c r="J30" s="151"/>
    </row>
    <row r="31" spans="1:13" x14ac:dyDescent="0.2">
      <c r="J31" s="151"/>
    </row>
    <row r="32" spans="1:13" x14ac:dyDescent="0.2">
      <c r="J32" s="151"/>
    </row>
    <row r="33" spans="10:10" x14ac:dyDescent="0.2">
      <c r="J33" s="151"/>
    </row>
    <row r="34" spans="10:10" x14ac:dyDescent="0.2">
      <c r="J34" s="151"/>
    </row>
    <row r="35" spans="10:10" x14ac:dyDescent="0.2">
      <c r="J35" s="151"/>
    </row>
    <row r="36" spans="10:10" x14ac:dyDescent="0.2">
      <c r="J36" s="151"/>
    </row>
    <row r="37" spans="10:10" x14ac:dyDescent="0.2">
      <c r="J37" s="151"/>
    </row>
    <row r="38" spans="10:10" x14ac:dyDescent="0.2">
      <c r="J38" s="151"/>
    </row>
    <row r="39" spans="10:10" x14ac:dyDescent="0.2">
      <c r="J39" s="151"/>
    </row>
    <row r="40" spans="10:10" x14ac:dyDescent="0.2">
      <c r="J40" s="151"/>
    </row>
    <row r="41" spans="10:10" x14ac:dyDescent="0.2">
      <c r="J41" s="151"/>
    </row>
    <row r="42" spans="10:10" x14ac:dyDescent="0.2">
      <c r="J42" s="151"/>
    </row>
    <row r="43" spans="10:10" x14ac:dyDescent="0.2">
      <c r="J43" s="151"/>
    </row>
    <row r="44" spans="10:10" x14ac:dyDescent="0.2">
      <c r="J44" s="151"/>
    </row>
    <row r="45" spans="10:10" x14ac:dyDescent="0.2">
      <c r="J45" s="151"/>
    </row>
    <row r="46" spans="10:10" x14ac:dyDescent="0.2">
      <c r="J46" s="151"/>
    </row>
    <row r="47" spans="10:10" x14ac:dyDescent="0.2">
      <c r="J47" s="151"/>
    </row>
    <row r="48" spans="10:10" x14ac:dyDescent="0.2">
      <c r="J48" s="151"/>
    </row>
    <row r="49" spans="10:10" x14ac:dyDescent="0.2">
      <c r="J49" s="151"/>
    </row>
    <row r="50" spans="10:10" x14ac:dyDescent="0.2">
      <c r="J50" s="151"/>
    </row>
    <row r="51" spans="10:10" x14ac:dyDescent="0.2">
      <c r="J51" s="151"/>
    </row>
    <row r="52" spans="10:10" x14ac:dyDescent="0.2">
      <c r="J52" s="151"/>
    </row>
    <row r="53" spans="10:10" x14ac:dyDescent="0.2">
      <c r="J53" s="151"/>
    </row>
  </sheetData>
  <mergeCells count="13">
    <mergeCell ref="I3:J4"/>
    <mergeCell ref="A3:B6"/>
    <mergeCell ref="A9:B9"/>
    <mergeCell ref="A10:B10"/>
    <mergeCell ref="A7:B7"/>
    <mergeCell ref="F4:F5"/>
    <mergeCell ref="A11:A17"/>
    <mergeCell ref="E4:E5"/>
    <mergeCell ref="A1:F1"/>
    <mergeCell ref="G4:G5"/>
    <mergeCell ref="H4:H5"/>
    <mergeCell ref="E2:F2"/>
    <mergeCell ref="A8:B8"/>
  </mergeCells>
  <phoneticPr fontId="9"/>
  <printOptions horizontalCentered="1"/>
  <pageMargins left="0.59055118110236227" right="0.59055118110236227" top="0.59055118110236227" bottom="0.39370078740157483" header="0.51181102362204722" footer="0.31496062992125984"/>
  <pageSetup paperSize="9" scale="95" firstPageNumber="24" fitToWidth="2" pageOrder="overThenDown" orientation="portrait" r:id="rId1"/>
  <headerFooter scaleWithDoc="0" alignWithMargins="0">
    <oddHeader>&amp;R&amp;6　　　　</oddHeader>
    <oddFooter>&amp;C&amp;14-&amp;P -</oddFooter>
  </headerFooter>
  <colBreaks count="1" manualBreakCount="1">
    <brk id="6" max="1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22"/>
  <sheetViews>
    <sheetView view="pageBreakPreview" zoomScaleNormal="75" zoomScaleSheetLayoutView="75" workbookViewId="0">
      <pane ySplit="4" topLeftCell="A8" activePane="bottomLeft" state="frozen"/>
      <selection activeCell="Q27" activeCellId="1" sqref="D27 Q27"/>
      <selection pane="bottomLeft" activeCell="Q27" activeCellId="1" sqref="D27 Q27"/>
    </sheetView>
  </sheetViews>
  <sheetFormatPr defaultColWidth="9" defaultRowHeight="13.2" x14ac:dyDescent="0.2"/>
  <cols>
    <col min="1" max="1" width="4.21875" style="410" bestFit="1" customWidth="1"/>
    <col min="2" max="2" width="12.77734375" style="410" bestFit="1" customWidth="1"/>
    <col min="3" max="3" width="10.6640625" style="410" customWidth="1"/>
    <col min="4" max="8" width="9.44140625" style="410" customWidth="1"/>
    <col min="9" max="9" width="9.77734375" style="410" bestFit="1" customWidth="1"/>
    <col min="10" max="16384" width="9" style="410"/>
  </cols>
  <sheetData>
    <row r="1" spans="1:10" ht="20.25" customHeight="1" x14ac:dyDescent="0.2">
      <c r="A1" s="2492" t="s">
        <v>753</v>
      </c>
      <c r="B1" s="2492"/>
      <c r="C1" s="2492"/>
      <c r="D1" s="2492"/>
      <c r="E1" s="2492"/>
      <c r="F1" s="2492"/>
      <c r="G1" s="2493"/>
      <c r="H1" s="2493"/>
      <c r="I1" s="2493"/>
    </row>
    <row r="2" spans="1:10" ht="19.5" customHeight="1" thickBot="1" x14ac:dyDescent="0.25">
      <c r="A2" s="1088"/>
      <c r="B2" s="1088"/>
      <c r="C2" s="1088"/>
      <c r="D2" s="1088"/>
      <c r="E2" s="1088"/>
      <c r="F2" s="1088"/>
      <c r="G2" s="1089"/>
      <c r="H2" s="1089"/>
      <c r="I2" s="1470"/>
    </row>
    <row r="3" spans="1:10" ht="13.8" thickBot="1" x14ac:dyDescent="0.25">
      <c r="A3" s="2509" t="s">
        <v>86</v>
      </c>
      <c r="B3" s="2510"/>
      <c r="C3" s="2502" t="s">
        <v>658</v>
      </c>
      <c r="D3" s="883"/>
      <c r="E3" s="883"/>
      <c r="F3" s="883"/>
      <c r="G3" s="2497" t="s">
        <v>41</v>
      </c>
      <c r="H3" s="2410"/>
      <c r="I3" s="2498"/>
    </row>
    <row r="4" spans="1:10" ht="72.599999999999994" thickBot="1" x14ac:dyDescent="0.25">
      <c r="A4" s="2511"/>
      <c r="B4" s="2406"/>
      <c r="C4" s="2503"/>
      <c r="D4" s="1090" t="s">
        <v>490</v>
      </c>
      <c r="E4" s="1090" t="s">
        <v>693</v>
      </c>
      <c r="F4" s="1091" t="s">
        <v>304</v>
      </c>
      <c r="G4" s="1092" t="s">
        <v>468</v>
      </c>
      <c r="H4" s="1092" t="s">
        <v>656</v>
      </c>
      <c r="I4" s="1093" t="s">
        <v>657</v>
      </c>
    </row>
    <row r="5" spans="1:10" ht="13.8" thickBot="1" x14ac:dyDescent="0.25">
      <c r="A5" s="2504" t="s">
        <v>358</v>
      </c>
      <c r="B5" s="2505"/>
      <c r="C5" s="1094">
        <f t="shared" ref="C5:I5" si="0">SUM(C6:C8)</f>
        <v>229</v>
      </c>
      <c r="D5" s="1095">
        <f t="shared" si="0"/>
        <v>217</v>
      </c>
      <c r="E5" s="1095">
        <f t="shared" si="0"/>
        <v>97</v>
      </c>
      <c r="F5" s="1095">
        <f t="shared" si="0"/>
        <v>2</v>
      </c>
      <c r="G5" s="1094">
        <f t="shared" si="0"/>
        <v>128</v>
      </c>
      <c r="H5" s="1094">
        <f t="shared" si="0"/>
        <v>76</v>
      </c>
      <c r="I5" s="1476">
        <f t="shared" si="0"/>
        <v>28</v>
      </c>
    </row>
    <row r="6" spans="1:10" x14ac:dyDescent="0.2">
      <c r="A6" s="2506" t="s">
        <v>92</v>
      </c>
      <c r="B6" s="2410"/>
      <c r="C6" s="409">
        <f>SUM(C9:C11)</f>
        <v>88</v>
      </c>
      <c r="D6" s="408">
        <f t="shared" ref="D6:I6" si="1">SUM(D9:D11)</f>
        <v>78</v>
      </c>
      <c r="E6" s="408">
        <f>SUM(E9:E11)</f>
        <v>36</v>
      </c>
      <c r="F6" s="408">
        <f>SUM(F9:F11)</f>
        <v>2</v>
      </c>
      <c r="G6" s="409">
        <f t="shared" si="1"/>
        <v>48</v>
      </c>
      <c r="H6" s="409">
        <f t="shared" si="1"/>
        <v>31</v>
      </c>
      <c r="I6" s="1477">
        <f t="shared" si="1"/>
        <v>9</v>
      </c>
    </row>
    <row r="7" spans="1:10" x14ac:dyDescent="0.2">
      <c r="A7" s="2507" t="s">
        <v>359</v>
      </c>
      <c r="B7" s="2408"/>
      <c r="C7" s="1096">
        <f t="shared" ref="C7:I7" si="2">SUM(C12:C13)</f>
        <v>82</v>
      </c>
      <c r="D7" s="1097">
        <f t="shared" si="2"/>
        <v>82</v>
      </c>
      <c r="E7" s="1097">
        <f>SUM(E12:E13)</f>
        <v>37</v>
      </c>
      <c r="F7" s="1097">
        <f>SUM(F12:F13)</f>
        <v>0</v>
      </c>
      <c r="G7" s="1096">
        <f t="shared" si="2"/>
        <v>46</v>
      </c>
      <c r="H7" s="1096">
        <f t="shared" si="2"/>
        <v>28</v>
      </c>
      <c r="I7" s="1478">
        <f t="shared" si="2"/>
        <v>11</v>
      </c>
    </row>
    <row r="8" spans="1:10" ht="13.8" thickBot="1" x14ac:dyDescent="0.25">
      <c r="A8" s="2508" t="s">
        <v>95</v>
      </c>
      <c r="B8" s="2423"/>
      <c r="C8" s="1098">
        <f t="shared" ref="C8:I8" si="3">SUM(C14:C15)</f>
        <v>59</v>
      </c>
      <c r="D8" s="1099">
        <f t="shared" si="3"/>
        <v>57</v>
      </c>
      <c r="E8" s="1099">
        <f>SUM(E14:E15)</f>
        <v>24</v>
      </c>
      <c r="F8" s="1099">
        <f>SUM(F14:F15)</f>
        <v>0</v>
      </c>
      <c r="G8" s="1098">
        <f t="shared" si="3"/>
        <v>34</v>
      </c>
      <c r="H8" s="1098">
        <f t="shared" si="3"/>
        <v>17</v>
      </c>
      <c r="I8" s="1479">
        <f t="shared" si="3"/>
        <v>8</v>
      </c>
    </row>
    <row r="9" spans="1:10" x14ac:dyDescent="0.2">
      <c r="A9" s="2499" t="s">
        <v>102</v>
      </c>
      <c r="B9" s="406" t="s">
        <v>360</v>
      </c>
      <c r="C9" s="407">
        <f>SUM(C18,C22,C26)</f>
        <v>18</v>
      </c>
      <c r="D9" s="408">
        <f>SUM(D18,D22,D26)</f>
        <v>17</v>
      </c>
      <c r="E9" s="408">
        <f t="shared" ref="E9:I9" si="4">SUM(E18,E22,E26)</f>
        <v>11</v>
      </c>
      <c r="F9" s="408">
        <f t="shared" si="4"/>
        <v>2</v>
      </c>
      <c r="G9" s="409">
        <f t="shared" si="4"/>
        <v>8</v>
      </c>
      <c r="H9" s="409">
        <f t="shared" si="4"/>
        <v>10</v>
      </c>
      <c r="I9" s="1477">
        <f t="shared" si="4"/>
        <v>0</v>
      </c>
    </row>
    <row r="10" spans="1:10" x14ac:dyDescent="0.2">
      <c r="A10" s="2500"/>
      <c r="B10" s="530" t="s">
        <v>361</v>
      </c>
      <c r="C10" s="1100">
        <f t="shared" ref="C10:I10" si="5">SUM(C28,C32,C41)</f>
        <v>36</v>
      </c>
      <c r="D10" s="1097">
        <f>SUM(D28,D32,D41)</f>
        <v>28</v>
      </c>
      <c r="E10" s="1097">
        <f>SUM(E28,E32,E41)</f>
        <v>12</v>
      </c>
      <c r="F10" s="1097">
        <f>SUM(F28,F32,F41)</f>
        <v>0</v>
      </c>
      <c r="G10" s="1096">
        <f>SUM(G28,G32,G41)</f>
        <v>18</v>
      </c>
      <c r="H10" s="1096">
        <f t="shared" si="5"/>
        <v>12</v>
      </c>
      <c r="I10" s="1478">
        <f t="shared" si="5"/>
        <v>6</v>
      </c>
    </row>
    <row r="11" spans="1:10" x14ac:dyDescent="0.2">
      <c r="A11" s="2500"/>
      <c r="B11" s="530" t="s">
        <v>362</v>
      </c>
      <c r="C11" s="531">
        <f t="shared" ref="C11:I11" si="6">SUM(C51)</f>
        <v>34</v>
      </c>
      <c r="D11" s="532">
        <f t="shared" si="6"/>
        <v>33</v>
      </c>
      <c r="E11" s="532">
        <f>SUM(E51)</f>
        <v>13</v>
      </c>
      <c r="F11" s="532">
        <f>SUM(F51)</f>
        <v>0</v>
      </c>
      <c r="G11" s="533">
        <f t="shared" si="6"/>
        <v>22</v>
      </c>
      <c r="H11" s="533">
        <f t="shared" si="6"/>
        <v>9</v>
      </c>
      <c r="I11" s="1480">
        <f t="shared" si="6"/>
        <v>3</v>
      </c>
    </row>
    <row r="12" spans="1:10" x14ac:dyDescent="0.2">
      <c r="A12" s="2500"/>
      <c r="B12" s="530" t="s">
        <v>359</v>
      </c>
      <c r="C12" s="531">
        <f t="shared" ref="C12:I12" si="7">SUM(C55,C59,C67)</f>
        <v>72</v>
      </c>
      <c r="D12" s="532">
        <f t="shared" si="7"/>
        <v>72</v>
      </c>
      <c r="E12" s="532">
        <f t="shared" si="7"/>
        <v>31</v>
      </c>
      <c r="F12" s="532">
        <f t="shared" si="7"/>
        <v>0</v>
      </c>
      <c r="G12" s="533">
        <f t="shared" si="7"/>
        <v>38</v>
      </c>
      <c r="H12" s="533">
        <f t="shared" si="7"/>
        <v>27</v>
      </c>
      <c r="I12" s="1480">
        <f t="shared" si="7"/>
        <v>10</v>
      </c>
    </row>
    <row r="13" spans="1:10" x14ac:dyDescent="0.2">
      <c r="A13" s="2500"/>
      <c r="B13" s="530" t="s">
        <v>100</v>
      </c>
      <c r="C13" s="531">
        <f t="shared" ref="C13:I13" si="8">SUM(C71)</f>
        <v>10</v>
      </c>
      <c r="D13" s="532">
        <f t="shared" si="8"/>
        <v>10</v>
      </c>
      <c r="E13" s="532">
        <f>SUM(E71)</f>
        <v>6</v>
      </c>
      <c r="F13" s="532">
        <f>SUM(F71)</f>
        <v>0</v>
      </c>
      <c r="G13" s="533">
        <f t="shared" si="8"/>
        <v>8</v>
      </c>
      <c r="H13" s="533">
        <f t="shared" si="8"/>
        <v>1</v>
      </c>
      <c r="I13" s="1480">
        <f t="shared" si="8"/>
        <v>1</v>
      </c>
    </row>
    <row r="14" spans="1:10" x14ac:dyDescent="0.2">
      <c r="A14" s="2500"/>
      <c r="B14" s="530" t="s">
        <v>363</v>
      </c>
      <c r="C14" s="531">
        <f t="shared" ref="C14:I14" si="9">SUM(C76,C85)</f>
        <v>45</v>
      </c>
      <c r="D14" s="532">
        <f t="shared" si="9"/>
        <v>43</v>
      </c>
      <c r="E14" s="532">
        <f>SUM(E76,E85)</f>
        <v>21</v>
      </c>
      <c r="F14" s="532">
        <f>SUM(F76,F85)</f>
        <v>0</v>
      </c>
      <c r="G14" s="533">
        <f t="shared" si="9"/>
        <v>26</v>
      </c>
      <c r="H14" s="533">
        <f t="shared" si="9"/>
        <v>12</v>
      </c>
      <c r="I14" s="1480">
        <f t="shared" si="9"/>
        <v>7</v>
      </c>
    </row>
    <row r="15" spans="1:10" ht="13.8" thickBot="1" x14ac:dyDescent="0.25">
      <c r="A15" s="2501"/>
      <c r="B15" s="1101" t="s">
        <v>104</v>
      </c>
      <c r="C15" s="1102">
        <f t="shared" ref="C15:I15" si="10">SUM(C86)</f>
        <v>14</v>
      </c>
      <c r="D15" s="1103">
        <f t="shared" si="10"/>
        <v>14</v>
      </c>
      <c r="E15" s="1103">
        <f>SUM(E86)</f>
        <v>3</v>
      </c>
      <c r="F15" s="1103">
        <f>SUM(F86)</f>
        <v>0</v>
      </c>
      <c r="G15" s="1104">
        <f t="shared" si="10"/>
        <v>8</v>
      </c>
      <c r="H15" s="1104">
        <f t="shared" si="10"/>
        <v>5</v>
      </c>
      <c r="I15" s="1105">
        <f t="shared" si="10"/>
        <v>1</v>
      </c>
    </row>
    <row r="16" spans="1:10" x14ac:dyDescent="0.2">
      <c r="A16" s="2481" t="s">
        <v>317</v>
      </c>
      <c r="B16" s="1106" t="s">
        <v>539</v>
      </c>
      <c r="C16" s="1202">
        <v>4</v>
      </c>
      <c r="D16" s="1203">
        <v>4</v>
      </c>
      <c r="E16" s="1203">
        <v>3</v>
      </c>
      <c r="F16" s="1203"/>
      <c r="G16" s="1203">
        <v>1</v>
      </c>
      <c r="H16" s="1203">
        <v>3</v>
      </c>
      <c r="I16" s="1204"/>
      <c r="J16" s="1213">
        <f t="shared" ref="J16:J47" si="11">SUM(G16:I16)</f>
        <v>4</v>
      </c>
    </row>
    <row r="17" spans="1:10" ht="13.8" thickBot="1" x14ac:dyDescent="0.25">
      <c r="A17" s="2482"/>
      <c r="B17" s="1108" t="s">
        <v>396</v>
      </c>
      <c r="C17" s="1205"/>
      <c r="D17" s="1206"/>
      <c r="E17" s="1206"/>
      <c r="F17" s="1206"/>
      <c r="G17" s="1206"/>
      <c r="H17" s="1206"/>
      <c r="I17" s="1207"/>
      <c r="J17" s="1213">
        <f t="shared" si="11"/>
        <v>0</v>
      </c>
    </row>
    <row r="18" spans="1:10" ht="14.4" thickTop="1" thickBot="1" x14ac:dyDescent="0.25">
      <c r="A18" s="2484"/>
      <c r="B18" s="1112" t="s">
        <v>5</v>
      </c>
      <c r="C18" s="1113">
        <f>SUM(C16:C17)</f>
        <v>4</v>
      </c>
      <c r="D18" s="1114">
        <f t="shared" ref="D18:I18" si="12">SUM(D16:D17)</f>
        <v>4</v>
      </c>
      <c r="E18" s="1114">
        <f t="shared" si="12"/>
        <v>3</v>
      </c>
      <c r="F18" s="1114">
        <f t="shared" si="12"/>
        <v>0</v>
      </c>
      <c r="G18" s="1114">
        <f t="shared" si="12"/>
        <v>1</v>
      </c>
      <c r="H18" s="1114">
        <f t="shared" si="12"/>
        <v>3</v>
      </c>
      <c r="I18" s="1115">
        <f t="shared" si="12"/>
        <v>0</v>
      </c>
      <c r="J18" s="1213">
        <f t="shared" si="11"/>
        <v>4</v>
      </c>
    </row>
    <row r="19" spans="1:10" ht="13.5" customHeight="1" x14ac:dyDescent="0.2">
      <c r="A19" s="2481" t="s">
        <v>323</v>
      </c>
      <c r="B19" s="1108" t="s">
        <v>271</v>
      </c>
      <c r="C19" s="1107">
        <v>0</v>
      </c>
      <c r="D19" s="1116">
        <v>0</v>
      </c>
      <c r="E19" s="1116">
        <v>0</v>
      </c>
      <c r="F19" s="1116">
        <v>0</v>
      </c>
      <c r="G19" s="1116">
        <v>0</v>
      </c>
      <c r="H19" s="1116">
        <v>0</v>
      </c>
      <c r="I19" s="1117">
        <v>0</v>
      </c>
      <c r="J19" s="1213">
        <f t="shared" si="11"/>
        <v>0</v>
      </c>
    </row>
    <row r="20" spans="1:10" x14ac:dyDescent="0.2">
      <c r="A20" s="2482"/>
      <c r="B20" s="1108" t="s">
        <v>578</v>
      </c>
      <c r="C20" s="1109">
        <v>1</v>
      </c>
      <c r="D20" s="1110">
        <v>1</v>
      </c>
      <c r="E20" s="1110">
        <v>1</v>
      </c>
      <c r="F20" s="1110">
        <v>0</v>
      </c>
      <c r="G20" s="1110">
        <v>0</v>
      </c>
      <c r="H20" s="1110">
        <v>1</v>
      </c>
      <c r="I20" s="1111">
        <v>0</v>
      </c>
      <c r="J20" s="1213">
        <f t="shared" si="11"/>
        <v>1</v>
      </c>
    </row>
    <row r="21" spans="1:10" ht="13.8" thickBot="1" x14ac:dyDescent="0.25">
      <c r="A21" s="2482"/>
      <c r="B21" s="1108" t="s">
        <v>579</v>
      </c>
      <c r="C21" s="1109">
        <v>2</v>
      </c>
      <c r="D21" s="1110">
        <v>2</v>
      </c>
      <c r="E21" s="1110">
        <v>2</v>
      </c>
      <c r="F21" s="1110">
        <v>0</v>
      </c>
      <c r="G21" s="1110">
        <v>1</v>
      </c>
      <c r="H21" s="1110">
        <v>1</v>
      </c>
      <c r="I21" s="1111">
        <v>0</v>
      </c>
      <c r="J21" s="1213">
        <f t="shared" si="11"/>
        <v>2</v>
      </c>
    </row>
    <row r="22" spans="1:10" ht="14.4" thickTop="1" thickBot="1" x14ac:dyDescent="0.25">
      <c r="A22" s="2484"/>
      <c r="B22" s="901" t="s">
        <v>5</v>
      </c>
      <c r="C22" s="1494">
        <f t="shared" ref="C22:I22" si="13">SUM(C19:C21)</f>
        <v>3</v>
      </c>
      <c r="D22" s="1495">
        <f t="shared" si="13"/>
        <v>3</v>
      </c>
      <c r="E22" s="1496">
        <f t="shared" si="13"/>
        <v>3</v>
      </c>
      <c r="F22" s="1113">
        <f t="shared" si="13"/>
        <v>0</v>
      </c>
      <c r="G22" s="1497">
        <f t="shared" si="13"/>
        <v>1</v>
      </c>
      <c r="H22" s="1497">
        <f t="shared" si="13"/>
        <v>2</v>
      </c>
      <c r="I22" s="1498">
        <f t="shared" si="13"/>
        <v>0</v>
      </c>
      <c r="J22" s="1213">
        <f t="shared" si="11"/>
        <v>3</v>
      </c>
    </row>
    <row r="23" spans="1:10" x14ac:dyDescent="0.2">
      <c r="A23" s="2481" t="s">
        <v>324</v>
      </c>
      <c r="B23" s="1106" t="s">
        <v>337</v>
      </c>
      <c r="C23" s="1596">
        <v>6</v>
      </c>
      <c r="D23" s="1597">
        <v>5</v>
      </c>
      <c r="E23" s="1598">
        <v>1</v>
      </c>
      <c r="F23" s="1599">
        <v>2</v>
      </c>
      <c r="G23" s="1599">
        <v>4</v>
      </c>
      <c r="H23" s="1599">
        <v>2</v>
      </c>
      <c r="I23" s="1600"/>
      <c r="J23" s="1213">
        <f t="shared" si="11"/>
        <v>6</v>
      </c>
    </row>
    <row r="24" spans="1:10" x14ac:dyDescent="0.2">
      <c r="A24" s="2482"/>
      <c r="B24" s="1121" t="s">
        <v>284</v>
      </c>
      <c r="C24" s="1593">
        <v>2</v>
      </c>
      <c r="D24" s="1594">
        <v>2</v>
      </c>
      <c r="E24" s="1594">
        <v>2</v>
      </c>
      <c r="F24" s="1594"/>
      <c r="G24" s="1594">
        <v>1</v>
      </c>
      <c r="H24" s="1601">
        <v>1</v>
      </c>
      <c r="I24" s="1595"/>
      <c r="J24" s="1213">
        <f t="shared" si="11"/>
        <v>2</v>
      </c>
    </row>
    <row r="25" spans="1:10" ht="13.8" thickBot="1" x14ac:dyDescent="0.25">
      <c r="A25" s="2482"/>
      <c r="B25" s="1108" t="s">
        <v>285</v>
      </c>
      <c r="C25" s="1593">
        <v>3</v>
      </c>
      <c r="D25" s="1594">
        <v>3</v>
      </c>
      <c r="E25" s="1594">
        <v>2</v>
      </c>
      <c r="F25" s="1594"/>
      <c r="G25" s="1594">
        <v>1</v>
      </c>
      <c r="H25" s="1594">
        <v>2</v>
      </c>
      <c r="I25" s="1595"/>
      <c r="J25" s="1213">
        <f t="shared" si="11"/>
        <v>3</v>
      </c>
    </row>
    <row r="26" spans="1:10" ht="14.4" thickTop="1" thickBot="1" x14ac:dyDescent="0.25">
      <c r="A26" s="2484"/>
      <c r="B26" s="1112" t="s">
        <v>5</v>
      </c>
      <c r="C26" s="1113">
        <f>SUM(C23:C25)</f>
        <v>11</v>
      </c>
      <c r="D26" s="1114">
        <f>SUM(D23:D25)</f>
        <v>10</v>
      </c>
      <c r="E26" s="1114">
        <f t="shared" ref="E26:I26" si="14">SUM(E23:E25)</f>
        <v>5</v>
      </c>
      <c r="F26" s="1114">
        <f t="shared" si="14"/>
        <v>2</v>
      </c>
      <c r="G26" s="1114">
        <f t="shared" si="14"/>
        <v>6</v>
      </c>
      <c r="H26" s="1114">
        <f t="shared" si="14"/>
        <v>5</v>
      </c>
      <c r="I26" s="1115">
        <f t="shared" si="14"/>
        <v>0</v>
      </c>
      <c r="J26" s="1213">
        <f t="shared" si="11"/>
        <v>11</v>
      </c>
    </row>
    <row r="27" spans="1:10" ht="13.8" thickBot="1" x14ac:dyDescent="0.25">
      <c r="A27" s="2481" t="s">
        <v>459</v>
      </c>
      <c r="B27" s="902" t="s">
        <v>256</v>
      </c>
      <c r="C27" s="1122">
        <v>21</v>
      </c>
      <c r="D27" s="1116">
        <v>21</v>
      </c>
      <c r="E27" s="1116">
        <v>6</v>
      </c>
      <c r="F27" s="1116">
        <v>0</v>
      </c>
      <c r="G27" s="1116">
        <v>14</v>
      </c>
      <c r="H27" s="1116">
        <v>2</v>
      </c>
      <c r="I27" s="1117">
        <v>5</v>
      </c>
      <c r="J27" s="1213">
        <f t="shared" si="11"/>
        <v>21</v>
      </c>
    </row>
    <row r="28" spans="1:10" ht="14.4" thickTop="1" thickBot="1" x14ac:dyDescent="0.25">
      <c r="A28" s="2484"/>
      <c r="B28" s="901" t="s">
        <v>5</v>
      </c>
      <c r="C28" s="1113">
        <f t="shared" ref="C28:I28" si="15">SUM(C27:C27)</f>
        <v>21</v>
      </c>
      <c r="D28" s="1114">
        <f t="shared" si="15"/>
        <v>21</v>
      </c>
      <c r="E28" s="1114">
        <f t="shared" si="15"/>
        <v>6</v>
      </c>
      <c r="F28" s="1114">
        <f t="shared" si="15"/>
        <v>0</v>
      </c>
      <c r="G28" s="1114">
        <f t="shared" si="15"/>
        <v>14</v>
      </c>
      <c r="H28" s="1114">
        <f t="shared" si="15"/>
        <v>2</v>
      </c>
      <c r="I28" s="1115">
        <f t="shared" si="15"/>
        <v>5</v>
      </c>
      <c r="J28" s="1213">
        <f t="shared" si="11"/>
        <v>21</v>
      </c>
    </row>
    <row r="29" spans="1:10" ht="13.5" customHeight="1" x14ac:dyDescent="0.2">
      <c r="A29" s="2494" t="s">
        <v>449</v>
      </c>
      <c r="B29" s="1123" t="s">
        <v>243</v>
      </c>
      <c r="C29" s="1124">
        <v>2</v>
      </c>
      <c r="D29" s="1125">
        <v>2</v>
      </c>
      <c r="E29" s="1125">
        <v>0</v>
      </c>
      <c r="F29" s="1125">
        <v>0</v>
      </c>
      <c r="G29" s="1125">
        <v>1</v>
      </c>
      <c r="H29" s="1125">
        <v>1</v>
      </c>
      <c r="I29" s="1126">
        <v>0</v>
      </c>
      <c r="J29" s="1213">
        <f t="shared" si="11"/>
        <v>2</v>
      </c>
    </row>
    <row r="30" spans="1:10" x14ac:dyDescent="0.2">
      <c r="A30" s="2495"/>
      <c r="B30" s="1123" t="s">
        <v>244</v>
      </c>
      <c r="C30" s="1127">
        <v>0</v>
      </c>
      <c r="D30" s="1128">
        <v>0</v>
      </c>
      <c r="E30" s="1128">
        <v>0</v>
      </c>
      <c r="F30" s="1128">
        <v>0</v>
      </c>
      <c r="G30" s="1128">
        <v>0</v>
      </c>
      <c r="H30" s="1128">
        <v>0</v>
      </c>
      <c r="I30" s="1129">
        <v>0</v>
      </c>
      <c r="J30" s="1213">
        <f t="shared" si="11"/>
        <v>0</v>
      </c>
    </row>
    <row r="31" spans="1:10" ht="13.8" thickBot="1" x14ac:dyDescent="0.25">
      <c r="A31" s="2495"/>
      <c r="B31" s="1123" t="s">
        <v>245</v>
      </c>
      <c r="C31" s="1127">
        <v>0</v>
      </c>
      <c r="D31" s="1128">
        <v>0</v>
      </c>
      <c r="E31" s="1128">
        <v>0</v>
      </c>
      <c r="F31" s="1128">
        <v>0</v>
      </c>
      <c r="G31" s="1128">
        <v>0</v>
      </c>
      <c r="H31" s="1128">
        <v>0</v>
      </c>
      <c r="I31" s="1129">
        <v>0</v>
      </c>
      <c r="J31" s="1213">
        <f t="shared" si="11"/>
        <v>0</v>
      </c>
    </row>
    <row r="32" spans="1:10" ht="14.4" thickTop="1" thickBot="1" x14ac:dyDescent="0.25">
      <c r="A32" s="2496"/>
      <c r="B32" s="993" t="s">
        <v>5</v>
      </c>
      <c r="C32" s="1130">
        <f t="shared" ref="C32:I32" si="16">SUM(C29:C31)</f>
        <v>2</v>
      </c>
      <c r="D32" s="1131">
        <f t="shared" si="16"/>
        <v>2</v>
      </c>
      <c r="E32" s="1132">
        <f t="shared" si="16"/>
        <v>0</v>
      </c>
      <c r="F32" s="1132">
        <f t="shared" si="16"/>
        <v>0</v>
      </c>
      <c r="G32" s="1133">
        <f t="shared" si="16"/>
        <v>1</v>
      </c>
      <c r="H32" s="1131">
        <f t="shared" si="16"/>
        <v>1</v>
      </c>
      <c r="I32" s="1134">
        <f t="shared" si="16"/>
        <v>0</v>
      </c>
      <c r="J32" s="1213">
        <f t="shared" si="11"/>
        <v>2</v>
      </c>
    </row>
    <row r="33" spans="1:10" x14ac:dyDescent="0.2">
      <c r="A33" s="2489" t="s">
        <v>450</v>
      </c>
      <c r="B33" s="1108" t="s">
        <v>339</v>
      </c>
      <c r="C33" s="1202">
        <v>8</v>
      </c>
      <c r="D33" s="1270">
        <v>3</v>
      </c>
      <c r="E33" s="1270">
        <v>5</v>
      </c>
      <c r="F33" s="1270"/>
      <c r="G33" s="1270"/>
      <c r="H33" s="1270">
        <v>7</v>
      </c>
      <c r="I33" s="1271">
        <v>1</v>
      </c>
      <c r="J33" s="1213">
        <f t="shared" si="11"/>
        <v>8</v>
      </c>
    </row>
    <row r="34" spans="1:10" x14ac:dyDescent="0.2">
      <c r="A34" s="2490"/>
      <c r="B34" s="1108" t="s">
        <v>246</v>
      </c>
      <c r="C34" s="1205">
        <v>2</v>
      </c>
      <c r="D34" s="1206">
        <v>1</v>
      </c>
      <c r="E34" s="1206"/>
      <c r="F34" s="1206"/>
      <c r="G34" s="1206">
        <v>1</v>
      </c>
      <c r="H34" s="1206">
        <v>1</v>
      </c>
      <c r="I34" s="1207"/>
      <c r="J34" s="1213">
        <f t="shared" si="11"/>
        <v>2</v>
      </c>
    </row>
    <row r="35" spans="1:10" x14ac:dyDescent="0.2">
      <c r="A35" s="2490"/>
      <c r="B35" s="1108" t="s">
        <v>247</v>
      </c>
      <c r="C35" s="1205"/>
      <c r="D35" s="1206"/>
      <c r="E35" s="1206"/>
      <c r="F35" s="1206"/>
      <c r="G35" s="1206"/>
      <c r="H35" s="1206"/>
      <c r="I35" s="1207"/>
      <c r="J35" s="1213">
        <f t="shared" si="11"/>
        <v>0</v>
      </c>
    </row>
    <row r="36" spans="1:10" x14ac:dyDescent="0.2">
      <c r="A36" s="2490"/>
      <c r="B36" s="1108" t="s">
        <v>248</v>
      </c>
      <c r="C36" s="1205">
        <v>2</v>
      </c>
      <c r="D36" s="1206">
        <v>1</v>
      </c>
      <c r="E36" s="1206"/>
      <c r="F36" s="1206"/>
      <c r="G36" s="1206">
        <v>2</v>
      </c>
      <c r="H36" s="1206"/>
      <c r="I36" s="1207"/>
      <c r="J36" s="1213">
        <f t="shared" si="11"/>
        <v>2</v>
      </c>
    </row>
    <row r="37" spans="1:10" x14ac:dyDescent="0.2">
      <c r="A37" s="2490"/>
      <c r="B37" s="1108" t="s">
        <v>249</v>
      </c>
      <c r="C37" s="1205"/>
      <c r="D37" s="1206"/>
      <c r="E37" s="1206"/>
      <c r="F37" s="1206"/>
      <c r="G37" s="1206"/>
      <c r="H37" s="1206"/>
      <c r="I37" s="1207"/>
      <c r="J37" s="1213">
        <f t="shared" si="11"/>
        <v>0</v>
      </c>
    </row>
    <row r="38" spans="1:10" x14ac:dyDescent="0.2">
      <c r="A38" s="2490"/>
      <c r="B38" s="1108" t="s">
        <v>250</v>
      </c>
      <c r="C38" s="1205"/>
      <c r="D38" s="1206"/>
      <c r="E38" s="1206"/>
      <c r="F38" s="1206"/>
      <c r="G38" s="1206"/>
      <c r="H38" s="1206"/>
      <c r="I38" s="1207"/>
      <c r="J38" s="1213">
        <f t="shared" si="11"/>
        <v>0</v>
      </c>
    </row>
    <row r="39" spans="1:10" x14ac:dyDescent="0.2">
      <c r="A39" s="2490"/>
      <c r="B39" s="1108" t="s">
        <v>251</v>
      </c>
      <c r="C39" s="1205"/>
      <c r="D39" s="1206"/>
      <c r="E39" s="1206"/>
      <c r="F39" s="1206"/>
      <c r="G39" s="1206"/>
      <c r="H39" s="1206"/>
      <c r="I39" s="1207"/>
      <c r="J39" s="1213">
        <f t="shared" si="11"/>
        <v>0</v>
      </c>
    </row>
    <row r="40" spans="1:10" ht="13.8" thickBot="1" x14ac:dyDescent="0.25">
      <c r="A40" s="2490"/>
      <c r="B40" s="1108" t="s">
        <v>252</v>
      </c>
      <c r="C40" s="1205">
        <v>1</v>
      </c>
      <c r="D40" s="1206"/>
      <c r="E40" s="1206">
        <v>1</v>
      </c>
      <c r="F40" s="1206"/>
      <c r="G40" s="1206"/>
      <c r="H40" s="1206">
        <v>1</v>
      </c>
      <c r="I40" s="1207"/>
      <c r="J40" s="1213">
        <f t="shared" si="11"/>
        <v>1</v>
      </c>
    </row>
    <row r="41" spans="1:10" ht="14.4" thickTop="1" thickBot="1" x14ac:dyDescent="0.25">
      <c r="A41" s="2491"/>
      <c r="B41" s="901" t="s">
        <v>5</v>
      </c>
      <c r="C41" s="1272">
        <f t="shared" ref="C41:I41" si="17">SUM(C33:C40)</f>
        <v>13</v>
      </c>
      <c r="D41" s="1273">
        <f t="shared" si="17"/>
        <v>5</v>
      </c>
      <c r="E41" s="1273">
        <f>SUM(E33:E40)</f>
        <v>6</v>
      </c>
      <c r="F41" s="1273">
        <f>SUM(F33:F40)</f>
        <v>0</v>
      </c>
      <c r="G41" s="1273">
        <f t="shared" si="17"/>
        <v>3</v>
      </c>
      <c r="H41" s="1273">
        <f t="shared" si="17"/>
        <v>9</v>
      </c>
      <c r="I41" s="1274">
        <f t="shared" si="17"/>
        <v>1</v>
      </c>
      <c r="J41" s="1213">
        <f t="shared" si="11"/>
        <v>13</v>
      </c>
    </row>
    <row r="42" spans="1:10" x14ac:dyDescent="0.2">
      <c r="A42" s="2481" t="s">
        <v>325</v>
      </c>
      <c r="B42" s="902" t="s">
        <v>340</v>
      </c>
      <c r="C42" s="1698">
        <v>11</v>
      </c>
      <c r="D42" s="1696">
        <v>10</v>
      </c>
      <c r="E42" s="1696">
        <v>6</v>
      </c>
      <c r="F42" s="1696"/>
      <c r="G42" s="1696">
        <v>7</v>
      </c>
      <c r="H42" s="1696">
        <v>3</v>
      </c>
      <c r="I42" s="1697">
        <v>1</v>
      </c>
      <c r="J42" s="1213">
        <f t="shared" si="11"/>
        <v>11</v>
      </c>
    </row>
    <row r="43" spans="1:10" x14ac:dyDescent="0.2">
      <c r="A43" s="2482"/>
      <c r="B43" s="1135" t="s">
        <v>341</v>
      </c>
      <c r="C43" s="1693">
        <v>5</v>
      </c>
      <c r="D43" s="1694">
        <v>5</v>
      </c>
      <c r="E43" s="1694">
        <v>3</v>
      </c>
      <c r="F43" s="1694"/>
      <c r="G43" s="1694">
        <v>1</v>
      </c>
      <c r="H43" s="1694">
        <v>2</v>
      </c>
      <c r="I43" s="1695">
        <v>2</v>
      </c>
      <c r="J43" s="1213">
        <f t="shared" si="11"/>
        <v>5</v>
      </c>
    </row>
    <row r="44" spans="1:10" x14ac:dyDescent="0.2">
      <c r="A44" s="2482"/>
      <c r="B44" s="1108" t="s">
        <v>272</v>
      </c>
      <c r="C44" s="1693">
        <v>4</v>
      </c>
      <c r="D44" s="1694">
        <v>4</v>
      </c>
      <c r="E44" s="1694">
        <v>1</v>
      </c>
      <c r="F44" s="1694"/>
      <c r="G44" s="1694">
        <v>3</v>
      </c>
      <c r="H44" s="1694">
        <v>1</v>
      </c>
      <c r="I44" s="1695"/>
      <c r="J44" s="1213">
        <f t="shared" si="11"/>
        <v>4</v>
      </c>
    </row>
    <row r="45" spans="1:10" x14ac:dyDescent="0.2">
      <c r="A45" s="2482"/>
      <c r="B45" s="1108" t="s">
        <v>273</v>
      </c>
      <c r="C45" s="1693">
        <v>1</v>
      </c>
      <c r="D45" s="1694">
        <v>1</v>
      </c>
      <c r="E45" s="1694"/>
      <c r="F45" s="1694"/>
      <c r="G45" s="1694">
        <v>1</v>
      </c>
      <c r="H45" s="1694"/>
      <c r="I45" s="1695"/>
      <c r="J45" s="1213">
        <f t="shared" si="11"/>
        <v>1</v>
      </c>
    </row>
    <row r="46" spans="1:10" x14ac:dyDescent="0.2">
      <c r="A46" s="2482"/>
      <c r="B46" s="1108" t="s">
        <v>274</v>
      </c>
      <c r="C46" s="1693">
        <v>2</v>
      </c>
      <c r="D46" s="1694">
        <v>2</v>
      </c>
      <c r="E46" s="1694"/>
      <c r="F46" s="1694"/>
      <c r="G46" s="1694">
        <v>2</v>
      </c>
      <c r="H46" s="1694"/>
      <c r="I46" s="1695"/>
      <c r="J46" s="1213">
        <f t="shared" si="11"/>
        <v>2</v>
      </c>
    </row>
    <row r="47" spans="1:10" x14ac:dyDescent="0.2">
      <c r="A47" s="2482"/>
      <c r="B47" s="1108" t="s">
        <v>313</v>
      </c>
      <c r="C47" s="1693">
        <v>2</v>
      </c>
      <c r="D47" s="1694">
        <v>2</v>
      </c>
      <c r="E47" s="1694"/>
      <c r="F47" s="1694"/>
      <c r="G47" s="1694">
        <v>2</v>
      </c>
      <c r="H47" s="1694"/>
      <c r="I47" s="1695"/>
      <c r="J47" s="1213">
        <f t="shared" si="11"/>
        <v>2</v>
      </c>
    </row>
    <row r="48" spans="1:10" x14ac:dyDescent="0.2">
      <c r="A48" s="2482"/>
      <c r="B48" s="1108" t="s">
        <v>342</v>
      </c>
      <c r="C48" s="1693">
        <v>4</v>
      </c>
      <c r="D48" s="1694">
        <v>4</v>
      </c>
      <c r="E48" s="1694">
        <v>1</v>
      </c>
      <c r="F48" s="1694"/>
      <c r="G48" s="1694">
        <v>4</v>
      </c>
      <c r="H48" s="1694"/>
      <c r="I48" s="1695"/>
      <c r="J48" s="1213">
        <f t="shared" ref="J48:J76" si="18">SUM(G48:I48)</f>
        <v>4</v>
      </c>
    </row>
    <row r="49" spans="1:10" x14ac:dyDescent="0.2">
      <c r="A49" s="2482"/>
      <c r="B49" s="1108" t="s">
        <v>343</v>
      </c>
      <c r="C49" s="1693">
        <v>3</v>
      </c>
      <c r="D49" s="1694">
        <v>3</v>
      </c>
      <c r="E49" s="1694">
        <v>1</v>
      </c>
      <c r="F49" s="1694"/>
      <c r="G49" s="1694">
        <v>1</v>
      </c>
      <c r="H49" s="1694">
        <v>2</v>
      </c>
      <c r="I49" s="1695"/>
      <c r="J49" s="1213">
        <f t="shared" si="18"/>
        <v>3</v>
      </c>
    </row>
    <row r="50" spans="1:10" ht="13.8" thickBot="1" x14ac:dyDescent="0.25">
      <c r="A50" s="2482"/>
      <c r="B50" s="1108" t="s">
        <v>344</v>
      </c>
      <c r="C50" s="1699">
        <v>2</v>
      </c>
      <c r="D50" s="1700">
        <v>2</v>
      </c>
      <c r="E50" s="1700">
        <v>1</v>
      </c>
      <c r="F50" s="1700"/>
      <c r="G50" s="1700">
        <v>1</v>
      </c>
      <c r="H50" s="1700">
        <v>1</v>
      </c>
      <c r="I50" s="1701"/>
      <c r="J50" s="1213">
        <f t="shared" si="18"/>
        <v>2</v>
      </c>
    </row>
    <row r="51" spans="1:10" ht="14.4" thickTop="1" thickBot="1" x14ac:dyDescent="0.25">
      <c r="A51" s="2484"/>
      <c r="B51" s="901" t="s">
        <v>5</v>
      </c>
      <c r="C51" s="1113">
        <f t="shared" ref="C51:I51" si="19">SUM(C42,C43:C50)</f>
        <v>34</v>
      </c>
      <c r="D51" s="1114">
        <f t="shared" si="19"/>
        <v>33</v>
      </c>
      <c r="E51" s="1114">
        <f>SUM(E42,E43:E50)</f>
        <v>13</v>
      </c>
      <c r="F51" s="1114">
        <f>SUM(F42,F43:F50)</f>
        <v>0</v>
      </c>
      <c r="G51" s="1114">
        <f t="shared" si="19"/>
        <v>22</v>
      </c>
      <c r="H51" s="1114">
        <f t="shared" si="19"/>
        <v>9</v>
      </c>
      <c r="I51" s="1115">
        <f t="shared" si="19"/>
        <v>3</v>
      </c>
      <c r="J51" s="1213">
        <f t="shared" si="18"/>
        <v>34</v>
      </c>
    </row>
    <row r="52" spans="1:10" ht="13.5" customHeight="1" x14ac:dyDescent="0.2">
      <c r="A52" s="2481" t="s">
        <v>421</v>
      </c>
      <c r="B52" s="902" t="s">
        <v>663</v>
      </c>
      <c r="C52" s="1698">
        <v>18</v>
      </c>
      <c r="D52" s="1783">
        <v>18</v>
      </c>
      <c r="E52" s="1783">
        <v>8</v>
      </c>
      <c r="F52" s="1783"/>
      <c r="G52" s="1783">
        <v>6</v>
      </c>
      <c r="H52" s="1783">
        <v>8</v>
      </c>
      <c r="I52" s="1784">
        <v>4</v>
      </c>
      <c r="J52" s="1213">
        <f t="shared" si="18"/>
        <v>18</v>
      </c>
    </row>
    <row r="53" spans="1:10" x14ac:dyDescent="0.2">
      <c r="A53" s="2482"/>
      <c r="B53" s="1108" t="s">
        <v>664</v>
      </c>
      <c r="C53" s="1780">
        <v>2</v>
      </c>
      <c r="D53" s="1781">
        <v>2</v>
      </c>
      <c r="E53" s="1781">
        <v>1</v>
      </c>
      <c r="F53" s="1781"/>
      <c r="G53" s="1781">
        <v>1</v>
      </c>
      <c r="H53" s="1781">
        <v>1</v>
      </c>
      <c r="I53" s="1782"/>
      <c r="J53" s="1213">
        <f t="shared" si="18"/>
        <v>2</v>
      </c>
    </row>
    <row r="54" spans="1:10" ht="13.8" thickBot="1" x14ac:dyDescent="0.25">
      <c r="A54" s="2482"/>
      <c r="B54" s="1108" t="s">
        <v>667</v>
      </c>
      <c r="C54" s="1780">
        <v>12</v>
      </c>
      <c r="D54" s="1781">
        <v>12</v>
      </c>
      <c r="E54" s="1781">
        <v>4</v>
      </c>
      <c r="F54" s="1781"/>
      <c r="G54" s="1781">
        <v>9</v>
      </c>
      <c r="H54" s="1781">
        <v>2</v>
      </c>
      <c r="I54" s="1782">
        <v>1</v>
      </c>
      <c r="J54" s="1213">
        <f t="shared" si="18"/>
        <v>12</v>
      </c>
    </row>
    <row r="55" spans="1:10" ht="14.4" thickTop="1" thickBot="1" x14ac:dyDescent="0.25">
      <c r="A55" s="2484"/>
      <c r="B55" s="901" t="s">
        <v>5</v>
      </c>
      <c r="C55" s="1113">
        <f>SUM(C52:C54)</f>
        <v>32</v>
      </c>
      <c r="D55" s="1114">
        <f t="shared" ref="D55:I55" si="20">SUM(D52:D54)</f>
        <v>32</v>
      </c>
      <c r="E55" s="1114">
        <f>SUM(E52:E54)</f>
        <v>13</v>
      </c>
      <c r="F55" s="1114">
        <f>SUM(F52:F54)</f>
        <v>0</v>
      </c>
      <c r="G55" s="1114">
        <f t="shared" si="20"/>
        <v>16</v>
      </c>
      <c r="H55" s="1114">
        <f t="shared" si="20"/>
        <v>11</v>
      </c>
      <c r="I55" s="1115">
        <f t="shared" si="20"/>
        <v>5</v>
      </c>
      <c r="J55" s="1213">
        <f t="shared" si="18"/>
        <v>32</v>
      </c>
    </row>
    <row r="56" spans="1:10" x14ac:dyDescent="0.2">
      <c r="A56" s="2485" t="s">
        <v>326</v>
      </c>
      <c r="B56" s="1108" t="s">
        <v>261</v>
      </c>
      <c r="C56" s="1107">
        <v>10</v>
      </c>
      <c r="D56" s="1116">
        <v>10</v>
      </c>
      <c r="E56" s="1116">
        <v>5</v>
      </c>
      <c r="F56" s="1116"/>
      <c r="G56" s="1116">
        <v>7</v>
      </c>
      <c r="H56" s="1116">
        <v>5</v>
      </c>
      <c r="I56" s="1117">
        <v>1</v>
      </c>
      <c r="J56" s="1213">
        <f t="shared" si="18"/>
        <v>13</v>
      </c>
    </row>
    <row r="57" spans="1:10" x14ac:dyDescent="0.2">
      <c r="A57" s="2486"/>
      <c r="B57" s="1135" t="s">
        <v>347</v>
      </c>
      <c r="C57" s="1127">
        <v>1</v>
      </c>
      <c r="D57" s="1128">
        <v>1</v>
      </c>
      <c r="E57" s="1128"/>
      <c r="F57" s="1128"/>
      <c r="G57" s="1128">
        <v>1</v>
      </c>
      <c r="H57" s="1128"/>
      <c r="I57" s="1136"/>
      <c r="J57" s="1213">
        <f t="shared" si="18"/>
        <v>1</v>
      </c>
    </row>
    <row r="58" spans="1:10" ht="13.8" thickBot="1" x14ac:dyDescent="0.25">
      <c r="A58" s="2486"/>
      <c r="B58" s="1108" t="s">
        <v>348</v>
      </c>
      <c r="C58" s="1127">
        <v>0</v>
      </c>
      <c r="D58" s="1128"/>
      <c r="E58" s="1128"/>
      <c r="F58" s="1128"/>
      <c r="G58" s="1128"/>
      <c r="H58" s="1128"/>
      <c r="I58" s="1136"/>
      <c r="J58" s="1213">
        <f t="shared" si="18"/>
        <v>0</v>
      </c>
    </row>
    <row r="59" spans="1:10" ht="14.4" thickTop="1" thickBot="1" x14ac:dyDescent="0.25">
      <c r="A59" s="2487"/>
      <c r="B59" s="901" t="s">
        <v>5</v>
      </c>
      <c r="C59" s="1113">
        <f t="shared" ref="C59:H59" si="21">SUM(C56:C58)</f>
        <v>11</v>
      </c>
      <c r="D59" s="1114">
        <f t="shared" si="21"/>
        <v>11</v>
      </c>
      <c r="E59" s="1114">
        <f t="shared" si="21"/>
        <v>5</v>
      </c>
      <c r="F59" s="1114">
        <f>SUM(F56:F58)</f>
        <v>0</v>
      </c>
      <c r="G59" s="1114">
        <f t="shared" si="21"/>
        <v>8</v>
      </c>
      <c r="H59" s="1114">
        <f t="shared" si="21"/>
        <v>5</v>
      </c>
      <c r="I59" s="1115">
        <f>SUM(I56)</f>
        <v>1</v>
      </c>
      <c r="J59" s="1213">
        <f t="shared" si="18"/>
        <v>14</v>
      </c>
    </row>
    <row r="60" spans="1:10" x14ac:dyDescent="0.2">
      <c r="A60" s="2488" t="s">
        <v>328</v>
      </c>
      <c r="B60" s="1108" t="s">
        <v>275</v>
      </c>
      <c r="C60" s="1288">
        <v>16</v>
      </c>
      <c r="D60" s="1289">
        <v>16</v>
      </c>
      <c r="E60" s="1289">
        <v>9</v>
      </c>
      <c r="F60" s="1289">
        <v>0</v>
      </c>
      <c r="G60" s="1289">
        <v>8</v>
      </c>
      <c r="H60" s="1289">
        <v>6</v>
      </c>
      <c r="I60" s="1290">
        <v>2</v>
      </c>
      <c r="J60" s="1213">
        <f t="shared" si="18"/>
        <v>16</v>
      </c>
    </row>
    <row r="61" spans="1:10" x14ac:dyDescent="0.2">
      <c r="A61" s="2482"/>
      <c r="B61" s="1108" t="s">
        <v>276</v>
      </c>
      <c r="C61" s="1205">
        <v>3</v>
      </c>
      <c r="D61" s="1206">
        <v>3</v>
      </c>
      <c r="E61" s="1206">
        <v>0</v>
      </c>
      <c r="F61" s="1206">
        <v>0</v>
      </c>
      <c r="G61" s="1206">
        <v>2</v>
      </c>
      <c r="H61" s="1206">
        <v>1</v>
      </c>
      <c r="I61" s="1207">
        <v>0</v>
      </c>
      <c r="J61" s="1213">
        <f t="shared" si="18"/>
        <v>3</v>
      </c>
    </row>
    <row r="62" spans="1:10" x14ac:dyDescent="0.2">
      <c r="A62" s="2482"/>
      <c r="B62" s="1108" t="s">
        <v>349</v>
      </c>
      <c r="C62" s="1205">
        <v>0</v>
      </c>
      <c r="D62" s="1206">
        <v>0</v>
      </c>
      <c r="E62" s="1206">
        <v>0</v>
      </c>
      <c r="F62" s="1206">
        <v>0</v>
      </c>
      <c r="G62" s="1206">
        <v>0</v>
      </c>
      <c r="H62" s="1206">
        <v>0</v>
      </c>
      <c r="I62" s="1207">
        <v>0</v>
      </c>
      <c r="J62" s="1213">
        <f t="shared" si="18"/>
        <v>0</v>
      </c>
    </row>
    <row r="63" spans="1:10" x14ac:dyDescent="0.2">
      <c r="A63" s="2482"/>
      <c r="B63" s="1135" t="s">
        <v>350</v>
      </c>
      <c r="C63" s="1205">
        <v>0</v>
      </c>
      <c r="D63" s="1206">
        <v>0</v>
      </c>
      <c r="E63" s="1206">
        <v>0</v>
      </c>
      <c r="F63" s="1206">
        <v>0</v>
      </c>
      <c r="G63" s="1206">
        <v>0</v>
      </c>
      <c r="H63" s="1206">
        <v>0</v>
      </c>
      <c r="I63" s="1207">
        <v>0</v>
      </c>
      <c r="J63" s="1213">
        <f t="shared" si="18"/>
        <v>0</v>
      </c>
    </row>
    <row r="64" spans="1:10" x14ac:dyDescent="0.2">
      <c r="A64" s="2482"/>
      <c r="B64" s="1137" t="s">
        <v>351</v>
      </c>
      <c r="C64" s="1205">
        <v>0</v>
      </c>
      <c r="D64" s="1206">
        <v>0</v>
      </c>
      <c r="E64" s="1206">
        <v>0</v>
      </c>
      <c r="F64" s="1206">
        <v>0</v>
      </c>
      <c r="G64" s="1206">
        <v>0</v>
      </c>
      <c r="H64" s="1206">
        <v>0</v>
      </c>
      <c r="I64" s="1207">
        <v>0</v>
      </c>
      <c r="J64" s="1213">
        <f t="shared" si="18"/>
        <v>0</v>
      </c>
    </row>
    <row r="65" spans="1:10" x14ac:dyDescent="0.2">
      <c r="A65" s="2482"/>
      <c r="B65" s="1135" t="s">
        <v>352</v>
      </c>
      <c r="C65" s="1205">
        <v>1</v>
      </c>
      <c r="D65" s="1206">
        <v>1</v>
      </c>
      <c r="E65" s="1206">
        <v>1</v>
      </c>
      <c r="F65" s="1206">
        <v>0</v>
      </c>
      <c r="G65" s="1206">
        <v>0</v>
      </c>
      <c r="H65" s="1206">
        <v>0</v>
      </c>
      <c r="I65" s="1207">
        <v>1</v>
      </c>
      <c r="J65" s="1213">
        <f t="shared" si="18"/>
        <v>1</v>
      </c>
    </row>
    <row r="66" spans="1:10" ht="13.8" thickBot="1" x14ac:dyDescent="0.25">
      <c r="A66" s="2482"/>
      <c r="B66" s="1135" t="s">
        <v>253</v>
      </c>
      <c r="C66" s="1205">
        <v>9</v>
      </c>
      <c r="D66" s="1206">
        <v>9</v>
      </c>
      <c r="E66" s="1206">
        <v>3</v>
      </c>
      <c r="F66" s="1206">
        <v>0</v>
      </c>
      <c r="G66" s="1206">
        <v>4</v>
      </c>
      <c r="H66" s="1206">
        <v>4</v>
      </c>
      <c r="I66" s="1207">
        <v>1</v>
      </c>
      <c r="J66" s="1213">
        <f t="shared" si="18"/>
        <v>9</v>
      </c>
    </row>
    <row r="67" spans="1:10" ht="14.4" thickTop="1" thickBot="1" x14ac:dyDescent="0.25">
      <c r="A67" s="2483"/>
      <c r="B67" s="901" t="s">
        <v>5</v>
      </c>
      <c r="C67" s="1272">
        <f>SUM(C60:C66)</f>
        <v>29</v>
      </c>
      <c r="D67" s="1273">
        <f t="shared" ref="D67:I67" si="22">SUM(D60:D66)</f>
        <v>29</v>
      </c>
      <c r="E67" s="1273">
        <f t="shared" si="22"/>
        <v>13</v>
      </c>
      <c r="F67" s="1273">
        <f t="shared" si="22"/>
        <v>0</v>
      </c>
      <c r="G67" s="1273">
        <f t="shared" si="22"/>
        <v>14</v>
      </c>
      <c r="H67" s="1273">
        <f t="shared" si="22"/>
        <v>11</v>
      </c>
      <c r="I67" s="1274">
        <f t="shared" si="22"/>
        <v>4</v>
      </c>
      <c r="J67" s="1213">
        <f t="shared" si="18"/>
        <v>29</v>
      </c>
    </row>
    <row r="68" spans="1:10" x14ac:dyDescent="0.2">
      <c r="A68" s="2488" t="s">
        <v>327</v>
      </c>
      <c r="B68" s="1108" t="s">
        <v>315</v>
      </c>
      <c r="C68" s="1779"/>
      <c r="D68" s="1783"/>
      <c r="E68" s="1783"/>
      <c r="F68" s="1783"/>
      <c r="G68" s="1783"/>
      <c r="H68" s="1783"/>
      <c r="I68" s="1784"/>
      <c r="J68" s="1213">
        <f t="shared" si="18"/>
        <v>0</v>
      </c>
    </row>
    <row r="69" spans="1:10" x14ac:dyDescent="0.2">
      <c r="A69" s="2482"/>
      <c r="B69" s="1108" t="s">
        <v>353</v>
      </c>
      <c r="C69" s="1780">
        <v>4</v>
      </c>
      <c r="D69" s="1781">
        <v>4</v>
      </c>
      <c r="E69" s="1781">
        <v>3</v>
      </c>
      <c r="F69" s="1781"/>
      <c r="G69" s="1781">
        <v>3</v>
      </c>
      <c r="H69" s="1781"/>
      <c r="I69" s="1782">
        <v>1</v>
      </c>
      <c r="J69" s="1213">
        <f t="shared" si="18"/>
        <v>4</v>
      </c>
    </row>
    <row r="70" spans="1:10" ht="13.8" thickBot="1" x14ac:dyDescent="0.25">
      <c r="A70" s="2482"/>
      <c r="B70" s="1135" t="s">
        <v>254</v>
      </c>
      <c r="C70" s="1780">
        <v>6</v>
      </c>
      <c r="D70" s="1781">
        <v>6</v>
      </c>
      <c r="E70" s="1781">
        <v>3</v>
      </c>
      <c r="F70" s="1781"/>
      <c r="G70" s="1781">
        <v>5</v>
      </c>
      <c r="H70" s="1781">
        <v>1</v>
      </c>
      <c r="I70" s="1782"/>
      <c r="J70" s="1213">
        <f t="shared" si="18"/>
        <v>6</v>
      </c>
    </row>
    <row r="71" spans="1:10" ht="14.4" thickTop="1" thickBot="1" x14ac:dyDescent="0.25">
      <c r="A71" s="2483"/>
      <c r="B71" s="1138" t="s">
        <v>5</v>
      </c>
      <c r="C71" s="1139">
        <f>SUM(C68:C70)</f>
        <v>10</v>
      </c>
      <c r="D71" s="1140">
        <f t="shared" ref="D71:I71" si="23">SUM(D68:D70)</f>
        <v>10</v>
      </c>
      <c r="E71" s="1140">
        <f>SUM(E68:E70)</f>
        <v>6</v>
      </c>
      <c r="F71" s="1140">
        <f>SUM(F68:F70)</f>
        <v>0</v>
      </c>
      <c r="G71" s="1140">
        <f t="shared" si="23"/>
        <v>8</v>
      </c>
      <c r="H71" s="1140">
        <f t="shared" si="23"/>
        <v>1</v>
      </c>
      <c r="I71" s="1141">
        <f t="shared" si="23"/>
        <v>1</v>
      </c>
      <c r="J71" s="1213">
        <f t="shared" si="18"/>
        <v>10</v>
      </c>
    </row>
    <row r="72" spans="1:10" x14ac:dyDescent="0.2">
      <c r="A72" s="2488" t="s">
        <v>329</v>
      </c>
      <c r="B72" s="1142" t="s">
        <v>354</v>
      </c>
      <c r="C72" s="1118">
        <v>8</v>
      </c>
      <c r="D72" s="1119">
        <v>8</v>
      </c>
      <c r="E72" s="1119">
        <v>5</v>
      </c>
      <c r="F72" s="1119">
        <v>0</v>
      </c>
      <c r="G72" s="1119">
        <v>5</v>
      </c>
      <c r="H72" s="1119">
        <v>1</v>
      </c>
      <c r="I72" s="1120">
        <v>2</v>
      </c>
      <c r="J72" s="1213">
        <f t="shared" si="18"/>
        <v>8</v>
      </c>
    </row>
    <row r="73" spans="1:10" x14ac:dyDescent="0.2">
      <c r="A73" s="2482"/>
      <c r="B73" s="1135" t="s">
        <v>255</v>
      </c>
      <c r="C73" s="1109">
        <v>24</v>
      </c>
      <c r="D73" s="1110">
        <v>23</v>
      </c>
      <c r="E73" s="1110">
        <v>14</v>
      </c>
      <c r="F73" s="1110">
        <v>0</v>
      </c>
      <c r="G73" s="1110">
        <v>13</v>
      </c>
      <c r="H73" s="1110">
        <v>7</v>
      </c>
      <c r="I73" s="1111">
        <v>4</v>
      </c>
      <c r="J73" s="1213">
        <f t="shared" si="18"/>
        <v>24</v>
      </c>
    </row>
    <row r="74" spans="1:10" x14ac:dyDescent="0.2">
      <c r="A74" s="2482"/>
      <c r="B74" s="1108" t="s">
        <v>316</v>
      </c>
      <c r="C74" s="1109">
        <v>10</v>
      </c>
      <c r="D74" s="1110">
        <v>9</v>
      </c>
      <c r="E74" s="1110">
        <v>2</v>
      </c>
      <c r="F74" s="1110">
        <v>0</v>
      </c>
      <c r="G74" s="1110">
        <v>5</v>
      </c>
      <c r="H74" s="1110">
        <v>4</v>
      </c>
      <c r="I74" s="1111">
        <v>1</v>
      </c>
      <c r="J74" s="1213">
        <f t="shared" si="18"/>
        <v>10</v>
      </c>
    </row>
    <row r="75" spans="1:10" ht="13.8" thickBot="1" x14ac:dyDescent="0.25">
      <c r="A75" s="2482"/>
      <c r="B75" s="1108" t="s">
        <v>355</v>
      </c>
      <c r="C75" s="1109">
        <v>0</v>
      </c>
      <c r="D75" s="1110">
        <v>0</v>
      </c>
      <c r="E75" s="1110">
        <v>0</v>
      </c>
      <c r="F75" s="1110">
        <v>0</v>
      </c>
      <c r="G75" s="1110">
        <v>0</v>
      </c>
      <c r="H75" s="1110">
        <v>0</v>
      </c>
      <c r="I75" s="1111">
        <v>0</v>
      </c>
      <c r="J75" s="1213">
        <f t="shared" si="18"/>
        <v>0</v>
      </c>
    </row>
    <row r="76" spans="1:10" ht="14.4" thickTop="1" thickBot="1" x14ac:dyDescent="0.25">
      <c r="A76" s="2484"/>
      <c r="B76" s="901" t="s">
        <v>5</v>
      </c>
      <c r="C76" s="1113">
        <f>SUM(C72:C75)</f>
        <v>42</v>
      </c>
      <c r="D76" s="1114">
        <f t="shared" ref="D76:I76" si="24">SUM(D72:D75)</f>
        <v>40</v>
      </c>
      <c r="E76" s="1114">
        <f>SUM(E72:E75)</f>
        <v>21</v>
      </c>
      <c r="F76" s="1114">
        <f>SUM(F72:F75)</f>
        <v>0</v>
      </c>
      <c r="G76" s="1114">
        <f t="shared" si="24"/>
        <v>23</v>
      </c>
      <c r="H76" s="1114">
        <f t="shared" si="24"/>
        <v>12</v>
      </c>
      <c r="I76" s="1115">
        <f t="shared" si="24"/>
        <v>7</v>
      </c>
      <c r="J76" s="1213">
        <f t="shared" si="18"/>
        <v>42</v>
      </c>
    </row>
    <row r="77" spans="1:10" x14ac:dyDescent="0.2">
      <c r="A77" s="2481" t="s">
        <v>322</v>
      </c>
      <c r="B77" s="1135" t="s">
        <v>277</v>
      </c>
      <c r="C77" s="1779">
        <v>1</v>
      </c>
      <c r="D77" s="1783">
        <v>1</v>
      </c>
      <c r="E77" s="1783"/>
      <c r="F77" s="1783"/>
      <c r="G77" s="1783">
        <v>1</v>
      </c>
      <c r="H77" s="1783"/>
      <c r="I77" s="1784"/>
      <c r="J77" s="1213"/>
    </row>
    <row r="78" spans="1:10" x14ac:dyDescent="0.2">
      <c r="A78" s="2482"/>
      <c r="B78" s="1108" t="s">
        <v>278</v>
      </c>
      <c r="C78" s="1780"/>
      <c r="D78" s="1781"/>
      <c r="E78" s="1781"/>
      <c r="F78" s="1781"/>
      <c r="G78" s="1781"/>
      <c r="H78" s="1832"/>
      <c r="I78" s="1782"/>
      <c r="J78" s="1213"/>
    </row>
    <row r="79" spans="1:10" x14ac:dyDescent="0.2">
      <c r="A79" s="2482"/>
      <c r="B79" s="1108" t="s">
        <v>279</v>
      </c>
      <c r="C79" s="1780"/>
      <c r="D79" s="1781"/>
      <c r="E79" s="1781"/>
      <c r="F79" s="1781"/>
      <c r="G79" s="1781"/>
      <c r="H79" s="1832"/>
      <c r="I79" s="1782"/>
      <c r="J79" s="1213"/>
    </row>
    <row r="80" spans="1:10" x14ac:dyDescent="0.2">
      <c r="A80" s="2482"/>
      <c r="B80" s="1108" t="s">
        <v>280</v>
      </c>
      <c r="C80" s="1780">
        <v>2</v>
      </c>
      <c r="D80" s="1781">
        <v>2</v>
      </c>
      <c r="E80" s="1781"/>
      <c r="F80" s="1781"/>
      <c r="G80" s="1781">
        <v>2</v>
      </c>
      <c r="H80" s="1781"/>
      <c r="I80" s="1782"/>
      <c r="J80" s="1213"/>
    </row>
    <row r="81" spans="1:10" x14ac:dyDescent="0.2">
      <c r="A81" s="2482"/>
      <c r="B81" s="1108" t="s">
        <v>281</v>
      </c>
      <c r="C81" s="1780"/>
      <c r="D81" s="1781"/>
      <c r="E81" s="1781"/>
      <c r="F81" s="1781"/>
      <c r="G81" s="1781"/>
      <c r="H81" s="1781"/>
      <c r="I81" s="1782"/>
      <c r="J81" s="1213"/>
    </row>
    <row r="82" spans="1:10" x14ac:dyDescent="0.2">
      <c r="A82" s="2482"/>
      <c r="B82" s="1108" t="s">
        <v>282</v>
      </c>
      <c r="C82" s="1780"/>
      <c r="D82" s="1781"/>
      <c r="E82" s="1781"/>
      <c r="F82" s="1781"/>
      <c r="G82" s="1781"/>
      <c r="H82" s="1781"/>
      <c r="I82" s="1782"/>
      <c r="J82" s="1213"/>
    </row>
    <row r="83" spans="1:10" x14ac:dyDescent="0.2">
      <c r="A83" s="2482"/>
      <c r="B83" s="1108" t="s">
        <v>356</v>
      </c>
      <c r="C83" s="1780"/>
      <c r="D83" s="1781"/>
      <c r="E83" s="1781"/>
      <c r="F83" s="1781"/>
      <c r="G83" s="1781"/>
      <c r="H83" s="1781"/>
      <c r="I83" s="1782"/>
      <c r="J83" s="1213"/>
    </row>
    <row r="84" spans="1:10" ht="13.8" thickBot="1" x14ac:dyDescent="0.25">
      <c r="A84" s="2482"/>
      <c r="B84" s="1108" t="s">
        <v>357</v>
      </c>
      <c r="C84" s="1780"/>
      <c r="D84" s="1781"/>
      <c r="E84" s="1781"/>
      <c r="F84" s="1781"/>
      <c r="G84" s="1781"/>
      <c r="H84" s="1781"/>
      <c r="I84" s="1782"/>
      <c r="J84" s="1213"/>
    </row>
    <row r="85" spans="1:10" ht="14.4" thickTop="1" thickBot="1" x14ac:dyDescent="0.25">
      <c r="A85" s="2483"/>
      <c r="B85" s="1112" t="s">
        <v>5</v>
      </c>
      <c r="C85" s="1113">
        <f t="shared" ref="C85:H85" si="25">SUM(C77:C84)</f>
        <v>3</v>
      </c>
      <c r="D85" s="1114">
        <f t="shared" si="25"/>
        <v>3</v>
      </c>
      <c r="E85" s="1114">
        <f t="shared" si="25"/>
        <v>0</v>
      </c>
      <c r="F85" s="1114">
        <f t="shared" si="25"/>
        <v>0</v>
      </c>
      <c r="G85" s="1114">
        <f t="shared" si="25"/>
        <v>3</v>
      </c>
      <c r="H85" s="1114">
        <f t="shared" si="25"/>
        <v>0</v>
      </c>
      <c r="I85" s="1115">
        <f>SUM(I77:I84)</f>
        <v>0</v>
      </c>
      <c r="J85" s="1213">
        <f t="shared" ref="J85:J86" si="26">SUM(G85:I85)</f>
        <v>3</v>
      </c>
    </row>
    <row r="86" spans="1:10" ht="13.8" thickBot="1" x14ac:dyDescent="0.25">
      <c r="A86" s="1143" t="s">
        <v>576</v>
      </c>
      <c r="B86" s="1144" t="s">
        <v>577</v>
      </c>
      <c r="C86" s="1145">
        <v>14</v>
      </c>
      <c r="D86" s="1146">
        <v>14</v>
      </c>
      <c r="E86" s="1146">
        <v>3</v>
      </c>
      <c r="F86" s="1146">
        <v>0</v>
      </c>
      <c r="G86" s="1146">
        <v>8</v>
      </c>
      <c r="H86" s="1146">
        <v>5</v>
      </c>
      <c r="I86" s="1147">
        <v>1</v>
      </c>
      <c r="J86" s="1213">
        <f t="shared" si="26"/>
        <v>14</v>
      </c>
    </row>
    <row r="87" spans="1:10" x14ac:dyDescent="0.2">
      <c r="A87" s="1150" t="s">
        <v>694</v>
      </c>
      <c r="B87" s="1148"/>
      <c r="C87" s="1148"/>
      <c r="D87" s="1148"/>
      <c r="E87" s="1148"/>
      <c r="F87" s="1148"/>
      <c r="G87" s="1148"/>
      <c r="H87" s="1148"/>
      <c r="I87" s="1148"/>
    </row>
    <row r="88" spans="1:10" x14ac:dyDescent="0.2">
      <c r="A88" s="1150" t="s">
        <v>695</v>
      </c>
      <c r="B88" s="1089"/>
      <c r="C88" s="1089"/>
      <c r="D88" s="1089"/>
      <c r="E88" s="1089"/>
      <c r="F88" s="1089"/>
      <c r="G88" s="1089"/>
      <c r="H88" s="1089"/>
      <c r="I88" s="1089"/>
    </row>
    <row r="89" spans="1:10" x14ac:dyDescent="0.2">
      <c r="A89" s="1089"/>
      <c r="B89" s="1089"/>
      <c r="C89" s="1089"/>
      <c r="D89" s="1089"/>
      <c r="E89" s="1089"/>
      <c r="F89" s="1089"/>
      <c r="G89" s="1089"/>
      <c r="H89" s="1089"/>
      <c r="I89" s="1089"/>
    </row>
    <row r="90" spans="1:10" x14ac:dyDescent="0.2">
      <c r="A90" s="1089"/>
      <c r="B90" s="1089"/>
      <c r="C90" s="1089"/>
      <c r="D90" s="1089"/>
      <c r="E90" s="1089"/>
      <c r="F90" s="1089"/>
      <c r="G90" s="1089"/>
      <c r="H90" s="1089"/>
      <c r="I90" s="1089"/>
    </row>
    <row r="91" spans="1:10" x14ac:dyDescent="0.2">
      <c r="A91" s="1149"/>
      <c r="B91" s="1149"/>
      <c r="C91" s="1149"/>
      <c r="D91" s="1149"/>
      <c r="E91" s="1149"/>
      <c r="F91" s="1149"/>
      <c r="G91" s="1149"/>
      <c r="H91" s="1149"/>
      <c r="I91" s="1149"/>
    </row>
    <row r="92" spans="1:10" x14ac:dyDescent="0.2">
      <c r="A92" s="1149"/>
      <c r="B92" s="1149"/>
      <c r="C92" s="1149"/>
      <c r="D92" s="1149"/>
      <c r="E92" s="1149"/>
      <c r="F92" s="1149"/>
      <c r="G92" s="1149"/>
      <c r="H92" s="1149"/>
      <c r="I92" s="1149"/>
    </row>
    <row r="93" spans="1:10" x14ac:dyDescent="0.2">
      <c r="A93" s="1149"/>
      <c r="B93" s="1149"/>
      <c r="C93" s="1149"/>
      <c r="D93" s="1149"/>
      <c r="E93" s="1149"/>
      <c r="F93" s="1149"/>
      <c r="G93" s="1149"/>
      <c r="H93" s="1149"/>
      <c r="I93" s="1149"/>
    </row>
    <row r="94" spans="1:10" x14ac:dyDescent="0.2">
      <c r="A94" s="1149"/>
      <c r="B94" s="1149"/>
      <c r="C94" s="1149"/>
      <c r="D94" s="1149"/>
      <c r="E94" s="1149"/>
      <c r="F94" s="1149"/>
      <c r="G94" s="1149"/>
      <c r="H94" s="1149"/>
      <c r="I94" s="1149"/>
    </row>
    <row r="95" spans="1:10" x14ac:dyDescent="0.2">
      <c r="A95" s="1149"/>
      <c r="B95" s="1149"/>
      <c r="C95" s="1149"/>
      <c r="D95" s="1149"/>
      <c r="E95" s="1149"/>
      <c r="F95" s="1149"/>
      <c r="G95" s="1149"/>
      <c r="H95" s="1149"/>
      <c r="I95" s="1149"/>
    </row>
    <row r="96" spans="1:10" x14ac:dyDescent="0.2">
      <c r="A96" s="1149"/>
      <c r="B96" s="1149"/>
      <c r="C96" s="1149"/>
      <c r="D96" s="1149"/>
      <c r="E96" s="1149"/>
      <c r="F96" s="1149"/>
      <c r="G96" s="1149"/>
      <c r="H96" s="1149"/>
      <c r="I96" s="1149"/>
    </row>
    <row r="97" spans="1:9" x14ac:dyDescent="0.2">
      <c r="A97" s="1149"/>
      <c r="B97" s="1149"/>
      <c r="C97" s="1149"/>
      <c r="D97" s="1149"/>
      <c r="E97" s="1149"/>
      <c r="F97" s="1149"/>
      <c r="G97" s="1149"/>
      <c r="H97" s="1149"/>
      <c r="I97" s="1149"/>
    </row>
    <row r="98" spans="1:9" x14ac:dyDescent="0.2">
      <c r="A98" s="1149"/>
      <c r="B98" s="1149"/>
      <c r="C98" s="1149"/>
      <c r="D98" s="1149"/>
      <c r="E98" s="1149"/>
      <c r="F98" s="1149"/>
      <c r="G98" s="1149"/>
      <c r="H98" s="1149"/>
      <c r="I98" s="1149"/>
    </row>
    <row r="99" spans="1:9" x14ac:dyDescent="0.2">
      <c r="A99" s="1149"/>
      <c r="B99" s="1149"/>
      <c r="C99" s="1149"/>
      <c r="D99" s="1149"/>
      <c r="E99" s="1149"/>
      <c r="F99" s="1149"/>
      <c r="G99" s="1149"/>
      <c r="H99" s="1149"/>
      <c r="I99" s="1149"/>
    </row>
    <row r="100" spans="1:9" x14ac:dyDescent="0.2">
      <c r="A100" s="1149"/>
      <c r="B100" s="1149"/>
      <c r="C100" s="1149"/>
      <c r="D100" s="1149"/>
      <c r="E100" s="1149"/>
      <c r="F100" s="1149"/>
      <c r="G100" s="1149"/>
      <c r="H100" s="1149"/>
      <c r="I100" s="1149"/>
    </row>
    <row r="101" spans="1:9" x14ac:dyDescent="0.2">
      <c r="A101" s="1149"/>
      <c r="B101" s="1149"/>
      <c r="C101" s="1149"/>
      <c r="D101" s="1149"/>
      <c r="E101" s="1149"/>
      <c r="F101" s="1149"/>
      <c r="G101" s="1149"/>
      <c r="H101" s="1149"/>
      <c r="I101" s="1149"/>
    </row>
    <row r="102" spans="1:9" x14ac:dyDescent="0.2">
      <c r="A102" s="1149"/>
      <c r="B102" s="1149"/>
      <c r="C102" s="1149"/>
      <c r="D102" s="1149"/>
      <c r="E102" s="1149"/>
      <c r="F102" s="1149"/>
      <c r="G102" s="1149"/>
      <c r="H102" s="1149"/>
      <c r="I102" s="1149"/>
    </row>
    <row r="103" spans="1:9" x14ac:dyDescent="0.2">
      <c r="A103" s="1149"/>
      <c r="B103" s="1149"/>
      <c r="C103" s="1149"/>
      <c r="D103" s="1149"/>
      <c r="E103" s="1149"/>
      <c r="F103" s="1149"/>
      <c r="G103" s="1149"/>
      <c r="H103" s="1149"/>
      <c r="I103" s="1149"/>
    </row>
    <row r="104" spans="1:9" x14ac:dyDescent="0.2">
      <c r="A104" s="1149"/>
      <c r="B104" s="1149"/>
      <c r="C104" s="1149"/>
      <c r="D104" s="1149"/>
      <c r="E104" s="1149"/>
      <c r="F104" s="1149"/>
      <c r="G104" s="1149"/>
      <c r="H104" s="1149"/>
      <c r="I104" s="1149"/>
    </row>
    <row r="105" spans="1:9" x14ac:dyDescent="0.2">
      <c r="A105" s="1149"/>
      <c r="B105" s="1149"/>
      <c r="C105" s="1149"/>
      <c r="D105" s="1149"/>
      <c r="E105" s="1149"/>
      <c r="F105" s="1149"/>
      <c r="G105" s="1149"/>
      <c r="H105" s="1149"/>
      <c r="I105" s="1149"/>
    </row>
    <row r="106" spans="1:9" x14ac:dyDescent="0.2">
      <c r="A106" s="1149"/>
      <c r="B106" s="1149"/>
      <c r="C106" s="1149"/>
      <c r="D106" s="1149"/>
      <c r="E106" s="1149"/>
      <c r="F106" s="1149"/>
      <c r="G106" s="1149"/>
      <c r="H106" s="1149"/>
      <c r="I106" s="1149"/>
    </row>
    <row r="107" spans="1:9" x14ac:dyDescent="0.2">
      <c r="A107" s="1149"/>
      <c r="B107" s="1149"/>
      <c r="C107" s="1149"/>
      <c r="D107" s="1149"/>
      <c r="E107" s="1149"/>
      <c r="F107" s="1149"/>
      <c r="G107" s="1149"/>
      <c r="H107" s="1149"/>
      <c r="I107" s="1149"/>
    </row>
    <row r="108" spans="1:9" x14ac:dyDescent="0.2">
      <c r="A108" s="1149"/>
      <c r="B108" s="1149"/>
      <c r="C108" s="1149"/>
      <c r="D108" s="1149"/>
      <c r="E108" s="1149"/>
      <c r="F108" s="1149"/>
      <c r="G108" s="1149"/>
      <c r="H108" s="1149"/>
      <c r="I108" s="1149"/>
    </row>
    <row r="109" spans="1:9" x14ac:dyDescent="0.2">
      <c r="A109" s="1149"/>
      <c r="B109" s="1149"/>
      <c r="C109" s="1149"/>
      <c r="D109" s="1149"/>
      <c r="E109" s="1149"/>
      <c r="F109" s="1149"/>
      <c r="G109" s="1149"/>
      <c r="H109" s="1149"/>
      <c r="I109" s="1149"/>
    </row>
    <row r="110" spans="1:9" x14ac:dyDescent="0.2">
      <c r="A110" s="1149"/>
      <c r="B110" s="1149"/>
      <c r="C110" s="1149"/>
      <c r="D110" s="1149"/>
      <c r="E110" s="1149"/>
      <c r="F110" s="1149"/>
      <c r="G110" s="1149"/>
      <c r="H110" s="1149"/>
      <c r="I110" s="1149"/>
    </row>
    <row r="111" spans="1:9" x14ac:dyDescent="0.2">
      <c r="A111" s="1149"/>
      <c r="B111" s="1149"/>
      <c r="C111" s="1149"/>
      <c r="D111" s="1149"/>
      <c r="E111" s="1149"/>
      <c r="F111" s="1149"/>
      <c r="G111" s="1149"/>
      <c r="H111" s="1149"/>
      <c r="I111" s="1149"/>
    </row>
    <row r="112" spans="1:9" x14ac:dyDescent="0.2">
      <c r="A112" s="1149"/>
      <c r="B112" s="1149"/>
      <c r="C112" s="1149"/>
      <c r="D112" s="1149"/>
      <c r="E112" s="1149"/>
      <c r="F112" s="1149"/>
      <c r="G112" s="1149"/>
      <c r="H112" s="1149"/>
      <c r="I112" s="1149"/>
    </row>
    <row r="113" spans="1:9" x14ac:dyDescent="0.2">
      <c r="A113" s="1149"/>
      <c r="B113" s="1149"/>
      <c r="C113" s="1149"/>
      <c r="D113" s="1149"/>
      <c r="E113" s="1149"/>
      <c r="F113" s="1149"/>
      <c r="G113" s="1149"/>
      <c r="H113" s="1149"/>
      <c r="I113" s="1149"/>
    </row>
    <row r="114" spans="1:9" x14ac:dyDescent="0.2">
      <c r="A114" s="1149"/>
      <c r="B114" s="1149"/>
      <c r="C114" s="1149"/>
      <c r="D114" s="1149"/>
      <c r="E114" s="1149"/>
      <c r="F114" s="1149"/>
      <c r="G114" s="1149"/>
      <c r="H114" s="1149"/>
      <c r="I114" s="1149"/>
    </row>
    <row r="115" spans="1:9" x14ac:dyDescent="0.2">
      <c r="A115" s="1149"/>
      <c r="B115" s="1149"/>
      <c r="C115" s="1149"/>
      <c r="D115" s="1149"/>
      <c r="E115" s="1149"/>
      <c r="F115" s="1149"/>
      <c r="G115" s="1149"/>
      <c r="H115" s="1149"/>
      <c r="I115" s="1149"/>
    </row>
    <row r="116" spans="1:9" x14ac:dyDescent="0.2">
      <c r="A116" s="1149"/>
      <c r="B116" s="1149"/>
      <c r="C116" s="1149"/>
      <c r="D116" s="1149"/>
      <c r="E116" s="1149"/>
      <c r="F116" s="1149"/>
      <c r="G116" s="1149"/>
      <c r="H116" s="1149"/>
      <c r="I116" s="1149"/>
    </row>
    <row r="117" spans="1:9" x14ac:dyDescent="0.2">
      <c r="A117" s="1149"/>
      <c r="B117" s="1149"/>
      <c r="C117" s="1149"/>
      <c r="D117" s="1149"/>
      <c r="E117" s="1149"/>
      <c r="F117" s="1149"/>
      <c r="G117" s="1149"/>
      <c r="H117" s="1149"/>
      <c r="I117" s="1149"/>
    </row>
    <row r="118" spans="1:9" x14ac:dyDescent="0.2">
      <c r="A118" s="1149"/>
      <c r="B118" s="1149"/>
      <c r="C118" s="1149"/>
      <c r="D118" s="1149"/>
      <c r="E118" s="1149"/>
      <c r="F118" s="1149"/>
      <c r="G118" s="1149"/>
      <c r="H118" s="1149"/>
      <c r="I118" s="1149"/>
    </row>
    <row r="119" spans="1:9" x14ac:dyDescent="0.2">
      <c r="A119" s="1149"/>
      <c r="B119" s="1149"/>
      <c r="C119" s="1149"/>
      <c r="D119" s="1149"/>
      <c r="E119" s="1149"/>
      <c r="F119" s="1149"/>
      <c r="G119" s="1149"/>
      <c r="H119" s="1149"/>
      <c r="I119" s="1149"/>
    </row>
    <row r="120" spans="1:9" x14ac:dyDescent="0.2">
      <c r="A120" s="1149"/>
      <c r="B120" s="1149"/>
      <c r="C120" s="1149"/>
      <c r="D120" s="1149"/>
      <c r="E120" s="1149"/>
      <c r="F120" s="1149"/>
      <c r="G120" s="1149"/>
      <c r="H120" s="1149"/>
      <c r="I120" s="1149"/>
    </row>
    <row r="121" spans="1:9" x14ac:dyDescent="0.2">
      <c r="A121" s="1149"/>
      <c r="B121" s="1149"/>
      <c r="C121" s="1149"/>
      <c r="D121" s="1149"/>
      <c r="E121" s="1149"/>
      <c r="F121" s="1149"/>
      <c r="G121" s="1149"/>
      <c r="H121" s="1149"/>
      <c r="I121" s="1149"/>
    </row>
    <row r="122" spans="1:9" x14ac:dyDescent="0.2">
      <c r="A122" s="1149"/>
      <c r="B122" s="1149"/>
      <c r="C122" s="1149"/>
      <c r="D122" s="1149"/>
      <c r="E122" s="1149"/>
      <c r="F122" s="1149"/>
      <c r="G122" s="1149"/>
      <c r="H122" s="1149"/>
      <c r="I122" s="1149"/>
    </row>
  </sheetData>
  <mergeCells count="22">
    <mergeCell ref="A1:I1"/>
    <mergeCell ref="A29:A32"/>
    <mergeCell ref="G3:I3"/>
    <mergeCell ref="A27:A28"/>
    <mergeCell ref="A9:A15"/>
    <mergeCell ref="C3:C4"/>
    <mergeCell ref="A5:B5"/>
    <mergeCell ref="A6:B6"/>
    <mergeCell ref="A7:B7"/>
    <mergeCell ref="A8:B8"/>
    <mergeCell ref="A3:B4"/>
    <mergeCell ref="A19:A22"/>
    <mergeCell ref="A42:A51"/>
    <mergeCell ref="A16:A18"/>
    <mergeCell ref="A33:A41"/>
    <mergeCell ref="A23:A26"/>
    <mergeCell ref="A72:A76"/>
    <mergeCell ref="A77:A85"/>
    <mergeCell ref="A52:A55"/>
    <mergeCell ref="A56:A59"/>
    <mergeCell ref="A60:A67"/>
    <mergeCell ref="A68:A71"/>
  </mergeCells>
  <phoneticPr fontId="9"/>
  <printOptions horizontalCentered="1"/>
  <pageMargins left="0.59055118110236227" right="0.59055118110236227" top="0.59055118110236227" bottom="0.39370078740157483" header="0.51181102362204722" footer="0.31496062992125984"/>
  <pageSetup paperSize="9" scale="95" firstPageNumber="42" fitToHeight="2" pageOrder="overThenDown" orientation="portrait" useFirstPageNumber="1" r:id="rId1"/>
  <headerFooter scaleWithDoc="0" alignWithMargins="0">
    <oddHeader>&amp;R&amp;6　　　　</oddHeader>
    <oddFooter>&amp;C&amp;14-&amp;P -</oddFooter>
  </headerFooter>
  <rowBreaks count="1" manualBreakCount="1">
    <brk id="4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view="pageBreakPreview" zoomScaleNormal="100" zoomScaleSheetLayoutView="100" workbookViewId="0">
      <selection activeCell="Q27" activeCellId="1" sqref="D27 Q27"/>
    </sheetView>
  </sheetViews>
  <sheetFormatPr defaultColWidth="9" defaultRowHeight="13.2" x14ac:dyDescent="0.2"/>
  <cols>
    <col min="1" max="1" width="3.44140625" style="183" customWidth="1"/>
    <col min="2" max="2" width="10.77734375" style="183" customWidth="1"/>
    <col min="3" max="3" width="9" style="183"/>
    <col min="4" max="4" width="37.33203125" style="183" customWidth="1"/>
    <col min="5" max="5" width="6.6640625" style="183" customWidth="1"/>
    <col min="6" max="6" width="9.33203125" style="254" customWidth="1"/>
    <col min="7" max="7" width="37.44140625" style="183" customWidth="1"/>
    <col min="8" max="11" width="8.44140625" style="183" bestFit="1" customWidth="1"/>
    <col min="12" max="12" width="8.44140625" style="183" customWidth="1"/>
    <col min="13" max="13" width="6.77734375" style="183" bestFit="1" customWidth="1"/>
    <col min="14" max="14" width="2" style="183" customWidth="1"/>
    <col min="15" max="15" width="7.44140625" style="183" bestFit="1" customWidth="1"/>
    <col min="16" max="16384" width="9" style="183"/>
  </cols>
  <sheetData>
    <row r="1" spans="1:15" ht="16.2" x14ac:dyDescent="0.2">
      <c r="A1" s="2519" t="s">
        <v>752</v>
      </c>
      <c r="B1" s="2519"/>
      <c r="C1" s="2519"/>
      <c r="D1" s="2519"/>
      <c r="E1" s="2519"/>
      <c r="F1" s="2519"/>
      <c r="G1" s="2519"/>
    </row>
    <row r="2" spans="1:15" ht="14.4" x14ac:dyDescent="0.2">
      <c r="A2" s="184"/>
      <c r="B2" s="2520" t="s">
        <v>633</v>
      </c>
      <c r="C2" s="2520"/>
      <c r="D2" s="2520"/>
      <c r="E2" s="2520"/>
      <c r="F2" s="2520"/>
      <c r="G2" s="2520"/>
    </row>
    <row r="3" spans="1:15" ht="13.8" thickBot="1" x14ac:dyDescent="0.25"/>
    <row r="4" spans="1:15" x14ac:dyDescent="0.2">
      <c r="A4" s="2521" t="s">
        <v>524</v>
      </c>
      <c r="B4" s="2522"/>
      <c r="C4" s="2523"/>
      <c r="D4" s="2527" t="s">
        <v>525</v>
      </c>
      <c r="E4" s="2528" t="s">
        <v>526</v>
      </c>
      <c r="F4" s="2529"/>
      <c r="G4" s="2527" t="s">
        <v>566</v>
      </c>
      <c r="H4" s="2514" t="s">
        <v>527</v>
      </c>
      <c r="I4" s="2516" t="s">
        <v>528</v>
      </c>
      <c r="J4" s="2517"/>
      <c r="K4" s="2517"/>
      <c r="L4" s="2518"/>
      <c r="M4" s="2512" t="s">
        <v>529</v>
      </c>
    </row>
    <row r="5" spans="1:15" ht="24.6" thickBot="1" x14ac:dyDescent="0.25">
      <c r="A5" s="2524"/>
      <c r="B5" s="2525"/>
      <c r="C5" s="2526"/>
      <c r="D5" s="2515"/>
      <c r="E5" s="186" t="s">
        <v>530</v>
      </c>
      <c r="F5" s="1384" t="s">
        <v>531</v>
      </c>
      <c r="G5" s="2515"/>
      <c r="H5" s="2515"/>
      <c r="I5" s="187" t="s">
        <v>532</v>
      </c>
      <c r="J5" s="185" t="s">
        <v>533</v>
      </c>
      <c r="K5" s="188" t="s">
        <v>534</v>
      </c>
      <c r="L5" s="188" t="s">
        <v>535</v>
      </c>
      <c r="M5" s="2513"/>
    </row>
    <row r="6" spans="1:15" ht="24" customHeight="1" x14ac:dyDescent="0.2">
      <c r="A6" s="2533" t="s">
        <v>668</v>
      </c>
      <c r="B6" s="2539" t="s">
        <v>669</v>
      </c>
      <c r="C6" s="2540"/>
      <c r="D6" s="1785" t="s">
        <v>729</v>
      </c>
      <c r="E6" s="1786">
        <v>18</v>
      </c>
      <c r="F6" s="1787">
        <v>58.1</v>
      </c>
      <c r="G6" s="1785" t="s">
        <v>670</v>
      </c>
      <c r="H6" s="1788">
        <v>3208</v>
      </c>
      <c r="I6" s="1788">
        <v>1069</v>
      </c>
      <c r="J6" s="1788">
        <v>2139</v>
      </c>
      <c r="K6" s="1788">
        <v>0</v>
      </c>
      <c r="L6" s="1788">
        <v>0</v>
      </c>
      <c r="M6" s="189" t="s">
        <v>675</v>
      </c>
      <c r="O6" s="190">
        <f t="shared" ref="O6:O8" si="0">SUM(I6:L6)</f>
        <v>3208</v>
      </c>
    </row>
    <row r="7" spans="1:15" ht="24" customHeight="1" thickBot="1" x14ac:dyDescent="0.25">
      <c r="A7" s="2534"/>
      <c r="B7" s="2541" t="s">
        <v>671</v>
      </c>
      <c r="C7" s="2542"/>
      <c r="D7" s="195" t="s">
        <v>729</v>
      </c>
      <c r="E7" s="196">
        <v>6</v>
      </c>
      <c r="F7" s="255">
        <v>12.5</v>
      </c>
      <c r="G7" s="195" t="s">
        <v>672</v>
      </c>
      <c r="H7" s="197">
        <v>2797</v>
      </c>
      <c r="I7" s="197">
        <v>932</v>
      </c>
      <c r="J7" s="197">
        <v>0</v>
      </c>
      <c r="K7" s="197">
        <v>0</v>
      </c>
      <c r="L7" s="197">
        <v>1865</v>
      </c>
      <c r="M7" s="1156" t="s">
        <v>761</v>
      </c>
      <c r="O7" s="190">
        <f>SUM(I7:L7)</f>
        <v>2797</v>
      </c>
    </row>
    <row r="8" spans="1:15" ht="14.4" thickTop="1" thickBot="1" x14ac:dyDescent="0.25">
      <c r="A8" s="2535"/>
      <c r="B8" s="2536" t="s">
        <v>567</v>
      </c>
      <c r="C8" s="2537"/>
      <c r="D8" s="2538"/>
      <c r="E8" s="191">
        <f>SUM(E6:E7)</f>
        <v>24</v>
      </c>
      <c r="F8" s="191">
        <f>SUM(F6:F7)</f>
        <v>70.599999999999994</v>
      </c>
      <c r="G8" s="192"/>
      <c r="H8" s="193">
        <f>SUM(H6:H7)</f>
        <v>6005</v>
      </c>
      <c r="I8" s="193">
        <f>SUM(I6:I7)</f>
        <v>2001</v>
      </c>
      <c r="J8" s="193">
        <f>SUM(J6:J7)</f>
        <v>2139</v>
      </c>
      <c r="K8" s="193">
        <f>SUM(K6:K7)</f>
        <v>0</v>
      </c>
      <c r="L8" s="193">
        <f>SUM(L6:L7)</f>
        <v>1865</v>
      </c>
      <c r="M8" s="194"/>
      <c r="O8" s="190">
        <f t="shared" si="0"/>
        <v>6005</v>
      </c>
    </row>
    <row r="9" spans="1:15" ht="24" customHeight="1" x14ac:dyDescent="0.2">
      <c r="A9" s="2533" t="s">
        <v>677</v>
      </c>
      <c r="B9" s="2539" t="s">
        <v>673</v>
      </c>
      <c r="C9" s="2540"/>
      <c r="D9" s="1785" t="s">
        <v>729</v>
      </c>
      <c r="E9" s="1786">
        <v>25</v>
      </c>
      <c r="F9" s="1787">
        <v>15</v>
      </c>
      <c r="G9" s="1785" t="s">
        <v>676</v>
      </c>
      <c r="H9" s="1788">
        <v>1260</v>
      </c>
      <c r="I9" s="1788">
        <v>388</v>
      </c>
      <c r="J9" s="1788">
        <v>0</v>
      </c>
      <c r="K9" s="1788">
        <v>0</v>
      </c>
      <c r="L9" s="1788">
        <v>872</v>
      </c>
      <c r="M9" s="189" t="s">
        <v>762</v>
      </c>
      <c r="O9" s="190">
        <f t="shared" ref="O9:O11" si="1">SUM(I9:L9)</f>
        <v>1260</v>
      </c>
    </row>
    <row r="10" spans="1:15" ht="24" customHeight="1" thickBot="1" x14ac:dyDescent="0.25">
      <c r="A10" s="2534"/>
      <c r="B10" s="2541" t="s">
        <v>673</v>
      </c>
      <c r="C10" s="2542"/>
      <c r="D10" s="1151" t="s">
        <v>729</v>
      </c>
      <c r="E10" s="1152">
        <v>3</v>
      </c>
      <c r="F10" s="1153">
        <v>18</v>
      </c>
      <c r="G10" s="1154" t="s">
        <v>672</v>
      </c>
      <c r="H10" s="1155">
        <v>2582</v>
      </c>
      <c r="I10" s="1155">
        <v>860</v>
      </c>
      <c r="J10" s="1212">
        <v>0</v>
      </c>
      <c r="K10" s="1212">
        <v>0</v>
      </c>
      <c r="L10" s="1212">
        <v>1722</v>
      </c>
      <c r="M10" s="1156" t="s">
        <v>674</v>
      </c>
      <c r="O10" s="190">
        <f t="shared" si="1"/>
        <v>2582</v>
      </c>
    </row>
    <row r="11" spans="1:15" ht="14.4" thickTop="1" thickBot="1" x14ac:dyDescent="0.25">
      <c r="A11" s="2535"/>
      <c r="B11" s="2536" t="s">
        <v>567</v>
      </c>
      <c r="C11" s="2537"/>
      <c r="D11" s="2538"/>
      <c r="E11" s="191">
        <f>SUM(E9:E10)</f>
        <v>28</v>
      </c>
      <c r="F11" s="191">
        <f>SUM(F9:F10)</f>
        <v>33</v>
      </c>
      <c r="G11" s="192"/>
      <c r="H11" s="193">
        <f>SUM(H9:H10)</f>
        <v>3842</v>
      </c>
      <c r="I11" s="193">
        <f>SUM(I9:I10)</f>
        <v>1248</v>
      </c>
      <c r="J11" s="193">
        <f>SUM(J9:J10)</f>
        <v>0</v>
      </c>
      <c r="K11" s="193">
        <f>SUM(K9:K10)</f>
        <v>0</v>
      </c>
      <c r="L11" s="193">
        <f>SUM(L9:L10)</f>
        <v>2594</v>
      </c>
      <c r="M11" s="194"/>
      <c r="O11" s="190">
        <f t="shared" si="1"/>
        <v>3842</v>
      </c>
    </row>
    <row r="12" spans="1:15" ht="14.25" customHeight="1" thickBot="1" x14ac:dyDescent="0.25">
      <c r="A12" s="2530" t="s">
        <v>536</v>
      </c>
      <c r="B12" s="2531"/>
      <c r="C12" s="2531"/>
      <c r="D12" s="2531"/>
      <c r="E12" s="2531"/>
      <c r="F12" s="2532"/>
      <c r="G12" s="198"/>
      <c r="H12" s="199">
        <f>SUM(H11,H8)</f>
        <v>9847</v>
      </c>
      <c r="I12" s="199">
        <f t="shared" ref="I12:L12" si="2">SUM(I11,I8)</f>
        <v>3249</v>
      </c>
      <c r="J12" s="199">
        <f t="shared" si="2"/>
        <v>2139</v>
      </c>
      <c r="K12" s="199">
        <f t="shared" si="2"/>
        <v>0</v>
      </c>
      <c r="L12" s="199">
        <f t="shared" si="2"/>
        <v>4459</v>
      </c>
      <c r="M12" s="200"/>
      <c r="O12" s="190">
        <f>SUM(I12:L12)</f>
        <v>9847</v>
      </c>
    </row>
    <row r="14" spans="1:15" x14ac:dyDescent="0.2">
      <c r="B14" s="183" t="s">
        <v>732</v>
      </c>
      <c r="I14" s="190"/>
    </row>
    <row r="15" spans="1:15" ht="13.8" thickBot="1" x14ac:dyDescent="0.25">
      <c r="B15" s="183" t="s">
        <v>733</v>
      </c>
    </row>
    <row r="16" spans="1:15" ht="13.5" customHeight="1" x14ac:dyDescent="0.2">
      <c r="A16" s="2521" t="s">
        <v>524</v>
      </c>
      <c r="B16" s="2522"/>
      <c r="C16" s="2523"/>
      <c r="D16" s="2527" t="s">
        <v>525</v>
      </c>
      <c r="E16" s="2528" t="s">
        <v>744</v>
      </c>
      <c r="F16" s="2529"/>
      <c r="G16" s="2527" t="s">
        <v>566</v>
      </c>
      <c r="H16" s="2514" t="s">
        <v>527</v>
      </c>
      <c r="I16" s="2516" t="s">
        <v>528</v>
      </c>
      <c r="J16" s="2517"/>
      <c r="K16" s="2517"/>
      <c r="L16" s="2518"/>
      <c r="M16" s="2512" t="s">
        <v>745</v>
      </c>
    </row>
    <row r="17" spans="1:13" ht="24.6" thickBot="1" x14ac:dyDescent="0.25">
      <c r="A17" s="2524"/>
      <c r="B17" s="2525"/>
      <c r="C17" s="2526"/>
      <c r="D17" s="2515"/>
      <c r="E17" s="186" t="s">
        <v>530</v>
      </c>
      <c r="F17" s="1384" t="s">
        <v>531</v>
      </c>
      <c r="G17" s="2515"/>
      <c r="H17" s="2515"/>
      <c r="I17" s="187" t="s">
        <v>532</v>
      </c>
      <c r="J17" s="1959" t="s">
        <v>533</v>
      </c>
      <c r="K17" s="188" t="s">
        <v>534</v>
      </c>
      <c r="L17" s="188" t="s">
        <v>535</v>
      </c>
      <c r="M17" s="2513"/>
    </row>
    <row r="18" spans="1:13" ht="24" customHeight="1" x14ac:dyDescent="0.2">
      <c r="A18" s="2543" t="s">
        <v>677</v>
      </c>
      <c r="B18" s="2539" t="s">
        <v>734</v>
      </c>
      <c r="C18" s="2540"/>
      <c r="D18" s="1960" t="s">
        <v>729</v>
      </c>
      <c r="E18" s="1961">
        <v>13</v>
      </c>
      <c r="F18" s="1962">
        <v>202.8</v>
      </c>
      <c r="G18" s="1960" t="s">
        <v>735</v>
      </c>
      <c r="H18" s="1963">
        <v>13516</v>
      </c>
      <c r="I18" s="1963">
        <v>4171</v>
      </c>
      <c r="J18" s="1963"/>
      <c r="K18" s="1963"/>
      <c r="L18" s="1963">
        <v>9345</v>
      </c>
      <c r="M18" s="1964" t="s">
        <v>740</v>
      </c>
    </row>
    <row r="19" spans="1:13" ht="24" customHeight="1" x14ac:dyDescent="0.2">
      <c r="A19" s="2544"/>
      <c r="B19" s="2546" t="s">
        <v>736</v>
      </c>
      <c r="C19" s="2547"/>
      <c r="D19" s="1965" t="s">
        <v>729</v>
      </c>
      <c r="E19" s="1966">
        <v>32</v>
      </c>
      <c r="F19" s="1967">
        <v>48</v>
      </c>
      <c r="G19" s="1965" t="s">
        <v>737</v>
      </c>
      <c r="H19" s="1968">
        <v>6950</v>
      </c>
      <c r="I19" s="1968">
        <v>2316</v>
      </c>
      <c r="J19" s="1968"/>
      <c r="K19" s="1968"/>
      <c r="L19" s="1968">
        <v>4634</v>
      </c>
      <c r="M19" s="1969" t="s">
        <v>740</v>
      </c>
    </row>
    <row r="20" spans="1:13" ht="24" customHeight="1" x14ac:dyDescent="0.2">
      <c r="A20" s="2544"/>
      <c r="B20" s="2546" t="s">
        <v>741</v>
      </c>
      <c r="C20" s="2547"/>
      <c r="D20" s="1965" t="s">
        <v>729</v>
      </c>
      <c r="E20" s="1966">
        <v>25</v>
      </c>
      <c r="F20" s="1967">
        <v>10</v>
      </c>
      <c r="G20" s="1965" t="s">
        <v>738</v>
      </c>
      <c r="H20" s="1968">
        <v>2987</v>
      </c>
      <c r="I20" s="1968">
        <v>920</v>
      </c>
      <c r="J20" s="1968"/>
      <c r="K20" s="1968"/>
      <c r="L20" s="1968">
        <v>2067</v>
      </c>
      <c r="M20" s="1969" t="s">
        <v>742</v>
      </c>
    </row>
    <row r="21" spans="1:13" ht="24" customHeight="1" thickBot="1" x14ac:dyDescent="0.25">
      <c r="A21" s="2544"/>
      <c r="B21" s="2541" t="s">
        <v>673</v>
      </c>
      <c r="C21" s="2542"/>
      <c r="D21" s="1970" t="s">
        <v>729</v>
      </c>
      <c r="E21" s="1971">
        <v>32</v>
      </c>
      <c r="F21" s="1972">
        <v>48</v>
      </c>
      <c r="G21" s="1970" t="s">
        <v>739</v>
      </c>
      <c r="H21" s="1973">
        <v>2211</v>
      </c>
      <c r="I21" s="1973">
        <v>474</v>
      </c>
      <c r="J21" s="1973"/>
      <c r="K21" s="1973"/>
      <c r="L21" s="1973">
        <v>1737</v>
      </c>
      <c r="M21" s="1974" t="s">
        <v>743</v>
      </c>
    </row>
    <row r="22" spans="1:13" ht="15" customHeight="1" thickTop="1" thickBot="1" x14ac:dyDescent="0.25">
      <c r="A22" s="2545"/>
      <c r="B22" s="2536" t="s">
        <v>567</v>
      </c>
      <c r="C22" s="2537"/>
      <c r="D22" s="2538"/>
      <c r="E22" s="1975">
        <f>SUM(E18:E21)</f>
        <v>102</v>
      </c>
      <c r="F22" s="1976">
        <f>SUM(F18:F21)</f>
        <v>308.8</v>
      </c>
      <c r="G22" s="192"/>
      <c r="H22" s="1977">
        <f>SUM(H18:H21)</f>
        <v>25664</v>
      </c>
      <c r="I22" s="1977">
        <f t="shared" ref="I22:L22" si="3">SUM(I18:I21)</f>
        <v>7881</v>
      </c>
      <c r="J22" s="1977">
        <f t="shared" si="3"/>
        <v>0</v>
      </c>
      <c r="K22" s="1977">
        <f t="shared" si="3"/>
        <v>0</v>
      </c>
      <c r="L22" s="1977">
        <f t="shared" si="3"/>
        <v>17783</v>
      </c>
      <c r="M22" s="1978"/>
    </row>
    <row r="23" spans="1:13" ht="15" customHeight="1" thickBot="1" x14ac:dyDescent="0.25">
      <c r="A23" s="2530" t="s">
        <v>536</v>
      </c>
      <c r="B23" s="2531"/>
      <c r="C23" s="2531"/>
      <c r="D23" s="2531"/>
      <c r="E23" s="2531"/>
      <c r="F23" s="2532"/>
      <c r="G23" s="198"/>
      <c r="H23" s="1979">
        <f>H22</f>
        <v>25664</v>
      </c>
      <c r="I23" s="1979">
        <f t="shared" ref="I23:L23" si="4">I22</f>
        <v>7881</v>
      </c>
      <c r="J23" s="1979">
        <f t="shared" si="4"/>
        <v>0</v>
      </c>
      <c r="K23" s="1979">
        <f t="shared" si="4"/>
        <v>0</v>
      </c>
      <c r="L23" s="1979">
        <f t="shared" si="4"/>
        <v>17783</v>
      </c>
      <c r="M23" s="1980"/>
    </row>
  </sheetData>
  <mergeCells count="32">
    <mergeCell ref="I16:L16"/>
    <mergeCell ref="M16:M17"/>
    <mergeCell ref="A18:A22"/>
    <mergeCell ref="B22:D22"/>
    <mergeCell ref="A23:F23"/>
    <mergeCell ref="B18:C18"/>
    <mergeCell ref="B19:C19"/>
    <mergeCell ref="B20:C20"/>
    <mergeCell ref="B21:C21"/>
    <mergeCell ref="A16:C17"/>
    <mergeCell ref="D16:D17"/>
    <mergeCell ref="E16:F16"/>
    <mergeCell ref="G16:G17"/>
    <mergeCell ref="H16:H17"/>
    <mergeCell ref="A12:F12"/>
    <mergeCell ref="A6:A8"/>
    <mergeCell ref="B8:D8"/>
    <mergeCell ref="B11:D11"/>
    <mergeCell ref="A9:A11"/>
    <mergeCell ref="B6:C6"/>
    <mergeCell ref="B7:C7"/>
    <mergeCell ref="B9:C9"/>
    <mergeCell ref="B10:C10"/>
    <mergeCell ref="M4:M5"/>
    <mergeCell ref="H4:H5"/>
    <mergeCell ref="I4:L4"/>
    <mergeCell ref="A1:G1"/>
    <mergeCell ref="B2:G2"/>
    <mergeCell ref="A4:C5"/>
    <mergeCell ref="D4:D5"/>
    <mergeCell ref="E4:F4"/>
    <mergeCell ref="G4:G5"/>
  </mergeCells>
  <phoneticPr fontId="9"/>
  <printOptions horizontalCentered="1"/>
  <pageMargins left="0.59055118110236227" right="0.59055118110236227" top="0.59055118110236227" bottom="0.39370078740157483" header="0.51181102362204722" footer="0.31496062992125984"/>
  <pageSetup paperSize="9" scale="95" firstPageNumber="24" fitToWidth="2" pageOrder="overThenDown" orientation="portrait" r:id="rId1"/>
  <headerFooter scaleWithDoc="0" alignWithMargins="0">
    <oddHeader>&amp;R&amp;6　　　　</oddHeader>
    <oddFooter>&amp;C&amp;14-&amp;P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AB89"/>
  <sheetViews>
    <sheetView view="pageBreakPreview" zoomScale="85" zoomScaleNormal="100" zoomScaleSheetLayoutView="85" workbookViewId="0">
      <pane xSplit="3" ySplit="6" topLeftCell="D7" activePane="bottomRight" state="frozen"/>
      <selection activeCell="E28" sqref="E28"/>
      <selection pane="topRight" activeCell="E28" sqref="E28"/>
      <selection pane="bottomLeft" activeCell="E28" sqref="E28"/>
      <selection pane="bottomRight" activeCell="E28" sqref="E28"/>
    </sheetView>
  </sheetViews>
  <sheetFormatPr defaultColWidth="12.109375" defaultRowHeight="16.2" x14ac:dyDescent="0.2"/>
  <cols>
    <col min="1" max="1" width="4.77734375" style="623" bestFit="1" customWidth="1"/>
    <col min="2" max="2" width="1.77734375" style="623" customWidth="1"/>
    <col min="3" max="3" width="11.44140625" style="623" customWidth="1"/>
    <col min="4" max="5" width="8.44140625" style="208" bestFit="1" customWidth="1"/>
    <col min="6" max="6" width="9.6640625" style="208" bestFit="1" customWidth="1"/>
    <col min="7" max="8" width="8.44140625" style="208" bestFit="1" customWidth="1"/>
    <col min="9" max="11" width="8.44140625" style="208" customWidth="1"/>
    <col min="12" max="12" width="4.6640625" style="208" customWidth="1"/>
    <col min="13" max="13" width="14.6640625" style="208" customWidth="1"/>
    <col min="14" max="14" width="10.88671875" style="208" customWidth="1"/>
    <col min="15" max="15" width="5.77734375" style="208" customWidth="1"/>
    <col min="16" max="16" width="9.109375" style="208" customWidth="1"/>
    <col min="17" max="17" width="8.77734375" style="208" customWidth="1"/>
    <col min="18" max="18" width="10" style="208" customWidth="1"/>
    <col min="19" max="19" width="8.33203125" style="208" customWidth="1"/>
    <col min="20" max="20" width="7.33203125" style="208" customWidth="1"/>
    <col min="21" max="21" width="8.109375" style="208" customWidth="1"/>
    <col min="22" max="22" width="8.6640625" style="208" customWidth="1"/>
    <col min="23" max="23" width="9.44140625" style="208" bestFit="1" customWidth="1"/>
    <col min="24" max="16384" width="12.109375" style="208"/>
  </cols>
  <sheetData>
    <row r="1" spans="1:28" x14ac:dyDescent="0.2">
      <c r="A1" s="2048" t="s">
        <v>639</v>
      </c>
      <c r="B1" s="2048"/>
      <c r="C1" s="2048"/>
      <c r="D1" s="2048"/>
      <c r="E1" s="2048"/>
      <c r="F1" s="2048"/>
      <c r="G1" s="2048"/>
      <c r="H1" s="2048"/>
      <c r="I1" s="2048"/>
      <c r="J1" s="2048"/>
      <c r="K1" s="2048"/>
      <c r="L1" s="549"/>
      <c r="M1" s="549"/>
      <c r="N1" s="549"/>
      <c r="O1" s="549"/>
    </row>
    <row r="2" spans="1:28" ht="16.8" thickBot="1" x14ac:dyDescent="0.25">
      <c r="A2" s="550"/>
      <c r="B2" s="550"/>
      <c r="C2" s="550"/>
      <c r="D2" s="201"/>
      <c r="E2" s="201"/>
      <c r="F2" s="201"/>
      <c r="G2" s="201"/>
      <c r="H2" s="201"/>
      <c r="I2" s="201"/>
      <c r="J2" s="201"/>
      <c r="K2" s="201"/>
      <c r="L2" s="549"/>
      <c r="M2" s="549"/>
      <c r="N2" s="549"/>
      <c r="O2" s="549"/>
    </row>
    <row r="3" spans="1:28" ht="15" customHeight="1" thickBot="1" x14ac:dyDescent="0.25">
      <c r="A3" s="2109" t="s">
        <v>86</v>
      </c>
      <c r="B3" s="2110"/>
      <c r="C3" s="2111"/>
      <c r="D3" s="2112" t="s">
        <v>476</v>
      </c>
      <c r="E3" s="2057" t="s">
        <v>477</v>
      </c>
      <c r="F3" s="2076" t="s">
        <v>478</v>
      </c>
      <c r="G3" s="2072" t="s">
        <v>87</v>
      </c>
      <c r="H3" s="2073"/>
      <c r="I3" s="2073"/>
      <c r="J3" s="2073"/>
      <c r="K3" s="2074"/>
      <c r="L3" s="549"/>
      <c r="M3" s="549"/>
      <c r="S3" s="2084" t="s">
        <v>86</v>
      </c>
      <c r="T3" s="2080"/>
      <c r="U3" s="551" t="s">
        <v>0</v>
      </c>
      <c r="V3" s="552" t="s">
        <v>330</v>
      </c>
      <c r="W3" s="2104" t="s">
        <v>103</v>
      </c>
      <c r="X3" s="553"/>
      <c r="Y3" s="554" t="s">
        <v>87</v>
      </c>
      <c r="Z3" s="554"/>
      <c r="AA3" s="554"/>
      <c r="AB3" s="555"/>
    </row>
    <row r="4" spans="1:28" ht="15" customHeight="1" thickBot="1" x14ac:dyDescent="0.25">
      <c r="A4" s="2106"/>
      <c r="B4" s="2107"/>
      <c r="C4" s="2108"/>
      <c r="D4" s="2113"/>
      <c r="E4" s="2058"/>
      <c r="F4" s="2077"/>
      <c r="G4" s="2068" t="s">
        <v>90</v>
      </c>
      <c r="H4" s="2070" t="s">
        <v>207</v>
      </c>
      <c r="I4" s="2070" t="s">
        <v>208</v>
      </c>
      <c r="J4" s="2070" t="s">
        <v>209</v>
      </c>
      <c r="K4" s="2052" t="s">
        <v>91</v>
      </c>
      <c r="L4" s="549"/>
      <c r="M4" s="549"/>
      <c r="S4" s="2085"/>
      <c r="T4" s="2086"/>
      <c r="U4" s="556" t="s">
        <v>1</v>
      </c>
      <c r="V4" s="556" t="s">
        <v>88</v>
      </c>
      <c r="W4" s="2105"/>
      <c r="X4" s="2098" t="s">
        <v>90</v>
      </c>
      <c r="Y4" s="2101" t="s">
        <v>207</v>
      </c>
      <c r="Z4" s="2101" t="s">
        <v>208</v>
      </c>
      <c r="AA4" s="2101" t="s">
        <v>209</v>
      </c>
      <c r="AB4" s="2094" t="s">
        <v>91</v>
      </c>
    </row>
    <row r="5" spans="1:28" ht="15" customHeight="1" thickBot="1" x14ac:dyDescent="0.25">
      <c r="A5" s="2106"/>
      <c r="B5" s="2107"/>
      <c r="C5" s="2108"/>
      <c r="D5" s="2113"/>
      <c r="E5" s="2058"/>
      <c r="F5" s="2077"/>
      <c r="G5" s="2069"/>
      <c r="H5" s="2071"/>
      <c r="I5" s="2071"/>
      <c r="J5" s="2071"/>
      <c r="K5" s="2053"/>
      <c r="L5" s="549"/>
      <c r="M5" s="557" t="s">
        <v>269</v>
      </c>
      <c r="N5" s="2097" t="s">
        <v>270</v>
      </c>
      <c r="O5" s="2097"/>
      <c r="S5" s="2085"/>
      <c r="T5" s="2086"/>
      <c r="U5" s="556" t="s">
        <v>3</v>
      </c>
      <c r="V5" s="556" t="s">
        <v>89</v>
      </c>
      <c r="W5" s="2105"/>
      <c r="X5" s="2099"/>
      <c r="Y5" s="2102"/>
      <c r="Z5" s="2102"/>
      <c r="AA5" s="2102"/>
      <c r="AB5" s="2095"/>
    </row>
    <row r="6" spans="1:28" ht="15" customHeight="1" thickBot="1" x14ac:dyDescent="0.25">
      <c r="A6" s="2106"/>
      <c r="B6" s="2107"/>
      <c r="C6" s="2108"/>
      <c r="D6" s="2114"/>
      <c r="E6" s="2059"/>
      <c r="F6" s="2078"/>
      <c r="G6" s="2069"/>
      <c r="H6" s="2071"/>
      <c r="I6" s="2071"/>
      <c r="J6" s="2071"/>
      <c r="K6" s="2053"/>
      <c r="L6" s="549"/>
      <c r="M6" s="549"/>
      <c r="N6" s="2097"/>
      <c r="O6" s="2097"/>
      <c r="S6" s="2087"/>
      <c r="T6" s="2088"/>
      <c r="U6" s="558" t="s">
        <v>331</v>
      </c>
      <c r="V6" s="558" t="s">
        <v>332</v>
      </c>
      <c r="W6" s="559" t="s">
        <v>333</v>
      </c>
      <c r="X6" s="2100"/>
      <c r="Y6" s="2103"/>
      <c r="Z6" s="2103"/>
      <c r="AA6" s="2103"/>
      <c r="AB6" s="2096"/>
    </row>
    <row r="7" spans="1:28" s="209" customFormat="1" ht="18.75" customHeight="1" thickBot="1" x14ac:dyDescent="0.25">
      <c r="A7" s="2106" t="s">
        <v>358</v>
      </c>
      <c r="B7" s="2107"/>
      <c r="C7" s="2108"/>
      <c r="D7" s="560">
        <v>64000</v>
      </c>
      <c r="E7" s="389">
        <v>549</v>
      </c>
      <c r="F7" s="560">
        <v>351400</v>
      </c>
      <c r="G7" s="561">
        <f>SUM(G8:G10)</f>
        <v>43921.584000000003</v>
      </c>
      <c r="H7" s="562">
        <f>SUM(H8:H10)</f>
        <v>9820</v>
      </c>
      <c r="I7" s="562">
        <f>SUM(I8:I10)</f>
        <v>4334.2719999999999</v>
      </c>
      <c r="J7" s="562">
        <f>SUM(J8:J10)</f>
        <v>5615</v>
      </c>
      <c r="K7" s="563">
        <f>SUM(K8:K10)</f>
        <v>326</v>
      </c>
      <c r="L7" s="391"/>
      <c r="M7" s="564">
        <f t="shared" ref="M7:M13" si="0">SUM(G7:K7)</f>
        <v>64016.856</v>
      </c>
      <c r="S7" s="2081" t="s">
        <v>93</v>
      </c>
      <c r="T7" s="2080"/>
      <c r="U7" s="565"/>
      <c r="V7" s="566"/>
      <c r="W7" s="567"/>
      <c r="X7" s="565">
        <f>SUM(X8:X10)</f>
        <v>0</v>
      </c>
      <c r="Y7" s="565">
        <f>SUM(Y8:Y10)</f>
        <v>0</v>
      </c>
      <c r="Z7" s="565">
        <f>SUM(Z8:Z10)</f>
        <v>0</v>
      </c>
      <c r="AA7" s="565">
        <f>SUM(AA8:AA10)</f>
        <v>0</v>
      </c>
      <c r="AB7" s="567">
        <f>SUM(AB8:AB10)</f>
        <v>0</v>
      </c>
    </row>
    <row r="8" spans="1:28" s="209" customFormat="1" ht="20.100000000000001" customHeight="1" x14ac:dyDescent="0.2">
      <c r="A8" s="2054" t="s">
        <v>92</v>
      </c>
      <c r="B8" s="2055"/>
      <c r="C8" s="2056"/>
      <c r="D8" s="568">
        <f>SUM(D11:D13)</f>
        <v>35501</v>
      </c>
      <c r="E8" s="569">
        <f>ROUND(F8/D8*100,0)</f>
        <v>530</v>
      </c>
      <c r="F8" s="570">
        <f t="shared" ref="F8:K8" si="1">SUM(F11:F13)</f>
        <v>188165</v>
      </c>
      <c r="G8" s="571">
        <f>SUM(G11:G13)</f>
        <v>22458.583999999999</v>
      </c>
      <c r="H8" s="568">
        <f t="shared" si="1"/>
        <v>8101</v>
      </c>
      <c r="I8" s="568">
        <f t="shared" si="1"/>
        <v>3150.2719999999999</v>
      </c>
      <c r="J8" s="568">
        <f t="shared" si="1"/>
        <v>1688</v>
      </c>
      <c r="K8" s="572">
        <f t="shared" si="1"/>
        <v>103</v>
      </c>
      <c r="L8" s="391"/>
      <c r="M8" s="564">
        <f t="shared" si="0"/>
        <v>35500.856</v>
      </c>
      <c r="S8" s="2082" t="s">
        <v>92</v>
      </c>
      <c r="T8" s="2056"/>
      <c r="U8" s="573"/>
      <c r="V8" s="574"/>
      <c r="W8" s="575"/>
      <c r="X8" s="573">
        <f>SUM(S11:S13)</f>
        <v>0</v>
      </c>
      <c r="Y8" s="573">
        <f>SUM(T11:T13)</f>
        <v>0</v>
      </c>
      <c r="Z8" s="573">
        <f>SUM(U11:U13)</f>
        <v>0</v>
      </c>
      <c r="AA8" s="573">
        <f>SUM(V11:V13)</f>
        <v>0</v>
      </c>
      <c r="AB8" s="575">
        <f>SUM(W11:W13)</f>
        <v>0</v>
      </c>
    </row>
    <row r="9" spans="1:28" s="209" customFormat="1" ht="20.100000000000001" customHeight="1" x14ac:dyDescent="0.2">
      <c r="A9" s="2060" t="s">
        <v>359</v>
      </c>
      <c r="B9" s="2061"/>
      <c r="C9" s="2050"/>
      <c r="D9" s="576">
        <f>SUM(D14:D15)</f>
        <v>22160</v>
      </c>
      <c r="E9" s="204">
        <f>ROUND(F9/D9*100,0)</f>
        <v>592</v>
      </c>
      <c r="F9" s="577">
        <f t="shared" ref="F9:K9" si="2">SUM(F14:F15)</f>
        <v>131213</v>
      </c>
      <c r="G9" s="578">
        <f>SUM(G14:G15)</f>
        <v>15873</v>
      </c>
      <c r="H9" s="576">
        <f t="shared" si="2"/>
        <v>1310</v>
      </c>
      <c r="I9" s="576">
        <f t="shared" si="2"/>
        <v>921</v>
      </c>
      <c r="J9" s="576">
        <f t="shared" si="2"/>
        <v>3840</v>
      </c>
      <c r="K9" s="579">
        <f t="shared" si="2"/>
        <v>216</v>
      </c>
      <c r="L9" s="391"/>
      <c r="M9" s="564">
        <f t="shared" si="0"/>
        <v>22160</v>
      </c>
      <c r="S9" s="2083" t="s">
        <v>94</v>
      </c>
      <c r="T9" s="2050"/>
      <c r="U9" s="580"/>
      <c r="V9" s="581"/>
      <c r="W9" s="582"/>
      <c r="X9" s="580">
        <f>SUM(S14:S15)</f>
        <v>0</v>
      </c>
      <c r="Y9" s="580">
        <f>SUM(T14:T15)</f>
        <v>0</v>
      </c>
      <c r="Z9" s="580">
        <f>SUM(U14:U15)</f>
        <v>0</v>
      </c>
      <c r="AA9" s="580">
        <f>SUM(V14:V15)</f>
        <v>0</v>
      </c>
      <c r="AB9" s="582">
        <f>SUM(W14:W15)</f>
        <v>0</v>
      </c>
    </row>
    <row r="10" spans="1:28" s="209" customFormat="1" ht="20.100000000000001" customHeight="1" thickBot="1" x14ac:dyDescent="0.25">
      <c r="A10" s="2062" t="s">
        <v>95</v>
      </c>
      <c r="B10" s="2063"/>
      <c r="C10" s="2064"/>
      <c r="D10" s="583">
        <f>SUM(D16:D17)</f>
        <v>6356</v>
      </c>
      <c r="E10" s="584">
        <f t="shared" ref="E10:E17" si="3">ROUND(F10/D10*100,0)</f>
        <v>504</v>
      </c>
      <c r="F10" s="585">
        <f t="shared" ref="F10:K10" si="4">SUM(F16:F17)</f>
        <v>32034</v>
      </c>
      <c r="G10" s="586">
        <f>SUM(G16:G17)</f>
        <v>5590</v>
      </c>
      <c r="H10" s="583">
        <f t="shared" si="4"/>
        <v>409</v>
      </c>
      <c r="I10" s="583">
        <f t="shared" si="4"/>
        <v>263</v>
      </c>
      <c r="J10" s="583">
        <f t="shared" si="4"/>
        <v>87</v>
      </c>
      <c r="K10" s="587">
        <f t="shared" si="4"/>
        <v>7</v>
      </c>
      <c r="L10" s="391"/>
      <c r="M10" s="564">
        <f t="shared" si="0"/>
        <v>6356</v>
      </c>
      <c r="S10" s="2091" t="s">
        <v>95</v>
      </c>
      <c r="T10" s="2064"/>
      <c r="U10" s="588"/>
      <c r="V10" s="589"/>
      <c r="W10" s="590"/>
      <c r="X10" s="588">
        <f>SUM(S16:S17)</f>
        <v>0</v>
      </c>
      <c r="Y10" s="588">
        <f>SUM(T16:T17)</f>
        <v>0</v>
      </c>
      <c r="Z10" s="588">
        <f>SUM(U16:U17)</f>
        <v>0</v>
      </c>
      <c r="AA10" s="588">
        <f>SUM(V16:V17)</f>
        <v>0</v>
      </c>
      <c r="AB10" s="590">
        <f>SUM(W16:W17)</f>
        <v>0</v>
      </c>
    </row>
    <row r="11" spans="1:28" s="209" customFormat="1" ht="20.100000000000001" customHeight="1" thickBot="1" x14ac:dyDescent="0.25">
      <c r="A11" s="2051" t="s">
        <v>102</v>
      </c>
      <c r="B11" s="2079" t="s">
        <v>360</v>
      </c>
      <c r="C11" s="2080"/>
      <c r="D11" s="389">
        <f>SUM(D20,D24,D28)</f>
        <v>7806</v>
      </c>
      <c r="E11" s="389">
        <f>ROUND(F11/D11*100,0)</f>
        <v>508</v>
      </c>
      <c r="F11" s="390">
        <f>SUM(F20,F24,F28)</f>
        <v>39685</v>
      </c>
      <c r="G11" s="389">
        <f>SUM(G20,G24,G28)</f>
        <v>6796</v>
      </c>
      <c r="H11" s="389">
        <f t="shared" ref="H11:K11" si="5">SUM(H20,H24,H28)</f>
        <v>853</v>
      </c>
      <c r="I11" s="389">
        <f t="shared" si="5"/>
        <v>147</v>
      </c>
      <c r="J11" s="389">
        <f t="shared" si="5"/>
        <v>9</v>
      </c>
      <c r="K11" s="412">
        <f t="shared" si="5"/>
        <v>1</v>
      </c>
      <c r="L11" s="391"/>
      <c r="M11" s="392">
        <f t="shared" si="0"/>
        <v>7806</v>
      </c>
      <c r="N11" s="392">
        <f t="shared" ref="N11:N20" si="6">M11-D11</f>
        <v>0</v>
      </c>
      <c r="O11" s="391"/>
    </row>
    <row r="12" spans="1:28" s="209" customFormat="1" ht="20.100000000000001" customHeight="1" thickBot="1" x14ac:dyDescent="0.25">
      <c r="A12" s="2051"/>
      <c r="B12" s="2049" t="s">
        <v>361</v>
      </c>
      <c r="C12" s="2050"/>
      <c r="D12" s="591">
        <f>SUM(D30,D34,D43)</f>
        <v>18873</v>
      </c>
      <c r="E12" s="591">
        <f>ROUND(F12/D12*100,0)</f>
        <v>535</v>
      </c>
      <c r="F12" s="592">
        <f t="shared" ref="F12:K12" si="7">SUM(F30,F34,F43)</f>
        <v>100990</v>
      </c>
      <c r="G12" s="591">
        <f t="shared" si="7"/>
        <v>11403.583999999999</v>
      </c>
      <c r="H12" s="591">
        <f t="shared" si="7"/>
        <v>3445</v>
      </c>
      <c r="I12" s="591">
        <f t="shared" si="7"/>
        <v>2325.2719999999999</v>
      </c>
      <c r="J12" s="591">
        <f t="shared" si="7"/>
        <v>1624</v>
      </c>
      <c r="K12" s="593">
        <f t="shared" si="7"/>
        <v>75</v>
      </c>
      <c r="L12" s="391"/>
      <c r="M12" s="392">
        <f t="shared" si="0"/>
        <v>18872.856</v>
      </c>
      <c r="N12" s="392">
        <f t="shared" si="6"/>
        <v>-0.14400000000023283</v>
      </c>
      <c r="O12" s="391"/>
    </row>
    <row r="13" spans="1:28" s="209" customFormat="1" ht="20.100000000000001" customHeight="1" thickBot="1" x14ac:dyDescent="0.25">
      <c r="A13" s="2051"/>
      <c r="B13" s="2049" t="s">
        <v>362</v>
      </c>
      <c r="C13" s="2050"/>
      <c r="D13" s="591">
        <f>SUM(D53)</f>
        <v>8822</v>
      </c>
      <c r="E13" s="591">
        <f>ROUND(F13/D13*100,0)</f>
        <v>538</v>
      </c>
      <c r="F13" s="592">
        <f>SUM(F53)</f>
        <v>47490</v>
      </c>
      <c r="G13" s="591">
        <f>SUM(G53)</f>
        <v>4259</v>
      </c>
      <c r="H13" s="591">
        <f t="shared" ref="H13:K13" si="8">SUM(H53)</f>
        <v>3803</v>
      </c>
      <c r="I13" s="591">
        <f t="shared" si="8"/>
        <v>678</v>
      </c>
      <c r="J13" s="591">
        <f t="shared" si="8"/>
        <v>55</v>
      </c>
      <c r="K13" s="593">
        <f t="shared" si="8"/>
        <v>27</v>
      </c>
      <c r="L13" s="391"/>
      <c r="M13" s="392">
        <f t="shared" si="0"/>
        <v>8822</v>
      </c>
      <c r="N13" s="392">
        <f t="shared" si="6"/>
        <v>0</v>
      </c>
      <c r="O13" s="391"/>
    </row>
    <row r="14" spans="1:28" s="209" customFormat="1" ht="20.100000000000001" customHeight="1" thickBot="1" x14ac:dyDescent="0.25">
      <c r="A14" s="2051"/>
      <c r="B14" s="2049" t="s">
        <v>359</v>
      </c>
      <c r="C14" s="2050"/>
      <c r="D14" s="591">
        <f>SUM(D57,D61,D69)</f>
        <v>20299</v>
      </c>
      <c r="E14" s="591">
        <f t="shared" si="3"/>
        <v>597</v>
      </c>
      <c r="F14" s="592">
        <f>SUM(F57,F61,F69)</f>
        <v>121223</v>
      </c>
      <c r="G14" s="591">
        <f t="shared" ref="G14:K14" si="9">SUM(G57,G61,G69)</f>
        <v>15873</v>
      </c>
      <c r="H14" s="591">
        <f t="shared" si="9"/>
        <v>1163</v>
      </c>
      <c r="I14" s="591">
        <f t="shared" si="9"/>
        <v>404</v>
      </c>
      <c r="J14" s="591">
        <f t="shared" si="9"/>
        <v>2785</v>
      </c>
      <c r="K14" s="593">
        <f t="shared" si="9"/>
        <v>74</v>
      </c>
      <c r="L14" s="391"/>
      <c r="M14" s="392">
        <f t="shared" ref="M14:M20" si="10">SUM(G14:K14)</f>
        <v>20299</v>
      </c>
      <c r="N14" s="392">
        <f t="shared" si="6"/>
        <v>0</v>
      </c>
      <c r="O14" s="391"/>
    </row>
    <row r="15" spans="1:28" s="209" customFormat="1" ht="20.100000000000001" customHeight="1" thickBot="1" x14ac:dyDescent="0.25">
      <c r="A15" s="2051"/>
      <c r="B15" s="2049" t="s">
        <v>100</v>
      </c>
      <c r="C15" s="2050"/>
      <c r="D15" s="591">
        <f>SUM(D73)</f>
        <v>1861</v>
      </c>
      <c r="E15" s="591">
        <f t="shared" si="3"/>
        <v>537</v>
      </c>
      <c r="F15" s="592">
        <f t="shared" ref="F15:K15" si="11">SUM(F73)</f>
        <v>9990</v>
      </c>
      <c r="G15" s="591">
        <f t="shared" si="11"/>
        <v>0</v>
      </c>
      <c r="H15" s="591">
        <f t="shared" si="11"/>
        <v>147</v>
      </c>
      <c r="I15" s="591">
        <f t="shared" si="11"/>
        <v>517</v>
      </c>
      <c r="J15" s="591">
        <f t="shared" si="11"/>
        <v>1055</v>
      </c>
      <c r="K15" s="592">
        <f t="shared" si="11"/>
        <v>142</v>
      </c>
      <c r="L15" s="391"/>
      <c r="M15" s="392">
        <f t="shared" si="10"/>
        <v>1861</v>
      </c>
      <c r="N15" s="392">
        <f t="shared" si="6"/>
        <v>0</v>
      </c>
      <c r="O15" s="391"/>
    </row>
    <row r="16" spans="1:28" s="209" customFormat="1" ht="20.100000000000001" customHeight="1" thickBot="1" x14ac:dyDescent="0.25">
      <c r="A16" s="2051"/>
      <c r="B16" s="2049" t="s">
        <v>363</v>
      </c>
      <c r="C16" s="2050"/>
      <c r="D16" s="591">
        <f>SUM(D78,D87)</f>
        <v>2746</v>
      </c>
      <c r="E16" s="591">
        <f t="shared" si="3"/>
        <v>497</v>
      </c>
      <c r="F16" s="592">
        <f t="shared" ref="F16:K16" si="12">SUM(F78,F87)</f>
        <v>13634</v>
      </c>
      <c r="G16" s="591">
        <f t="shared" si="12"/>
        <v>2617</v>
      </c>
      <c r="H16" s="591">
        <f t="shared" si="12"/>
        <v>27</v>
      </c>
      <c r="I16" s="591">
        <f t="shared" si="12"/>
        <v>72</v>
      </c>
      <c r="J16" s="591">
        <f t="shared" si="12"/>
        <v>30</v>
      </c>
      <c r="K16" s="593">
        <f t="shared" si="12"/>
        <v>0</v>
      </c>
      <c r="L16" s="391"/>
      <c r="M16" s="392">
        <f t="shared" si="10"/>
        <v>2746</v>
      </c>
      <c r="N16" s="392">
        <f t="shared" si="6"/>
        <v>0</v>
      </c>
      <c r="O16" s="391"/>
    </row>
    <row r="17" spans="1:15" s="209" customFormat="1" ht="20.100000000000001" customHeight="1" thickBot="1" x14ac:dyDescent="0.25">
      <c r="A17" s="2051"/>
      <c r="B17" s="2067" t="s">
        <v>104</v>
      </c>
      <c r="C17" s="2064"/>
      <c r="D17" s="594">
        <f>SUM(D88)</f>
        <v>3610</v>
      </c>
      <c r="E17" s="594">
        <f t="shared" si="3"/>
        <v>510</v>
      </c>
      <c r="F17" s="595">
        <f t="shared" ref="F17:K17" si="13">SUM(F88)</f>
        <v>18400</v>
      </c>
      <c r="G17" s="594">
        <f t="shared" si="13"/>
        <v>2973</v>
      </c>
      <c r="H17" s="594">
        <f t="shared" si="13"/>
        <v>382</v>
      </c>
      <c r="I17" s="594">
        <f t="shared" si="13"/>
        <v>191</v>
      </c>
      <c r="J17" s="594">
        <f t="shared" si="13"/>
        <v>57</v>
      </c>
      <c r="K17" s="596">
        <f t="shared" si="13"/>
        <v>7</v>
      </c>
      <c r="L17" s="391"/>
      <c r="M17" s="392">
        <f t="shared" si="10"/>
        <v>3610</v>
      </c>
      <c r="N17" s="392">
        <f t="shared" si="6"/>
        <v>0</v>
      </c>
      <c r="O17" s="391"/>
    </row>
    <row r="18" spans="1:15" s="209" customFormat="1" ht="20.100000000000001" customHeight="1" x14ac:dyDescent="0.2">
      <c r="A18" s="2065" t="s">
        <v>317</v>
      </c>
      <c r="B18" s="2075" t="s">
        <v>334</v>
      </c>
      <c r="C18" s="2047"/>
      <c r="D18" s="1452">
        <v>1910</v>
      </c>
      <c r="E18" s="1603">
        <v>488</v>
      </c>
      <c r="F18" s="599">
        <v>9320</v>
      </c>
      <c r="G18" s="1157">
        <v>1880</v>
      </c>
      <c r="H18" s="1157">
        <v>30</v>
      </c>
      <c r="I18" s="1157"/>
      <c r="J18" s="1157"/>
      <c r="K18" s="1158"/>
      <c r="M18" s="392">
        <f t="shared" si="10"/>
        <v>1910</v>
      </c>
      <c r="N18" s="392">
        <f t="shared" si="6"/>
        <v>0</v>
      </c>
    </row>
    <row r="19" spans="1:15" s="209" customFormat="1" ht="20.100000000000001" customHeight="1" thickBot="1" x14ac:dyDescent="0.25">
      <c r="A19" s="2034"/>
      <c r="B19" s="2028" t="s">
        <v>335</v>
      </c>
      <c r="C19" s="2028"/>
      <c r="D19" s="418">
        <v>204</v>
      </c>
      <c r="E19" s="1702">
        <v>463</v>
      </c>
      <c r="F19" s="1482">
        <v>945</v>
      </c>
      <c r="G19" s="1159">
        <v>164</v>
      </c>
      <c r="H19" s="1159">
        <v>40</v>
      </c>
      <c r="I19" s="1159"/>
      <c r="J19" s="1159"/>
      <c r="K19" s="1160"/>
      <c r="M19" s="392">
        <f t="shared" si="10"/>
        <v>204</v>
      </c>
      <c r="N19" s="392">
        <f t="shared" si="6"/>
        <v>0</v>
      </c>
    </row>
    <row r="20" spans="1:15" s="209" customFormat="1" ht="20.100000000000001" customHeight="1" thickTop="1" thickBot="1" x14ac:dyDescent="0.25">
      <c r="A20" s="2066"/>
      <c r="B20" s="2042" t="s">
        <v>572</v>
      </c>
      <c r="C20" s="2043"/>
      <c r="D20" s="598">
        <f>SUM(D18:D19)</f>
        <v>2114</v>
      </c>
      <c r="E20" s="420">
        <f>ROUND(F20/D20*100,0)</f>
        <v>486</v>
      </c>
      <c r="F20" s="421">
        <f>SUM(F18:F19)</f>
        <v>10265</v>
      </c>
      <c r="G20" s="422">
        <f t="shared" ref="G20:K20" si="14">SUM(G18:G19)</f>
        <v>2044</v>
      </c>
      <c r="H20" s="422">
        <f t="shared" si="14"/>
        <v>70</v>
      </c>
      <c r="I20" s="422">
        <f t="shared" si="14"/>
        <v>0</v>
      </c>
      <c r="J20" s="422">
        <f t="shared" si="14"/>
        <v>0</v>
      </c>
      <c r="K20" s="423">
        <f t="shared" si="14"/>
        <v>0</v>
      </c>
      <c r="M20" s="392">
        <f t="shared" si="10"/>
        <v>2114</v>
      </c>
      <c r="N20" s="392">
        <f t="shared" si="6"/>
        <v>0</v>
      </c>
    </row>
    <row r="21" spans="1:15" ht="20.100000000000001" customHeight="1" x14ac:dyDescent="0.2">
      <c r="A21" s="2065" t="s">
        <v>318</v>
      </c>
      <c r="B21" s="2047" t="s">
        <v>271</v>
      </c>
      <c r="C21" s="2047"/>
      <c r="D21" s="1481">
        <v>961</v>
      </c>
      <c r="E21" s="1603">
        <v>496</v>
      </c>
      <c r="F21" s="599">
        <v>4770</v>
      </c>
      <c r="G21" s="250">
        <v>943</v>
      </c>
      <c r="H21" s="250">
        <v>13</v>
      </c>
      <c r="I21" s="250">
        <v>5</v>
      </c>
      <c r="J21" s="250"/>
      <c r="K21" s="597"/>
      <c r="M21" s="392">
        <f t="shared" ref="M21:M29" si="15">SUM(G21:K21)</f>
        <v>961</v>
      </c>
      <c r="N21" s="392">
        <f t="shared" ref="N21:N29" si="16">M21-D21</f>
        <v>0</v>
      </c>
    </row>
    <row r="22" spans="1:15" ht="20.100000000000001" customHeight="1" x14ac:dyDescent="0.2">
      <c r="A22" s="2034"/>
      <c r="B22" s="2028" t="s">
        <v>578</v>
      </c>
      <c r="C22" s="2028"/>
      <c r="D22" s="418">
        <v>372</v>
      </c>
      <c r="E22" s="1702">
        <v>501</v>
      </c>
      <c r="F22" s="1482">
        <v>1860</v>
      </c>
      <c r="G22" s="251">
        <v>372</v>
      </c>
      <c r="H22" s="251"/>
      <c r="I22" s="251"/>
      <c r="J22" s="251"/>
      <c r="K22" s="294"/>
      <c r="M22" s="392">
        <f t="shared" si="15"/>
        <v>372</v>
      </c>
      <c r="N22" s="392">
        <f t="shared" si="16"/>
        <v>0</v>
      </c>
    </row>
    <row r="23" spans="1:15" ht="20.100000000000001" customHeight="1" thickBot="1" x14ac:dyDescent="0.25">
      <c r="A23" s="2034"/>
      <c r="B23" s="2028" t="s">
        <v>579</v>
      </c>
      <c r="C23" s="2028"/>
      <c r="D23" s="418">
        <v>354</v>
      </c>
      <c r="E23" s="1702">
        <v>504</v>
      </c>
      <c r="F23" s="1482">
        <v>1780</v>
      </c>
      <c r="G23" s="251">
        <v>354</v>
      </c>
      <c r="H23" s="251"/>
      <c r="I23" s="251"/>
      <c r="J23" s="251"/>
      <c r="K23" s="294"/>
      <c r="M23" s="392">
        <f t="shared" si="15"/>
        <v>354</v>
      </c>
      <c r="N23" s="392">
        <f t="shared" si="16"/>
        <v>0</v>
      </c>
    </row>
    <row r="24" spans="1:15" s="209" customFormat="1" ht="20.100000000000001" customHeight="1" thickTop="1" thickBot="1" x14ac:dyDescent="0.25">
      <c r="A24" s="2066"/>
      <c r="B24" s="2042" t="s">
        <v>5</v>
      </c>
      <c r="C24" s="2046"/>
      <c r="D24" s="1483">
        <f>SUM(D21:D23)</f>
        <v>1687</v>
      </c>
      <c r="E24" s="420">
        <f>ROUND(F24/D24*100,0)</f>
        <v>499</v>
      </c>
      <c r="F24" s="600">
        <f t="shared" ref="F24:K24" si="17">SUM(F21:F23)</f>
        <v>8410</v>
      </c>
      <c r="G24" s="601">
        <f t="shared" si="17"/>
        <v>1669</v>
      </c>
      <c r="H24" s="601">
        <f t="shared" si="17"/>
        <v>13</v>
      </c>
      <c r="I24" s="601">
        <f t="shared" si="17"/>
        <v>5</v>
      </c>
      <c r="J24" s="601">
        <f t="shared" si="17"/>
        <v>0</v>
      </c>
      <c r="K24" s="602">
        <f t="shared" si="17"/>
        <v>0</v>
      </c>
      <c r="M24" s="392">
        <f t="shared" si="15"/>
        <v>1687</v>
      </c>
      <c r="N24" s="392">
        <f t="shared" si="16"/>
        <v>0</v>
      </c>
    </row>
    <row r="25" spans="1:15" s="209" customFormat="1" ht="20.100000000000001" customHeight="1" x14ac:dyDescent="0.2">
      <c r="A25" s="2065" t="s">
        <v>319</v>
      </c>
      <c r="B25" s="2089" t="s">
        <v>337</v>
      </c>
      <c r="C25" s="2090"/>
      <c r="D25" s="1505">
        <v>1870</v>
      </c>
      <c r="E25" s="1603">
        <v>500</v>
      </c>
      <c r="F25" s="1610">
        <v>9350</v>
      </c>
      <c r="G25" s="1499">
        <v>1402</v>
      </c>
      <c r="H25" s="1499">
        <v>400</v>
      </c>
      <c r="I25" s="1499">
        <v>62</v>
      </c>
      <c r="J25" s="1499">
        <v>5</v>
      </c>
      <c r="K25" s="1502">
        <v>1</v>
      </c>
      <c r="M25" s="392">
        <f t="shared" si="15"/>
        <v>1870</v>
      </c>
      <c r="N25" s="392">
        <f t="shared" si="16"/>
        <v>0</v>
      </c>
    </row>
    <row r="26" spans="1:15" ht="20.100000000000001" customHeight="1" x14ac:dyDescent="0.2">
      <c r="A26" s="2034"/>
      <c r="B26" s="2092" t="s">
        <v>284</v>
      </c>
      <c r="C26" s="2093"/>
      <c r="D26" s="1506">
        <v>1230</v>
      </c>
      <c r="E26" s="1503">
        <v>542</v>
      </c>
      <c r="F26" s="1507">
        <v>6670</v>
      </c>
      <c r="G26" s="1503">
        <v>1080</v>
      </c>
      <c r="H26" s="1503">
        <v>150</v>
      </c>
      <c r="I26" s="1503"/>
      <c r="J26" s="1503"/>
      <c r="K26" s="1504"/>
      <c r="M26" s="392">
        <f t="shared" si="15"/>
        <v>1230</v>
      </c>
      <c r="N26" s="392">
        <f t="shared" si="16"/>
        <v>0</v>
      </c>
    </row>
    <row r="27" spans="1:15" s="209" customFormat="1" ht="20.100000000000001" customHeight="1" thickBot="1" x14ac:dyDescent="0.25">
      <c r="A27" s="2034"/>
      <c r="B27" s="2028" t="s">
        <v>338</v>
      </c>
      <c r="C27" s="2028"/>
      <c r="D27" s="1604">
        <v>905</v>
      </c>
      <c r="E27" s="1702">
        <v>551</v>
      </c>
      <c r="F27" s="1608">
        <v>4990</v>
      </c>
      <c r="G27" s="1500">
        <v>601</v>
      </c>
      <c r="H27" s="1500">
        <v>220</v>
      </c>
      <c r="I27" s="1500">
        <v>80</v>
      </c>
      <c r="J27" s="1500">
        <v>4</v>
      </c>
      <c r="K27" s="1501"/>
      <c r="M27" s="392">
        <f t="shared" si="15"/>
        <v>905</v>
      </c>
      <c r="N27" s="392">
        <f t="shared" si="16"/>
        <v>0</v>
      </c>
    </row>
    <row r="28" spans="1:15" s="209" customFormat="1" ht="20.100000000000001" customHeight="1" thickTop="1" thickBot="1" x14ac:dyDescent="0.25">
      <c r="A28" s="2066"/>
      <c r="B28" s="2042" t="s">
        <v>573</v>
      </c>
      <c r="C28" s="2043"/>
      <c r="D28" s="598">
        <f>SUM(D25:D27)</f>
        <v>4005</v>
      </c>
      <c r="E28" s="420">
        <f>ROUND(F28/D28*100,0)</f>
        <v>525</v>
      </c>
      <c r="F28" s="421">
        <f t="shared" ref="F28:K28" si="18">SUM(F25:F27)</f>
        <v>21010</v>
      </c>
      <c r="G28" s="603">
        <f t="shared" si="18"/>
        <v>3083</v>
      </c>
      <c r="H28" s="422">
        <f t="shared" si="18"/>
        <v>770</v>
      </c>
      <c r="I28" s="422">
        <f t="shared" si="18"/>
        <v>142</v>
      </c>
      <c r="J28" s="422">
        <f t="shared" si="18"/>
        <v>9</v>
      </c>
      <c r="K28" s="423">
        <f t="shared" si="18"/>
        <v>1</v>
      </c>
      <c r="M28" s="392">
        <f t="shared" si="15"/>
        <v>4005</v>
      </c>
      <c r="N28" s="392">
        <f t="shared" si="16"/>
        <v>0</v>
      </c>
    </row>
    <row r="29" spans="1:15" s="209" customFormat="1" ht="20.100000000000001" customHeight="1" thickBot="1" x14ac:dyDescent="0.25">
      <c r="A29" s="2065" t="s">
        <v>638</v>
      </c>
      <c r="B29" s="2047" t="s">
        <v>256</v>
      </c>
      <c r="C29" s="2047"/>
      <c r="D29" s="1452">
        <v>8020</v>
      </c>
      <c r="E29" s="1603">
        <v>546</v>
      </c>
      <c r="F29" s="599">
        <v>43800</v>
      </c>
      <c r="G29" s="250">
        <v>6067</v>
      </c>
      <c r="H29" s="250">
        <v>770</v>
      </c>
      <c r="I29" s="250">
        <v>286</v>
      </c>
      <c r="J29" s="250">
        <v>897</v>
      </c>
      <c r="K29" s="597"/>
      <c r="M29" s="392">
        <f t="shared" si="15"/>
        <v>8020</v>
      </c>
      <c r="N29" s="392">
        <f t="shared" si="16"/>
        <v>0</v>
      </c>
    </row>
    <row r="30" spans="1:15" ht="20.100000000000001" customHeight="1" thickTop="1" thickBot="1" x14ac:dyDescent="0.25">
      <c r="A30" s="2066"/>
      <c r="B30" s="2042" t="s">
        <v>572</v>
      </c>
      <c r="C30" s="2046"/>
      <c r="D30" s="1483">
        <f>SUM(D29:D29)</f>
        <v>8020</v>
      </c>
      <c r="E30" s="420">
        <f>ROUND(F30/D30*100,0)</f>
        <v>546</v>
      </c>
      <c r="F30" s="600">
        <f t="shared" ref="F30:K30" si="19">SUM(F29:F29)</f>
        <v>43800</v>
      </c>
      <c r="G30" s="1209">
        <f t="shared" si="19"/>
        <v>6067</v>
      </c>
      <c r="H30" s="1210">
        <f t="shared" si="19"/>
        <v>770</v>
      </c>
      <c r="I30" s="1210">
        <f t="shared" si="19"/>
        <v>286</v>
      </c>
      <c r="J30" s="1210">
        <f t="shared" si="19"/>
        <v>897</v>
      </c>
      <c r="K30" s="1211">
        <f t="shared" si="19"/>
        <v>0</v>
      </c>
      <c r="M30" s="392">
        <f t="shared" ref="M30:M42" si="20">SUM(G30:K30)</f>
        <v>8020</v>
      </c>
      <c r="N30" s="392">
        <f t="shared" ref="N30:N53" si="21">M30-D30</f>
        <v>0</v>
      </c>
    </row>
    <row r="31" spans="1:15" ht="20.100000000000001" customHeight="1" x14ac:dyDescent="0.2">
      <c r="A31" s="2065" t="s">
        <v>449</v>
      </c>
      <c r="B31" s="2047" t="s">
        <v>243</v>
      </c>
      <c r="C31" s="2047"/>
      <c r="D31" s="1602">
        <v>1320</v>
      </c>
      <c r="E31" s="1603">
        <v>493</v>
      </c>
      <c r="F31" s="1610">
        <v>6510</v>
      </c>
      <c r="G31" s="250">
        <v>0</v>
      </c>
      <c r="H31" s="250">
        <v>59</v>
      </c>
      <c r="I31" s="250">
        <v>1042</v>
      </c>
      <c r="J31" s="250">
        <v>199</v>
      </c>
      <c r="K31" s="597">
        <v>20</v>
      </c>
      <c r="M31" s="392">
        <f t="shared" si="20"/>
        <v>1320</v>
      </c>
      <c r="N31" s="392">
        <f t="shared" si="21"/>
        <v>0</v>
      </c>
    </row>
    <row r="32" spans="1:15" ht="20.100000000000001" customHeight="1" x14ac:dyDescent="0.2">
      <c r="A32" s="2034"/>
      <c r="B32" s="2028" t="s">
        <v>244</v>
      </c>
      <c r="C32" s="2028"/>
      <c r="D32" s="1604">
        <v>336</v>
      </c>
      <c r="E32" s="1702">
        <v>525</v>
      </c>
      <c r="F32" s="1608">
        <v>1760</v>
      </c>
      <c r="G32" s="251">
        <v>41</v>
      </c>
      <c r="H32" s="251">
        <v>269</v>
      </c>
      <c r="I32" s="251">
        <v>26</v>
      </c>
      <c r="J32" s="251">
        <v>0</v>
      </c>
      <c r="K32" s="294">
        <v>0</v>
      </c>
      <c r="M32" s="392">
        <f t="shared" si="20"/>
        <v>336</v>
      </c>
      <c r="N32" s="392">
        <f t="shared" si="21"/>
        <v>0</v>
      </c>
    </row>
    <row r="33" spans="1:14" ht="20.100000000000001" customHeight="1" thickBot="1" x14ac:dyDescent="0.25">
      <c r="A33" s="2034"/>
      <c r="B33" s="2028" t="s">
        <v>245</v>
      </c>
      <c r="C33" s="2028"/>
      <c r="D33" s="1604">
        <v>498</v>
      </c>
      <c r="E33" s="1702">
        <v>508</v>
      </c>
      <c r="F33" s="1608">
        <v>2530</v>
      </c>
      <c r="G33" s="251">
        <v>0</v>
      </c>
      <c r="H33" s="251">
        <v>0</v>
      </c>
      <c r="I33" s="251">
        <v>358</v>
      </c>
      <c r="J33" s="251">
        <v>140</v>
      </c>
      <c r="K33" s="294">
        <v>0</v>
      </c>
      <c r="M33" s="392">
        <f t="shared" si="20"/>
        <v>498</v>
      </c>
      <c r="N33" s="392">
        <f t="shared" si="21"/>
        <v>0</v>
      </c>
    </row>
    <row r="34" spans="1:14" ht="20.100000000000001" customHeight="1" thickTop="1" thickBot="1" x14ac:dyDescent="0.25">
      <c r="A34" s="2066"/>
      <c r="B34" s="2042" t="s">
        <v>572</v>
      </c>
      <c r="C34" s="2046"/>
      <c r="D34" s="598">
        <f>SUM(D31:D33)</f>
        <v>2154</v>
      </c>
      <c r="E34" s="420">
        <f>ROUND(F34/D34*100,0)</f>
        <v>501</v>
      </c>
      <c r="F34" s="421">
        <f t="shared" ref="F34:K34" si="22">SUM(F31:F33)</f>
        <v>10800</v>
      </c>
      <c r="G34" s="422">
        <f t="shared" si="22"/>
        <v>41</v>
      </c>
      <c r="H34" s="422">
        <f t="shared" si="22"/>
        <v>328</v>
      </c>
      <c r="I34" s="422">
        <f t="shared" si="22"/>
        <v>1426</v>
      </c>
      <c r="J34" s="422">
        <f t="shared" si="22"/>
        <v>339</v>
      </c>
      <c r="K34" s="423">
        <f t="shared" si="22"/>
        <v>20</v>
      </c>
      <c r="M34" s="392">
        <f t="shared" si="20"/>
        <v>2154</v>
      </c>
      <c r="N34" s="392">
        <f t="shared" si="21"/>
        <v>0</v>
      </c>
    </row>
    <row r="35" spans="1:14" ht="20.100000000000001" customHeight="1" x14ac:dyDescent="0.2">
      <c r="A35" s="2115" t="s">
        <v>450</v>
      </c>
      <c r="B35" s="2047" t="s">
        <v>339</v>
      </c>
      <c r="C35" s="2047"/>
      <c r="D35" s="1452">
        <v>4570</v>
      </c>
      <c r="E35" s="1932">
        <v>540</v>
      </c>
      <c r="F35" s="1933">
        <v>24700</v>
      </c>
      <c r="G35" s="1215">
        <v>3443</v>
      </c>
      <c r="H35" s="1215">
        <v>1037</v>
      </c>
      <c r="I35" s="1215">
        <v>85</v>
      </c>
      <c r="J35" s="1215">
        <v>5</v>
      </c>
      <c r="K35" s="1216"/>
      <c r="M35" s="392">
        <f t="shared" si="20"/>
        <v>4570</v>
      </c>
      <c r="N35" s="392">
        <f t="shared" si="21"/>
        <v>0</v>
      </c>
    </row>
    <row r="36" spans="1:14" ht="20.100000000000001" customHeight="1" x14ac:dyDescent="0.2">
      <c r="A36" s="2116"/>
      <c r="B36" s="2028" t="s">
        <v>246</v>
      </c>
      <c r="C36" s="2028"/>
      <c r="D36" s="418">
        <v>821</v>
      </c>
      <c r="E36" s="1934">
        <v>542</v>
      </c>
      <c r="F36" s="1935">
        <v>4450</v>
      </c>
      <c r="G36" s="1217">
        <v>821</v>
      </c>
      <c r="H36" s="1217"/>
      <c r="I36" s="1217"/>
      <c r="J36" s="1217"/>
      <c r="K36" s="1218"/>
      <c r="M36" s="392">
        <f t="shared" si="20"/>
        <v>821</v>
      </c>
      <c r="N36" s="392">
        <f t="shared" si="21"/>
        <v>0</v>
      </c>
    </row>
    <row r="37" spans="1:14" ht="20.100000000000001" customHeight="1" x14ac:dyDescent="0.2">
      <c r="A37" s="2116"/>
      <c r="B37" s="2028" t="s">
        <v>247</v>
      </c>
      <c r="C37" s="2028"/>
      <c r="D37" s="418">
        <v>771</v>
      </c>
      <c r="E37" s="1934">
        <v>529</v>
      </c>
      <c r="F37" s="1935">
        <v>4080</v>
      </c>
      <c r="G37" s="1217">
        <v>293</v>
      </c>
      <c r="H37" s="1217">
        <v>386</v>
      </c>
      <c r="I37" s="1217">
        <v>46</v>
      </c>
      <c r="J37" s="1217"/>
      <c r="K37" s="1218">
        <v>46</v>
      </c>
      <c r="M37" s="392">
        <f t="shared" si="20"/>
        <v>771</v>
      </c>
      <c r="N37" s="392">
        <f t="shared" si="21"/>
        <v>0</v>
      </c>
    </row>
    <row r="38" spans="1:14" ht="20.100000000000001" customHeight="1" x14ac:dyDescent="0.2">
      <c r="A38" s="2116"/>
      <c r="B38" s="2028" t="s">
        <v>248</v>
      </c>
      <c r="C38" s="2028"/>
      <c r="D38" s="418">
        <v>860</v>
      </c>
      <c r="E38" s="1934">
        <v>517</v>
      </c>
      <c r="F38" s="1935">
        <v>4450</v>
      </c>
      <c r="G38" s="1217">
        <v>331</v>
      </c>
      <c r="H38" s="1217">
        <v>328</v>
      </c>
      <c r="I38" s="1217">
        <v>201</v>
      </c>
      <c r="J38" s="1217"/>
      <c r="K38" s="1218"/>
      <c r="M38" s="392">
        <f t="shared" si="20"/>
        <v>860</v>
      </c>
      <c r="N38" s="392">
        <f t="shared" si="21"/>
        <v>0</v>
      </c>
    </row>
    <row r="39" spans="1:14" ht="20.100000000000001" customHeight="1" x14ac:dyDescent="0.2">
      <c r="A39" s="2116"/>
      <c r="B39" s="2028" t="s">
        <v>249</v>
      </c>
      <c r="C39" s="2028"/>
      <c r="D39" s="418">
        <v>460</v>
      </c>
      <c r="E39" s="1934">
        <v>514</v>
      </c>
      <c r="F39" s="1935">
        <v>2360</v>
      </c>
      <c r="G39" s="1217">
        <v>287</v>
      </c>
      <c r="H39" s="1217">
        <v>139</v>
      </c>
      <c r="I39" s="1217">
        <v>34</v>
      </c>
      <c r="J39" s="1217"/>
      <c r="K39" s="1218"/>
      <c r="M39" s="392">
        <f t="shared" si="20"/>
        <v>460</v>
      </c>
      <c r="N39" s="392">
        <f t="shared" si="21"/>
        <v>0</v>
      </c>
    </row>
    <row r="40" spans="1:14" ht="20.100000000000001" customHeight="1" x14ac:dyDescent="0.2">
      <c r="A40" s="2116"/>
      <c r="B40" s="2028" t="s">
        <v>250</v>
      </c>
      <c r="C40" s="2028"/>
      <c r="D40" s="418">
        <v>443</v>
      </c>
      <c r="E40" s="1934">
        <v>518</v>
      </c>
      <c r="F40" s="1935">
        <v>2300</v>
      </c>
      <c r="G40" s="1217"/>
      <c r="H40" s="1217">
        <v>1</v>
      </c>
      <c r="I40" s="1217">
        <v>150</v>
      </c>
      <c r="J40" s="1217">
        <v>292</v>
      </c>
      <c r="K40" s="1218"/>
      <c r="M40" s="392">
        <f t="shared" si="20"/>
        <v>443</v>
      </c>
      <c r="N40" s="392">
        <f t="shared" si="21"/>
        <v>0</v>
      </c>
    </row>
    <row r="41" spans="1:14" ht="20.100000000000001" customHeight="1" x14ac:dyDescent="0.2">
      <c r="A41" s="2116"/>
      <c r="B41" s="2028" t="s">
        <v>251</v>
      </c>
      <c r="C41" s="2028"/>
      <c r="D41" s="418">
        <v>542</v>
      </c>
      <c r="E41" s="1934">
        <v>533</v>
      </c>
      <c r="F41" s="1935">
        <v>2890</v>
      </c>
      <c r="G41" s="1217">
        <v>116.75999999999999</v>
      </c>
      <c r="H41" s="1217">
        <v>363</v>
      </c>
      <c r="I41" s="1217">
        <v>62.271999999999998</v>
      </c>
      <c r="J41" s="1217"/>
      <c r="K41" s="1218"/>
      <c r="M41" s="392">
        <f t="shared" si="20"/>
        <v>542.03200000000004</v>
      </c>
      <c r="N41" s="392">
        <f t="shared" si="21"/>
        <v>3.2000000000039108E-2</v>
      </c>
    </row>
    <row r="42" spans="1:14" ht="20.100000000000001" customHeight="1" thickBot="1" x14ac:dyDescent="0.25">
      <c r="A42" s="2116"/>
      <c r="B42" s="2028" t="s">
        <v>252</v>
      </c>
      <c r="C42" s="2028"/>
      <c r="D42" s="418">
        <v>232</v>
      </c>
      <c r="E42" s="1934">
        <v>501</v>
      </c>
      <c r="F42" s="1935">
        <v>1160</v>
      </c>
      <c r="G42" s="1217">
        <v>3.8239999999999998</v>
      </c>
      <c r="H42" s="1217">
        <v>93</v>
      </c>
      <c r="I42" s="1217">
        <v>35</v>
      </c>
      <c r="J42" s="1217">
        <v>91</v>
      </c>
      <c r="K42" s="1218">
        <v>9</v>
      </c>
      <c r="M42" s="392">
        <f t="shared" si="20"/>
        <v>231.82400000000001</v>
      </c>
      <c r="N42" s="392">
        <f t="shared" si="21"/>
        <v>-0.17599999999998772</v>
      </c>
    </row>
    <row r="43" spans="1:14" ht="20.100000000000001" customHeight="1" thickTop="1" thickBot="1" x14ac:dyDescent="0.25">
      <c r="A43" s="2117"/>
      <c r="B43" s="2042" t="s">
        <v>572</v>
      </c>
      <c r="C43" s="2046"/>
      <c r="D43" s="1483">
        <f>SUM(D35:D42)</f>
        <v>8699</v>
      </c>
      <c r="E43" s="420">
        <f>F43/D43*100</f>
        <v>533.27968732038164</v>
      </c>
      <c r="F43" s="600">
        <f t="shared" ref="F43:K43" si="23">SUM(F35:F42)</f>
        <v>46390</v>
      </c>
      <c r="G43" s="1210">
        <f t="shared" si="23"/>
        <v>5295.5839999999998</v>
      </c>
      <c r="H43" s="1210">
        <f t="shared" si="23"/>
        <v>2347</v>
      </c>
      <c r="I43" s="1210">
        <f t="shared" si="23"/>
        <v>613.27200000000005</v>
      </c>
      <c r="J43" s="1210">
        <f t="shared" si="23"/>
        <v>388</v>
      </c>
      <c r="K43" s="1211">
        <f t="shared" si="23"/>
        <v>55</v>
      </c>
      <c r="M43" s="392">
        <f>SUM(G43:K43)</f>
        <v>8698.8559999999998</v>
      </c>
      <c r="N43" s="392">
        <f t="shared" si="21"/>
        <v>-0.14400000000023283</v>
      </c>
    </row>
    <row r="44" spans="1:14" ht="20.100000000000001" customHeight="1" x14ac:dyDescent="0.2">
      <c r="A44" s="2065" t="s">
        <v>420</v>
      </c>
      <c r="B44" s="2047" t="s">
        <v>340</v>
      </c>
      <c r="C44" s="2047"/>
      <c r="D44" s="1602">
        <v>3520</v>
      </c>
      <c r="E44" s="1603">
        <v>538</v>
      </c>
      <c r="F44" s="1610">
        <v>18900</v>
      </c>
      <c r="G44" s="1603">
        <v>748</v>
      </c>
      <c r="H44" s="1603">
        <v>2748</v>
      </c>
      <c r="I44" s="1603">
        <v>24</v>
      </c>
      <c r="J44" s="1603"/>
      <c r="K44" s="1611"/>
      <c r="M44" s="392">
        <f>SUM(G44:K44)</f>
        <v>3520</v>
      </c>
      <c r="N44" s="392">
        <f t="shared" si="21"/>
        <v>0</v>
      </c>
    </row>
    <row r="45" spans="1:14" ht="20.100000000000001" customHeight="1" x14ac:dyDescent="0.2">
      <c r="A45" s="2034"/>
      <c r="B45" s="2039" t="s">
        <v>341</v>
      </c>
      <c r="C45" s="2039"/>
      <c r="D45" s="1604">
        <v>821</v>
      </c>
      <c r="E45" s="1702">
        <v>538</v>
      </c>
      <c r="F45" s="1608">
        <v>4420</v>
      </c>
      <c r="G45" s="1605"/>
      <c r="H45" s="1605">
        <v>365</v>
      </c>
      <c r="I45" s="1605">
        <v>454</v>
      </c>
      <c r="J45" s="1605">
        <v>2</v>
      </c>
      <c r="K45" s="1609"/>
      <c r="M45" s="392">
        <f t="shared" ref="M45:M53" si="24">SUM(G45:K45)</f>
        <v>821</v>
      </c>
      <c r="N45" s="392">
        <f t="shared" si="21"/>
        <v>0</v>
      </c>
    </row>
    <row r="46" spans="1:14" ht="20.100000000000001" customHeight="1" x14ac:dyDescent="0.2">
      <c r="A46" s="2034"/>
      <c r="B46" s="2028" t="s">
        <v>272</v>
      </c>
      <c r="C46" s="2028"/>
      <c r="D46" s="1604">
        <v>683</v>
      </c>
      <c r="E46" s="1702">
        <v>554</v>
      </c>
      <c r="F46" s="1608">
        <v>3780</v>
      </c>
      <c r="G46" s="1605">
        <v>466</v>
      </c>
      <c r="H46" s="1605">
        <v>217</v>
      </c>
      <c r="I46" s="1605"/>
      <c r="J46" s="1605"/>
      <c r="K46" s="1609"/>
      <c r="M46" s="392">
        <f t="shared" si="24"/>
        <v>683</v>
      </c>
      <c r="N46" s="392">
        <f t="shared" si="21"/>
        <v>0</v>
      </c>
    </row>
    <row r="47" spans="1:14" ht="20.100000000000001" customHeight="1" x14ac:dyDescent="0.2">
      <c r="A47" s="2034"/>
      <c r="B47" s="2028" t="s">
        <v>273</v>
      </c>
      <c r="C47" s="2028"/>
      <c r="D47" s="1604">
        <v>514</v>
      </c>
      <c r="E47" s="1702">
        <v>578</v>
      </c>
      <c r="F47" s="1608">
        <v>2970</v>
      </c>
      <c r="G47" s="1605">
        <v>514</v>
      </c>
      <c r="H47" s="1605"/>
      <c r="I47" s="1605"/>
      <c r="J47" s="1605"/>
      <c r="K47" s="1609"/>
      <c r="M47" s="392">
        <f t="shared" si="24"/>
        <v>514</v>
      </c>
      <c r="N47" s="392">
        <f t="shared" si="21"/>
        <v>0</v>
      </c>
    </row>
    <row r="48" spans="1:14" ht="20.100000000000001" customHeight="1" x14ac:dyDescent="0.2">
      <c r="A48" s="2034"/>
      <c r="B48" s="2028" t="s">
        <v>274</v>
      </c>
      <c r="C48" s="2028"/>
      <c r="D48" s="1604">
        <v>1270</v>
      </c>
      <c r="E48" s="1702">
        <v>565</v>
      </c>
      <c r="F48" s="1608">
        <v>7180</v>
      </c>
      <c r="G48" s="1605">
        <v>1270</v>
      </c>
      <c r="H48" s="1605"/>
      <c r="I48" s="1605"/>
      <c r="J48" s="1605"/>
      <c r="K48" s="1609"/>
      <c r="M48" s="392">
        <f t="shared" si="24"/>
        <v>1270</v>
      </c>
      <c r="N48" s="392">
        <f t="shared" si="21"/>
        <v>0</v>
      </c>
    </row>
    <row r="49" spans="1:14" ht="20.100000000000001" customHeight="1" x14ac:dyDescent="0.2">
      <c r="A49" s="2034"/>
      <c r="B49" s="2028" t="s">
        <v>313</v>
      </c>
      <c r="C49" s="2028"/>
      <c r="D49" s="1604">
        <v>836</v>
      </c>
      <c r="E49" s="1702">
        <v>541</v>
      </c>
      <c r="F49" s="1608">
        <v>4520</v>
      </c>
      <c r="G49" s="1605">
        <v>402</v>
      </c>
      <c r="H49" s="1605">
        <v>433</v>
      </c>
      <c r="I49" s="1605">
        <v>1</v>
      </c>
      <c r="J49" s="1605"/>
      <c r="K49" s="1609"/>
      <c r="M49" s="392">
        <f t="shared" si="24"/>
        <v>836</v>
      </c>
      <c r="N49" s="392">
        <f t="shared" si="21"/>
        <v>0</v>
      </c>
    </row>
    <row r="50" spans="1:14" ht="20.100000000000001" customHeight="1" x14ac:dyDescent="0.2">
      <c r="A50" s="2034"/>
      <c r="B50" s="2028" t="s">
        <v>342</v>
      </c>
      <c r="C50" s="2028"/>
      <c r="D50" s="1604">
        <v>323</v>
      </c>
      <c r="E50" s="1702">
        <v>490</v>
      </c>
      <c r="F50" s="1608">
        <v>1580</v>
      </c>
      <c r="G50" s="1605">
        <v>320</v>
      </c>
      <c r="H50" s="1605"/>
      <c r="I50" s="1605">
        <v>1</v>
      </c>
      <c r="J50" s="1605">
        <v>2</v>
      </c>
      <c r="K50" s="1609"/>
      <c r="M50" s="392">
        <f t="shared" si="24"/>
        <v>323</v>
      </c>
      <c r="N50" s="392">
        <f t="shared" si="21"/>
        <v>0</v>
      </c>
    </row>
    <row r="51" spans="1:14" ht="20.100000000000001" customHeight="1" x14ac:dyDescent="0.2">
      <c r="A51" s="2034"/>
      <c r="B51" s="2028" t="s">
        <v>343</v>
      </c>
      <c r="C51" s="2028"/>
      <c r="D51" s="1604">
        <v>601</v>
      </c>
      <c r="E51" s="1702">
        <v>486</v>
      </c>
      <c r="F51" s="1608">
        <v>2920</v>
      </c>
      <c r="G51" s="1605">
        <v>539</v>
      </c>
      <c r="H51" s="1605">
        <v>25</v>
      </c>
      <c r="I51" s="1605">
        <v>8</v>
      </c>
      <c r="J51" s="1605">
        <v>17</v>
      </c>
      <c r="K51" s="1609">
        <v>12</v>
      </c>
      <c r="M51" s="392">
        <f t="shared" si="24"/>
        <v>601</v>
      </c>
      <c r="N51" s="392">
        <f t="shared" si="21"/>
        <v>0</v>
      </c>
    </row>
    <row r="52" spans="1:14" ht="20.100000000000001" customHeight="1" thickBot="1" x14ac:dyDescent="0.25">
      <c r="A52" s="2034"/>
      <c r="B52" s="2028" t="s">
        <v>344</v>
      </c>
      <c r="C52" s="2028"/>
      <c r="D52" s="1606">
        <v>254</v>
      </c>
      <c r="E52" s="1607">
        <v>479</v>
      </c>
      <c r="F52" s="1613">
        <v>1220</v>
      </c>
      <c r="G52" s="1607"/>
      <c r="H52" s="1607">
        <v>15</v>
      </c>
      <c r="I52" s="1607">
        <v>190</v>
      </c>
      <c r="J52" s="1607">
        <v>34</v>
      </c>
      <c r="K52" s="1612">
        <v>15</v>
      </c>
      <c r="M52" s="392">
        <f t="shared" si="24"/>
        <v>254</v>
      </c>
      <c r="N52" s="392">
        <f t="shared" si="21"/>
        <v>0</v>
      </c>
    </row>
    <row r="53" spans="1:14" ht="20.100000000000001" customHeight="1" thickTop="1" thickBot="1" x14ac:dyDescent="0.25">
      <c r="A53" s="2066"/>
      <c r="B53" s="2042" t="s">
        <v>572</v>
      </c>
      <c r="C53" s="2046"/>
      <c r="D53" s="598">
        <f>SUM(D44:D52)</f>
        <v>8822</v>
      </c>
      <c r="E53" s="420">
        <f>ROUND(F53/D53*100,0)</f>
        <v>538</v>
      </c>
      <c r="F53" s="421">
        <f t="shared" ref="F53:K53" si="25">SUM(F44:F52)</f>
        <v>47490</v>
      </c>
      <c r="G53" s="422">
        <f t="shared" si="25"/>
        <v>4259</v>
      </c>
      <c r="H53" s="422">
        <f t="shared" si="25"/>
        <v>3803</v>
      </c>
      <c r="I53" s="422">
        <f t="shared" si="25"/>
        <v>678</v>
      </c>
      <c r="J53" s="422">
        <f t="shared" si="25"/>
        <v>55</v>
      </c>
      <c r="K53" s="423">
        <f t="shared" si="25"/>
        <v>27</v>
      </c>
      <c r="M53" s="392">
        <f t="shared" si="24"/>
        <v>8822</v>
      </c>
      <c r="N53" s="392">
        <f t="shared" si="21"/>
        <v>0</v>
      </c>
    </row>
    <row r="54" spans="1:14" ht="20.100000000000001" customHeight="1" x14ac:dyDescent="0.2">
      <c r="A54" s="2065" t="s">
        <v>320</v>
      </c>
      <c r="B54" s="2047" t="s">
        <v>345</v>
      </c>
      <c r="C54" s="2047"/>
      <c r="D54" s="1602">
        <v>4630</v>
      </c>
      <c r="E54" s="1603">
        <v>602</v>
      </c>
      <c r="F54" s="1610">
        <v>27900</v>
      </c>
      <c r="G54" s="1603">
        <v>3719</v>
      </c>
      <c r="H54" s="1603">
        <v>195</v>
      </c>
      <c r="I54" s="1603">
        <v>64</v>
      </c>
      <c r="J54" s="1603">
        <v>652</v>
      </c>
      <c r="K54" s="1611"/>
      <c r="M54" s="392">
        <f t="shared" ref="M54:M61" si="26">SUM(G54:K54)</f>
        <v>4630</v>
      </c>
      <c r="N54" s="392">
        <f t="shared" ref="N54:N61" si="27">M54-D54</f>
        <v>0</v>
      </c>
    </row>
    <row r="55" spans="1:14" ht="20.100000000000001" customHeight="1" x14ac:dyDescent="0.2">
      <c r="A55" s="2034"/>
      <c r="B55" s="2028" t="s">
        <v>314</v>
      </c>
      <c r="C55" s="2028"/>
      <c r="D55" s="1604">
        <v>385</v>
      </c>
      <c r="E55" s="1702">
        <v>595</v>
      </c>
      <c r="F55" s="1608">
        <v>2290</v>
      </c>
      <c r="G55" s="1702">
        <v>174</v>
      </c>
      <c r="H55" s="1702">
        <v>114</v>
      </c>
      <c r="I55" s="1702">
        <v>97</v>
      </c>
      <c r="J55" s="1702"/>
      <c r="K55" s="1703"/>
      <c r="M55" s="392">
        <f t="shared" si="26"/>
        <v>385</v>
      </c>
      <c r="N55" s="392">
        <f t="shared" si="27"/>
        <v>0</v>
      </c>
    </row>
    <row r="56" spans="1:14" ht="20.100000000000001" customHeight="1" thickBot="1" x14ac:dyDescent="0.25">
      <c r="A56" s="2034"/>
      <c r="B56" s="2028" t="s">
        <v>346</v>
      </c>
      <c r="C56" s="2028"/>
      <c r="D56" s="1604">
        <v>2120</v>
      </c>
      <c r="E56" s="1702">
        <v>599</v>
      </c>
      <c r="F56" s="1608">
        <v>12700</v>
      </c>
      <c r="G56" s="1702"/>
      <c r="H56" s="1702"/>
      <c r="I56" s="1702"/>
      <c r="J56" s="1702">
        <v>2065</v>
      </c>
      <c r="K56" s="1703">
        <v>55</v>
      </c>
      <c r="M56" s="392">
        <f t="shared" si="26"/>
        <v>2120</v>
      </c>
      <c r="N56" s="392">
        <f t="shared" si="27"/>
        <v>0</v>
      </c>
    </row>
    <row r="57" spans="1:14" ht="20.100000000000001" customHeight="1" thickTop="1" thickBot="1" x14ac:dyDescent="0.25">
      <c r="A57" s="2066"/>
      <c r="B57" s="2042" t="s">
        <v>572</v>
      </c>
      <c r="C57" s="2043"/>
      <c r="D57" s="598">
        <f>SUM(D54:D56)</f>
        <v>7135</v>
      </c>
      <c r="E57" s="420">
        <f>ROUND(F57/D57*100,0)</f>
        <v>601</v>
      </c>
      <c r="F57" s="421">
        <f t="shared" ref="F57:K57" si="28">SUM(F54:F56)</f>
        <v>42890</v>
      </c>
      <c r="G57" s="598">
        <f t="shared" si="28"/>
        <v>3893</v>
      </c>
      <c r="H57" s="422">
        <f t="shared" si="28"/>
        <v>309</v>
      </c>
      <c r="I57" s="422">
        <f t="shared" si="28"/>
        <v>161</v>
      </c>
      <c r="J57" s="422">
        <f t="shared" si="28"/>
        <v>2717</v>
      </c>
      <c r="K57" s="608">
        <f t="shared" si="28"/>
        <v>55</v>
      </c>
      <c r="M57" s="392">
        <f t="shared" si="26"/>
        <v>7135</v>
      </c>
      <c r="N57" s="392">
        <f t="shared" si="27"/>
        <v>0</v>
      </c>
    </row>
    <row r="58" spans="1:14" ht="19.5" customHeight="1" x14ac:dyDescent="0.2">
      <c r="A58" s="2118" t="s">
        <v>453</v>
      </c>
      <c r="B58" s="2028" t="s">
        <v>261</v>
      </c>
      <c r="C58" s="2028"/>
      <c r="D58" s="1604">
        <v>5450</v>
      </c>
      <c r="E58" s="1702">
        <v>590</v>
      </c>
      <c r="F58" s="1608">
        <v>32200</v>
      </c>
      <c r="G58" s="251">
        <v>4890</v>
      </c>
      <c r="H58" s="251">
        <v>506</v>
      </c>
      <c r="I58" s="251">
        <v>50</v>
      </c>
      <c r="J58" s="251">
        <v>4</v>
      </c>
      <c r="K58" s="294"/>
      <c r="M58" s="392">
        <f t="shared" si="26"/>
        <v>5450</v>
      </c>
      <c r="N58" s="392">
        <f t="shared" si="27"/>
        <v>0</v>
      </c>
    </row>
    <row r="59" spans="1:14" ht="20.100000000000001" customHeight="1" x14ac:dyDescent="0.2">
      <c r="A59" s="2119"/>
      <c r="B59" s="2039" t="s">
        <v>347</v>
      </c>
      <c r="C59" s="2039"/>
      <c r="D59" s="1604">
        <v>201</v>
      </c>
      <c r="E59" s="1702">
        <v>596</v>
      </c>
      <c r="F59" s="1608">
        <v>1200</v>
      </c>
      <c r="G59" s="251">
        <v>114</v>
      </c>
      <c r="H59" s="251">
        <v>34</v>
      </c>
      <c r="I59" s="251">
        <v>33</v>
      </c>
      <c r="J59" s="251">
        <v>20</v>
      </c>
      <c r="K59" s="294"/>
      <c r="M59" s="392">
        <f t="shared" si="26"/>
        <v>201</v>
      </c>
      <c r="N59" s="392">
        <f t="shared" si="27"/>
        <v>0</v>
      </c>
    </row>
    <row r="60" spans="1:14" ht="20.100000000000001" customHeight="1" thickBot="1" x14ac:dyDescent="0.25">
      <c r="A60" s="2119"/>
      <c r="B60" s="2028" t="s">
        <v>348</v>
      </c>
      <c r="C60" s="2028"/>
      <c r="D60" s="1606">
        <v>635</v>
      </c>
      <c r="E60" s="1702">
        <v>527</v>
      </c>
      <c r="F60" s="1608">
        <v>3350</v>
      </c>
      <c r="G60" s="251">
        <v>596</v>
      </c>
      <c r="H60" s="251">
        <v>29</v>
      </c>
      <c r="I60" s="251">
        <v>10</v>
      </c>
      <c r="J60" s="251"/>
      <c r="K60" s="294"/>
      <c r="M60" s="392">
        <f t="shared" si="26"/>
        <v>635</v>
      </c>
      <c r="N60" s="392">
        <f t="shared" si="27"/>
        <v>0</v>
      </c>
    </row>
    <row r="61" spans="1:14" ht="20.100000000000001" customHeight="1" thickTop="1" thickBot="1" x14ac:dyDescent="0.25">
      <c r="A61" s="2120"/>
      <c r="B61" s="2042" t="s">
        <v>572</v>
      </c>
      <c r="C61" s="2046"/>
      <c r="D61" s="295">
        <f>SUM(D58:D60)</f>
        <v>6286</v>
      </c>
      <c r="E61" s="420">
        <f>ROUND(F61/D61*100,0)</f>
        <v>585</v>
      </c>
      <c r="F61" s="421">
        <f t="shared" ref="F61:K61" si="29">SUM(F58:F60)</f>
        <v>36750</v>
      </c>
      <c r="G61" s="422">
        <f t="shared" si="29"/>
        <v>5600</v>
      </c>
      <c r="H61" s="422">
        <f t="shared" si="29"/>
        <v>569</v>
      </c>
      <c r="I61" s="422">
        <f t="shared" si="29"/>
        <v>93</v>
      </c>
      <c r="J61" s="422">
        <f t="shared" si="29"/>
        <v>24</v>
      </c>
      <c r="K61" s="413">
        <f t="shared" si="29"/>
        <v>0</v>
      </c>
      <c r="M61" s="392">
        <f t="shared" si="26"/>
        <v>6286</v>
      </c>
      <c r="N61" s="392">
        <f t="shared" si="27"/>
        <v>0</v>
      </c>
    </row>
    <row r="62" spans="1:14" ht="20.100000000000001" customHeight="1" x14ac:dyDescent="0.2">
      <c r="A62" s="2033" t="s">
        <v>451</v>
      </c>
      <c r="B62" s="2028" t="s">
        <v>275</v>
      </c>
      <c r="C62" s="2028"/>
      <c r="D62" s="289">
        <v>2490</v>
      </c>
      <c r="E62" s="290">
        <v>610</v>
      </c>
      <c r="F62" s="291">
        <v>15200</v>
      </c>
      <c r="G62" s="290">
        <v>2490</v>
      </c>
      <c r="H62" s="290"/>
      <c r="I62" s="290"/>
      <c r="J62" s="290"/>
      <c r="K62" s="292"/>
      <c r="M62" s="392">
        <f t="shared" ref="M62:M69" si="30">SUM(G62:K62)</f>
        <v>2490</v>
      </c>
      <c r="N62" s="392">
        <f t="shared" ref="N62:N69" si="31">M62-D62</f>
        <v>0</v>
      </c>
    </row>
    <row r="63" spans="1:14" ht="20.100000000000001" customHeight="1" x14ac:dyDescent="0.2">
      <c r="A63" s="2034"/>
      <c r="B63" s="2028" t="s">
        <v>276</v>
      </c>
      <c r="C63" s="2028"/>
      <c r="D63" s="1604">
        <v>924</v>
      </c>
      <c r="E63" s="1702">
        <v>615</v>
      </c>
      <c r="F63" s="1608">
        <v>5680</v>
      </c>
      <c r="G63" s="251">
        <v>924</v>
      </c>
      <c r="H63" s="251"/>
      <c r="I63" s="251"/>
      <c r="J63" s="251"/>
      <c r="K63" s="294"/>
      <c r="M63" s="392">
        <f t="shared" si="30"/>
        <v>924</v>
      </c>
      <c r="N63" s="392">
        <f t="shared" si="31"/>
        <v>0</v>
      </c>
    </row>
    <row r="64" spans="1:14" ht="20.100000000000001" customHeight="1" x14ac:dyDescent="0.2">
      <c r="A64" s="2034"/>
      <c r="B64" s="2028" t="s">
        <v>349</v>
      </c>
      <c r="C64" s="2028"/>
      <c r="D64" s="1604">
        <v>305</v>
      </c>
      <c r="E64" s="1702">
        <v>563</v>
      </c>
      <c r="F64" s="1608">
        <v>1720</v>
      </c>
      <c r="G64" s="251">
        <v>187</v>
      </c>
      <c r="H64" s="251">
        <v>72</v>
      </c>
      <c r="I64" s="251">
        <v>33</v>
      </c>
      <c r="J64" s="251">
        <v>5</v>
      </c>
      <c r="K64" s="294">
        <v>8</v>
      </c>
      <c r="M64" s="392">
        <f t="shared" si="30"/>
        <v>305</v>
      </c>
      <c r="N64" s="392">
        <f t="shared" si="31"/>
        <v>0</v>
      </c>
    </row>
    <row r="65" spans="1:15" ht="20.100000000000001" customHeight="1" x14ac:dyDescent="0.2">
      <c r="A65" s="2034"/>
      <c r="B65" s="2039" t="s">
        <v>350</v>
      </c>
      <c r="C65" s="2039"/>
      <c r="D65" s="609">
        <v>41</v>
      </c>
      <c r="E65" s="610">
        <v>514</v>
      </c>
      <c r="F65" s="1608">
        <v>211</v>
      </c>
      <c r="G65" s="610">
        <v>19</v>
      </c>
      <c r="H65" s="610">
        <v>19</v>
      </c>
      <c r="I65" s="610">
        <v>3</v>
      </c>
      <c r="J65" s="610"/>
      <c r="K65" s="611"/>
      <c r="M65" s="392">
        <f t="shared" si="30"/>
        <v>41</v>
      </c>
      <c r="N65" s="392">
        <f t="shared" si="31"/>
        <v>0</v>
      </c>
    </row>
    <row r="66" spans="1:15" ht="20.100000000000001" customHeight="1" x14ac:dyDescent="0.2">
      <c r="A66" s="2034"/>
      <c r="B66" s="2039" t="s">
        <v>351</v>
      </c>
      <c r="C66" s="2039"/>
      <c r="D66" s="612">
        <v>117</v>
      </c>
      <c r="E66" s="613">
        <v>531</v>
      </c>
      <c r="F66" s="1608">
        <v>621</v>
      </c>
      <c r="G66" s="613">
        <v>6</v>
      </c>
      <c r="H66" s="613">
        <v>106</v>
      </c>
      <c r="I66" s="613">
        <v>5</v>
      </c>
      <c r="J66" s="613"/>
      <c r="K66" s="614"/>
      <c r="M66" s="392">
        <f t="shared" si="30"/>
        <v>117</v>
      </c>
      <c r="N66" s="392">
        <f t="shared" si="31"/>
        <v>0</v>
      </c>
    </row>
    <row r="67" spans="1:15" ht="20.100000000000001" customHeight="1" x14ac:dyDescent="0.2">
      <c r="A67" s="2034"/>
      <c r="B67" s="2039" t="s">
        <v>352</v>
      </c>
      <c r="C67" s="2039"/>
      <c r="D67" s="1604">
        <v>171</v>
      </c>
      <c r="E67" s="1607">
        <v>556</v>
      </c>
      <c r="F67" s="1608">
        <v>951</v>
      </c>
      <c r="G67" s="251"/>
      <c r="H67" s="251">
        <v>12</v>
      </c>
      <c r="I67" s="251">
        <v>109</v>
      </c>
      <c r="J67" s="251">
        <v>39</v>
      </c>
      <c r="K67" s="294">
        <v>11</v>
      </c>
      <c r="M67" s="392">
        <f t="shared" si="30"/>
        <v>171</v>
      </c>
      <c r="N67" s="392">
        <f t="shared" si="31"/>
        <v>0</v>
      </c>
    </row>
    <row r="68" spans="1:15" ht="20.100000000000001" customHeight="1" thickBot="1" x14ac:dyDescent="0.25">
      <c r="A68" s="2034"/>
      <c r="B68" s="2039" t="s">
        <v>253</v>
      </c>
      <c r="C68" s="2039"/>
      <c r="D68" s="615">
        <v>2830</v>
      </c>
      <c r="E68" s="419">
        <v>607</v>
      </c>
      <c r="F68" s="1608">
        <v>17200</v>
      </c>
      <c r="G68" s="251">
        <v>2754</v>
      </c>
      <c r="H68" s="251">
        <v>76</v>
      </c>
      <c r="I68" s="251"/>
      <c r="J68" s="251"/>
      <c r="K68" s="294"/>
      <c r="M68" s="392">
        <f>SUM(G68:K68)</f>
        <v>2830</v>
      </c>
      <c r="N68" s="392">
        <f t="shared" si="31"/>
        <v>0</v>
      </c>
    </row>
    <row r="69" spans="1:15" ht="20.100000000000001" customHeight="1" thickTop="1" thickBot="1" x14ac:dyDescent="0.25">
      <c r="A69" s="2035"/>
      <c r="B69" s="2031" t="s">
        <v>572</v>
      </c>
      <c r="C69" s="2040"/>
      <c r="D69" s="295">
        <f>SUM(D62:D68)</f>
        <v>6878</v>
      </c>
      <c r="E69" s="296">
        <f>ROUND(F69/D69*100,0)</f>
        <v>605</v>
      </c>
      <c r="F69" s="297">
        <f t="shared" ref="F69:K69" si="32">SUM(F62:F68)</f>
        <v>41583</v>
      </c>
      <c r="G69" s="298">
        <f t="shared" si="32"/>
        <v>6380</v>
      </c>
      <c r="H69" s="298">
        <f t="shared" si="32"/>
        <v>285</v>
      </c>
      <c r="I69" s="298">
        <f t="shared" si="32"/>
        <v>150</v>
      </c>
      <c r="J69" s="298">
        <f t="shared" si="32"/>
        <v>44</v>
      </c>
      <c r="K69" s="413">
        <f t="shared" si="32"/>
        <v>19</v>
      </c>
      <c r="M69" s="392">
        <f t="shared" si="30"/>
        <v>6878</v>
      </c>
      <c r="N69" s="392">
        <f t="shared" si="31"/>
        <v>0</v>
      </c>
    </row>
    <row r="70" spans="1:15" ht="20.100000000000001" customHeight="1" x14ac:dyDescent="0.2">
      <c r="A70" s="2033" t="s">
        <v>321</v>
      </c>
      <c r="B70" s="2041" t="s">
        <v>315</v>
      </c>
      <c r="C70" s="2041"/>
      <c r="D70" s="1797">
        <v>437</v>
      </c>
      <c r="E70" s="1798">
        <v>523</v>
      </c>
      <c r="F70" s="1799">
        <v>2290</v>
      </c>
      <c r="G70" s="1798"/>
      <c r="H70" s="1798"/>
      <c r="I70" s="1798">
        <v>104</v>
      </c>
      <c r="J70" s="1798">
        <v>319</v>
      </c>
      <c r="K70" s="1800">
        <v>14</v>
      </c>
      <c r="M70" s="392">
        <f t="shared" ref="M70:M87" si="33">SUM(G70:K70)</f>
        <v>437</v>
      </c>
      <c r="N70" s="392">
        <f t="shared" ref="N70:N88" si="34">M70-D70</f>
        <v>0</v>
      </c>
    </row>
    <row r="71" spans="1:15" ht="20.100000000000001" customHeight="1" x14ac:dyDescent="0.2">
      <c r="A71" s="2034"/>
      <c r="B71" s="2028" t="s">
        <v>353</v>
      </c>
      <c r="C71" s="2028"/>
      <c r="D71" s="1801">
        <v>404</v>
      </c>
      <c r="E71" s="1802">
        <v>540</v>
      </c>
      <c r="F71" s="1803">
        <v>2180</v>
      </c>
      <c r="G71" s="1802"/>
      <c r="H71" s="1802">
        <v>147</v>
      </c>
      <c r="I71" s="1802">
        <v>247</v>
      </c>
      <c r="J71" s="1802">
        <v>10</v>
      </c>
      <c r="K71" s="1804"/>
      <c r="M71" s="392">
        <f t="shared" si="33"/>
        <v>404</v>
      </c>
      <c r="N71" s="392">
        <f t="shared" si="34"/>
        <v>0</v>
      </c>
    </row>
    <row r="72" spans="1:15" ht="20.100000000000001" customHeight="1" thickBot="1" x14ac:dyDescent="0.25">
      <c r="A72" s="2034"/>
      <c r="B72" s="2039" t="s">
        <v>254</v>
      </c>
      <c r="C72" s="2039"/>
      <c r="D72" s="1805">
        <v>1020</v>
      </c>
      <c r="E72" s="1806">
        <v>541</v>
      </c>
      <c r="F72" s="1803">
        <v>5520</v>
      </c>
      <c r="G72" s="1802"/>
      <c r="H72" s="1802"/>
      <c r="I72" s="1802">
        <v>166</v>
      </c>
      <c r="J72" s="1802">
        <v>726</v>
      </c>
      <c r="K72" s="1804">
        <v>128</v>
      </c>
      <c r="M72" s="392">
        <f>SUM(G72:K72)</f>
        <v>1020</v>
      </c>
      <c r="N72" s="392"/>
    </row>
    <row r="73" spans="1:15" ht="20.100000000000001" customHeight="1" thickTop="1" thickBot="1" x14ac:dyDescent="0.25">
      <c r="A73" s="2066"/>
      <c r="B73" s="2042" t="s">
        <v>572</v>
      </c>
      <c r="C73" s="2043"/>
      <c r="D73" s="418">
        <f>SUM(D70:D72)</f>
        <v>1861</v>
      </c>
      <c r="E73" s="420">
        <f>ROUND(F73/D73*100,0)</f>
        <v>537</v>
      </c>
      <c r="F73" s="600">
        <f t="shared" ref="F73:K73" si="35">SUM(F70:F72)</f>
        <v>9990</v>
      </c>
      <c r="G73" s="601">
        <f t="shared" si="35"/>
        <v>0</v>
      </c>
      <c r="H73" s="601">
        <f t="shared" si="35"/>
        <v>147</v>
      </c>
      <c r="I73" s="601">
        <f t="shared" si="35"/>
        <v>517</v>
      </c>
      <c r="J73" s="601">
        <f t="shared" si="35"/>
        <v>1055</v>
      </c>
      <c r="K73" s="602">
        <f t="shared" si="35"/>
        <v>142</v>
      </c>
      <c r="M73" s="392">
        <f t="shared" si="33"/>
        <v>1861</v>
      </c>
      <c r="N73" s="392">
        <f t="shared" si="34"/>
        <v>0</v>
      </c>
    </row>
    <row r="74" spans="1:15" ht="20.100000000000001" customHeight="1" x14ac:dyDescent="0.2">
      <c r="A74" s="2065" t="s">
        <v>422</v>
      </c>
      <c r="B74" s="2044" t="s">
        <v>354</v>
      </c>
      <c r="C74" s="2044"/>
      <c r="D74" s="1602">
        <v>1630</v>
      </c>
      <c r="E74" s="1603">
        <v>500</v>
      </c>
      <c r="F74" s="1610">
        <v>8150</v>
      </c>
      <c r="G74" s="616">
        <v>1597</v>
      </c>
      <c r="H74" s="604">
        <v>4</v>
      </c>
      <c r="I74" s="604">
        <v>29</v>
      </c>
      <c r="J74" s="604"/>
      <c r="K74" s="605"/>
      <c r="M74" s="392">
        <f t="shared" si="33"/>
        <v>1630</v>
      </c>
      <c r="N74" s="392">
        <f t="shared" si="34"/>
        <v>0</v>
      </c>
    </row>
    <row r="75" spans="1:15" ht="20.100000000000001" customHeight="1" x14ac:dyDescent="0.2">
      <c r="A75" s="2034"/>
      <c r="B75" s="2039" t="s">
        <v>255</v>
      </c>
      <c r="C75" s="2039"/>
      <c r="D75" s="1604">
        <v>427</v>
      </c>
      <c r="E75" s="419">
        <v>495</v>
      </c>
      <c r="F75" s="1608">
        <v>2110</v>
      </c>
      <c r="G75" s="617">
        <v>427</v>
      </c>
      <c r="H75" s="606"/>
      <c r="I75" s="606"/>
      <c r="J75" s="606"/>
      <c r="K75" s="607"/>
      <c r="M75" s="392">
        <f>SUM(G75:K75)</f>
        <v>427</v>
      </c>
      <c r="N75" s="392"/>
    </row>
    <row r="76" spans="1:15" ht="20.100000000000001" customHeight="1" x14ac:dyDescent="0.2">
      <c r="A76" s="2034"/>
      <c r="B76" s="2028" t="s">
        <v>316</v>
      </c>
      <c r="C76" s="2045"/>
      <c r="D76" s="1604">
        <v>457</v>
      </c>
      <c r="E76" s="1702">
        <v>492</v>
      </c>
      <c r="F76" s="1608">
        <v>2250</v>
      </c>
      <c r="G76" s="617">
        <v>457</v>
      </c>
      <c r="H76" s="606"/>
      <c r="I76" s="606"/>
      <c r="J76" s="606"/>
      <c r="K76" s="607"/>
      <c r="M76" s="392">
        <f t="shared" si="33"/>
        <v>457</v>
      </c>
      <c r="N76" s="392">
        <f t="shared" si="34"/>
        <v>0</v>
      </c>
    </row>
    <row r="77" spans="1:15" ht="20.100000000000001" customHeight="1" thickBot="1" x14ac:dyDescent="0.25">
      <c r="A77" s="2034"/>
      <c r="B77" s="2028" t="s">
        <v>355</v>
      </c>
      <c r="C77" s="2028"/>
      <c r="D77" s="1606">
        <v>8</v>
      </c>
      <c r="E77" s="1702">
        <v>288</v>
      </c>
      <c r="F77" s="1608">
        <v>23</v>
      </c>
      <c r="G77" s="617"/>
      <c r="H77" s="606"/>
      <c r="I77" s="606">
        <v>8</v>
      </c>
      <c r="J77" s="606"/>
      <c r="K77" s="607"/>
      <c r="M77" s="392">
        <f t="shared" si="33"/>
        <v>8</v>
      </c>
      <c r="N77" s="392">
        <f t="shared" si="34"/>
        <v>0</v>
      </c>
      <c r="O77" s="484"/>
    </row>
    <row r="78" spans="1:15" ht="20.100000000000001" customHeight="1" thickTop="1" thickBot="1" x14ac:dyDescent="0.25">
      <c r="A78" s="2034"/>
      <c r="B78" s="2036" t="s">
        <v>572</v>
      </c>
      <c r="C78" s="2037"/>
      <c r="D78" s="295">
        <f>SUM(D74:D77)</f>
        <v>2522</v>
      </c>
      <c r="E78" s="619">
        <f>ROUND(F78/D78*100,0)</f>
        <v>497</v>
      </c>
      <c r="F78" s="620">
        <f t="shared" ref="F78:K78" si="36">SUM(F74:F77)</f>
        <v>12533</v>
      </c>
      <c r="G78" s="621">
        <f t="shared" si="36"/>
        <v>2481</v>
      </c>
      <c r="H78" s="621">
        <f t="shared" si="36"/>
        <v>4</v>
      </c>
      <c r="I78" s="621">
        <f t="shared" si="36"/>
        <v>37</v>
      </c>
      <c r="J78" s="621">
        <f t="shared" si="36"/>
        <v>0</v>
      </c>
      <c r="K78" s="622">
        <f t="shared" si="36"/>
        <v>0</v>
      </c>
      <c r="M78" s="392">
        <f>SUM(G78:K78)</f>
        <v>2522</v>
      </c>
      <c r="N78" s="392">
        <f t="shared" si="34"/>
        <v>0</v>
      </c>
    </row>
    <row r="79" spans="1:15" ht="20.100000000000001" customHeight="1" x14ac:dyDescent="0.2">
      <c r="A79" s="2033" t="s">
        <v>322</v>
      </c>
      <c r="B79" s="2038" t="s">
        <v>607</v>
      </c>
      <c r="C79" s="2038"/>
      <c r="D79" s="289">
        <v>110</v>
      </c>
      <c r="E79" s="290">
        <v>529</v>
      </c>
      <c r="F79" s="291">
        <v>582</v>
      </c>
      <c r="G79" s="290">
        <v>107</v>
      </c>
      <c r="H79" s="290">
        <v>3</v>
      </c>
      <c r="I79" s="290"/>
      <c r="J79" s="290"/>
      <c r="K79" s="292"/>
      <c r="M79" s="392">
        <f t="shared" si="33"/>
        <v>110</v>
      </c>
      <c r="N79" s="392">
        <f t="shared" si="34"/>
        <v>0</v>
      </c>
    </row>
    <row r="80" spans="1:15" ht="20.100000000000001" customHeight="1" x14ac:dyDescent="0.2">
      <c r="A80" s="2034"/>
      <c r="B80" s="2028" t="s">
        <v>608</v>
      </c>
      <c r="C80" s="2028"/>
      <c r="D80" s="1604">
        <v>21</v>
      </c>
      <c r="E80" s="1702">
        <v>476</v>
      </c>
      <c r="F80" s="1608">
        <v>100</v>
      </c>
      <c r="G80" s="251">
        <v>21</v>
      </c>
      <c r="H80" s="251"/>
      <c r="I80" s="251"/>
      <c r="J80" s="251"/>
      <c r="K80" s="294"/>
      <c r="M80" s="392">
        <f t="shared" si="33"/>
        <v>21</v>
      </c>
      <c r="N80" s="392">
        <f t="shared" si="34"/>
        <v>0</v>
      </c>
    </row>
    <row r="81" spans="1:14" ht="20.100000000000001" customHeight="1" x14ac:dyDescent="0.2">
      <c r="A81" s="2034"/>
      <c r="B81" s="2028" t="s">
        <v>609</v>
      </c>
      <c r="C81" s="2028"/>
      <c r="D81" s="1604">
        <v>5</v>
      </c>
      <c r="E81" s="1702">
        <v>601</v>
      </c>
      <c r="F81" s="1608">
        <v>30</v>
      </c>
      <c r="G81" s="251">
        <v>5</v>
      </c>
      <c r="H81" s="251"/>
      <c r="I81" s="251"/>
      <c r="J81" s="251"/>
      <c r="K81" s="294"/>
      <c r="M81" s="392">
        <f t="shared" si="33"/>
        <v>5</v>
      </c>
      <c r="N81" s="392">
        <f t="shared" si="34"/>
        <v>0</v>
      </c>
    </row>
    <row r="82" spans="1:14" ht="20.100000000000001" customHeight="1" x14ac:dyDescent="0.2">
      <c r="A82" s="2034"/>
      <c r="B82" s="2028" t="s">
        <v>610</v>
      </c>
      <c r="C82" s="2028"/>
      <c r="D82" s="1604">
        <v>77</v>
      </c>
      <c r="E82" s="1702">
        <v>453</v>
      </c>
      <c r="F82" s="1608">
        <v>349</v>
      </c>
      <c r="G82" s="251"/>
      <c r="H82" s="251">
        <v>20</v>
      </c>
      <c r="I82" s="251">
        <v>35</v>
      </c>
      <c r="J82" s="251">
        <v>22</v>
      </c>
      <c r="K82" s="294"/>
      <c r="M82" s="392">
        <f t="shared" si="33"/>
        <v>77</v>
      </c>
      <c r="N82" s="392">
        <f t="shared" si="34"/>
        <v>0</v>
      </c>
    </row>
    <row r="83" spans="1:14" ht="20.100000000000001" customHeight="1" x14ac:dyDescent="0.2">
      <c r="A83" s="2034"/>
      <c r="B83" s="2028" t="s">
        <v>611</v>
      </c>
      <c r="C83" s="2028"/>
      <c r="D83" s="1604"/>
      <c r="E83" s="1702"/>
      <c r="F83" s="1608"/>
      <c r="G83" s="251"/>
      <c r="H83" s="251"/>
      <c r="I83" s="251"/>
      <c r="J83" s="251"/>
      <c r="K83" s="294"/>
      <c r="M83" s="392">
        <f t="shared" si="33"/>
        <v>0</v>
      </c>
      <c r="N83" s="392">
        <f t="shared" si="34"/>
        <v>0</v>
      </c>
    </row>
    <row r="84" spans="1:14" ht="20.100000000000001" customHeight="1" x14ac:dyDescent="0.2">
      <c r="A84" s="2034"/>
      <c r="B84" s="2028" t="s">
        <v>612</v>
      </c>
      <c r="C84" s="2028"/>
      <c r="D84" s="1604"/>
      <c r="E84" s="1702"/>
      <c r="F84" s="1608"/>
      <c r="G84" s="251"/>
      <c r="H84" s="251"/>
      <c r="I84" s="251"/>
      <c r="J84" s="251"/>
      <c r="K84" s="294"/>
      <c r="M84" s="392">
        <f t="shared" si="33"/>
        <v>0</v>
      </c>
      <c r="N84" s="392">
        <f t="shared" si="34"/>
        <v>0</v>
      </c>
    </row>
    <row r="85" spans="1:14" ht="20.100000000000001" customHeight="1" x14ac:dyDescent="0.2">
      <c r="A85" s="2034"/>
      <c r="B85" s="2028" t="s">
        <v>613</v>
      </c>
      <c r="C85" s="2028"/>
      <c r="D85" s="1604">
        <v>3</v>
      </c>
      <c r="E85" s="1702">
        <v>400</v>
      </c>
      <c r="F85" s="1608">
        <v>12</v>
      </c>
      <c r="G85" s="251">
        <v>3</v>
      </c>
      <c r="H85" s="251"/>
      <c r="I85" s="251"/>
      <c r="J85" s="251"/>
      <c r="K85" s="294"/>
      <c r="M85" s="392">
        <f t="shared" si="33"/>
        <v>3</v>
      </c>
      <c r="N85" s="392">
        <f t="shared" si="34"/>
        <v>0</v>
      </c>
    </row>
    <row r="86" spans="1:14" ht="20.100000000000001" customHeight="1" thickBot="1" x14ac:dyDescent="0.25">
      <c r="A86" s="2034"/>
      <c r="B86" s="2028" t="s">
        <v>614</v>
      </c>
      <c r="C86" s="2028"/>
      <c r="D86" s="1606">
        <v>8</v>
      </c>
      <c r="E86" s="1702">
        <v>350</v>
      </c>
      <c r="F86" s="1608">
        <v>28</v>
      </c>
      <c r="G86" s="251"/>
      <c r="H86" s="251"/>
      <c r="I86" s="251"/>
      <c r="J86" s="251">
        <v>8</v>
      </c>
      <c r="K86" s="294"/>
      <c r="M86" s="392">
        <f>SUM(G86:K86)</f>
        <v>8</v>
      </c>
      <c r="N86" s="392">
        <f t="shared" si="34"/>
        <v>0</v>
      </c>
    </row>
    <row r="87" spans="1:14" ht="20.100000000000001" customHeight="1" thickTop="1" thickBot="1" x14ac:dyDescent="0.25">
      <c r="A87" s="2035"/>
      <c r="B87" s="2031" t="s">
        <v>572</v>
      </c>
      <c r="C87" s="2032"/>
      <c r="D87" s="295">
        <f>SUM(G87:K87)</f>
        <v>224</v>
      </c>
      <c r="E87" s="619">
        <f>ROUND(F87/D87*100,0)</f>
        <v>492</v>
      </c>
      <c r="F87" s="297">
        <f t="shared" ref="F87:K87" si="37">SUM(F79:F86)</f>
        <v>1101</v>
      </c>
      <c r="G87" s="298">
        <f t="shared" si="37"/>
        <v>136</v>
      </c>
      <c r="H87" s="298">
        <f t="shared" si="37"/>
        <v>23</v>
      </c>
      <c r="I87" s="298">
        <f t="shared" si="37"/>
        <v>35</v>
      </c>
      <c r="J87" s="298">
        <f t="shared" si="37"/>
        <v>30</v>
      </c>
      <c r="K87" s="413">
        <f t="shared" si="37"/>
        <v>0</v>
      </c>
      <c r="M87" s="392">
        <f t="shared" si="33"/>
        <v>224</v>
      </c>
      <c r="N87" s="392">
        <f t="shared" si="34"/>
        <v>0</v>
      </c>
    </row>
    <row r="88" spans="1:14" ht="20.100000000000001" customHeight="1" thickBot="1" x14ac:dyDescent="0.25">
      <c r="A88" s="272" t="s">
        <v>484</v>
      </c>
      <c r="B88" s="2029" t="s">
        <v>364</v>
      </c>
      <c r="C88" s="2030"/>
      <c r="D88" s="273">
        <v>3610</v>
      </c>
      <c r="E88" s="274">
        <v>510</v>
      </c>
      <c r="F88" s="275">
        <v>18400</v>
      </c>
      <c r="G88" s="276">
        <v>2973</v>
      </c>
      <c r="H88" s="276">
        <v>382</v>
      </c>
      <c r="I88" s="276">
        <v>191</v>
      </c>
      <c r="J88" s="276">
        <v>57</v>
      </c>
      <c r="K88" s="414">
        <v>7</v>
      </c>
      <c r="M88" s="392">
        <f>SUM(G88:K88)</f>
        <v>3610</v>
      </c>
      <c r="N88" s="392">
        <f t="shared" si="34"/>
        <v>0</v>
      </c>
    </row>
    <row r="89" spans="1:14" x14ac:dyDescent="0.2">
      <c r="A89" s="2027" t="s">
        <v>730</v>
      </c>
      <c r="B89" s="2027"/>
      <c r="C89" s="2027"/>
      <c r="D89" s="2027"/>
      <c r="E89" s="2027"/>
      <c r="F89" s="2027"/>
      <c r="G89" s="2027"/>
      <c r="H89" s="2027"/>
      <c r="I89" s="2027"/>
      <c r="J89" s="2027"/>
      <c r="K89" s="2027"/>
    </row>
  </sheetData>
  <mergeCells count="120">
    <mergeCell ref="B30:C30"/>
    <mergeCell ref="B31:C31"/>
    <mergeCell ref="B29:C29"/>
    <mergeCell ref="B46:C46"/>
    <mergeCell ref="B47:C4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29:A30"/>
    <mergeCell ref="A31:A34"/>
    <mergeCell ref="A35:A43"/>
    <mergeCell ref="A44:A53"/>
    <mergeCell ref="A74:A78"/>
    <mergeCell ref="A54:A57"/>
    <mergeCell ref="A58:A61"/>
    <mergeCell ref="A62:A69"/>
    <mergeCell ref="A70:A73"/>
    <mergeCell ref="AB4:AB6"/>
    <mergeCell ref="N5:O6"/>
    <mergeCell ref="X4:X6"/>
    <mergeCell ref="Y4:Y6"/>
    <mergeCell ref="Z4:Z6"/>
    <mergeCell ref="AA4:AA6"/>
    <mergeCell ref="W3:W5"/>
    <mergeCell ref="A7:C7"/>
    <mergeCell ref="A3:C6"/>
    <mergeCell ref="D3:D6"/>
    <mergeCell ref="A21:A24"/>
    <mergeCell ref="B24:C24"/>
    <mergeCell ref="S7:T7"/>
    <mergeCell ref="S8:T8"/>
    <mergeCell ref="S9:T9"/>
    <mergeCell ref="S3:T6"/>
    <mergeCell ref="B25:C25"/>
    <mergeCell ref="B23:C23"/>
    <mergeCell ref="S10:T10"/>
    <mergeCell ref="B21:C21"/>
    <mergeCell ref="B22:C22"/>
    <mergeCell ref="A25:A28"/>
    <mergeCell ref="B27:C27"/>
    <mergeCell ref="B28:C28"/>
    <mergeCell ref="B26:C26"/>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F3:F6"/>
    <mergeCell ref="B15:C15"/>
    <mergeCell ref="B19:C19"/>
    <mergeCell ref="B20:C20"/>
    <mergeCell ref="B11:C11"/>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A89:K89"/>
    <mergeCell ref="B80:C80"/>
    <mergeCell ref="B81:C81"/>
    <mergeCell ref="B82:C82"/>
    <mergeCell ref="B83:C83"/>
    <mergeCell ref="B88:C88"/>
    <mergeCell ref="B84:C84"/>
    <mergeCell ref="B85:C85"/>
    <mergeCell ref="B86:C86"/>
    <mergeCell ref="B87:C87"/>
    <mergeCell ref="A79:A87"/>
  </mergeCells>
  <phoneticPr fontId="5"/>
  <printOptions horizontalCentered="1"/>
  <pageMargins left="0.59055118110236227" right="0.59055118110236227" top="0.59055118110236227" bottom="0.39370078740157483" header="0.51181102362204722" footer="0.31496062992125984"/>
  <pageSetup paperSize="9" firstPageNumber="7" fitToHeight="2" pageOrder="overThenDown" orientation="portrait" useFirstPageNumber="1" r:id="rId1"/>
  <headerFooter scaleWithDoc="0" alignWithMargins="0">
    <oddFooter>&amp;C&amp;14-&amp;P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zoomScale="80" zoomScaleNormal="100" zoomScaleSheetLayoutView="80" workbookViewId="0">
      <selection activeCell="D70" sqref="D70"/>
    </sheetView>
  </sheetViews>
  <sheetFormatPr defaultColWidth="9" defaultRowHeight="12" x14ac:dyDescent="0.15"/>
  <cols>
    <col min="1" max="1" width="3.33203125" style="2" customWidth="1"/>
    <col min="2" max="2" width="18" style="1" bestFit="1" customWidth="1"/>
    <col min="3" max="3" width="6.77734375" style="1" bestFit="1" customWidth="1"/>
    <col min="4" max="4" width="10.6640625" style="1" customWidth="1"/>
    <col min="5" max="11" width="8.109375" style="1" customWidth="1"/>
    <col min="12" max="16384" width="9" style="1"/>
  </cols>
  <sheetData>
    <row r="1" spans="1:13" ht="16.2" x14ac:dyDescent="0.2">
      <c r="A1" s="2137" t="s">
        <v>713</v>
      </c>
      <c r="B1" s="2137"/>
      <c r="C1" s="2137"/>
      <c r="D1" s="2137"/>
      <c r="E1" s="2137"/>
      <c r="F1" s="2137"/>
      <c r="G1" s="2137"/>
      <c r="H1" s="2137"/>
      <c r="I1" s="2137"/>
      <c r="J1" s="2137"/>
      <c r="K1" s="153"/>
    </row>
    <row r="3" spans="1:13" ht="13.8" thickBot="1" x14ac:dyDescent="0.2">
      <c r="A3" s="2147" t="s">
        <v>470</v>
      </c>
      <c r="B3" s="2147"/>
      <c r="C3" s="2147"/>
      <c r="D3" s="4"/>
      <c r="E3" s="4"/>
      <c r="F3" s="4"/>
      <c r="G3" s="4"/>
      <c r="H3" s="4"/>
      <c r="I3" s="2152" t="s">
        <v>294</v>
      </c>
      <c r="J3" s="2152"/>
      <c r="K3" s="162"/>
    </row>
    <row r="4" spans="1:13" ht="13.2" x14ac:dyDescent="0.15">
      <c r="A4" s="5"/>
      <c r="B4" s="6" t="s">
        <v>286</v>
      </c>
      <c r="C4" s="2125" t="s">
        <v>311</v>
      </c>
      <c r="D4" s="2140"/>
      <c r="E4" s="2145" t="s">
        <v>305</v>
      </c>
      <c r="F4" s="2145"/>
      <c r="G4" s="2145" t="s">
        <v>310</v>
      </c>
      <c r="H4" s="2145"/>
      <c r="I4" s="2145" t="s">
        <v>306</v>
      </c>
      <c r="J4" s="2151"/>
      <c r="K4" s="162"/>
    </row>
    <row r="5" spans="1:13" ht="13.2" x14ac:dyDescent="0.15">
      <c r="A5" s="5"/>
      <c r="B5" s="28" t="s">
        <v>309</v>
      </c>
      <c r="C5" s="2141">
        <f>SUM(E5:J5)</f>
        <v>256840</v>
      </c>
      <c r="D5" s="2142"/>
      <c r="E5" s="2148">
        <v>250580</v>
      </c>
      <c r="F5" s="2148"/>
      <c r="G5" s="2148">
        <v>3919</v>
      </c>
      <c r="H5" s="2148"/>
      <c r="I5" s="2148">
        <v>2341</v>
      </c>
      <c r="J5" s="2149"/>
      <c r="K5" s="12"/>
    </row>
    <row r="6" spans="1:13" ht="13.2" x14ac:dyDescent="0.15">
      <c r="A6" s="5"/>
      <c r="B6" s="7" t="s">
        <v>307</v>
      </c>
      <c r="C6" s="2143">
        <f>SUM(E6:J6)</f>
        <v>233416</v>
      </c>
      <c r="D6" s="2144"/>
      <c r="E6" s="2146">
        <v>228896</v>
      </c>
      <c r="F6" s="2146"/>
      <c r="G6" s="2146">
        <v>2590</v>
      </c>
      <c r="H6" s="2146"/>
      <c r="I6" s="2146">
        <v>1930</v>
      </c>
      <c r="J6" s="2150"/>
      <c r="K6" s="12"/>
    </row>
    <row r="7" spans="1:13" s="3" customFormat="1" ht="13.8" thickBot="1" x14ac:dyDescent="0.2">
      <c r="A7" s="8"/>
      <c r="B7" s="9" t="s">
        <v>308</v>
      </c>
      <c r="C7" s="2138">
        <f>C6/C5*100</f>
        <v>90.879925245288888</v>
      </c>
      <c r="D7" s="2139"/>
      <c r="E7" s="2138">
        <f>E6/E5*100</f>
        <v>91.346476175273366</v>
      </c>
      <c r="F7" s="2139"/>
      <c r="G7" s="2138">
        <f t="shared" ref="G7" si="0">G6/G5*100</f>
        <v>66.088287828527683</v>
      </c>
      <c r="H7" s="2139"/>
      <c r="I7" s="2138">
        <f t="shared" ref="I7" si="1">I6/I5*100</f>
        <v>82.44340025630072</v>
      </c>
      <c r="J7" s="2139"/>
      <c r="K7" s="163"/>
    </row>
    <row r="8" spans="1:13" s="3" customFormat="1" ht="13.2" x14ac:dyDescent="0.15">
      <c r="A8" s="8"/>
      <c r="B8" s="10"/>
      <c r="C8" s="2154" t="s">
        <v>462</v>
      </c>
      <c r="D8" s="2154"/>
      <c r="E8" s="2154"/>
      <c r="F8" s="2154"/>
      <c r="G8" s="2154"/>
      <c r="H8" s="2154"/>
      <c r="I8" s="2154"/>
      <c r="J8" s="2154"/>
      <c r="K8" s="164"/>
    </row>
    <row r="9" spans="1:13" s="3" customFormat="1" ht="13.2" x14ac:dyDescent="0.15">
      <c r="A9" s="8"/>
      <c r="B9" s="10"/>
      <c r="C9" s="11"/>
      <c r="D9" s="10"/>
      <c r="E9" s="10"/>
      <c r="F9" s="10"/>
      <c r="G9" s="10"/>
      <c r="H9" s="10"/>
      <c r="I9" s="10"/>
      <c r="J9" s="10"/>
      <c r="K9" s="10"/>
    </row>
    <row r="10" spans="1:13" ht="13.2" x14ac:dyDescent="0.15">
      <c r="A10" s="2147" t="s">
        <v>469</v>
      </c>
      <c r="B10" s="2147"/>
      <c r="C10" s="2147"/>
      <c r="D10" s="13"/>
      <c r="E10" s="12"/>
      <c r="F10" s="12"/>
      <c r="G10" s="4"/>
      <c r="H10" s="4"/>
      <c r="I10" s="4"/>
      <c r="J10" s="4"/>
      <c r="K10" s="4"/>
    </row>
    <row r="11" spans="1:13" ht="12.6" thickBot="1" x14ac:dyDescent="0.2">
      <c r="A11" s="2135" t="s">
        <v>471</v>
      </c>
      <c r="B11" s="2135"/>
      <c r="C11" s="2135"/>
      <c r="D11" s="4"/>
      <c r="E11" s="4"/>
      <c r="F11" s="4"/>
      <c r="G11" s="4"/>
      <c r="H11" s="4"/>
      <c r="I11" s="4"/>
      <c r="J11" s="4"/>
      <c r="K11" s="4"/>
    </row>
    <row r="12" spans="1:13" ht="12" customHeight="1" x14ac:dyDescent="0.15">
      <c r="A12" s="14"/>
      <c r="B12" s="2130" t="s">
        <v>580</v>
      </c>
      <c r="C12" s="2122" t="s">
        <v>581</v>
      </c>
      <c r="D12" s="2133" t="s">
        <v>582</v>
      </c>
      <c r="E12" s="2125" t="s">
        <v>463</v>
      </c>
      <c r="F12" s="2126"/>
      <c r="G12" s="2126"/>
      <c r="H12" s="2127"/>
      <c r="I12" s="4"/>
      <c r="J12" s="4"/>
      <c r="K12" s="4"/>
    </row>
    <row r="13" spans="1:13" ht="12.6" thickBot="1" x14ac:dyDescent="0.2">
      <c r="A13" s="14"/>
      <c r="B13" s="2153"/>
      <c r="C13" s="2134"/>
      <c r="D13" s="2134"/>
      <c r="E13" s="15" t="s">
        <v>289</v>
      </c>
      <c r="F13" s="15" t="s">
        <v>290</v>
      </c>
      <c r="G13" s="15" t="s">
        <v>291</v>
      </c>
      <c r="H13" s="16" t="s">
        <v>292</v>
      </c>
      <c r="I13" s="4"/>
      <c r="J13" s="4"/>
      <c r="K13" s="4"/>
    </row>
    <row r="14" spans="1:13" ht="15" customHeight="1" x14ac:dyDescent="0.15">
      <c r="A14" s="14"/>
      <c r="B14" s="1473" t="s">
        <v>583</v>
      </c>
      <c r="C14" s="2122" t="s">
        <v>293</v>
      </c>
      <c r="D14" s="18">
        <v>5480</v>
      </c>
      <c r="E14" s="1472">
        <v>87.2</v>
      </c>
      <c r="F14" s="1472">
        <v>11.5</v>
      </c>
      <c r="G14" s="1472">
        <v>1.2</v>
      </c>
      <c r="H14" s="1214"/>
      <c r="I14" s="4"/>
      <c r="J14" s="4"/>
      <c r="K14" s="4"/>
      <c r="L14" s="4"/>
      <c r="M14" s="4"/>
    </row>
    <row r="15" spans="1:13" ht="15" customHeight="1" x14ac:dyDescent="0.15">
      <c r="A15" s="14"/>
      <c r="B15" s="1473" t="s">
        <v>584</v>
      </c>
      <c r="C15" s="2123"/>
      <c r="D15" s="18">
        <v>832</v>
      </c>
      <c r="E15" s="1472">
        <v>83.5</v>
      </c>
      <c r="F15" s="1472">
        <v>14.5</v>
      </c>
      <c r="G15" s="1472">
        <v>0.9</v>
      </c>
      <c r="H15" s="256">
        <v>1.1000000000000001</v>
      </c>
      <c r="I15" s="4"/>
      <c r="J15" s="4"/>
      <c r="K15" s="4"/>
      <c r="L15" s="4"/>
      <c r="M15" s="4"/>
    </row>
    <row r="16" spans="1:13" ht="15" customHeight="1" x14ac:dyDescent="0.15">
      <c r="A16" s="14"/>
      <c r="B16" s="1473" t="s">
        <v>648</v>
      </c>
      <c r="C16" s="2123"/>
      <c r="D16" s="18">
        <v>157</v>
      </c>
      <c r="E16" s="1472">
        <v>99.2</v>
      </c>
      <c r="F16" s="1472">
        <v>0.8</v>
      </c>
      <c r="G16" s="1472"/>
      <c r="H16" s="1471"/>
      <c r="I16" s="4"/>
      <c r="J16" s="4"/>
      <c r="K16" s="4"/>
      <c r="L16" s="4"/>
      <c r="M16" s="4"/>
    </row>
    <row r="17" spans="1:13" ht="15" customHeight="1" x14ac:dyDescent="0.15">
      <c r="A17" s="14"/>
      <c r="B17" s="1474" t="s">
        <v>585</v>
      </c>
      <c r="C17" s="2123"/>
      <c r="D17" s="18">
        <v>5</v>
      </c>
      <c r="E17" s="1472">
        <v>100</v>
      </c>
      <c r="F17" s="1472"/>
      <c r="G17" s="1472"/>
      <c r="H17" s="1471"/>
      <c r="I17" s="4"/>
      <c r="J17" s="4"/>
      <c r="K17" s="4"/>
      <c r="L17" s="4"/>
      <c r="M17" s="4"/>
    </row>
    <row r="18" spans="1:13" ht="15" customHeight="1" x14ac:dyDescent="0.15">
      <c r="A18" s="14"/>
      <c r="B18" s="1474" t="s">
        <v>649</v>
      </c>
      <c r="C18" s="2123"/>
      <c r="D18" s="20">
        <v>188</v>
      </c>
      <c r="E18" s="257">
        <v>7.1</v>
      </c>
      <c r="F18" s="1472">
        <v>90.3</v>
      </c>
      <c r="G18" s="1472">
        <v>3</v>
      </c>
      <c r="H18" s="1471"/>
      <c r="I18" s="4"/>
      <c r="J18" s="4"/>
      <c r="K18" s="4"/>
      <c r="L18" s="4"/>
      <c r="M18" s="4"/>
    </row>
    <row r="19" spans="1:13" ht="15" customHeight="1" x14ac:dyDescent="0.15">
      <c r="A19" s="14"/>
      <c r="B19" s="1474" t="s">
        <v>586</v>
      </c>
      <c r="C19" s="2123"/>
      <c r="D19" s="20">
        <v>2</v>
      </c>
      <c r="E19" s="257">
        <v>81.7</v>
      </c>
      <c r="F19" s="257">
        <v>18.3</v>
      </c>
      <c r="G19" s="257"/>
      <c r="H19" s="1471"/>
      <c r="I19" s="4"/>
      <c r="J19" s="4"/>
      <c r="K19" s="4"/>
      <c r="L19" s="4"/>
      <c r="M19" s="4"/>
    </row>
    <row r="20" spans="1:13" ht="15" customHeight="1" x14ac:dyDescent="0.15">
      <c r="A20" s="14"/>
      <c r="B20" s="1474" t="s">
        <v>587</v>
      </c>
      <c r="C20" s="2123"/>
      <c r="D20" s="20">
        <v>152043</v>
      </c>
      <c r="E20" s="257">
        <v>95.7</v>
      </c>
      <c r="F20" s="257">
        <v>4</v>
      </c>
      <c r="G20" s="257">
        <v>0.2</v>
      </c>
      <c r="H20" s="256">
        <v>0.1</v>
      </c>
      <c r="I20" s="4"/>
      <c r="J20" s="4"/>
      <c r="K20" s="4"/>
      <c r="L20" s="4"/>
      <c r="M20" s="4"/>
    </row>
    <row r="21" spans="1:13" ht="15" customHeight="1" x14ac:dyDescent="0.15">
      <c r="A21" s="14"/>
      <c r="B21" s="1474" t="s">
        <v>568</v>
      </c>
      <c r="C21" s="2123"/>
      <c r="D21" s="20">
        <v>82</v>
      </c>
      <c r="E21" s="257">
        <v>90.4</v>
      </c>
      <c r="F21" s="257">
        <v>5.9</v>
      </c>
      <c r="G21" s="257">
        <v>2.8</v>
      </c>
      <c r="H21" s="256">
        <v>1</v>
      </c>
      <c r="I21" s="4"/>
      <c r="J21" s="4"/>
      <c r="K21" s="4"/>
      <c r="L21" s="4"/>
      <c r="M21" s="4"/>
    </row>
    <row r="22" spans="1:13" ht="15" customHeight="1" x14ac:dyDescent="0.15">
      <c r="A22" s="14"/>
      <c r="B22" s="1474" t="s">
        <v>650</v>
      </c>
      <c r="C22" s="2123"/>
      <c r="D22" s="20">
        <v>1</v>
      </c>
      <c r="E22" s="257"/>
      <c r="F22" s="257">
        <v>100</v>
      </c>
      <c r="G22" s="257"/>
      <c r="H22" s="1471"/>
      <c r="I22" s="4"/>
      <c r="J22" s="4"/>
      <c r="K22" s="4"/>
      <c r="L22" s="4"/>
      <c r="M22" s="4"/>
    </row>
    <row r="23" spans="1:13" ht="15" customHeight="1" x14ac:dyDescent="0.15">
      <c r="A23" s="14"/>
      <c r="B23" s="1474" t="s">
        <v>588</v>
      </c>
      <c r="C23" s="2123"/>
      <c r="D23" s="20">
        <v>79</v>
      </c>
      <c r="E23" s="257">
        <v>95.6</v>
      </c>
      <c r="F23" s="257">
        <v>2</v>
      </c>
      <c r="G23" s="257">
        <v>2.4</v>
      </c>
      <c r="H23" s="258"/>
      <c r="I23" s="4"/>
      <c r="J23" s="4"/>
      <c r="K23" s="4"/>
      <c r="L23" s="4"/>
      <c r="M23" s="4"/>
    </row>
    <row r="24" spans="1:13" ht="15" customHeight="1" x14ac:dyDescent="0.15">
      <c r="A24" s="14"/>
      <c r="B24" s="1474" t="s">
        <v>651</v>
      </c>
      <c r="C24" s="2123"/>
      <c r="D24" s="18">
        <v>905</v>
      </c>
      <c r="E24" s="1472">
        <v>75.3</v>
      </c>
      <c r="F24" s="1472">
        <v>23.2</v>
      </c>
      <c r="G24" s="1472">
        <v>0.8</v>
      </c>
      <c r="H24" s="258">
        <v>0.7</v>
      </c>
      <c r="I24" s="4"/>
      <c r="J24" s="4"/>
      <c r="K24" s="4"/>
      <c r="L24" s="4"/>
      <c r="M24" s="4"/>
    </row>
    <row r="25" spans="1:13" ht="15" customHeight="1" x14ac:dyDescent="0.15">
      <c r="A25" s="14"/>
      <c r="B25" s="1474" t="s">
        <v>589</v>
      </c>
      <c r="C25" s="2123"/>
      <c r="D25" s="20">
        <v>117</v>
      </c>
      <c r="E25" s="257">
        <v>82.5</v>
      </c>
      <c r="F25" s="257">
        <v>17.5</v>
      </c>
      <c r="G25" s="257"/>
      <c r="H25" s="256"/>
      <c r="I25" s="4"/>
      <c r="J25" s="4"/>
      <c r="K25" s="4"/>
      <c r="L25" s="4"/>
      <c r="M25" s="4"/>
    </row>
    <row r="26" spans="1:13" ht="15" customHeight="1" x14ac:dyDescent="0.15">
      <c r="A26" s="14"/>
      <c r="B26" s="1474" t="s">
        <v>590</v>
      </c>
      <c r="C26" s="2123"/>
      <c r="D26" s="20">
        <v>4153</v>
      </c>
      <c r="E26" s="257">
        <v>81.7</v>
      </c>
      <c r="F26" s="257">
        <v>16.5</v>
      </c>
      <c r="G26" s="257">
        <v>1.7</v>
      </c>
      <c r="H26" s="256">
        <v>0.1</v>
      </c>
      <c r="I26" s="4"/>
      <c r="J26" s="4"/>
      <c r="K26" s="4"/>
      <c r="L26" s="4"/>
      <c r="M26" s="4"/>
    </row>
    <row r="27" spans="1:13" ht="15" customHeight="1" x14ac:dyDescent="0.15">
      <c r="A27" s="14"/>
      <c r="B27" s="1474" t="s">
        <v>569</v>
      </c>
      <c r="C27" s="2123"/>
      <c r="D27" s="20">
        <v>402</v>
      </c>
      <c r="E27" s="257">
        <v>94.6</v>
      </c>
      <c r="F27" s="257">
        <v>5.4</v>
      </c>
      <c r="G27" s="1472"/>
      <c r="H27" s="1471"/>
      <c r="I27" s="4"/>
      <c r="J27" s="4"/>
      <c r="K27" s="4"/>
      <c r="L27" s="4"/>
      <c r="M27" s="4"/>
    </row>
    <row r="28" spans="1:13" ht="15" customHeight="1" x14ac:dyDescent="0.15">
      <c r="A28" s="14"/>
      <c r="B28" s="1474" t="s">
        <v>702</v>
      </c>
      <c r="C28" s="2123"/>
      <c r="D28" s="20">
        <v>211</v>
      </c>
      <c r="E28" s="257">
        <v>90.6</v>
      </c>
      <c r="F28" s="257">
        <v>7.5</v>
      </c>
      <c r="G28" s="1472">
        <v>1.9</v>
      </c>
      <c r="H28" s="1471"/>
      <c r="I28" s="4"/>
      <c r="J28" s="4"/>
      <c r="K28" s="4"/>
      <c r="L28" s="4"/>
      <c r="M28" s="4"/>
    </row>
    <row r="29" spans="1:13" ht="15" customHeight="1" x14ac:dyDescent="0.15">
      <c r="A29" s="14"/>
      <c r="B29" s="1474" t="s">
        <v>537</v>
      </c>
      <c r="C29" s="2123"/>
      <c r="D29" s="20">
        <v>21402</v>
      </c>
      <c r="E29" s="257">
        <v>85.1</v>
      </c>
      <c r="F29" s="257">
        <v>13.2</v>
      </c>
      <c r="G29" s="257">
        <v>1.3</v>
      </c>
      <c r="H29" s="256">
        <v>0.4</v>
      </c>
      <c r="I29" s="4"/>
      <c r="J29" s="4"/>
      <c r="K29" s="4"/>
      <c r="L29" s="4"/>
      <c r="M29" s="4"/>
    </row>
    <row r="30" spans="1:13" ht="15" customHeight="1" x14ac:dyDescent="0.15">
      <c r="A30" s="14"/>
      <c r="B30" s="1474" t="s">
        <v>591</v>
      </c>
      <c r="C30" s="2123"/>
      <c r="D30" s="20">
        <v>624</v>
      </c>
      <c r="E30" s="257">
        <v>95.8</v>
      </c>
      <c r="F30" s="257">
        <v>4.0999999999999996</v>
      </c>
      <c r="G30" s="1472">
        <v>0.2</v>
      </c>
      <c r="H30" s="1471"/>
      <c r="I30" s="4"/>
      <c r="J30" s="4"/>
      <c r="K30" s="4"/>
      <c r="L30" s="4"/>
      <c r="M30" s="4"/>
    </row>
    <row r="31" spans="1:13" ht="15" customHeight="1" x14ac:dyDescent="0.15">
      <c r="A31" s="14"/>
      <c r="B31" s="1474" t="s">
        <v>652</v>
      </c>
      <c r="C31" s="2123"/>
      <c r="D31" s="20">
        <v>15</v>
      </c>
      <c r="E31" s="257">
        <v>100</v>
      </c>
      <c r="F31" s="257"/>
      <c r="G31" s="1472"/>
      <c r="H31" s="1471"/>
      <c r="I31" s="4"/>
      <c r="J31" s="4"/>
      <c r="K31" s="4"/>
      <c r="L31" s="4"/>
      <c r="M31" s="4"/>
    </row>
    <row r="32" spans="1:13" ht="15" customHeight="1" x14ac:dyDescent="0.15">
      <c r="A32" s="14"/>
      <c r="B32" s="1474" t="s">
        <v>592</v>
      </c>
      <c r="C32" s="2123"/>
      <c r="D32" s="20">
        <v>55140</v>
      </c>
      <c r="E32" s="257">
        <v>89.1</v>
      </c>
      <c r="F32" s="257">
        <v>10.3</v>
      </c>
      <c r="G32" s="257">
        <v>0.6</v>
      </c>
      <c r="H32" s="256">
        <v>0.1</v>
      </c>
      <c r="I32" s="4"/>
      <c r="J32" s="4"/>
      <c r="K32" s="4"/>
      <c r="L32" s="4"/>
      <c r="M32" s="4"/>
    </row>
    <row r="33" spans="1:16" ht="15" customHeight="1" x14ac:dyDescent="0.15">
      <c r="A33" s="14"/>
      <c r="B33" s="1474" t="s">
        <v>593</v>
      </c>
      <c r="C33" s="2123"/>
      <c r="D33" s="1856" t="s">
        <v>714</v>
      </c>
      <c r="E33" s="257"/>
      <c r="F33" s="257"/>
      <c r="G33" s="257"/>
      <c r="H33" s="1471"/>
      <c r="I33" s="4"/>
      <c r="J33" s="4"/>
      <c r="K33" s="4"/>
      <c r="L33" s="4"/>
      <c r="M33" s="4"/>
    </row>
    <row r="34" spans="1:16" ht="15" customHeight="1" x14ac:dyDescent="0.15">
      <c r="A34" s="14"/>
      <c r="B34" s="1474" t="s">
        <v>653</v>
      </c>
      <c r="C34" s="2123"/>
      <c r="D34" s="20">
        <v>70</v>
      </c>
      <c r="E34" s="257">
        <v>88.5</v>
      </c>
      <c r="F34" s="257">
        <v>11.5</v>
      </c>
      <c r="G34" s="257"/>
      <c r="H34" s="1471"/>
      <c r="I34" s="4"/>
      <c r="J34" s="4"/>
      <c r="K34" s="4"/>
      <c r="L34" s="4"/>
      <c r="M34" s="4"/>
    </row>
    <row r="35" spans="1:16" ht="15" customHeight="1" x14ac:dyDescent="0.15">
      <c r="A35" s="14"/>
      <c r="B35" s="1474" t="s">
        <v>594</v>
      </c>
      <c r="C35" s="2123"/>
      <c r="D35" s="20">
        <v>687</v>
      </c>
      <c r="E35" s="257">
        <v>93.8</v>
      </c>
      <c r="F35" s="257">
        <v>5.6</v>
      </c>
      <c r="G35" s="257">
        <v>0.6</v>
      </c>
      <c r="H35" s="1471"/>
      <c r="I35" s="4"/>
      <c r="J35" s="4"/>
      <c r="K35" s="4"/>
      <c r="L35" s="4"/>
      <c r="M35" s="4"/>
    </row>
    <row r="36" spans="1:16" ht="15" customHeight="1" x14ac:dyDescent="0.15">
      <c r="A36" s="14"/>
      <c r="B36" s="1474" t="s">
        <v>295</v>
      </c>
      <c r="C36" s="2123"/>
      <c r="D36" s="20">
        <v>120</v>
      </c>
      <c r="E36" s="257">
        <v>97.9</v>
      </c>
      <c r="F36" s="257">
        <v>0.9</v>
      </c>
      <c r="G36" s="257"/>
      <c r="H36" s="1471">
        <v>1.3</v>
      </c>
      <c r="I36" s="4"/>
      <c r="J36" s="4"/>
      <c r="K36" s="4"/>
      <c r="L36" s="4"/>
      <c r="M36" s="4"/>
    </row>
    <row r="37" spans="1:16" ht="15" customHeight="1" x14ac:dyDescent="0.15">
      <c r="A37" s="14"/>
      <c r="B37" s="1474" t="s">
        <v>654</v>
      </c>
      <c r="C37" s="2123"/>
      <c r="D37" s="20">
        <v>90</v>
      </c>
      <c r="E37" s="257">
        <v>23.8</v>
      </c>
      <c r="F37" s="1472">
        <v>67.900000000000006</v>
      </c>
      <c r="G37" s="1472">
        <v>8.3000000000000007</v>
      </c>
      <c r="H37" s="1471"/>
      <c r="I37" s="4"/>
      <c r="J37" s="4"/>
      <c r="K37" s="4"/>
      <c r="L37" s="4"/>
      <c r="M37" s="4"/>
    </row>
    <row r="38" spans="1:16" ht="15" customHeight="1" x14ac:dyDescent="0.15">
      <c r="A38" s="14"/>
      <c r="B38" s="1474" t="s">
        <v>570</v>
      </c>
      <c r="C38" s="2123"/>
      <c r="D38" s="20">
        <v>4</v>
      </c>
      <c r="E38" s="257">
        <v>100</v>
      </c>
      <c r="F38" s="1472"/>
      <c r="G38" s="1472"/>
      <c r="H38" s="1471"/>
      <c r="I38" s="4"/>
      <c r="J38" s="4"/>
      <c r="K38" s="4"/>
      <c r="L38" s="4"/>
      <c r="M38" s="4"/>
    </row>
    <row r="39" spans="1:16" ht="15" customHeight="1" x14ac:dyDescent="0.15">
      <c r="A39" s="14"/>
      <c r="B39" s="1474" t="s">
        <v>615</v>
      </c>
      <c r="C39" s="2123"/>
      <c r="D39" s="20">
        <v>2531</v>
      </c>
      <c r="E39" s="257">
        <v>89.5</v>
      </c>
      <c r="F39" s="257">
        <v>9.6999999999999993</v>
      </c>
      <c r="G39" s="257">
        <v>0.6</v>
      </c>
      <c r="H39" s="256">
        <v>0.3</v>
      </c>
      <c r="I39" s="4"/>
      <c r="J39" s="4"/>
      <c r="K39" s="4"/>
      <c r="L39" s="4"/>
      <c r="M39" s="4"/>
    </row>
    <row r="40" spans="1:16" ht="15" customHeight="1" x14ac:dyDescent="0.15">
      <c r="A40" s="14"/>
      <c r="B40" s="1474" t="s">
        <v>595</v>
      </c>
      <c r="C40" s="2123"/>
      <c r="D40" s="20">
        <v>67</v>
      </c>
      <c r="E40" s="257">
        <v>67.5</v>
      </c>
      <c r="F40" s="257">
        <v>31.5</v>
      </c>
      <c r="G40" s="257">
        <v>1</v>
      </c>
      <c r="H40" s="256"/>
      <c r="I40" s="4"/>
      <c r="J40" s="4"/>
      <c r="K40" s="4"/>
      <c r="L40" s="4"/>
      <c r="M40" s="4"/>
    </row>
    <row r="41" spans="1:16" ht="15" customHeight="1" x14ac:dyDescent="0.15">
      <c r="A41" s="14"/>
      <c r="B41" s="1474" t="s">
        <v>296</v>
      </c>
      <c r="C41" s="2123"/>
      <c r="D41" s="20">
        <v>110</v>
      </c>
      <c r="E41" s="257">
        <v>97</v>
      </c>
      <c r="F41" s="1472">
        <v>3</v>
      </c>
      <c r="G41" s="1472"/>
      <c r="H41" s="1471"/>
      <c r="I41" s="4"/>
      <c r="J41" s="4"/>
      <c r="K41" s="4"/>
      <c r="L41" s="4"/>
      <c r="M41" s="4"/>
    </row>
    <row r="42" spans="1:16" ht="15" customHeight="1" thickBot="1" x14ac:dyDescent="0.2">
      <c r="A42" s="14"/>
      <c r="B42" s="1475" t="s">
        <v>655</v>
      </c>
      <c r="C42" s="1453"/>
      <c r="D42" s="1936" t="s">
        <v>714</v>
      </c>
      <c r="E42" s="1852"/>
      <c r="F42" s="1852"/>
      <c r="G42" s="1852"/>
      <c r="H42" s="1853"/>
      <c r="I42" s="4"/>
      <c r="J42" s="4"/>
      <c r="K42" s="4"/>
      <c r="L42" s="4"/>
      <c r="M42" s="4"/>
    </row>
    <row r="43" spans="1:16" ht="25.5" customHeight="1" thickTop="1" thickBot="1" x14ac:dyDescent="0.2">
      <c r="A43" s="14"/>
      <c r="B43" s="2128" t="s">
        <v>311</v>
      </c>
      <c r="C43" s="2129"/>
      <c r="D43" s="25">
        <f>SUM(D14:D42)</f>
        <v>245517</v>
      </c>
      <c r="E43" s="26"/>
      <c r="F43" s="26"/>
      <c r="G43" s="26"/>
      <c r="H43" s="27"/>
      <c r="I43" s="4"/>
      <c r="J43" s="4"/>
      <c r="K43" s="4"/>
      <c r="L43" s="155">
        <f>SUM(L14:L41)</f>
        <v>0</v>
      </c>
      <c r="M43" s="156">
        <f>SUM(M14:M41)</f>
        <v>0</v>
      </c>
      <c r="N43" s="157">
        <f>SUM(N14:N41)</f>
        <v>0</v>
      </c>
      <c r="O43" s="157">
        <f>SUM(O14:O41)</f>
        <v>0</v>
      </c>
      <c r="P43" s="158">
        <f>SUM(L43:O43)</f>
        <v>0</v>
      </c>
    </row>
    <row r="44" spans="1:16" x14ac:dyDescent="0.15">
      <c r="A44" s="14"/>
      <c r="B44" s="4"/>
      <c r="C44" s="4"/>
      <c r="D44" s="4"/>
      <c r="E44" s="4"/>
      <c r="F44" s="4"/>
      <c r="G44" s="4"/>
      <c r="H44" s="4"/>
      <c r="I44" s="4"/>
      <c r="J44" s="4"/>
      <c r="K44" s="4"/>
      <c r="L44" s="159"/>
      <c r="M44" s="160"/>
      <c r="N44" s="160"/>
      <c r="O44" s="160"/>
      <c r="P44" s="161"/>
    </row>
    <row r="45" spans="1:16" ht="12.6" thickBot="1" x14ac:dyDescent="0.2">
      <c r="A45" s="2135" t="s">
        <v>472</v>
      </c>
      <c r="B45" s="2135"/>
      <c r="C45" s="2135"/>
      <c r="D45" s="4"/>
      <c r="E45" s="4"/>
      <c r="F45" s="4"/>
      <c r="G45" s="23"/>
      <c r="H45" s="23"/>
      <c r="I45" s="4"/>
      <c r="J45" s="4"/>
      <c r="K45" s="4"/>
    </row>
    <row r="46" spans="1:16" ht="12" customHeight="1" x14ac:dyDescent="0.15">
      <c r="A46" s="14"/>
      <c r="B46" s="2130" t="s">
        <v>580</v>
      </c>
      <c r="C46" s="2122" t="s">
        <v>581</v>
      </c>
      <c r="D46" s="2133" t="s">
        <v>596</v>
      </c>
      <c r="E46" s="2125" t="s">
        <v>463</v>
      </c>
      <c r="F46" s="2126"/>
      <c r="G46" s="2126"/>
      <c r="H46" s="2127"/>
      <c r="I46" s="4"/>
      <c r="J46" s="4"/>
      <c r="K46" s="4"/>
    </row>
    <row r="47" spans="1:16" ht="12.6" thickBot="1" x14ac:dyDescent="0.2">
      <c r="A47" s="14"/>
      <c r="B47" s="2153"/>
      <c r="C47" s="2134"/>
      <c r="D47" s="2134"/>
      <c r="E47" s="15" t="s">
        <v>289</v>
      </c>
      <c r="F47" s="15" t="s">
        <v>290</v>
      </c>
      <c r="G47" s="15" t="s">
        <v>291</v>
      </c>
      <c r="H47" s="16" t="s">
        <v>292</v>
      </c>
      <c r="I47" s="4"/>
      <c r="J47" s="4"/>
      <c r="K47" s="4"/>
    </row>
    <row r="48" spans="1:16" ht="15" customHeight="1" x14ac:dyDescent="0.15">
      <c r="A48" s="14"/>
      <c r="B48" s="17" t="s">
        <v>297</v>
      </c>
      <c r="C48" s="2122" t="s">
        <v>293</v>
      </c>
      <c r="D48" s="1854">
        <v>16</v>
      </c>
      <c r="E48" s="1855"/>
      <c r="F48" s="1855"/>
      <c r="G48" s="1855"/>
      <c r="H48" s="258">
        <v>100</v>
      </c>
      <c r="I48" s="4"/>
      <c r="J48" s="4"/>
      <c r="K48" s="4"/>
    </row>
    <row r="49" spans="1:15" ht="15" customHeight="1" x14ac:dyDescent="0.15">
      <c r="A49" s="14"/>
      <c r="B49" s="17" t="s">
        <v>647</v>
      </c>
      <c r="C49" s="2123"/>
      <c r="D49" s="1854"/>
      <c r="E49" s="1855"/>
      <c r="F49" s="1855"/>
      <c r="G49" s="1855"/>
      <c r="H49" s="258"/>
      <c r="I49" s="4"/>
      <c r="J49" s="4"/>
      <c r="K49" s="4"/>
    </row>
    <row r="50" spans="1:15" ht="15" customHeight="1" x14ac:dyDescent="0.15">
      <c r="A50" s="14"/>
      <c r="B50" s="19" t="s">
        <v>703</v>
      </c>
      <c r="C50" s="2123"/>
      <c r="D50" s="1856">
        <v>2229</v>
      </c>
      <c r="E50" s="259">
        <v>48.4</v>
      </c>
      <c r="F50" s="259">
        <v>47.3</v>
      </c>
      <c r="G50" s="259">
        <v>4</v>
      </c>
      <c r="H50" s="260">
        <v>0.3</v>
      </c>
      <c r="I50" s="4"/>
      <c r="J50" s="4"/>
      <c r="K50" s="4"/>
      <c r="M50" s="4"/>
      <c r="N50" s="4"/>
      <c r="O50" s="4"/>
    </row>
    <row r="51" spans="1:15" ht="15" customHeight="1" thickBot="1" x14ac:dyDescent="0.2">
      <c r="A51" s="14"/>
      <c r="B51" s="24" t="s">
        <v>704</v>
      </c>
      <c r="C51" s="2124"/>
      <c r="D51" s="1857">
        <v>1667</v>
      </c>
      <c r="E51" s="261">
        <v>90.4</v>
      </c>
      <c r="F51" s="261">
        <v>8.6999999999999993</v>
      </c>
      <c r="G51" s="261">
        <v>0.7</v>
      </c>
      <c r="H51" s="258">
        <v>0.2</v>
      </c>
      <c r="I51" s="4"/>
      <c r="J51" s="4"/>
      <c r="K51" s="4"/>
      <c r="M51" s="4"/>
      <c r="N51" s="4"/>
      <c r="O51" s="4"/>
    </row>
    <row r="52" spans="1:15" ht="13.2" thickTop="1" thickBot="1" x14ac:dyDescent="0.2">
      <c r="A52" s="14"/>
      <c r="B52" s="2128" t="s">
        <v>474</v>
      </c>
      <c r="C52" s="2129"/>
      <c r="D52" s="1858">
        <f>SUM(D48:D51)</f>
        <v>3912</v>
      </c>
      <c r="E52" s="26"/>
      <c r="F52" s="26"/>
      <c r="G52" s="26"/>
      <c r="H52" s="27"/>
      <c r="I52" s="4"/>
      <c r="J52" s="4"/>
      <c r="K52" s="4"/>
      <c r="M52" s="4"/>
      <c r="N52" s="4"/>
      <c r="O52" s="4"/>
    </row>
    <row r="53" spans="1:15" x14ac:dyDescent="0.15">
      <c r="A53" s="14"/>
      <c r="B53" s="4"/>
      <c r="C53" s="4"/>
      <c r="D53" s="4"/>
      <c r="E53" s="4"/>
      <c r="F53" s="4"/>
      <c r="G53" s="4"/>
      <c r="H53" s="4"/>
      <c r="I53" s="4"/>
      <c r="J53" s="4"/>
      <c r="K53" s="4"/>
      <c r="M53" s="4"/>
      <c r="N53" s="4"/>
      <c r="O53" s="4"/>
    </row>
    <row r="54" spans="1:15" ht="12.6" thickBot="1" x14ac:dyDescent="0.2">
      <c r="A54" s="2135" t="s">
        <v>473</v>
      </c>
      <c r="B54" s="2135"/>
      <c r="C54" s="2135"/>
      <c r="D54" s="4"/>
      <c r="E54" s="4"/>
      <c r="F54" s="4"/>
      <c r="G54" s="4"/>
      <c r="H54" s="4"/>
      <c r="I54" s="4"/>
      <c r="J54" s="4"/>
      <c r="K54" s="4"/>
    </row>
    <row r="55" spans="1:15" ht="12" customHeight="1" x14ac:dyDescent="0.15">
      <c r="A55" s="14"/>
      <c r="B55" s="2130" t="s">
        <v>580</v>
      </c>
      <c r="C55" s="2122" t="s">
        <v>581</v>
      </c>
      <c r="D55" s="2133" t="s">
        <v>597</v>
      </c>
      <c r="E55" s="2125" t="s">
        <v>463</v>
      </c>
      <c r="F55" s="2126"/>
      <c r="G55" s="2126"/>
      <c r="H55" s="2126"/>
      <c r="I55" s="2126"/>
      <c r="J55" s="2127"/>
      <c r="K55" s="162"/>
    </row>
    <row r="56" spans="1:15" x14ac:dyDescent="0.15">
      <c r="A56" s="14"/>
      <c r="B56" s="2131"/>
      <c r="C56" s="2132"/>
      <c r="D56" s="2132"/>
      <c r="E56" s="21" t="s">
        <v>299</v>
      </c>
      <c r="F56" s="21" t="s">
        <v>300</v>
      </c>
      <c r="G56" s="21" t="s">
        <v>289</v>
      </c>
      <c r="H56" s="21" t="s">
        <v>290</v>
      </c>
      <c r="I56" s="21" t="s">
        <v>291</v>
      </c>
      <c r="J56" s="22" t="s">
        <v>292</v>
      </c>
      <c r="K56" s="162"/>
    </row>
    <row r="57" spans="1:15" ht="15" customHeight="1" x14ac:dyDescent="0.15">
      <c r="A57" s="14"/>
      <c r="B57" s="17" t="s">
        <v>646</v>
      </c>
      <c r="C57" s="2136" t="s">
        <v>293</v>
      </c>
      <c r="D57" s="1854">
        <v>8</v>
      </c>
      <c r="E57" s="1472"/>
      <c r="F57" s="257"/>
      <c r="G57" s="257">
        <v>96</v>
      </c>
      <c r="H57" s="257"/>
      <c r="I57" s="257">
        <v>4</v>
      </c>
      <c r="J57" s="256"/>
      <c r="K57" s="162"/>
    </row>
    <row r="58" spans="1:15" ht="15" customHeight="1" x14ac:dyDescent="0.15">
      <c r="A58" s="14"/>
      <c r="B58" s="19" t="s">
        <v>298</v>
      </c>
      <c r="C58" s="2123"/>
      <c r="D58" s="1856">
        <v>913</v>
      </c>
      <c r="E58" s="1472"/>
      <c r="F58" s="257"/>
      <c r="G58" s="257">
        <v>89.6</v>
      </c>
      <c r="H58" s="257">
        <v>10.4</v>
      </c>
      <c r="I58" s="257"/>
      <c r="J58" s="256"/>
      <c r="K58" s="165"/>
    </row>
    <row r="59" spans="1:15" ht="15" customHeight="1" x14ac:dyDescent="0.15">
      <c r="A59" s="14"/>
      <c r="B59" s="19" t="s">
        <v>301</v>
      </c>
      <c r="C59" s="2123"/>
      <c r="D59" s="1856">
        <v>138</v>
      </c>
      <c r="E59" s="1472"/>
      <c r="F59" s="1472"/>
      <c r="G59" s="257">
        <v>67.900000000000006</v>
      </c>
      <c r="H59" s="257">
        <v>32.1</v>
      </c>
      <c r="I59" s="257"/>
      <c r="J59" s="256"/>
      <c r="K59" s="165"/>
    </row>
    <row r="60" spans="1:15" ht="15" customHeight="1" x14ac:dyDescent="0.15">
      <c r="A60" s="14"/>
      <c r="B60" s="19" t="s">
        <v>302</v>
      </c>
      <c r="C60" s="2123"/>
      <c r="D60" s="1856">
        <v>186</v>
      </c>
      <c r="E60" s="1472"/>
      <c r="F60" s="1472"/>
      <c r="G60" s="257">
        <v>50.4</v>
      </c>
      <c r="H60" s="257">
        <v>40.299999999999997</v>
      </c>
      <c r="I60" s="257">
        <v>9.3000000000000007</v>
      </c>
      <c r="J60" s="1471"/>
      <c r="K60" s="165"/>
    </row>
    <row r="61" spans="1:15" ht="15" customHeight="1" thickBot="1" x14ac:dyDescent="0.2">
      <c r="A61" s="14"/>
      <c r="B61" s="24" t="s">
        <v>303</v>
      </c>
      <c r="C61" s="2124"/>
      <c r="D61" s="1857">
        <v>1013</v>
      </c>
      <c r="E61" s="257"/>
      <c r="F61" s="257"/>
      <c r="G61" s="262">
        <v>89</v>
      </c>
      <c r="H61" s="262">
        <v>9.9</v>
      </c>
      <c r="I61" s="262">
        <v>1.1000000000000001</v>
      </c>
      <c r="J61" s="256"/>
      <c r="K61" s="165"/>
    </row>
    <row r="62" spans="1:15" ht="13.2" thickTop="1" thickBot="1" x14ac:dyDescent="0.2">
      <c r="B62" s="2128" t="s">
        <v>474</v>
      </c>
      <c r="C62" s="2129"/>
      <c r="D62" s="1858">
        <f>SUM(D57:D61)</f>
        <v>2258</v>
      </c>
      <c r="E62" s="1858"/>
      <c r="F62" s="1858"/>
      <c r="G62" s="1858"/>
      <c r="H62" s="1858"/>
      <c r="I62" s="1858"/>
      <c r="J62" s="27"/>
      <c r="K62" s="166"/>
    </row>
    <row r="64" spans="1:15" ht="30" customHeight="1" x14ac:dyDescent="0.2">
      <c r="B64" s="2121" t="s">
        <v>760</v>
      </c>
      <c r="C64" s="2121"/>
      <c r="D64" s="2121"/>
      <c r="E64" s="2121"/>
      <c r="F64" s="2121"/>
      <c r="G64" s="2121"/>
      <c r="H64" s="2121"/>
      <c r="I64" s="2121"/>
      <c r="J64" s="2121"/>
      <c r="K64" s="154"/>
    </row>
  </sheetData>
  <mergeCells count="43">
    <mergeCell ref="G4:H4"/>
    <mergeCell ref="B46:B47"/>
    <mergeCell ref="D46:D47"/>
    <mergeCell ref="C8:J8"/>
    <mergeCell ref="A10:C10"/>
    <mergeCell ref="E7:F7"/>
    <mergeCell ref="G7:H7"/>
    <mergeCell ref="A11:C11"/>
    <mergeCell ref="B12:B13"/>
    <mergeCell ref="C12:C13"/>
    <mergeCell ref="D12:D13"/>
    <mergeCell ref="E12:H12"/>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G5:H5"/>
    <mergeCell ref="B64:J64"/>
    <mergeCell ref="C14:C41"/>
    <mergeCell ref="C48:C51"/>
    <mergeCell ref="E46:H46"/>
    <mergeCell ref="B43:C43"/>
    <mergeCell ref="B62:C62"/>
    <mergeCell ref="B55:B56"/>
    <mergeCell ref="C55:C56"/>
    <mergeCell ref="D55:D56"/>
    <mergeCell ref="E55:J55"/>
    <mergeCell ref="C46:C47"/>
    <mergeCell ref="A45:C45"/>
    <mergeCell ref="A54:C54"/>
    <mergeCell ref="B52:C52"/>
    <mergeCell ref="C57:C61"/>
  </mergeCells>
  <phoneticPr fontId="9"/>
  <printOptions horizontalCentered="1"/>
  <pageMargins left="0.59055118110236227" right="0.27559055118110237" top="0.78740157480314965" bottom="0.78740157480314965" header="0.51181102362204722" footer="0.51181102362204722"/>
  <pageSetup paperSize="9" scale="84" firstPageNumber="11" orientation="portrait" useFirstPageNumber="1" r:id="rId1"/>
  <headerFooter alignWithMargins="0">
    <oddFooter>&amp;C&amp;14-&amp;P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Q92"/>
  <sheetViews>
    <sheetView view="pageBreakPreview" zoomScale="85" zoomScaleNormal="75" zoomScaleSheetLayoutView="85" workbookViewId="0">
      <pane xSplit="2" ySplit="3" topLeftCell="C4" activePane="bottomRight" state="frozen"/>
      <selection activeCell="D70" sqref="D70"/>
      <selection pane="topRight" activeCell="D70" sqref="D70"/>
      <selection pane="bottomLeft" activeCell="D70" sqref="D70"/>
      <selection pane="bottomRight" activeCell="D70" sqref="D70"/>
    </sheetView>
  </sheetViews>
  <sheetFormatPr defaultColWidth="12.109375" defaultRowHeight="16.2" x14ac:dyDescent="0.2"/>
  <cols>
    <col min="1" max="1" width="4.44140625" style="676" bestFit="1" customWidth="1"/>
    <col min="2" max="2" width="12.77734375" style="676" bestFit="1" customWidth="1"/>
    <col min="3" max="4" width="10.21875" style="208" bestFit="1" customWidth="1"/>
    <col min="5" max="16" width="9.6640625" style="208" customWidth="1"/>
    <col min="17" max="17" width="9.88671875" style="208" customWidth="1"/>
    <col min="18" max="16384" width="12.109375" style="208"/>
  </cols>
  <sheetData>
    <row r="1" spans="1:17" ht="27" customHeight="1" x14ac:dyDescent="0.2">
      <c r="A1" s="2048" t="s">
        <v>746</v>
      </c>
      <c r="B1" s="2048"/>
      <c r="C1" s="2048"/>
      <c r="D1" s="2048"/>
      <c r="E1" s="2048"/>
      <c r="F1" s="2048"/>
      <c r="G1" s="2048"/>
      <c r="H1" s="2048"/>
      <c r="I1" s="2169" t="s">
        <v>640</v>
      </c>
      <c r="J1" s="2169"/>
      <c r="K1" s="2169"/>
      <c r="L1" s="2169"/>
      <c r="M1" s="2169"/>
      <c r="N1" s="2169"/>
      <c r="O1" s="2169"/>
      <c r="P1" s="2169"/>
      <c r="Q1" s="2169"/>
    </row>
    <row r="2" spans="1:17" ht="16.8" thickBot="1" x14ac:dyDescent="0.25">
      <c r="A2" s="624"/>
      <c r="B2" s="624"/>
      <c r="C2" s="201"/>
      <c r="D2" s="201"/>
      <c r="E2" s="201"/>
      <c r="F2" s="201"/>
      <c r="G2" s="201"/>
      <c r="H2" s="201"/>
      <c r="I2" s="625"/>
      <c r="J2" s="625"/>
      <c r="K2" s="625"/>
      <c r="L2" s="625"/>
      <c r="M2" s="625"/>
      <c r="N2" s="625"/>
      <c r="O2" s="2170" t="s">
        <v>475</v>
      </c>
      <c r="P2" s="2170"/>
      <c r="Q2" s="2170"/>
    </row>
    <row r="3" spans="1:17" ht="24.6" thickBot="1" x14ac:dyDescent="0.25">
      <c r="A3" s="2171" t="s">
        <v>155</v>
      </c>
      <c r="B3" s="2172"/>
      <c r="C3" s="548" t="s">
        <v>461</v>
      </c>
      <c r="D3" s="626" t="s">
        <v>491</v>
      </c>
      <c r="E3" s="627" t="s">
        <v>492</v>
      </c>
      <c r="F3" s="627" t="s">
        <v>538</v>
      </c>
      <c r="G3" s="627" t="s">
        <v>493</v>
      </c>
      <c r="H3" s="628" t="s">
        <v>494</v>
      </c>
      <c r="I3" s="628" t="s">
        <v>495</v>
      </c>
      <c r="J3" s="628" t="s">
        <v>705</v>
      </c>
      <c r="K3" s="627" t="s">
        <v>496</v>
      </c>
      <c r="L3" s="629" t="s">
        <v>456</v>
      </c>
      <c r="M3" s="629" t="s">
        <v>457</v>
      </c>
      <c r="N3" s="629" t="s">
        <v>458</v>
      </c>
      <c r="O3" s="629" t="s">
        <v>497</v>
      </c>
      <c r="P3" s="1861" t="s">
        <v>706</v>
      </c>
      <c r="Q3" s="1454" t="s">
        <v>707</v>
      </c>
    </row>
    <row r="4" spans="1:17" s="209" customFormat="1" ht="19.5" customHeight="1" thickBot="1" x14ac:dyDescent="0.25">
      <c r="A4" s="2173" t="s">
        <v>379</v>
      </c>
      <c r="B4" s="2174"/>
      <c r="C4" s="630">
        <v>2003300</v>
      </c>
      <c r="D4" s="630">
        <v>1162220</v>
      </c>
      <c r="E4" s="630">
        <v>420520</v>
      </c>
      <c r="F4" s="630">
        <v>185600</v>
      </c>
      <c r="G4" s="630">
        <v>38840</v>
      </c>
      <c r="H4" s="630">
        <v>52800</v>
      </c>
      <c r="I4" s="630">
        <v>3520</v>
      </c>
      <c r="J4" s="630">
        <v>8000</v>
      </c>
      <c r="K4" s="630">
        <v>2880</v>
      </c>
      <c r="L4" s="630">
        <v>5780</v>
      </c>
      <c r="M4" s="630">
        <v>6840</v>
      </c>
      <c r="N4" s="630">
        <v>360</v>
      </c>
      <c r="O4" s="630">
        <v>43200</v>
      </c>
      <c r="P4" s="1862">
        <v>15660</v>
      </c>
      <c r="Q4" s="1455">
        <v>57020</v>
      </c>
    </row>
    <row r="5" spans="1:17" s="209" customFormat="1" ht="20.100000000000001" customHeight="1" x14ac:dyDescent="0.2">
      <c r="A5" s="2175" t="s">
        <v>156</v>
      </c>
      <c r="B5" s="2176"/>
      <c r="C5" s="631">
        <v>1079960</v>
      </c>
      <c r="D5" s="631">
        <v>648460</v>
      </c>
      <c r="E5" s="631">
        <v>230920</v>
      </c>
      <c r="F5" s="631">
        <v>90680</v>
      </c>
      <c r="G5" s="631">
        <v>17580</v>
      </c>
      <c r="H5" s="631">
        <v>46720</v>
      </c>
      <c r="I5" s="631">
        <v>440</v>
      </c>
      <c r="J5" s="631">
        <v>1560</v>
      </c>
      <c r="K5" s="631">
        <v>500</v>
      </c>
      <c r="L5" s="631">
        <v>1340</v>
      </c>
      <c r="M5" s="631">
        <v>540</v>
      </c>
      <c r="N5" s="631">
        <v>0</v>
      </c>
      <c r="O5" s="631">
        <v>27620</v>
      </c>
      <c r="P5" s="1863">
        <v>2140</v>
      </c>
      <c r="Q5" s="1456">
        <v>11400</v>
      </c>
    </row>
    <row r="6" spans="1:17" s="209" customFormat="1" ht="20.100000000000001" customHeight="1" x14ac:dyDescent="0.2">
      <c r="A6" s="2166" t="s">
        <v>380</v>
      </c>
      <c r="B6" s="2045"/>
      <c r="C6" s="632">
        <v>660000</v>
      </c>
      <c r="D6" s="632">
        <v>391900</v>
      </c>
      <c r="E6" s="632">
        <v>169220</v>
      </c>
      <c r="F6" s="632">
        <v>23720</v>
      </c>
      <c r="G6" s="632">
        <v>20580</v>
      </c>
      <c r="H6" s="632">
        <v>3980</v>
      </c>
      <c r="I6" s="632">
        <v>2960</v>
      </c>
      <c r="J6" s="1859">
        <v>5580</v>
      </c>
      <c r="K6" s="632">
        <v>1600</v>
      </c>
      <c r="L6" s="632">
        <v>4320</v>
      </c>
      <c r="M6" s="632">
        <v>6300</v>
      </c>
      <c r="N6" s="632">
        <v>360</v>
      </c>
      <c r="O6" s="632">
        <v>10240</v>
      </c>
      <c r="P6" s="1864">
        <v>13240</v>
      </c>
      <c r="Q6" s="1457">
        <v>6000</v>
      </c>
    </row>
    <row r="7" spans="1:17" s="209" customFormat="1" ht="20.100000000000001" customHeight="1" thickBot="1" x14ac:dyDescent="0.25">
      <c r="A7" s="2167" t="s">
        <v>157</v>
      </c>
      <c r="B7" s="2168"/>
      <c r="C7" s="633">
        <v>263340</v>
      </c>
      <c r="D7" s="633">
        <v>121860</v>
      </c>
      <c r="E7" s="633">
        <v>20380</v>
      </c>
      <c r="F7" s="633">
        <v>71200</v>
      </c>
      <c r="G7" s="633">
        <v>680</v>
      </c>
      <c r="H7" s="633">
        <v>2100</v>
      </c>
      <c r="I7" s="633">
        <v>120</v>
      </c>
      <c r="J7" s="633">
        <v>860</v>
      </c>
      <c r="K7" s="633">
        <v>780</v>
      </c>
      <c r="L7" s="633">
        <v>120</v>
      </c>
      <c r="M7" s="633">
        <v>0</v>
      </c>
      <c r="N7" s="633">
        <v>0</v>
      </c>
      <c r="O7" s="633">
        <v>5340</v>
      </c>
      <c r="P7" s="1865">
        <v>280</v>
      </c>
      <c r="Q7" s="1458">
        <v>39620</v>
      </c>
    </row>
    <row r="8" spans="1:17" s="209" customFormat="1" ht="20.100000000000001" customHeight="1" x14ac:dyDescent="0.2">
      <c r="A8" s="2155" t="s">
        <v>259</v>
      </c>
      <c r="B8" s="634" t="s">
        <v>381</v>
      </c>
      <c r="C8" s="635">
        <v>257200</v>
      </c>
      <c r="D8" s="635">
        <v>194280</v>
      </c>
      <c r="E8" s="635">
        <v>22520</v>
      </c>
      <c r="F8" s="635">
        <v>23680</v>
      </c>
      <c r="G8" s="635">
        <v>520</v>
      </c>
      <c r="H8" s="635">
        <v>3240</v>
      </c>
      <c r="I8" s="635">
        <v>0</v>
      </c>
      <c r="J8" s="635">
        <v>340</v>
      </c>
      <c r="K8" s="635">
        <v>0</v>
      </c>
      <c r="L8" s="635">
        <v>400</v>
      </c>
      <c r="M8" s="635">
        <v>0</v>
      </c>
      <c r="N8" s="635">
        <v>0</v>
      </c>
      <c r="O8" s="635">
        <v>6920</v>
      </c>
      <c r="P8" s="1866">
        <v>80</v>
      </c>
      <c r="Q8" s="1459">
        <v>5160</v>
      </c>
    </row>
    <row r="9" spans="1:17" s="209" customFormat="1" ht="20.100000000000001" customHeight="1" x14ac:dyDescent="0.2">
      <c r="A9" s="2156"/>
      <c r="B9" s="618" t="s">
        <v>382</v>
      </c>
      <c r="C9" s="636">
        <v>565480</v>
      </c>
      <c r="D9" s="636">
        <v>290220</v>
      </c>
      <c r="E9" s="636">
        <v>156840</v>
      </c>
      <c r="F9" s="636">
        <v>40680</v>
      </c>
      <c r="G9" s="636">
        <v>16760</v>
      </c>
      <c r="H9" s="636">
        <v>36680</v>
      </c>
      <c r="I9" s="636">
        <v>440</v>
      </c>
      <c r="J9" s="636">
        <v>1120</v>
      </c>
      <c r="K9" s="636">
        <v>500</v>
      </c>
      <c r="L9" s="636">
        <v>760</v>
      </c>
      <c r="M9" s="636">
        <v>260</v>
      </c>
      <c r="N9" s="636">
        <v>0</v>
      </c>
      <c r="O9" s="637">
        <v>14280</v>
      </c>
      <c r="P9" s="1867">
        <v>1840</v>
      </c>
      <c r="Q9" s="1460">
        <v>5100</v>
      </c>
    </row>
    <row r="10" spans="1:17" s="209" customFormat="1" ht="20.100000000000001" customHeight="1" x14ac:dyDescent="0.2">
      <c r="A10" s="2156"/>
      <c r="B10" s="618" t="s">
        <v>383</v>
      </c>
      <c r="C10" s="636">
        <v>257280</v>
      </c>
      <c r="D10" s="636">
        <v>163960</v>
      </c>
      <c r="E10" s="636">
        <v>51560</v>
      </c>
      <c r="F10" s="636">
        <v>26320</v>
      </c>
      <c r="G10" s="636">
        <v>300</v>
      </c>
      <c r="H10" s="636">
        <v>6800</v>
      </c>
      <c r="I10" s="636">
        <v>0</v>
      </c>
      <c r="J10" s="636">
        <v>100</v>
      </c>
      <c r="K10" s="636">
        <v>0</v>
      </c>
      <c r="L10" s="636">
        <v>180</v>
      </c>
      <c r="M10" s="636">
        <v>280</v>
      </c>
      <c r="N10" s="636">
        <v>0</v>
      </c>
      <c r="O10" s="637">
        <v>6420</v>
      </c>
      <c r="P10" s="1867">
        <v>220</v>
      </c>
      <c r="Q10" s="1460">
        <v>1140</v>
      </c>
    </row>
    <row r="11" spans="1:17" s="209" customFormat="1" ht="20.100000000000001" customHeight="1" x14ac:dyDescent="0.2">
      <c r="A11" s="2156"/>
      <c r="B11" s="618" t="s">
        <v>380</v>
      </c>
      <c r="C11" s="636">
        <v>609980</v>
      </c>
      <c r="D11" s="636">
        <v>379260</v>
      </c>
      <c r="E11" s="636">
        <v>144420</v>
      </c>
      <c r="F11" s="636">
        <v>23520</v>
      </c>
      <c r="G11" s="636">
        <v>18240</v>
      </c>
      <c r="H11" s="636">
        <v>3740</v>
      </c>
      <c r="I11" s="636">
        <v>2960</v>
      </c>
      <c r="J11" s="636">
        <v>2140</v>
      </c>
      <c r="K11" s="636">
        <v>1300</v>
      </c>
      <c r="L11" s="636">
        <v>2240</v>
      </c>
      <c r="M11" s="636">
        <v>5960</v>
      </c>
      <c r="N11" s="636">
        <v>360</v>
      </c>
      <c r="O11" s="637">
        <v>8120</v>
      </c>
      <c r="P11" s="1867">
        <v>11720</v>
      </c>
      <c r="Q11" s="1460">
        <v>6000</v>
      </c>
    </row>
    <row r="12" spans="1:17" s="209" customFormat="1" ht="20.100000000000001" customHeight="1" x14ac:dyDescent="0.2">
      <c r="A12" s="2156"/>
      <c r="B12" s="618" t="s">
        <v>159</v>
      </c>
      <c r="C12" s="636">
        <v>50020</v>
      </c>
      <c r="D12" s="636">
        <v>12640</v>
      </c>
      <c r="E12" s="636">
        <v>24800</v>
      </c>
      <c r="F12" s="636">
        <v>200</v>
      </c>
      <c r="G12" s="636">
        <v>2340</v>
      </c>
      <c r="H12" s="636">
        <v>240</v>
      </c>
      <c r="I12" s="636">
        <v>0</v>
      </c>
      <c r="J12" s="636">
        <v>3440</v>
      </c>
      <c r="K12" s="636">
        <v>300</v>
      </c>
      <c r="L12" s="636">
        <v>2080</v>
      </c>
      <c r="M12" s="636">
        <v>340</v>
      </c>
      <c r="N12" s="636">
        <v>0</v>
      </c>
      <c r="O12" s="637">
        <v>2120</v>
      </c>
      <c r="P12" s="1867">
        <v>1520</v>
      </c>
      <c r="Q12" s="1460">
        <v>0</v>
      </c>
    </row>
    <row r="13" spans="1:17" s="209" customFormat="1" ht="20.100000000000001" customHeight="1" x14ac:dyDescent="0.2">
      <c r="A13" s="2156"/>
      <c r="B13" s="618" t="s">
        <v>384</v>
      </c>
      <c r="C13" s="636">
        <v>151540</v>
      </c>
      <c r="D13" s="636">
        <v>39140</v>
      </c>
      <c r="E13" s="636">
        <v>11360</v>
      </c>
      <c r="F13" s="636">
        <v>59040</v>
      </c>
      <c r="G13" s="636">
        <v>380</v>
      </c>
      <c r="H13" s="636">
        <v>40</v>
      </c>
      <c r="I13" s="636">
        <v>100</v>
      </c>
      <c r="J13" s="636">
        <v>840</v>
      </c>
      <c r="K13" s="636">
        <v>760</v>
      </c>
      <c r="L13" s="636">
        <v>120</v>
      </c>
      <c r="M13" s="636">
        <v>0</v>
      </c>
      <c r="N13" s="636">
        <v>0</v>
      </c>
      <c r="O13" s="637">
        <v>2160</v>
      </c>
      <c r="P13" s="1867">
        <v>120</v>
      </c>
      <c r="Q13" s="1460">
        <v>37480</v>
      </c>
    </row>
    <row r="14" spans="1:17" s="209" customFormat="1" ht="20.100000000000001" customHeight="1" thickBot="1" x14ac:dyDescent="0.25">
      <c r="A14" s="2157"/>
      <c r="B14" s="638" t="s">
        <v>378</v>
      </c>
      <c r="C14" s="639">
        <v>111800</v>
      </c>
      <c r="D14" s="639">
        <v>82720</v>
      </c>
      <c r="E14" s="639">
        <v>9020</v>
      </c>
      <c r="F14" s="639">
        <v>12160</v>
      </c>
      <c r="G14" s="639">
        <v>300</v>
      </c>
      <c r="H14" s="639">
        <v>2060</v>
      </c>
      <c r="I14" s="639">
        <v>20</v>
      </c>
      <c r="J14" s="639">
        <v>20</v>
      </c>
      <c r="K14" s="639">
        <v>20</v>
      </c>
      <c r="L14" s="639">
        <v>0</v>
      </c>
      <c r="M14" s="639">
        <v>0</v>
      </c>
      <c r="N14" s="639">
        <v>0</v>
      </c>
      <c r="O14" s="639">
        <v>3180</v>
      </c>
      <c r="P14" s="1868">
        <v>160</v>
      </c>
      <c r="Q14" s="1461">
        <v>2140</v>
      </c>
    </row>
    <row r="15" spans="1:17" s="209" customFormat="1" ht="20.100000000000001" customHeight="1" x14ac:dyDescent="0.2">
      <c r="A15" s="2161" t="s">
        <v>448</v>
      </c>
      <c r="B15" s="640" t="s">
        <v>334</v>
      </c>
      <c r="C15" s="631">
        <v>88200</v>
      </c>
      <c r="D15" s="641">
        <v>60960</v>
      </c>
      <c r="E15" s="631">
        <v>9920</v>
      </c>
      <c r="F15" s="631">
        <v>10220</v>
      </c>
      <c r="G15" s="641">
        <v>240</v>
      </c>
      <c r="H15" s="641">
        <v>1820</v>
      </c>
      <c r="I15" s="641">
        <v>0</v>
      </c>
      <c r="J15" s="641">
        <v>100</v>
      </c>
      <c r="K15" s="641">
        <v>0</v>
      </c>
      <c r="L15" s="642">
        <v>180</v>
      </c>
      <c r="M15" s="642">
        <v>60</v>
      </c>
      <c r="N15" s="642">
        <v>0</v>
      </c>
      <c r="O15" s="642">
        <v>2880</v>
      </c>
      <c r="P15" s="1869">
        <v>20</v>
      </c>
      <c r="Q15" s="1462">
        <v>1800</v>
      </c>
    </row>
    <row r="16" spans="1:17" s="209" customFormat="1" ht="20.100000000000001" customHeight="1" thickBot="1" x14ac:dyDescent="0.25">
      <c r="A16" s="2156"/>
      <c r="B16" s="293" t="s">
        <v>335</v>
      </c>
      <c r="C16" s="633">
        <v>5200</v>
      </c>
      <c r="D16" s="655">
        <v>3620</v>
      </c>
      <c r="E16" s="633">
        <v>880</v>
      </c>
      <c r="F16" s="633">
        <v>180</v>
      </c>
      <c r="G16" s="655">
        <v>40</v>
      </c>
      <c r="H16" s="655">
        <v>0</v>
      </c>
      <c r="I16" s="655">
        <v>0</v>
      </c>
      <c r="J16" s="655">
        <v>180</v>
      </c>
      <c r="K16" s="655">
        <v>0</v>
      </c>
      <c r="L16" s="656">
        <v>0</v>
      </c>
      <c r="M16" s="656">
        <v>0</v>
      </c>
      <c r="N16" s="656">
        <v>0</v>
      </c>
      <c r="O16" s="656">
        <v>260</v>
      </c>
      <c r="P16" s="1870">
        <v>40</v>
      </c>
      <c r="Q16" s="678">
        <v>0</v>
      </c>
    </row>
    <row r="17" spans="1:17" s="209" customFormat="1" ht="20.100000000000001" customHeight="1" thickTop="1" thickBot="1" x14ac:dyDescent="0.25">
      <c r="A17" s="2162"/>
      <c r="B17" s="645" t="s">
        <v>598</v>
      </c>
      <c r="C17" s="646">
        <v>93400</v>
      </c>
      <c r="D17" s="646">
        <v>64580</v>
      </c>
      <c r="E17" s="646">
        <v>10800</v>
      </c>
      <c r="F17" s="646">
        <v>10400</v>
      </c>
      <c r="G17" s="646">
        <v>280</v>
      </c>
      <c r="H17" s="646">
        <v>1820</v>
      </c>
      <c r="I17" s="646">
        <v>0</v>
      </c>
      <c r="J17" s="646">
        <v>280</v>
      </c>
      <c r="K17" s="646">
        <v>0</v>
      </c>
      <c r="L17" s="646">
        <v>180</v>
      </c>
      <c r="M17" s="646">
        <v>0</v>
      </c>
      <c r="N17" s="646">
        <v>0</v>
      </c>
      <c r="O17" s="646">
        <v>3140</v>
      </c>
      <c r="P17" s="1871">
        <v>60</v>
      </c>
      <c r="Q17" s="1463">
        <v>1800</v>
      </c>
    </row>
    <row r="18" spans="1:17" ht="20.100000000000001" customHeight="1" x14ac:dyDescent="0.2">
      <c r="A18" s="2155" t="s">
        <v>418</v>
      </c>
      <c r="B18" s="547" t="s">
        <v>271</v>
      </c>
      <c r="C18" s="647">
        <v>32760</v>
      </c>
      <c r="D18" s="635">
        <v>25700</v>
      </c>
      <c r="E18" s="647">
        <v>740</v>
      </c>
      <c r="F18" s="647">
        <v>4240</v>
      </c>
      <c r="G18" s="635">
        <v>20</v>
      </c>
      <c r="H18" s="635">
        <v>0</v>
      </c>
      <c r="I18" s="635">
        <v>0</v>
      </c>
      <c r="J18" s="635">
        <v>0</v>
      </c>
      <c r="K18" s="635">
        <v>0</v>
      </c>
      <c r="L18" s="648">
        <v>120</v>
      </c>
      <c r="M18" s="648">
        <v>0</v>
      </c>
      <c r="N18" s="648">
        <v>0</v>
      </c>
      <c r="O18" s="648">
        <v>700</v>
      </c>
      <c r="P18" s="1872">
        <v>0</v>
      </c>
      <c r="Q18" s="1464">
        <v>1240</v>
      </c>
    </row>
    <row r="19" spans="1:17" ht="20.100000000000001" customHeight="1" x14ac:dyDescent="0.2">
      <c r="A19" s="2156"/>
      <c r="B19" s="293" t="s">
        <v>312</v>
      </c>
      <c r="C19" s="632">
        <v>8160</v>
      </c>
      <c r="D19" s="636">
        <v>6380</v>
      </c>
      <c r="E19" s="632">
        <v>0</v>
      </c>
      <c r="F19" s="632">
        <v>580</v>
      </c>
      <c r="G19" s="636">
        <v>0</v>
      </c>
      <c r="H19" s="636">
        <v>0</v>
      </c>
      <c r="I19" s="636">
        <v>0</v>
      </c>
      <c r="J19" s="636">
        <v>0</v>
      </c>
      <c r="K19" s="636">
        <v>0</v>
      </c>
      <c r="L19" s="643">
        <v>0</v>
      </c>
      <c r="M19" s="643">
        <v>0</v>
      </c>
      <c r="N19" s="643">
        <v>0</v>
      </c>
      <c r="O19" s="643">
        <v>200</v>
      </c>
      <c r="P19" s="1873">
        <v>0</v>
      </c>
      <c r="Q19" s="1465">
        <v>1000</v>
      </c>
    </row>
    <row r="20" spans="1:17" ht="20.100000000000001" customHeight="1" thickBot="1" x14ac:dyDescent="0.25">
      <c r="A20" s="2156"/>
      <c r="B20" s="649" t="s">
        <v>336</v>
      </c>
      <c r="C20" s="633">
        <v>7580</v>
      </c>
      <c r="D20" s="650">
        <v>6160</v>
      </c>
      <c r="E20" s="651">
        <v>100</v>
      </c>
      <c r="F20" s="651">
        <v>800</v>
      </c>
      <c r="G20" s="650">
        <v>0</v>
      </c>
      <c r="H20" s="650">
        <v>0</v>
      </c>
      <c r="I20" s="650">
        <v>0</v>
      </c>
      <c r="J20" s="650">
        <v>0</v>
      </c>
      <c r="K20" s="650">
        <v>0</v>
      </c>
      <c r="L20" s="652">
        <v>40</v>
      </c>
      <c r="M20" s="652">
        <v>0</v>
      </c>
      <c r="N20" s="652">
        <v>0</v>
      </c>
      <c r="O20" s="652">
        <v>140</v>
      </c>
      <c r="P20" s="1874">
        <v>0</v>
      </c>
      <c r="Q20" s="1466">
        <v>340</v>
      </c>
    </row>
    <row r="21" spans="1:17" s="209" customFormat="1" ht="20.100000000000001" customHeight="1" thickTop="1" thickBot="1" x14ac:dyDescent="0.25">
      <c r="A21" s="2157"/>
      <c r="B21" s="653" t="s">
        <v>599</v>
      </c>
      <c r="C21" s="654">
        <v>48500</v>
      </c>
      <c r="D21" s="654">
        <v>38240</v>
      </c>
      <c r="E21" s="654">
        <v>840</v>
      </c>
      <c r="F21" s="654">
        <v>5620</v>
      </c>
      <c r="G21" s="654">
        <v>20</v>
      </c>
      <c r="H21" s="654">
        <v>0</v>
      </c>
      <c r="I21" s="654">
        <v>0</v>
      </c>
      <c r="J21" s="654">
        <v>0</v>
      </c>
      <c r="K21" s="654">
        <v>0</v>
      </c>
      <c r="L21" s="654">
        <v>160</v>
      </c>
      <c r="M21" s="654">
        <v>0</v>
      </c>
      <c r="N21" s="654">
        <v>0</v>
      </c>
      <c r="O21" s="654">
        <v>1040</v>
      </c>
      <c r="P21" s="1875">
        <v>0</v>
      </c>
      <c r="Q21" s="1467">
        <v>2580</v>
      </c>
    </row>
    <row r="22" spans="1:17" s="209" customFormat="1" ht="20.100000000000001" customHeight="1" x14ac:dyDescent="0.2">
      <c r="A22" s="2161" t="s">
        <v>419</v>
      </c>
      <c r="B22" s="640" t="s">
        <v>337</v>
      </c>
      <c r="C22" s="647">
        <v>55880</v>
      </c>
      <c r="D22" s="641">
        <v>41260</v>
      </c>
      <c r="E22" s="631">
        <v>7860</v>
      </c>
      <c r="F22" s="631">
        <v>3020</v>
      </c>
      <c r="G22" s="641">
        <v>220</v>
      </c>
      <c r="H22" s="641">
        <v>1360</v>
      </c>
      <c r="I22" s="641">
        <v>0</v>
      </c>
      <c r="J22" s="641">
        <v>40</v>
      </c>
      <c r="K22" s="641">
        <v>0</v>
      </c>
      <c r="L22" s="642">
        <v>40</v>
      </c>
      <c r="M22" s="642">
        <v>0</v>
      </c>
      <c r="N22" s="642">
        <v>0</v>
      </c>
      <c r="O22" s="642">
        <v>1840</v>
      </c>
      <c r="P22" s="1869">
        <v>0</v>
      </c>
      <c r="Q22" s="1462">
        <v>240</v>
      </c>
    </row>
    <row r="23" spans="1:17" ht="20.100000000000001" customHeight="1" x14ac:dyDescent="0.2">
      <c r="A23" s="2156"/>
      <c r="B23" s="293" t="s">
        <v>284</v>
      </c>
      <c r="C23" s="632">
        <v>34380</v>
      </c>
      <c r="D23" s="636">
        <v>28900</v>
      </c>
      <c r="E23" s="632">
        <v>1400</v>
      </c>
      <c r="F23" s="632">
        <v>3460</v>
      </c>
      <c r="G23" s="636">
        <v>0</v>
      </c>
      <c r="H23" s="636">
        <v>0</v>
      </c>
      <c r="I23" s="636">
        <v>0</v>
      </c>
      <c r="J23" s="636">
        <v>0</v>
      </c>
      <c r="K23" s="636">
        <v>0</v>
      </c>
      <c r="L23" s="643">
        <v>0</v>
      </c>
      <c r="M23" s="643">
        <v>0</v>
      </c>
      <c r="N23" s="643">
        <v>0</v>
      </c>
      <c r="O23" s="643">
        <v>440</v>
      </c>
      <c r="P23" s="1873">
        <v>0</v>
      </c>
      <c r="Q23" s="1465">
        <v>180</v>
      </c>
    </row>
    <row r="24" spans="1:17" s="209" customFormat="1" ht="20.100000000000001" customHeight="1" thickBot="1" x14ac:dyDescent="0.25">
      <c r="A24" s="2156"/>
      <c r="B24" s="644" t="s">
        <v>338</v>
      </c>
      <c r="C24" s="633">
        <v>25040</v>
      </c>
      <c r="D24" s="655">
        <v>21300</v>
      </c>
      <c r="E24" s="633">
        <v>1620</v>
      </c>
      <c r="F24" s="633">
        <v>1180</v>
      </c>
      <c r="G24" s="655">
        <v>0</v>
      </c>
      <c r="H24" s="655">
        <v>60</v>
      </c>
      <c r="I24" s="655">
        <v>0</v>
      </c>
      <c r="J24" s="655">
        <v>20</v>
      </c>
      <c r="K24" s="655">
        <v>0</v>
      </c>
      <c r="L24" s="656">
        <v>20</v>
      </c>
      <c r="M24" s="656">
        <v>0</v>
      </c>
      <c r="N24" s="656">
        <v>0</v>
      </c>
      <c r="O24" s="656">
        <v>460</v>
      </c>
      <c r="P24" s="1870">
        <v>20</v>
      </c>
      <c r="Q24" s="678">
        <v>360</v>
      </c>
    </row>
    <row r="25" spans="1:17" s="209" customFormat="1" ht="20.100000000000001" customHeight="1" thickTop="1" thickBot="1" x14ac:dyDescent="0.25">
      <c r="A25" s="2162"/>
      <c r="B25" s="657" t="s">
        <v>600</v>
      </c>
      <c r="C25" s="654">
        <v>115300</v>
      </c>
      <c r="D25" s="654">
        <v>91460</v>
      </c>
      <c r="E25" s="654">
        <v>10880</v>
      </c>
      <c r="F25" s="654">
        <v>7660</v>
      </c>
      <c r="G25" s="654">
        <v>220</v>
      </c>
      <c r="H25" s="654">
        <v>1420</v>
      </c>
      <c r="I25" s="654">
        <v>0</v>
      </c>
      <c r="J25" s="654">
        <v>60</v>
      </c>
      <c r="K25" s="654">
        <v>0</v>
      </c>
      <c r="L25" s="654">
        <v>60</v>
      </c>
      <c r="M25" s="654">
        <v>0</v>
      </c>
      <c r="N25" s="654">
        <v>0</v>
      </c>
      <c r="O25" s="654">
        <v>2740</v>
      </c>
      <c r="P25" s="1875">
        <v>20</v>
      </c>
      <c r="Q25" s="1467">
        <v>780</v>
      </c>
    </row>
    <row r="26" spans="1:17" ht="20.100000000000001" customHeight="1" thickBot="1" x14ac:dyDescent="0.25">
      <c r="A26" s="658" t="s">
        <v>459</v>
      </c>
      <c r="B26" s="659" t="s">
        <v>460</v>
      </c>
      <c r="C26" s="660">
        <v>213240</v>
      </c>
      <c r="D26" s="630">
        <v>106260</v>
      </c>
      <c r="E26" s="660">
        <v>58260</v>
      </c>
      <c r="F26" s="660">
        <v>18160</v>
      </c>
      <c r="G26" s="660">
        <v>16040</v>
      </c>
      <c r="H26" s="660">
        <v>3040</v>
      </c>
      <c r="I26" s="660">
        <v>440</v>
      </c>
      <c r="J26" s="660">
        <v>1020</v>
      </c>
      <c r="K26" s="660">
        <v>240</v>
      </c>
      <c r="L26" s="661">
        <v>320</v>
      </c>
      <c r="M26" s="661">
        <v>0</v>
      </c>
      <c r="N26" s="661">
        <v>0</v>
      </c>
      <c r="O26" s="661">
        <v>5820</v>
      </c>
      <c r="P26" s="1876">
        <v>1100</v>
      </c>
      <c r="Q26" s="1468">
        <v>2540</v>
      </c>
    </row>
    <row r="27" spans="1:17" ht="20.100000000000001" customHeight="1" x14ac:dyDescent="0.2">
      <c r="A27" s="2155" t="s">
        <v>449</v>
      </c>
      <c r="B27" s="547" t="s">
        <v>243</v>
      </c>
      <c r="C27" s="647">
        <v>46340</v>
      </c>
      <c r="D27" s="662">
        <v>4860</v>
      </c>
      <c r="E27" s="662">
        <v>26360</v>
      </c>
      <c r="F27" s="662">
        <v>2180</v>
      </c>
      <c r="G27" s="662">
        <v>140</v>
      </c>
      <c r="H27" s="662">
        <v>10180</v>
      </c>
      <c r="I27" s="662">
        <v>0</v>
      </c>
      <c r="J27" s="662">
        <v>0</v>
      </c>
      <c r="K27" s="662">
        <v>260</v>
      </c>
      <c r="L27" s="662">
        <v>20</v>
      </c>
      <c r="M27" s="662">
        <v>0</v>
      </c>
      <c r="N27" s="662">
        <v>0</v>
      </c>
      <c r="O27" s="662">
        <v>1340</v>
      </c>
      <c r="P27" s="1877">
        <v>120</v>
      </c>
      <c r="Q27" s="663">
        <v>880</v>
      </c>
    </row>
    <row r="28" spans="1:17" ht="20.100000000000001" customHeight="1" x14ac:dyDescent="0.2">
      <c r="A28" s="2156"/>
      <c r="B28" s="293" t="s">
        <v>244</v>
      </c>
      <c r="C28" s="632">
        <v>11220</v>
      </c>
      <c r="D28" s="664">
        <v>7920</v>
      </c>
      <c r="E28" s="664">
        <v>2120</v>
      </c>
      <c r="F28" s="664">
        <v>380</v>
      </c>
      <c r="G28" s="664">
        <v>0</v>
      </c>
      <c r="H28" s="664">
        <v>140</v>
      </c>
      <c r="I28" s="664">
        <v>0</v>
      </c>
      <c r="J28" s="664">
        <v>0</v>
      </c>
      <c r="K28" s="664">
        <v>0</v>
      </c>
      <c r="L28" s="664">
        <v>0</v>
      </c>
      <c r="M28" s="664">
        <v>100</v>
      </c>
      <c r="N28" s="664">
        <v>0</v>
      </c>
      <c r="O28" s="664">
        <v>560</v>
      </c>
      <c r="P28" s="1878">
        <v>0</v>
      </c>
      <c r="Q28" s="665">
        <v>0</v>
      </c>
    </row>
    <row r="29" spans="1:17" ht="20.100000000000001" customHeight="1" thickBot="1" x14ac:dyDescent="0.25">
      <c r="A29" s="2156"/>
      <c r="B29" s="644" t="s">
        <v>571</v>
      </c>
      <c r="C29" s="633">
        <v>28340</v>
      </c>
      <c r="D29" s="666">
        <v>1620</v>
      </c>
      <c r="E29" s="666">
        <v>22640</v>
      </c>
      <c r="F29" s="666">
        <v>1300</v>
      </c>
      <c r="G29" s="666">
        <v>340</v>
      </c>
      <c r="H29" s="666">
        <v>1340</v>
      </c>
      <c r="I29" s="666">
        <v>0</v>
      </c>
      <c r="J29" s="666">
        <v>60</v>
      </c>
      <c r="K29" s="666">
        <v>0</v>
      </c>
      <c r="L29" s="666">
        <v>0</v>
      </c>
      <c r="M29" s="666">
        <v>0</v>
      </c>
      <c r="N29" s="666">
        <v>0</v>
      </c>
      <c r="O29" s="666">
        <v>880</v>
      </c>
      <c r="P29" s="1879">
        <v>160</v>
      </c>
      <c r="Q29" s="667">
        <v>0</v>
      </c>
    </row>
    <row r="30" spans="1:17" ht="20.100000000000001" customHeight="1" thickTop="1" thickBot="1" x14ac:dyDescent="0.25">
      <c r="A30" s="2157"/>
      <c r="B30" s="657" t="s">
        <v>599</v>
      </c>
      <c r="C30" s="654">
        <v>85900</v>
      </c>
      <c r="D30" s="654">
        <v>14400</v>
      </c>
      <c r="E30" s="654">
        <v>51120</v>
      </c>
      <c r="F30" s="654">
        <v>3860</v>
      </c>
      <c r="G30" s="654">
        <v>480</v>
      </c>
      <c r="H30" s="654">
        <v>11660</v>
      </c>
      <c r="I30" s="654">
        <v>0</v>
      </c>
      <c r="J30" s="654">
        <v>60</v>
      </c>
      <c r="K30" s="654">
        <v>260</v>
      </c>
      <c r="L30" s="654">
        <v>20</v>
      </c>
      <c r="M30" s="654">
        <v>100</v>
      </c>
      <c r="N30" s="654">
        <v>0</v>
      </c>
      <c r="O30" s="654">
        <v>2780</v>
      </c>
      <c r="P30" s="1875">
        <v>280</v>
      </c>
      <c r="Q30" s="1467">
        <v>880</v>
      </c>
    </row>
    <row r="31" spans="1:17" ht="20.100000000000001" customHeight="1" x14ac:dyDescent="0.2">
      <c r="A31" s="2163" t="s">
        <v>450</v>
      </c>
      <c r="B31" s="547" t="s">
        <v>339</v>
      </c>
      <c r="C31" s="2177">
        <v>173640</v>
      </c>
      <c r="D31" s="2180">
        <v>120180</v>
      </c>
      <c r="E31" s="2183">
        <v>27300</v>
      </c>
      <c r="F31" s="2183">
        <v>15020</v>
      </c>
      <c r="G31" s="2180">
        <v>240</v>
      </c>
      <c r="H31" s="2180">
        <v>5940</v>
      </c>
      <c r="I31" s="2180">
        <v>0</v>
      </c>
      <c r="J31" s="2180">
        <v>0</v>
      </c>
      <c r="K31" s="2180">
        <v>0</v>
      </c>
      <c r="L31" s="2189">
        <v>320</v>
      </c>
      <c r="M31" s="2189">
        <v>160</v>
      </c>
      <c r="N31" s="2189">
        <v>0</v>
      </c>
      <c r="O31" s="2189">
        <v>3400</v>
      </c>
      <c r="P31" s="2189">
        <v>100</v>
      </c>
      <c r="Q31" s="2186">
        <v>980</v>
      </c>
    </row>
    <row r="32" spans="1:17" ht="20.100000000000001" customHeight="1" x14ac:dyDescent="0.2">
      <c r="A32" s="2164"/>
      <c r="B32" s="293" t="s">
        <v>246</v>
      </c>
      <c r="C32" s="2178"/>
      <c r="D32" s="2181"/>
      <c r="E32" s="2184"/>
      <c r="F32" s="2184"/>
      <c r="G32" s="2181"/>
      <c r="H32" s="2181"/>
      <c r="I32" s="2181"/>
      <c r="J32" s="2181"/>
      <c r="K32" s="2181"/>
      <c r="L32" s="2190"/>
      <c r="M32" s="2190"/>
      <c r="N32" s="2190"/>
      <c r="O32" s="2190"/>
      <c r="P32" s="2190"/>
      <c r="Q32" s="2187"/>
    </row>
    <row r="33" spans="1:17" ht="20.100000000000001" customHeight="1" x14ac:dyDescent="0.2">
      <c r="A33" s="2164"/>
      <c r="B33" s="293" t="s">
        <v>247</v>
      </c>
      <c r="C33" s="2179"/>
      <c r="D33" s="2182"/>
      <c r="E33" s="2185"/>
      <c r="F33" s="2185"/>
      <c r="G33" s="2182"/>
      <c r="H33" s="2182"/>
      <c r="I33" s="2182"/>
      <c r="J33" s="2182"/>
      <c r="K33" s="2182"/>
      <c r="L33" s="2191"/>
      <c r="M33" s="2191"/>
      <c r="N33" s="2191"/>
      <c r="O33" s="2191"/>
      <c r="P33" s="2191"/>
      <c r="Q33" s="2188"/>
    </row>
    <row r="34" spans="1:17" ht="20.100000000000001" customHeight="1" x14ac:dyDescent="0.2">
      <c r="A34" s="2164"/>
      <c r="B34" s="293" t="s">
        <v>248</v>
      </c>
      <c r="C34" s="632">
        <v>33240</v>
      </c>
      <c r="D34" s="668">
        <v>21680</v>
      </c>
      <c r="E34" s="669">
        <v>5280</v>
      </c>
      <c r="F34" s="669">
        <v>1280</v>
      </c>
      <c r="G34" s="668">
        <v>0</v>
      </c>
      <c r="H34" s="668">
        <v>4200</v>
      </c>
      <c r="I34" s="668">
        <v>0</v>
      </c>
      <c r="J34" s="1860">
        <v>0</v>
      </c>
      <c r="K34" s="668">
        <v>0</v>
      </c>
      <c r="L34" s="643">
        <v>0</v>
      </c>
      <c r="M34" s="643">
        <v>0</v>
      </c>
      <c r="N34" s="643">
        <v>0</v>
      </c>
      <c r="O34" s="643">
        <v>800</v>
      </c>
      <c r="P34" s="1873">
        <v>0</v>
      </c>
      <c r="Q34" s="1465">
        <v>0</v>
      </c>
    </row>
    <row r="35" spans="1:17" ht="20.100000000000001" customHeight="1" x14ac:dyDescent="0.2">
      <c r="A35" s="2164"/>
      <c r="B35" s="293" t="s">
        <v>249</v>
      </c>
      <c r="C35" s="632">
        <v>13460</v>
      </c>
      <c r="D35" s="668">
        <v>10600</v>
      </c>
      <c r="E35" s="669">
        <v>1260</v>
      </c>
      <c r="F35" s="669">
        <v>600</v>
      </c>
      <c r="G35" s="668">
        <v>0</v>
      </c>
      <c r="H35" s="668">
        <v>660</v>
      </c>
      <c r="I35" s="668">
        <v>0</v>
      </c>
      <c r="J35" s="1860">
        <v>0</v>
      </c>
      <c r="K35" s="668">
        <v>0</v>
      </c>
      <c r="L35" s="643">
        <v>0</v>
      </c>
      <c r="M35" s="643">
        <v>0</v>
      </c>
      <c r="N35" s="643">
        <v>0</v>
      </c>
      <c r="O35" s="643">
        <v>320</v>
      </c>
      <c r="P35" s="1873">
        <v>20</v>
      </c>
      <c r="Q35" s="1465">
        <v>0</v>
      </c>
    </row>
    <row r="36" spans="1:17" ht="20.100000000000001" customHeight="1" x14ac:dyDescent="0.2">
      <c r="A36" s="2164"/>
      <c r="B36" s="293" t="s">
        <v>250</v>
      </c>
      <c r="C36" s="632">
        <v>18880</v>
      </c>
      <c r="D36" s="668">
        <v>360</v>
      </c>
      <c r="E36" s="669">
        <v>9860</v>
      </c>
      <c r="F36" s="669">
        <v>180</v>
      </c>
      <c r="G36" s="668">
        <v>0</v>
      </c>
      <c r="H36" s="668">
        <v>7820</v>
      </c>
      <c r="I36" s="668">
        <v>0</v>
      </c>
      <c r="J36" s="1860">
        <v>40</v>
      </c>
      <c r="K36" s="668">
        <v>0</v>
      </c>
      <c r="L36" s="643">
        <v>0</v>
      </c>
      <c r="M36" s="643">
        <v>0</v>
      </c>
      <c r="N36" s="643">
        <v>0</v>
      </c>
      <c r="O36" s="643">
        <v>360</v>
      </c>
      <c r="P36" s="1873">
        <v>260</v>
      </c>
      <c r="Q36" s="1465">
        <v>0</v>
      </c>
    </row>
    <row r="37" spans="1:17" ht="20.100000000000001" customHeight="1" x14ac:dyDescent="0.2">
      <c r="A37" s="2164"/>
      <c r="B37" s="293" t="s">
        <v>251</v>
      </c>
      <c r="C37" s="632">
        <v>21240</v>
      </c>
      <c r="D37" s="668">
        <v>15060</v>
      </c>
      <c r="E37" s="669">
        <v>3080</v>
      </c>
      <c r="F37" s="669">
        <v>1440</v>
      </c>
      <c r="G37" s="668">
        <v>0</v>
      </c>
      <c r="H37" s="668">
        <v>920</v>
      </c>
      <c r="I37" s="668">
        <v>0</v>
      </c>
      <c r="J37" s="1860">
        <v>0</v>
      </c>
      <c r="K37" s="668">
        <v>0</v>
      </c>
      <c r="L37" s="643">
        <v>0</v>
      </c>
      <c r="M37" s="643">
        <v>0</v>
      </c>
      <c r="N37" s="643">
        <v>0</v>
      </c>
      <c r="O37" s="643">
        <v>660</v>
      </c>
      <c r="P37" s="1873">
        <v>0</v>
      </c>
      <c r="Q37" s="1465">
        <v>80</v>
      </c>
    </row>
    <row r="38" spans="1:17" ht="20.100000000000001" customHeight="1" thickBot="1" x14ac:dyDescent="0.25">
      <c r="A38" s="2164"/>
      <c r="B38" s="649" t="s">
        <v>252</v>
      </c>
      <c r="C38" s="651">
        <v>5880</v>
      </c>
      <c r="D38" s="670">
        <v>1680</v>
      </c>
      <c r="E38" s="671">
        <v>680</v>
      </c>
      <c r="F38" s="671">
        <v>140</v>
      </c>
      <c r="G38" s="670">
        <v>0</v>
      </c>
      <c r="H38" s="670">
        <v>2440</v>
      </c>
      <c r="I38" s="670">
        <v>0</v>
      </c>
      <c r="J38" s="670">
        <v>0</v>
      </c>
      <c r="K38" s="670">
        <v>0</v>
      </c>
      <c r="L38" s="652">
        <v>100</v>
      </c>
      <c r="M38" s="652">
        <v>0</v>
      </c>
      <c r="N38" s="652">
        <v>0</v>
      </c>
      <c r="O38" s="652">
        <v>140</v>
      </c>
      <c r="P38" s="1874">
        <v>80</v>
      </c>
      <c r="Q38" s="1466">
        <v>620</v>
      </c>
    </row>
    <row r="39" spans="1:17" ht="20.100000000000001" customHeight="1" thickTop="1" thickBot="1" x14ac:dyDescent="0.25">
      <c r="A39" s="2165"/>
      <c r="B39" s="653" t="s">
        <v>599</v>
      </c>
      <c r="C39" s="672">
        <v>266340</v>
      </c>
      <c r="D39" s="672">
        <v>169560</v>
      </c>
      <c r="E39" s="672">
        <v>47460</v>
      </c>
      <c r="F39" s="672">
        <v>18660</v>
      </c>
      <c r="G39" s="672">
        <v>240</v>
      </c>
      <c r="H39" s="672">
        <v>21980</v>
      </c>
      <c r="I39" s="672">
        <v>0</v>
      </c>
      <c r="J39" s="672">
        <v>40</v>
      </c>
      <c r="K39" s="672">
        <v>0</v>
      </c>
      <c r="L39" s="672">
        <v>420</v>
      </c>
      <c r="M39" s="672">
        <v>160</v>
      </c>
      <c r="N39" s="672">
        <v>0</v>
      </c>
      <c r="O39" s="672">
        <v>5680</v>
      </c>
      <c r="P39" s="1880">
        <v>460</v>
      </c>
      <c r="Q39" s="1469">
        <v>1680</v>
      </c>
    </row>
    <row r="40" spans="1:17" ht="18.75" customHeight="1" x14ac:dyDescent="0.2">
      <c r="A40" s="2155" t="s">
        <v>420</v>
      </c>
      <c r="B40" s="547" t="s">
        <v>340</v>
      </c>
      <c r="C40" s="647">
        <v>120500</v>
      </c>
      <c r="D40" s="635">
        <v>78580</v>
      </c>
      <c r="E40" s="647">
        <v>26160</v>
      </c>
      <c r="F40" s="647">
        <v>10880</v>
      </c>
      <c r="G40" s="635">
        <v>200</v>
      </c>
      <c r="H40" s="635">
        <v>1320</v>
      </c>
      <c r="I40" s="635">
        <v>0</v>
      </c>
      <c r="J40" s="635">
        <v>100</v>
      </c>
      <c r="K40" s="635">
        <v>0</v>
      </c>
      <c r="L40" s="648">
        <v>160</v>
      </c>
      <c r="M40" s="648">
        <v>160</v>
      </c>
      <c r="N40" s="648">
        <v>0</v>
      </c>
      <c r="O40" s="648">
        <v>2500</v>
      </c>
      <c r="P40" s="1872">
        <v>60</v>
      </c>
      <c r="Q40" s="1464">
        <v>380</v>
      </c>
    </row>
    <row r="41" spans="1:17" ht="20.25" customHeight="1" x14ac:dyDescent="0.2">
      <c r="A41" s="2156"/>
      <c r="B41" s="318" t="s">
        <v>341</v>
      </c>
      <c r="C41" s="632">
        <v>20540</v>
      </c>
      <c r="D41" s="636">
        <v>4180</v>
      </c>
      <c r="E41" s="632">
        <v>12640</v>
      </c>
      <c r="F41" s="632">
        <v>2160</v>
      </c>
      <c r="G41" s="636">
        <v>0</v>
      </c>
      <c r="H41" s="636">
        <v>580</v>
      </c>
      <c r="I41" s="636">
        <v>0</v>
      </c>
      <c r="J41" s="636">
        <v>0</v>
      </c>
      <c r="K41" s="636">
        <v>0</v>
      </c>
      <c r="L41" s="643">
        <v>0</v>
      </c>
      <c r="M41" s="643">
        <v>0</v>
      </c>
      <c r="N41" s="643">
        <v>0</v>
      </c>
      <c r="O41" s="643">
        <v>960</v>
      </c>
      <c r="P41" s="1873">
        <v>20</v>
      </c>
      <c r="Q41" s="1465">
        <v>0</v>
      </c>
    </row>
    <row r="42" spans="1:17" ht="20.100000000000001" customHeight="1" x14ac:dyDescent="0.2">
      <c r="A42" s="2156"/>
      <c r="B42" s="293" t="s">
        <v>272</v>
      </c>
      <c r="C42" s="632">
        <v>15780</v>
      </c>
      <c r="D42" s="636">
        <v>10900</v>
      </c>
      <c r="E42" s="632">
        <v>2020</v>
      </c>
      <c r="F42" s="632">
        <v>2460</v>
      </c>
      <c r="G42" s="636">
        <v>0</v>
      </c>
      <c r="H42" s="636">
        <v>200</v>
      </c>
      <c r="I42" s="636">
        <v>0</v>
      </c>
      <c r="J42" s="636">
        <v>0</v>
      </c>
      <c r="K42" s="636">
        <v>0</v>
      </c>
      <c r="L42" s="643">
        <v>20</v>
      </c>
      <c r="M42" s="643">
        <v>0</v>
      </c>
      <c r="N42" s="643">
        <v>0</v>
      </c>
      <c r="O42" s="643">
        <v>180</v>
      </c>
      <c r="P42" s="1873">
        <v>0</v>
      </c>
      <c r="Q42" s="1465">
        <v>0</v>
      </c>
    </row>
    <row r="43" spans="1:17" ht="20.100000000000001" customHeight="1" x14ac:dyDescent="0.2">
      <c r="A43" s="2156"/>
      <c r="B43" s="293" t="s">
        <v>273</v>
      </c>
      <c r="C43" s="632">
        <v>10700</v>
      </c>
      <c r="D43" s="636">
        <v>7180</v>
      </c>
      <c r="E43" s="632">
        <v>140</v>
      </c>
      <c r="F43" s="632">
        <v>3140</v>
      </c>
      <c r="G43" s="636">
        <v>0</v>
      </c>
      <c r="H43" s="636">
        <v>0</v>
      </c>
      <c r="I43" s="636">
        <v>0</v>
      </c>
      <c r="J43" s="636">
        <v>0</v>
      </c>
      <c r="K43" s="636">
        <v>0</v>
      </c>
      <c r="L43" s="643">
        <v>0</v>
      </c>
      <c r="M43" s="643">
        <v>0</v>
      </c>
      <c r="N43" s="643">
        <v>0</v>
      </c>
      <c r="O43" s="643">
        <v>240</v>
      </c>
      <c r="P43" s="1873">
        <v>0</v>
      </c>
      <c r="Q43" s="1465">
        <v>0</v>
      </c>
    </row>
    <row r="44" spans="1:17" ht="20.100000000000001" customHeight="1" x14ac:dyDescent="0.2">
      <c r="A44" s="2156"/>
      <c r="B44" s="293" t="s">
        <v>274</v>
      </c>
      <c r="C44" s="632">
        <v>33280</v>
      </c>
      <c r="D44" s="636">
        <v>25000</v>
      </c>
      <c r="E44" s="632">
        <v>4360</v>
      </c>
      <c r="F44" s="632">
        <v>3220</v>
      </c>
      <c r="G44" s="636">
        <v>0</v>
      </c>
      <c r="H44" s="636">
        <v>80</v>
      </c>
      <c r="I44" s="636">
        <v>0</v>
      </c>
      <c r="J44" s="636">
        <v>0</v>
      </c>
      <c r="K44" s="636">
        <v>0</v>
      </c>
      <c r="L44" s="643">
        <v>0</v>
      </c>
      <c r="M44" s="643">
        <v>0</v>
      </c>
      <c r="N44" s="643">
        <v>0</v>
      </c>
      <c r="O44" s="643">
        <v>620</v>
      </c>
      <c r="P44" s="1873">
        <v>0</v>
      </c>
      <c r="Q44" s="1465">
        <v>0</v>
      </c>
    </row>
    <row r="45" spans="1:17" ht="20.100000000000001" customHeight="1" x14ac:dyDescent="0.2">
      <c r="A45" s="2156"/>
      <c r="B45" s="293" t="s">
        <v>313</v>
      </c>
      <c r="C45" s="632">
        <v>24180</v>
      </c>
      <c r="D45" s="636">
        <v>19160</v>
      </c>
      <c r="E45" s="632">
        <v>880</v>
      </c>
      <c r="F45" s="632">
        <v>3240</v>
      </c>
      <c r="G45" s="636">
        <v>40</v>
      </c>
      <c r="H45" s="636">
        <v>120</v>
      </c>
      <c r="I45" s="636">
        <v>0</v>
      </c>
      <c r="J45" s="636">
        <v>0</v>
      </c>
      <c r="K45" s="636">
        <v>0</v>
      </c>
      <c r="L45" s="643">
        <v>0</v>
      </c>
      <c r="M45" s="643">
        <v>100</v>
      </c>
      <c r="N45" s="643">
        <v>0</v>
      </c>
      <c r="O45" s="643">
        <v>640</v>
      </c>
      <c r="P45" s="1873">
        <v>0</v>
      </c>
      <c r="Q45" s="1465">
        <v>0</v>
      </c>
    </row>
    <row r="46" spans="1:17" ht="20.100000000000001" customHeight="1" x14ac:dyDescent="0.2">
      <c r="A46" s="2156"/>
      <c r="B46" s="293" t="s">
        <v>342</v>
      </c>
      <c r="C46" s="632">
        <v>5280</v>
      </c>
      <c r="D46" s="636">
        <v>4620</v>
      </c>
      <c r="E46" s="632">
        <v>200</v>
      </c>
      <c r="F46" s="632">
        <v>160</v>
      </c>
      <c r="G46" s="636">
        <v>0</v>
      </c>
      <c r="H46" s="636">
        <v>160</v>
      </c>
      <c r="I46" s="636">
        <v>0</v>
      </c>
      <c r="J46" s="636">
        <v>0</v>
      </c>
      <c r="K46" s="636">
        <v>0</v>
      </c>
      <c r="L46" s="643">
        <v>0</v>
      </c>
      <c r="M46" s="643">
        <v>0</v>
      </c>
      <c r="N46" s="643">
        <v>0</v>
      </c>
      <c r="O46" s="643">
        <v>140</v>
      </c>
      <c r="P46" s="1873">
        <v>0</v>
      </c>
      <c r="Q46" s="1465">
        <v>0</v>
      </c>
    </row>
    <row r="47" spans="1:17" ht="20.100000000000001" customHeight="1" x14ac:dyDescent="0.2">
      <c r="A47" s="2156"/>
      <c r="B47" s="293" t="s">
        <v>343</v>
      </c>
      <c r="C47" s="632">
        <v>16940</v>
      </c>
      <c r="D47" s="636">
        <v>11940</v>
      </c>
      <c r="E47" s="632">
        <v>2180</v>
      </c>
      <c r="F47" s="632">
        <v>440</v>
      </c>
      <c r="G47" s="636">
        <v>40</v>
      </c>
      <c r="H47" s="636">
        <v>720</v>
      </c>
      <c r="I47" s="636">
        <v>0</v>
      </c>
      <c r="J47" s="636">
        <v>0</v>
      </c>
      <c r="K47" s="636">
        <v>0</v>
      </c>
      <c r="L47" s="643">
        <v>0</v>
      </c>
      <c r="M47" s="643">
        <v>20</v>
      </c>
      <c r="N47" s="643">
        <v>0</v>
      </c>
      <c r="O47" s="643">
        <v>720</v>
      </c>
      <c r="P47" s="1873">
        <v>120</v>
      </c>
      <c r="Q47" s="1465">
        <v>760</v>
      </c>
    </row>
    <row r="48" spans="1:17" ht="20.100000000000001" customHeight="1" thickBot="1" x14ac:dyDescent="0.25">
      <c r="A48" s="2156"/>
      <c r="B48" s="644" t="s">
        <v>344</v>
      </c>
      <c r="C48" s="651">
        <v>10080</v>
      </c>
      <c r="D48" s="655">
        <v>2400</v>
      </c>
      <c r="E48" s="633">
        <v>2980</v>
      </c>
      <c r="F48" s="633">
        <v>620</v>
      </c>
      <c r="G48" s="655">
        <v>20</v>
      </c>
      <c r="H48" s="655">
        <v>3620</v>
      </c>
      <c r="I48" s="655">
        <v>0</v>
      </c>
      <c r="J48" s="655">
        <v>0</v>
      </c>
      <c r="K48" s="655">
        <v>0</v>
      </c>
      <c r="L48" s="656">
        <v>0</v>
      </c>
      <c r="M48" s="656">
        <v>0</v>
      </c>
      <c r="N48" s="656">
        <v>0</v>
      </c>
      <c r="O48" s="656">
        <v>420</v>
      </c>
      <c r="P48" s="1870">
        <v>20</v>
      </c>
      <c r="Q48" s="678">
        <v>0</v>
      </c>
    </row>
    <row r="49" spans="1:17" ht="20.100000000000001" customHeight="1" thickTop="1" thickBot="1" x14ac:dyDescent="0.25">
      <c r="A49" s="2157"/>
      <c r="B49" s="657" t="s">
        <v>599</v>
      </c>
      <c r="C49" s="654">
        <v>257280</v>
      </c>
      <c r="D49" s="654">
        <v>163960</v>
      </c>
      <c r="E49" s="654">
        <v>51560</v>
      </c>
      <c r="F49" s="654">
        <v>26320</v>
      </c>
      <c r="G49" s="654">
        <v>300</v>
      </c>
      <c r="H49" s="654">
        <v>6800</v>
      </c>
      <c r="I49" s="654">
        <v>0</v>
      </c>
      <c r="J49" s="654">
        <v>100</v>
      </c>
      <c r="K49" s="654">
        <v>0</v>
      </c>
      <c r="L49" s="654">
        <v>180</v>
      </c>
      <c r="M49" s="654">
        <v>280</v>
      </c>
      <c r="N49" s="654">
        <v>0</v>
      </c>
      <c r="O49" s="654">
        <v>6420</v>
      </c>
      <c r="P49" s="1875">
        <v>220</v>
      </c>
      <c r="Q49" s="1467">
        <v>1140</v>
      </c>
    </row>
    <row r="50" spans="1:17" ht="20.100000000000001" customHeight="1" x14ac:dyDescent="0.2">
      <c r="A50" s="2155" t="s">
        <v>421</v>
      </c>
      <c r="B50" s="547" t="s">
        <v>345</v>
      </c>
      <c r="C50" s="647">
        <v>130000</v>
      </c>
      <c r="D50" s="635">
        <v>79580</v>
      </c>
      <c r="E50" s="647">
        <v>27000</v>
      </c>
      <c r="F50" s="647">
        <v>4300</v>
      </c>
      <c r="G50" s="635">
        <v>9460</v>
      </c>
      <c r="H50" s="635">
        <v>1400</v>
      </c>
      <c r="I50" s="635">
        <v>1000</v>
      </c>
      <c r="J50" s="635">
        <v>740</v>
      </c>
      <c r="K50" s="635">
        <v>40</v>
      </c>
      <c r="L50" s="648">
        <v>900</v>
      </c>
      <c r="M50" s="648">
        <v>1140</v>
      </c>
      <c r="N50" s="648">
        <v>0</v>
      </c>
      <c r="O50" s="648">
        <v>1180</v>
      </c>
      <c r="P50" s="1872">
        <v>420</v>
      </c>
      <c r="Q50" s="1464">
        <v>2840</v>
      </c>
    </row>
    <row r="51" spans="1:17" ht="20.100000000000001" customHeight="1" x14ac:dyDescent="0.2">
      <c r="A51" s="2156"/>
      <c r="B51" s="293" t="s">
        <v>314</v>
      </c>
      <c r="C51" s="632"/>
      <c r="D51" s="636"/>
      <c r="E51" s="632"/>
      <c r="F51" s="632"/>
      <c r="G51" s="636"/>
      <c r="H51" s="636"/>
      <c r="I51" s="636"/>
      <c r="J51" s="636"/>
      <c r="K51" s="636"/>
      <c r="L51" s="643"/>
      <c r="M51" s="643"/>
      <c r="N51" s="643"/>
      <c r="O51" s="643"/>
      <c r="P51" s="1873"/>
      <c r="Q51" s="1465"/>
    </row>
    <row r="52" spans="1:17" ht="20.100000000000001" customHeight="1" thickBot="1" x14ac:dyDescent="0.25">
      <c r="A52" s="2156"/>
      <c r="B52" s="649" t="s">
        <v>260</v>
      </c>
      <c r="C52" s="651">
        <v>79180</v>
      </c>
      <c r="D52" s="650">
        <v>3800</v>
      </c>
      <c r="E52" s="651">
        <v>52420</v>
      </c>
      <c r="F52" s="651">
        <v>2560</v>
      </c>
      <c r="G52" s="650">
        <v>5120</v>
      </c>
      <c r="H52" s="650">
        <v>520</v>
      </c>
      <c r="I52" s="650">
        <v>1600</v>
      </c>
      <c r="J52" s="650">
        <v>1020</v>
      </c>
      <c r="K52" s="650">
        <v>0</v>
      </c>
      <c r="L52" s="652">
        <v>60</v>
      </c>
      <c r="M52" s="652">
        <v>0</v>
      </c>
      <c r="N52" s="652">
        <v>0</v>
      </c>
      <c r="O52" s="652">
        <v>560</v>
      </c>
      <c r="P52" s="1874">
        <v>10460</v>
      </c>
      <c r="Q52" s="1466">
        <v>1060</v>
      </c>
    </row>
    <row r="53" spans="1:17" ht="20.100000000000001" customHeight="1" thickTop="1" thickBot="1" x14ac:dyDescent="0.25">
      <c r="A53" s="2157"/>
      <c r="B53" s="653" t="s">
        <v>599</v>
      </c>
      <c r="C53" s="672">
        <v>209180</v>
      </c>
      <c r="D53" s="672">
        <v>83380</v>
      </c>
      <c r="E53" s="672">
        <v>79420</v>
      </c>
      <c r="F53" s="672">
        <v>6860</v>
      </c>
      <c r="G53" s="672">
        <v>14580</v>
      </c>
      <c r="H53" s="672">
        <v>1920</v>
      </c>
      <c r="I53" s="672">
        <v>2600</v>
      </c>
      <c r="J53" s="672">
        <v>1760</v>
      </c>
      <c r="K53" s="672">
        <v>40</v>
      </c>
      <c r="L53" s="672">
        <v>960</v>
      </c>
      <c r="M53" s="672">
        <v>1140</v>
      </c>
      <c r="N53" s="672">
        <v>0</v>
      </c>
      <c r="O53" s="672">
        <v>1740</v>
      </c>
      <c r="P53" s="1880">
        <v>10880</v>
      </c>
      <c r="Q53" s="1469">
        <v>3900</v>
      </c>
    </row>
    <row r="54" spans="1:17" ht="19.5" customHeight="1" x14ac:dyDescent="0.2">
      <c r="A54" s="2158" t="s">
        <v>453</v>
      </c>
      <c r="B54" s="547" t="s">
        <v>261</v>
      </c>
      <c r="C54" s="647">
        <v>170280</v>
      </c>
      <c r="D54" s="635">
        <v>125940</v>
      </c>
      <c r="E54" s="647">
        <v>27160</v>
      </c>
      <c r="F54" s="647">
        <v>6180</v>
      </c>
      <c r="G54" s="635">
        <v>840</v>
      </c>
      <c r="H54" s="635">
        <v>1560</v>
      </c>
      <c r="I54" s="635">
        <v>0</v>
      </c>
      <c r="J54" s="635">
        <v>60</v>
      </c>
      <c r="K54" s="635">
        <v>0</v>
      </c>
      <c r="L54" s="648">
        <v>720</v>
      </c>
      <c r="M54" s="648">
        <v>2540</v>
      </c>
      <c r="N54" s="648">
        <v>360</v>
      </c>
      <c r="O54" s="648">
        <v>3020</v>
      </c>
      <c r="P54" s="1872">
        <v>380</v>
      </c>
      <c r="Q54" s="1464">
        <v>1520</v>
      </c>
    </row>
    <row r="55" spans="1:17" ht="20.100000000000001" customHeight="1" x14ac:dyDescent="0.2">
      <c r="A55" s="2159"/>
      <c r="B55" s="318" t="s">
        <v>347</v>
      </c>
      <c r="C55" s="632"/>
      <c r="D55" s="636"/>
      <c r="E55" s="632"/>
      <c r="F55" s="632"/>
      <c r="G55" s="636"/>
      <c r="H55" s="636"/>
      <c r="I55" s="636"/>
      <c r="J55" s="636"/>
      <c r="K55" s="636"/>
      <c r="L55" s="643"/>
      <c r="M55" s="643"/>
      <c r="N55" s="643"/>
      <c r="O55" s="643"/>
      <c r="P55" s="1873"/>
      <c r="Q55" s="1465"/>
    </row>
    <row r="56" spans="1:17" ht="20.100000000000001" customHeight="1" thickBot="1" x14ac:dyDescent="0.25">
      <c r="A56" s="2159"/>
      <c r="B56" s="644" t="s">
        <v>348</v>
      </c>
      <c r="C56" s="633">
        <v>15720</v>
      </c>
      <c r="D56" s="655">
        <v>12700</v>
      </c>
      <c r="E56" s="633">
        <v>2000</v>
      </c>
      <c r="F56" s="633">
        <v>260</v>
      </c>
      <c r="G56" s="655">
        <v>0</v>
      </c>
      <c r="H56" s="655">
        <v>0</v>
      </c>
      <c r="I56" s="655">
        <v>0</v>
      </c>
      <c r="J56" s="655">
        <v>0</v>
      </c>
      <c r="K56" s="655">
        <v>0</v>
      </c>
      <c r="L56" s="656">
        <v>120</v>
      </c>
      <c r="M56" s="656">
        <v>300</v>
      </c>
      <c r="N56" s="656">
        <v>0</v>
      </c>
      <c r="O56" s="656">
        <v>340</v>
      </c>
      <c r="P56" s="1870">
        <v>0</v>
      </c>
      <c r="Q56" s="678">
        <v>0</v>
      </c>
    </row>
    <row r="57" spans="1:17" ht="20.100000000000001" customHeight="1" thickTop="1" thickBot="1" x14ac:dyDescent="0.25">
      <c r="A57" s="2160"/>
      <c r="B57" s="657" t="s">
        <v>599</v>
      </c>
      <c r="C57" s="654">
        <v>186000</v>
      </c>
      <c r="D57" s="654">
        <v>138640</v>
      </c>
      <c r="E57" s="654">
        <v>29160</v>
      </c>
      <c r="F57" s="654">
        <v>6440</v>
      </c>
      <c r="G57" s="654">
        <v>840</v>
      </c>
      <c r="H57" s="654">
        <v>1560</v>
      </c>
      <c r="I57" s="654">
        <v>0</v>
      </c>
      <c r="J57" s="654">
        <v>60</v>
      </c>
      <c r="K57" s="654">
        <v>0</v>
      </c>
      <c r="L57" s="654">
        <v>840</v>
      </c>
      <c r="M57" s="654">
        <v>2840</v>
      </c>
      <c r="N57" s="654">
        <v>360</v>
      </c>
      <c r="O57" s="654">
        <v>3360</v>
      </c>
      <c r="P57" s="1875">
        <v>380</v>
      </c>
      <c r="Q57" s="1467">
        <v>1520</v>
      </c>
    </row>
    <row r="58" spans="1:17" ht="20.100000000000001" customHeight="1" x14ac:dyDescent="0.2">
      <c r="A58" s="2155" t="s">
        <v>451</v>
      </c>
      <c r="B58" s="547" t="s">
        <v>275</v>
      </c>
      <c r="C58" s="647">
        <v>80280</v>
      </c>
      <c r="D58" s="635">
        <v>58400</v>
      </c>
      <c r="E58" s="647">
        <v>8680</v>
      </c>
      <c r="F58" s="647">
        <v>7960</v>
      </c>
      <c r="G58" s="635">
        <v>1420</v>
      </c>
      <c r="H58" s="635">
        <v>180</v>
      </c>
      <c r="I58" s="635">
        <v>0</v>
      </c>
      <c r="J58" s="635">
        <v>80</v>
      </c>
      <c r="K58" s="635">
        <v>1020</v>
      </c>
      <c r="L58" s="648">
        <v>400</v>
      </c>
      <c r="M58" s="648">
        <v>1520</v>
      </c>
      <c r="N58" s="648">
        <v>0</v>
      </c>
      <c r="O58" s="648">
        <v>620</v>
      </c>
      <c r="P58" s="1872">
        <v>0</v>
      </c>
      <c r="Q58" s="1464">
        <v>0</v>
      </c>
    </row>
    <row r="59" spans="1:17" ht="20.100000000000001" customHeight="1" x14ac:dyDescent="0.2">
      <c r="A59" s="2156"/>
      <c r="B59" s="293" t="s">
        <v>276</v>
      </c>
      <c r="C59" s="632">
        <v>20260</v>
      </c>
      <c r="D59" s="636">
        <v>18060</v>
      </c>
      <c r="E59" s="632">
        <v>2000</v>
      </c>
      <c r="F59" s="632">
        <v>0</v>
      </c>
      <c r="G59" s="636">
        <v>0</v>
      </c>
      <c r="H59" s="636">
        <v>0</v>
      </c>
      <c r="I59" s="636">
        <v>0</v>
      </c>
      <c r="J59" s="636">
        <v>0</v>
      </c>
      <c r="K59" s="636">
        <v>0</v>
      </c>
      <c r="L59" s="643">
        <v>0</v>
      </c>
      <c r="M59" s="643">
        <v>0</v>
      </c>
      <c r="N59" s="643">
        <v>0</v>
      </c>
      <c r="O59" s="643">
        <v>200</v>
      </c>
      <c r="P59" s="1873">
        <v>0</v>
      </c>
      <c r="Q59" s="1465">
        <v>0</v>
      </c>
    </row>
    <row r="60" spans="1:17" ht="20.100000000000001" customHeight="1" x14ac:dyDescent="0.2">
      <c r="A60" s="2156"/>
      <c r="B60" s="293" t="s">
        <v>349</v>
      </c>
      <c r="C60" s="632">
        <v>7820</v>
      </c>
      <c r="D60" s="636">
        <v>5520</v>
      </c>
      <c r="E60" s="632">
        <v>1620</v>
      </c>
      <c r="F60" s="632">
        <v>200</v>
      </c>
      <c r="G60" s="636">
        <v>140</v>
      </c>
      <c r="H60" s="636">
        <v>0</v>
      </c>
      <c r="I60" s="636">
        <v>0</v>
      </c>
      <c r="J60" s="636">
        <v>0</v>
      </c>
      <c r="K60" s="636">
        <v>20</v>
      </c>
      <c r="L60" s="643">
        <v>0</v>
      </c>
      <c r="M60" s="643">
        <v>0</v>
      </c>
      <c r="N60" s="643">
        <v>0</v>
      </c>
      <c r="O60" s="643">
        <v>280</v>
      </c>
      <c r="P60" s="1873">
        <v>40</v>
      </c>
      <c r="Q60" s="1465">
        <v>0</v>
      </c>
    </row>
    <row r="61" spans="1:17" ht="20.100000000000001" customHeight="1" x14ac:dyDescent="0.2">
      <c r="A61" s="2156"/>
      <c r="B61" s="318" t="s">
        <v>350</v>
      </c>
      <c r="C61" s="632">
        <v>520</v>
      </c>
      <c r="D61" s="636">
        <v>280</v>
      </c>
      <c r="E61" s="632">
        <v>220</v>
      </c>
      <c r="F61" s="632">
        <v>0</v>
      </c>
      <c r="G61" s="636">
        <v>0</v>
      </c>
      <c r="H61" s="636">
        <v>0</v>
      </c>
      <c r="I61" s="636">
        <v>0</v>
      </c>
      <c r="J61" s="636">
        <v>0</v>
      </c>
      <c r="K61" s="636">
        <v>0</v>
      </c>
      <c r="L61" s="643">
        <v>0</v>
      </c>
      <c r="M61" s="643">
        <v>0</v>
      </c>
      <c r="N61" s="643">
        <v>0</v>
      </c>
      <c r="O61" s="643">
        <v>20</v>
      </c>
      <c r="P61" s="1873">
        <v>0</v>
      </c>
      <c r="Q61" s="1465">
        <v>0</v>
      </c>
    </row>
    <row r="62" spans="1:17" ht="20.100000000000001" customHeight="1" x14ac:dyDescent="0.2">
      <c r="A62" s="2156"/>
      <c r="B62" s="318" t="s">
        <v>351</v>
      </c>
      <c r="C62" s="632">
        <v>2760</v>
      </c>
      <c r="D62" s="636">
        <v>1700</v>
      </c>
      <c r="E62" s="632">
        <v>700</v>
      </c>
      <c r="F62" s="632">
        <v>20</v>
      </c>
      <c r="G62" s="636">
        <v>20</v>
      </c>
      <c r="H62" s="636">
        <v>80</v>
      </c>
      <c r="I62" s="636">
        <v>0</v>
      </c>
      <c r="J62" s="636">
        <v>0</v>
      </c>
      <c r="K62" s="636">
        <v>0</v>
      </c>
      <c r="L62" s="643">
        <v>40</v>
      </c>
      <c r="M62" s="643">
        <v>0</v>
      </c>
      <c r="N62" s="643">
        <v>0</v>
      </c>
      <c r="O62" s="643">
        <v>200</v>
      </c>
      <c r="P62" s="1873">
        <v>0</v>
      </c>
      <c r="Q62" s="1465">
        <v>0</v>
      </c>
    </row>
    <row r="63" spans="1:17" ht="20.100000000000001" customHeight="1" x14ac:dyDescent="0.2">
      <c r="A63" s="2156"/>
      <c r="B63" s="318" t="s">
        <v>352</v>
      </c>
      <c r="C63" s="632">
        <v>5820</v>
      </c>
      <c r="D63" s="636">
        <v>220</v>
      </c>
      <c r="E63" s="632">
        <v>4280</v>
      </c>
      <c r="F63" s="632">
        <v>0</v>
      </c>
      <c r="G63" s="636">
        <v>220</v>
      </c>
      <c r="H63" s="636">
        <v>0</v>
      </c>
      <c r="I63" s="636">
        <v>60</v>
      </c>
      <c r="J63" s="636">
        <v>220</v>
      </c>
      <c r="K63" s="636">
        <v>0</v>
      </c>
      <c r="L63" s="643">
        <v>0</v>
      </c>
      <c r="M63" s="643">
        <v>0</v>
      </c>
      <c r="N63" s="643">
        <v>0</v>
      </c>
      <c r="O63" s="643">
        <v>240</v>
      </c>
      <c r="P63" s="1873">
        <v>60</v>
      </c>
      <c r="Q63" s="1465">
        <v>520</v>
      </c>
    </row>
    <row r="64" spans="1:17" ht="20.100000000000001" customHeight="1" thickBot="1" x14ac:dyDescent="0.25">
      <c r="A64" s="2156"/>
      <c r="B64" s="673" t="s">
        <v>253</v>
      </c>
      <c r="C64" s="651">
        <v>97340</v>
      </c>
      <c r="D64" s="650">
        <v>73060</v>
      </c>
      <c r="E64" s="651">
        <v>18340</v>
      </c>
      <c r="F64" s="651">
        <v>2040</v>
      </c>
      <c r="G64" s="650">
        <v>1020</v>
      </c>
      <c r="H64" s="650">
        <v>0</v>
      </c>
      <c r="I64" s="650">
        <v>300</v>
      </c>
      <c r="J64" s="650">
        <v>20</v>
      </c>
      <c r="K64" s="650">
        <v>220</v>
      </c>
      <c r="L64" s="652">
        <v>0</v>
      </c>
      <c r="M64" s="652">
        <v>460</v>
      </c>
      <c r="N64" s="652">
        <v>0</v>
      </c>
      <c r="O64" s="652">
        <v>1460</v>
      </c>
      <c r="P64" s="1874">
        <v>360</v>
      </c>
      <c r="Q64" s="1466">
        <v>60</v>
      </c>
    </row>
    <row r="65" spans="1:17" ht="20.100000000000001" customHeight="1" thickTop="1" thickBot="1" x14ac:dyDescent="0.25">
      <c r="A65" s="2157"/>
      <c r="B65" s="653" t="s">
        <v>599</v>
      </c>
      <c r="C65" s="672">
        <v>214800</v>
      </c>
      <c r="D65" s="672">
        <v>157240</v>
      </c>
      <c r="E65" s="672">
        <v>35840</v>
      </c>
      <c r="F65" s="672">
        <v>10220</v>
      </c>
      <c r="G65" s="672">
        <v>2820</v>
      </c>
      <c r="H65" s="672">
        <v>260</v>
      </c>
      <c r="I65" s="672">
        <v>360</v>
      </c>
      <c r="J65" s="672">
        <v>320</v>
      </c>
      <c r="K65" s="672">
        <v>1260</v>
      </c>
      <c r="L65" s="672">
        <v>440</v>
      </c>
      <c r="M65" s="672">
        <v>1980</v>
      </c>
      <c r="N65" s="672">
        <v>0</v>
      </c>
      <c r="O65" s="672">
        <v>3020</v>
      </c>
      <c r="P65" s="1880">
        <v>460</v>
      </c>
      <c r="Q65" s="1469">
        <v>580</v>
      </c>
    </row>
    <row r="66" spans="1:17" ht="20.100000000000001" customHeight="1" x14ac:dyDescent="0.2">
      <c r="A66" s="2155" t="s">
        <v>454</v>
      </c>
      <c r="B66" s="547" t="s">
        <v>315</v>
      </c>
      <c r="C66" s="647">
        <v>11720</v>
      </c>
      <c r="D66" s="635">
        <v>1700</v>
      </c>
      <c r="E66" s="647">
        <v>6640</v>
      </c>
      <c r="F66" s="647">
        <v>0</v>
      </c>
      <c r="G66" s="635">
        <v>0</v>
      </c>
      <c r="H66" s="635">
        <v>0</v>
      </c>
      <c r="I66" s="635">
        <v>0</v>
      </c>
      <c r="J66" s="635">
        <v>1320</v>
      </c>
      <c r="K66" s="635">
        <v>0</v>
      </c>
      <c r="L66" s="648">
        <v>280</v>
      </c>
      <c r="M66" s="648">
        <v>0</v>
      </c>
      <c r="N66" s="648">
        <v>0</v>
      </c>
      <c r="O66" s="648">
        <v>720</v>
      </c>
      <c r="P66" s="1872">
        <v>1060</v>
      </c>
      <c r="Q66" s="1464">
        <v>0</v>
      </c>
    </row>
    <row r="67" spans="1:17" ht="20.100000000000001" customHeight="1" x14ac:dyDescent="0.2">
      <c r="A67" s="2156"/>
      <c r="B67" s="293" t="s">
        <v>353</v>
      </c>
      <c r="C67" s="632">
        <v>10960</v>
      </c>
      <c r="D67" s="636">
        <v>6220</v>
      </c>
      <c r="E67" s="632">
        <v>2880</v>
      </c>
      <c r="F67" s="632">
        <v>200</v>
      </c>
      <c r="G67" s="636">
        <v>100</v>
      </c>
      <c r="H67" s="636">
        <v>0</v>
      </c>
      <c r="I67" s="636">
        <v>0</v>
      </c>
      <c r="J67" s="636">
        <v>100</v>
      </c>
      <c r="K67" s="636">
        <v>0</v>
      </c>
      <c r="L67" s="643">
        <v>360</v>
      </c>
      <c r="M67" s="643">
        <v>280</v>
      </c>
      <c r="N67" s="643">
        <v>0</v>
      </c>
      <c r="O67" s="643">
        <v>680</v>
      </c>
      <c r="P67" s="1873">
        <v>140</v>
      </c>
      <c r="Q67" s="1465">
        <v>0</v>
      </c>
    </row>
    <row r="68" spans="1:17" ht="20.100000000000001" customHeight="1" thickBot="1" x14ac:dyDescent="0.25">
      <c r="A68" s="2156"/>
      <c r="B68" s="674" t="s">
        <v>254</v>
      </c>
      <c r="C68" s="633">
        <v>27340</v>
      </c>
      <c r="D68" s="655">
        <v>4720</v>
      </c>
      <c r="E68" s="633">
        <v>15280</v>
      </c>
      <c r="F68" s="633">
        <v>0</v>
      </c>
      <c r="G68" s="655">
        <v>2240</v>
      </c>
      <c r="H68" s="655">
        <v>240</v>
      </c>
      <c r="I68" s="655">
        <v>0</v>
      </c>
      <c r="J68" s="655">
        <v>2020</v>
      </c>
      <c r="K68" s="655">
        <v>300</v>
      </c>
      <c r="L68" s="656">
        <v>1440</v>
      </c>
      <c r="M68" s="656">
        <v>60</v>
      </c>
      <c r="N68" s="656">
        <v>0</v>
      </c>
      <c r="O68" s="656">
        <v>720</v>
      </c>
      <c r="P68" s="1870">
        <v>320</v>
      </c>
      <c r="Q68" s="678">
        <v>0</v>
      </c>
    </row>
    <row r="69" spans="1:17" ht="20.100000000000001" customHeight="1" thickTop="1" thickBot="1" x14ac:dyDescent="0.25">
      <c r="A69" s="2157"/>
      <c r="B69" s="657" t="s">
        <v>5</v>
      </c>
      <c r="C69" s="654">
        <v>50020</v>
      </c>
      <c r="D69" s="654">
        <v>12640</v>
      </c>
      <c r="E69" s="654">
        <v>24800</v>
      </c>
      <c r="F69" s="654">
        <v>200</v>
      </c>
      <c r="G69" s="654">
        <v>2340</v>
      </c>
      <c r="H69" s="654">
        <v>240</v>
      </c>
      <c r="I69" s="654">
        <v>0</v>
      </c>
      <c r="J69" s="654">
        <v>3440</v>
      </c>
      <c r="K69" s="654">
        <v>300</v>
      </c>
      <c r="L69" s="654">
        <v>2080</v>
      </c>
      <c r="M69" s="654">
        <v>340</v>
      </c>
      <c r="N69" s="654">
        <v>0</v>
      </c>
      <c r="O69" s="654">
        <v>2120</v>
      </c>
      <c r="P69" s="1875">
        <v>1520</v>
      </c>
      <c r="Q69" s="1467">
        <v>0</v>
      </c>
    </row>
    <row r="70" spans="1:17" ht="20.100000000000001" customHeight="1" x14ac:dyDescent="0.2">
      <c r="A70" s="2155" t="s">
        <v>422</v>
      </c>
      <c r="B70" s="546" t="s">
        <v>354</v>
      </c>
      <c r="C70" s="647">
        <v>55260</v>
      </c>
      <c r="D70" s="635">
        <v>24900</v>
      </c>
      <c r="E70" s="647">
        <v>6640</v>
      </c>
      <c r="F70" s="647">
        <v>16640</v>
      </c>
      <c r="G70" s="635">
        <v>200</v>
      </c>
      <c r="H70" s="635">
        <v>0</v>
      </c>
      <c r="I70" s="635">
        <v>0</v>
      </c>
      <c r="J70" s="635">
        <v>20</v>
      </c>
      <c r="K70" s="635">
        <v>0</v>
      </c>
      <c r="L70" s="648">
        <v>0</v>
      </c>
      <c r="M70" s="648">
        <v>0</v>
      </c>
      <c r="N70" s="648">
        <v>0</v>
      </c>
      <c r="O70" s="648">
        <v>1060</v>
      </c>
      <c r="P70" s="1872">
        <v>60</v>
      </c>
      <c r="Q70" s="1464">
        <v>5740</v>
      </c>
    </row>
    <row r="71" spans="1:17" ht="20.100000000000001" customHeight="1" x14ac:dyDescent="0.2">
      <c r="A71" s="2156"/>
      <c r="B71" s="318" t="s">
        <v>255</v>
      </c>
      <c r="C71" s="632">
        <v>65180</v>
      </c>
      <c r="D71" s="636">
        <v>4820</v>
      </c>
      <c r="E71" s="632">
        <v>780</v>
      </c>
      <c r="F71" s="632">
        <v>34440</v>
      </c>
      <c r="G71" s="636">
        <v>0</v>
      </c>
      <c r="H71" s="636">
        <v>0</v>
      </c>
      <c r="I71" s="636">
        <v>0</v>
      </c>
      <c r="J71" s="636">
        <v>0</v>
      </c>
      <c r="K71" s="636">
        <v>0</v>
      </c>
      <c r="L71" s="643">
        <v>40</v>
      </c>
      <c r="M71" s="643">
        <v>0</v>
      </c>
      <c r="N71" s="643">
        <v>0</v>
      </c>
      <c r="O71" s="643">
        <v>660</v>
      </c>
      <c r="P71" s="1873">
        <v>0</v>
      </c>
      <c r="Q71" s="1465">
        <v>24440</v>
      </c>
    </row>
    <row r="72" spans="1:17" ht="20.100000000000001" customHeight="1" x14ac:dyDescent="0.2">
      <c r="A72" s="2156"/>
      <c r="B72" s="293" t="s">
        <v>316</v>
      </c>
      <c r="C72" s="632">
        <v>17720</v>
      </c>
      <c r="D72" s="636">
        <v>6740</v>
      </c>
      <c r="E72" s="632">
        <v>1400</v>
      </c>
      <c r="F72" s="632">
        <v>6140</v>
      </c>
      <c r="G72" s="636">
        <v>0</v>
      </c>
      <c r="H72" s="636">
        <v>0</v>
      </c>
      <c r="I72" s="636">
        <v>0</v>
      </c>
      <c r="J72" s="636">
        <v>0</v>
      </c>
      <c r="K72" s="636">
        <v>0</v>
      </c>
      <c r="L72" s="643">
        <v>0</v>
      </c>
      <c r="M72" s="643">
        <v>0</v>
      </c>
      <c r="N72" s="643">
        <v>0</v>
      </c>
      <c r="O72" s="643">
        <v>140</v>
      </c>
      <c r="P72" s="1873">
        <v>0</v>
      </c>
      <c r="Q72" s="1465">
        <v>3300</v>
      </c>
    </row>
    <row r="73" spans="1:17" ht="20.100000000000001" customHeight="1" thickBot="1" x14ac:dyDescent="0.25">
      <c r="A73" s="2156"/>
      <c r="B73" s="649" t="s">
        <v>355</v>
      </c>
      <c r="C73" s="651">
        <v>340</v>
      </c>
      <c r="D73" s="650">
        <v>0</v>
      </c>
      <c r="E73" s="651">
        <v>60</v>
      </c>
      <c r="F73" s="651">
        <v>20</v>
      </c>
      <c r="G73" s="650">
        <v>0</v>
      </c>
      <c r="H73" s="650">
        <v>40</v>
      </c>
      <c r="I73" s="650">
        <v>0</v>
      </c>
      <c r="J73" s="650">
        <v>200</v>
      </c>
      <c r="K73" s="650">
        <v>0</v>
      </c>
      <c r="L73" s="652">
        <v>0</v>
      </c>
      <c r="M73" s="652">
        <v>0</v>
      </c>
      <c r="N73" s="652">
        <v>0</v>
      </c>
      <c r="O73" s="652">
        <v>20</v>
      </c>
      <c r="P73" s="1874">
        <v>0</v>
      </c>
      <c r="Q73" s="1466">
        <v>0</v>
      </c>
    </row>
    <row r="74" spans="1:17" ht="20.100000000000001" customHeight="1" thickTop="1" thickBot="1" x14ac:dyDescent="0.25">
      <c r="A74" s="2157"/>
      <c r="B74" s="653" t="s">
        <v>599</v>
      </c>
      <c r="C74" s="672">
        <v>138500</v>
      </c>
      <c r="D74" s="672">
        <v>36460</v>
      </c>
      <c r="E74" s="672">
        <v>8880</v>
      </c>
      <c r="F74" s="672">
        <v>57240</v>
      </c>
      <c r="G74" s="672">
        <v>200</v>
      </c>
      <c r="H74" s="672">
        <v>40</v>
      </c>
      <c r="I74" s="672">
        <v>0</v>
      </c>
      <c r="J74" s="672">
        <v>220</v>
      </c>
      <c r="K74" s="672">
        <v>0</v>
      </c>
      <c r="L74" s="672">
        <v>40</v>
      </c>
      <c r="M74" s="672">
        <v>0</v>
      </c>
      <c r="N74" s="672">
        <v>0</v>
      </c>
      <c r="O74" s="672">
        <v>1880</v>
      </c>
      <c r="P74" s="1880">
        <v>60</v>
      </c>
      <c r="Q74" s="1469">
        <v>33480</v>
      </c>
    </row>
    <row r="75" spans="1:17" ht="20.100000000000001" customHeight="1" x14ac:dyDescent="0.2">
      <c r="A75" s="2155" t="s">
        <v>452</v>
      </c>
      <c r="B75" s="546" t="s">
        <v>277</v>
      </c>
      <c r="C75" s="647">
        <v>4760</v>
      </c>
      <c r="D75" s="635">
        <v>2340</v>
      </c>
      <c r="E75" s="647">
        <v>380</v>
      </c>
      <c r="F75" s="647">
        <v>600</v>
      </c>
      <c r="G75" s="635">
        <v>0</v>
      </c>
      <c r="H75" s="635">
        <v>0</v>
      </c>
      <c r="I75" s="635">
        <v>100</v>
      </c>
      <c r="J75" s="635">
        <v>20</v>
      </c>
      <c r="K75" s="635">
        <v>0</v>
      </c>
      <c r="L75" s="648">
        <v>20</v>
      </c>
      <c r="M75" s="648">
        <v>0</v>
      </c>
      <c r="N75" s="648">
        <v>0</v>
      </c>
      <c r="O75" s="648">
        <v>120</v>
      </c>
      <c r="P75" s="1872">
        <v>0</v>
      </c>
      <c r="Q75" s="1464">
        <v>1180</v>
      </c>
    </row>
    <row r="76" spans="1:17" ht="20.100000000000001" customHeight="1" x14ac:dyDescent="0.2">
      <c r="A76" s="2156"/>
      <c r="B76" s="293" t="s">
        <v>278</v>
      </c>
      <c r="C76" s="632">
        <v>1240</v>
      </c>
      <c r="D76" s="636">
        <v>160</v>
      </c>
      <c r="E76" s="632">
        <v>0</v>
      </c>
      <c r="F76" s="632">
        <v>940</v>
      </c>
      <c r="G76" s="636">
        <v>0</v>
      </c>
      <c r="H76" s="636">
        <v>0</v>
      </c>
      <c r="I76" s="636">
        <v>0</v>
      </c>
      <c r="J76" s="636">
        <v>0</v>
      </c>
      <c r="K76" s="636">
        <v>0</v>
      </c>
      <c r="L76" s="643">
        <v>40</v>
      </c>
      <c r="M76" s="643">
        <v>0</v>
      </c>
      <c r="N76" s="643">
        <v>0</v>
      </c>
      <c r="O76" s="643">
        <v>0</v>
      </c>
      <c r="P76" s="1873">
        <v>0</v>
      </c>
      <c r="Q76" s="1465">
        <v>100</v>
      </c>
    </row>
    <row r="77" spans="1:17" ht="20.100000000000001" customHeight="1" x14ac:dyDescent="0.2">
      <c r="A77" s="2156"/>
      <c r="B77" s="293" t="s">
        <v>279</v>
      </c>
      <c r="C77" s="632">
        <v>0</v>
      </c>
      <c r="D77" s="636">
        <v>0</v>
      </c>
      <c r="E77" s="632">
        <v>0</v>
      </c>
      <c r="F77" s="632">
        <v>0</v>
      </c>
      <c r="G77" s="636">
        <v>0</v>
      </c>
      <c r="H77" s="636">
        <v>0</v>
      </c>
      <c r="I77" s="636">
        <v>0</v>
      </c>
      <c r="J77" s="636">
        <v>0</v>
      </c>
      <c r="K77" s="636">
        <v>0</v>
      </c>
      <c r="L77" s="643">
        <v>0</v>
      </c>
      <c r="M77" s="643">
        <v>0</v>
      </c>
      <c r="N77" s="643">
        <v>0</v>
      </c>
      <c r="O77" s="643">
        <v>0</v>
      </c>
      <c r="P77" s="1873">
        <v>0</v>
      </c>
      <c r="Q77" s="1465">
        <v>0</v>
      </c>
    </row>
    <row r="78" spans="1:17" ht="20.100000000000001" customHeight="1" x14ac:dyDescent="0.2">
      <c r="A78" s="2156"/>
      <c r="B78" s="293" t="s">
        <v>280</v>
      </c>
      <c r="C78" s="632">
        <v>6720</v>
      </c>
      <c r="D78" s="636">
        <v>180</v>
      </c>
      <c r="E78" s="632">
        <v>1980</v>
      </c>
      <c r="F78" s="632">
        <v>220</v>
      </c>
      <c r="G78" s="636">
        <v>160</v>
      </c>
      <c r="H78" s="636">
        <v>0</v>
      </c>
      <c r="I78" s="636">
        <v>0</v>
      </c>
      <c r="J78" s="636">
        <v>540</v>
      </c>
      <c r="K78" s="636">
        <v>760</v>
      </c>
      <c r="L78" s="643">
        <v>20</v>
      </c>
      <c r="M78" s="643">
        <v>0</v>
      </c>
      <c r="N78" s="643">
        <v>0</v>
      </c>
      <c r="O78" s="643">
        <v>140</v>
      </c>
      <c r="P78" s="1873">
        <v>60</v>
      </c>
      <c r="Q78" s="1465">
        <v>2660</v>
      </c>
    </row>
    <row r="79" spans="1:17" ht="20.100000000000001" customHeight="1" x14ac:dyDescent="0.2">
      <c r="A79" s="2156"/>
      <c r="B79" s="293" t="s">
        <v>281</v>
      </c>
      <c r="C79" s="632">
        <v>0</v>
      </c>
      <c r="D79" s="636">
        <v>0</v>
      </c>
      <c r="E79" s="632">
        <v>0</v>
      </c>
      <c r="F79" s="632">
        <v>0</v>
      </c>
      <c r="G79" s="636">
        <v>0</v>
      </c>
      <c r="H79" s="636">
        <v>0</v>
      </c>
      <c r="I79" s="636">
        <v>0</v>
      </c>
      <c r="J79" s="636">
        <v>0</v>
      </c>
      <c r="K79" s="636">
        <v>0</v>
      </c>
      <c r="L79" s="643">
        <v>0</v>
      </c>
      <c r="M79" s="643">
        <v>0</v>
      </c>
      <c r="N79" s="643">
        <v>0</v>
      </c>
      <c r="O79" s="643">
        <v>0</v>
      </c>
      <c r="P79" s="1873">
        <v>0</v>
      </c>
      <c r="Q79" s="1465">
        <v>0</v>
      </c>
    </row>
    <row r="80" spans="1:17" ht="20.100000000000001" customHeight="1" x14ac:dyDescent="0.2">
      <c r="A80" s="2156"/>
      <c r="B80" s="293" t="s">
        <v>282</v>
      </c>
      <c r="C80" s="632">
        <v>0</v>
      </c>
      <c r="D80" s="636">
        <v>0</v>
      </c>
      <c r="E80" s="632">
        <v>0</v>
      </c>
      <c r="F80" s="632">
        <v>0</v>
      </c>
      <c r="G80" s="636">
        <v>0</v>
      </c>
      <c r="H80" s="636">
        <v>0</v>
      </c>
      <c r="I80" s="636">
        <v>0</v>
      </c>
      <c r="J80" s="636">
        <v>0</v>
      </c>
      <c r="K80" s="636">
        <v>0</v>
      </c>
      <c r="L80" s="643">
        <v>0</v>
      </c>
      <c r="M80" s="643">
        <v>0</v>
      </c>
      <c r="N80" s="643">
        <v>0</v>
      </c>
      <c r="O80" s="643">
        <v>0</v>
      </c>
      <c r="P80" s="1873">
        <v>0</v>
      </c>
      <c r="Q80" s="1465">
        <v>0</v>
      </c>
    </row>
    <row r="81" spans="1:17" ht="20.100000000000001" customHeight="1" x14ac:dyDescent="0.2">
      <c r="A81" s="2156"/>
      <c r="B81" s="293" t="s">
        <v>262</v>
      </c>
      <c r="C81" s="632">
        <v>0</v>
      </c>
      <c r="D81" s="636">
        <v>0</v>
      </c>
      <c r="E81" s="632">
        <v>0</v>
      </c>
      <c r="F81" s="632">
        <v>0</v>
      </c>
      <c r="G81" s="636">
        <v>0</v>
      </c>
      <c r="H81" s="636">
        <v>0</v>
      </c>
      <c r="I81" s="636">
        <v>0</v>
      </c>
      <c r="J81" s="636">
        <v>0</v>
      </c>
      <c r="K81" s="636">
        <v>0</v>
      </c>
      <c r="L81" s="643">
        <v>0</v>
      </c>
      <c r="M81" s="643">
        <v>0</v>
      </c>
      <c r="N81" s="643">
        <v>0</v>
      </c>
      <c r="O81" s="643">
        <v>0</v>
      </c>
      <c r="P81" s="1873">
        <v>0</v>
      </c>
      <c r="Q81" s="1465">
        <v>0</v>
      </c>
    </row>
    <row r="82" spans="1:17" ht="20.100000000000001" customHeight="1" thickBot="1" x14ac:dyDescent="0.25">
      <c r="A82" s="2156"/>
      <c r="B82" s="644" t="s">
        <v>263</v>
      </c>
      <c r="C82" s="633">
        <v>320</v>
      </c>
      <c r="D82" s="655">
        <v>0</v>
      </c>
      <c r="E82" s="633">
        <v>120</v>
      </c>
      <c r="F82" s="633">
        <v>40</v>
      </c>
      <c r="G82" s="655">
        <v>20</v>
      </c>
      <c r="H82" s="655">
        <v>0</v>
      </c>
      <c r="I82" s="655">
        <v>0</v>
      </c>
      <c r="J82" s="655">
        <v>60</v>
      </c>
      <c r="K82" s="655">
        <v>0</v>
      </c>
      <c r="L82" s="656">
        <v>0</v>
      </c>
      <c r="M82" s="656">
        <v>0</v>
      </c>
      <c r="N82" s="656">
        <v>0</v>
      </c>
      <c r="O82" s="656">
        <v>20</v>
      </c>
      <c r="P82" s="1870">
        <v>0</v>
      </c>
      <c r="Q82" s="678">
        <v>60</v>
      </c>
    </row>
    <row r="83" spans="1:17" ht="20.100000000000001" customHeight="1" thickTop="1" thickBot="1" x14ac:dyDescent="0.25">
      <c r="A83" s="2157"/>
      <c r="B83" s="657" t="s">
        <v>599</v>
      </c>
      <c r="C83" s="654">
        <v>13040</v>
      </c>
      <c r="D83" s="654">
        <v>2680</v>
      </c>
      <c r="E83" s="654">
        <v>2480</v>
      </c>
      <c r="F83" s="654">
        <v>1800</v>
      </c>
      <c r="G83" s="654">
        <v>180</v>
      </c>
      <c r="H83" s="654">
        <v>0</v>
      </c>
      <c r="I83" s="654">
        <v>100</v>
      </c>
      <c r="J83" s="654">
        <v>620</v>
      </c>
      <c r="K83" s="654">
        <v>760</v>
      </c>
      <c r="L83" s="654">
        <v>80</v>
      </c>
      <c r="M83" s="654">
        <v>0</v>
      </c>
      <c r="N83" s="654">
        <v>0</v>
      </c>
      <c r="O83" s="654">
        <v>280</v>
      </c>
      <c r="P83" s="1875">
        <v>60</v>
      </c>
      <c r="Q83" s="1467">
        <v>4000</v>
      </c>
    </row>
    <row r="84" spans="1:17" ht="20.100000000000001" customHeight="1" thickBot="1" x14ac:dyDescent="0.25">
      <c r="A84" s="1306" t="s">
        <v>216</v>
      </c>
      <c r="B84" s="659" t="s">
        <v>455</v>
      </c>
      <c r="C84" s="660">
        <v>111800</v>
      </c>
      <c r="D84" s="630">
        <v>82720</v>
      </c>
      <c r="E84" s="660">
        <v>9020</v>
      </c>
      <c r="F84" s="660">
        <v>12160</v>
      </c>
      <c r="G84" s="630">
        <v>300</v>
      </c>
      <c r="H84" s="630">
        <v>2060</v>
      </c>
      <c r="I84" s="630">
        <v>20</v>
      </c>
      <c r="J84" s="630">
        <v>20</v>
      </c>
      <c r="K84" s="630">
        <v>20</v>
      </c>
      <c r="L84" s="661">
        <v>0</v>
      </c>
      <c r="M84" s="661">
        <v>0</v>
      </c>
      <c r="N84" s="661">
        <v>0</v>
      </c>
      <c r="O84" s="661">
        <v>3180</v>
      </c>
      <c r="P84" s="1876">
        <v>160</v>
      </c>
      <c r="Q84" s="1468">
        <v>2140</v>
      </c>
    </row>
    <row r="85" spans="1:17" x14ac:dyDescent="0.2">
      <c r="A85" s="675"/>
      <c r="B85" s="675"/>
      <c r="C85" s="500"/>
      <c r="D85" s="500"/>
      <c r="E85" s="500"/>
      <c r="F85" s="500"/>
      <c r="G85" s="500"/>
      <c r="H85" s="500"/>
      <c r="I85" s="500"/>
      <c r="J85" s="500"/>
      <c r="K85" s="500"/>
      <c r="L85" s="209"/>
      <c r="M85" s="209"/>
      <c r="N85" s="209"/>
      <c r="O85" s="209"/>
      <c r="P85" s="209"/>
      <c r="Q85" s="209"/>
    </row>
    <row r="86" spans="1:17" x14ac:dyDescent="0.2">
      <c r="A86" s="675"/>
      <c r="B86" s="675"/>
      <c r="C86" s="500"/>
      <c r="D86" s="500"/>
      <c r="E86" s="500"/>
      <c r="F86" s="500"/>
      <c r="G86" s="500"/>
      <c r="H86" s="500"/>
      <c r="I86" s="500"/>
      <c r="J86" s="500"/>
      <c r="K86" s="500"/>
      <c r="L86" s="209"/>
      <c r="M86" s="209"/>
      <c r="N86" s="209"/>
      <c r="O86" s="209"/>
      <c r="P86" s="209"/>
      <c r="Q86" s="209"/>
    </row>
    <row r="87" spans="1:17" ht="19.5" customHeight="1" x14ac:dyDescent="0.2"/>
    <row r="88" spans="1:17" ht="19.5" customHeight="1" x14ac:dyDescent="0.2"/>
    <row r="89" spans="1:17" ht="19.5" customHeight="1" x14ac:dyDescent="0.2"/>
    <row r="90" spans="1:17" ht="19.5" customHeight="1" x14ac:dyDescent="0.2"/>
    <row r="91" spans="1:17" ht="19.5" customHeight="1" x14ac:dyDescent="0.2">
      <c r="A91" s="624"/>
      <c r="B91" s="624"/>
      <c r="C91" s="209"/>
      <c r="D91" s="209"/>
      <c r="E91" s="209"/>
      <c r="F91" s="209"/>
      <c r="G91" s="209"/>
      <c r="H91" s="209"/>
    </row>
    <row r="92" spans="1:17" x14ac:dyDescent="0.2">
      <c r="A92" s="624"/>
      <c r="B92" s="624"/>
      <c r="C92" s="209"/>
      <c r="D92" s="209"/>
      <c r="E92" s="209"/>
      <c r="F92" s="209"/>
      <c r="G92" s="209"/>
      <c r="H92" s="209"/>
    </row>
  </sheetData>
  <mergeCells count="36">
    <mergeCell ref="Q31:Q33"/>
    <mergeCell ref="P31:P33"/>
    <mergeCell ref="O31:O33"/>
    <mergeCell ref="I31:I33"/>
    <mergeCell ref="K31:K33"/>
    <mergeCell ref="J31:J33"/>
    <mergeCell ref="N31:N33"/>
    <mergeCell ref="M31:M33"/>
    <mergeCell ref="L31:L33"/>
    <mergeCell ref="C31:C33"/>
    <mergeCell ref="D31:D33"/>
    <mergeCell ref="E31:E33"/>
    <mergeCell ref="H31:H33"/>
    <mergeCell ref="G31:G33"/>
    <mergeCell ref="F31:F33"/>
    <mergeCell ref="A6:B6"/>
    <mergeCell ref="A7:B7"/>
    <mergeCell ref="A1:H1"/>
    <mergeCell ref="I1:Q1"/>
    <mergeCell ref="O2:Q2"/>
    <mergeCell ref="A3:B3"/>
    <mergeCell ref="A4:B4"/>
    <mergeCell ref="A5:B5"/>
    <mergeCell ref="A40:A49"/>
    <mergeCell ref="A8:A14"/>
    <mergeCell ref="A15:A17"/>
    <mergeCell ref="A18:A21"/>
    <mergeCell ref="A22:A25"/>
    <mergeCell ref="A27:A30"/>
    <mergeCell ref="A31:A39"/>
    <mergeCell ref="A75:A83"/>
    <mergeCell ref="A50:A53"/>
    <mergeCell ref="A54:A57"/>
    <mergeCell ref="A58:A65"/>
    <mergeCell ref="A66:A69"/>
    <mergeCell ref="A70:A74"/>
  </mergeCells>
  <phoneticPr fontId="9"/>
  <printOptions horizontalCentered="1"/>
  <pageMargins left="0.59055118110236227" right="0.27559055118110237" top="0.78740157480314965" bottom="0.78740157480314965" header="0.51181102362204722" footer="0.51181102362204722"/>
  <pageSetup paperSize="9" scale="85" firstPageNumber="11" pageOrder="overThenDown" orientation="portrait" r:id="rId1"/>
  <headerFooter alignWithMargins="0">
    <oddFooter>&amp;C&amp;14-&amp;P -</oddFooter>
  </headerFooter>
  <rowBreaks count="2" manualBreakCount="2">
    <brk id="39" max="16" man="1"/>
    <brk id="69" max="16" man="1"/>
  </rowBreaks>
  <colBreaks count="1" manualBreakCount="1">
    <brk id="8"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Z39"/>
  <sheetViews>
    <sheetView view="pageBreakPreview" zoomScale="70" zoomScaleNormal="75" zoomScaleSheetLayoutView="70" workbookViewId="0">
      <pane xSplit="2" ySplit="7" topLeftCell="C8" activePane="bottomRight" state="frozen"/>
      <selection activeCell="B64" sqref="B64:J64"/>
      <selection pane="topRight" activeCell="B64" sqref="B64:J64"/>
      <selection pane="bottomLeft" activeCell="B64" sqref="B64:J64"/>
      <selection pane="bottomRight" activeCell="B64" sqref="B64:J64"/>
    </sheetView>
  </sheetViews>
  <sheetFormatPr defaultColWidth="13.33203125" defaultRowHeight="16.2" x14ac:dyDescent="0.2"/>
  <cols>
    <col min="1" max="1" width="2.88671875" style="208" bestFit="1" customWidth="1"/>
    <col min="2" max="2" width="10.44140625" style="208" bestFit="1" customWidth="1"/>
    <col min="3" max="4" width="9.6640625" style="208" bestFit="1" customWidth="1"/>
    <col min="5" max="5" width="5" style="208" bestFit="1" customWidth="1"/>
    <col min="6" max="6" width="10.77734375" style="208" bestFit="1" customWidth="1"/>
    <col min="7" max="7" width="6.77734375" style="208" customWidth="1"/>
    <col min="8" max="8" width="8.44140625" style="208" bestFit="1" customWidth="1"/>
    <col min="9" max="9" width="5" style="208" bestFit="1" customWidth="1"/>
    <col min="10" max="10" width="9.44140625" style="208" bestFit="1" customWidth="1"/>
    <col min="11" max="11" width="8.44140625" style="208" bestFit="1" customWidth="1"/>
    <col min="12" max="13" width="7.44140625" style="208" bestFit="1" customWidth="1"/>
    <col min="14" max="14" width="7.109375" style="208" customWidth="1"/>
    <col min="15" max="16" width="7.44140625" style="208" bestFit="1" customWidth="1"/>
    <col min="17" max="17" width="4.44140625" style="208" bestFit="1" customWidth="1"/>
    <col min="18" max="18" width="7.88671875" style="208" customWidth="1"/>
    <col min="19" max="19" width="10" style="208" customWidth="1"/>
    <col min="20" max="20" width="5" style="208" bestFit="1" customWidth="1"/>
    <col min="21" max="21" width="7.44140625" style="208" bestFit="1" customWidth="1"/>
    <col min="22" max="22" width="5.6640625" style="208" customWidth="1"/>
    <col min="23" max="23" width="8.44140625" style="208" customWidth="1"/>
    <col min="24" max="24" width="8.44140625" style="208" bestFit="1" customWidth="1"/>
    <col min="25" max="25" width="5" style="208" customWidth="1"/>
    <col min="26" max="16384" width="13.33203125" style="208"/>
  </cols>
  <sheetData>
    <row r="1" spans="1:25" x14ac:dyDescent="0.2">
      <c r="A1" s="2200" t="s">
        <v>747</v>
      </c>
      <c r="B1" s="2200"/>
      <c r="C1" s="2200"/>
      <c r="D1" s="2200"/>
      <c r="E1" s="2200"/>
      <c r="F1" s="2200"/>
      <c r="G1" s="2200"/>
      <c r="H1" s="2200"/>
      <c r="I1" s="2200"/>
      <c r="J1" s="2200"/>
      <c r="K1" s="2200"/>
      <c r="L1" s="391"/>
      <c r="M1" s="391"/>
      <c r="N1" s="391"/>
      <c r="O1" s="391"/>
      <c r="P1" s="391"/>
      <c r="Q1" s="391"/>
      <c r="R1" s="391"/>
      <c r="S1" s="391"/>
      <c r="T1" s="391"/>
      <c r="U1" s="391"/>
      <c r="V1" s="391"/>
      <c r="W1" s="391"/>
      <c r="X1" s="391"/>
      <c r="Y1" s="679"/>
    </row>
    <row r="2" spans="1:25" ht="14.25" customHeight="1" thickBot="1" x14ac:dyDescent="0.25">
      <c r="A2" s="435"/>
      <c r="B2" s="435"/>
      <c r="C2" s="435"/>
      <c r="D2" s="435"/>
      <c r="E2" s="435"/>
      <c r="F2" s="435"/>
      <c r="G2" s="435"/>
      <c r="H2" s="435"/>
      <c r="I2" s="435"/>
      <c r="J2" s="435"/>
      <c r="K2" s="435"/>
      <c r="L2" s="435"/>
      <c r="M2" s="435"/>
      <c r="N2" s="435"/>
      <c r="O2" s="435"/>
      <c r="P2" s="435"/>
      <c r="Q2" s="435"/>
      <c r="R2" s="435"/>
      <c r="S2" s="435"/>
      <c r="T2" s="435"/>
      <c r="U2" s="435"/>
      <c r="V2" s="435"/>
      <c r="W2" s="435"/>
      <c r="X2" s="435"/>
      <c r="Y2" s="679"/>
    </row>
    <row r="3" spans="1:25" s="680" customFormat="1" ht="20.100000000000001" customHeight="1" x14ac:dyDescent="0.2">
      <c r="A3" s="2206" t="s">
        <v>86</v>
      </c>
      <c r="B3" s="2207"/>
      <c r="C3" s="1307" t="s">
        <v>0</v>
      </c>
      <c r="D3" s="2192" t="s">
        <v>8</v>
      </c>
      <c r="E3" s="2204"/>
      <c r="F3" s="2204"/>
      <c r="G3" s="2204"/>
      <c r="H3" s="2204"/>
      <c r="I3" s="2204"/>
      <c r="J3" s="2204"/>
      <c r="K3" s="2205"/>
      <c r="L3" s="2192" t="s">
        <v>122</v>
      </c>
      <c r="M3" s="2204"/>
      <c r="N3" s="2204"/>
      <c r="O3" s="2204"/>
      <c r="P3" s="2204"/>
      <c r="Q3" s="2204"/>
      <c r="R3" s="2204"/>
      <c r="S3" s="2204"/>
      <c r="T3" s="2204"/>
      <c r="U3" s="2204"/>
      <c r="V3" s="2204"/>
      <c r="W3" s="2205"/>
      <c r="X3" s="2192" t="s">
        <v>465</v>
      </c>
      <c r="Y3" s="2193"/>
    </row>
    <row r="4" spans="1:25" s="680" customFormat="1" ht="20.100000000000001" customHeight="1" x14ac:dyDescent="0.2">
      <c r="A4" s="2208"/>
      <c r="B4" s="2209"/>
      <c r="C4" s="681" t="s">
        <v>1</v>
      </c>
      <c r="D4" s="2201" t="s">
        <v>373</v>
      </c>
      <c r="E4" s="2202"/>
      <c r="F4" s="2202"/>
      <c r="G4" s="2203"/>
      <c r="H4" s="2201" t="s">
        <v>365</v>
      </c>
      <c r="I4" s="2202"/>
      <c r="J4" s="2202"/>
      <c r="K4" s="2203"/>
      <c r="L4" s="2201" t="s">
        <v>366</v>
      </c>
      <c r="M4" s="2202"/>
      <c r="N4" s="2203"/>
      <c r="O4" s="2201" t="s">
        <v>367</v>
      </c>
      <c r="P4" s="2202"/>
      <c r="Q4" s="2203"/>
      <c r="R4" s="2201" t="s">
        <v>9</v>
      </c>
      <c r="S4" s="2202"/>
      <c r="T4" s="2203"/>
      <c r="U4" s="2201" t="s">
        <v>464</v>
      </c>
      <c r="V4" s="2202"/>
      <c r="W4" s="2203"/>
      <c r="X4" s="1449"/>
      <c r="Y4" s="1450"/>
    </row>
    <row r="5" spans="1:25" s="680" customFormat="1" ht="20.100000000000001" customHeight="1" x14ac:dyDescent="0.2">
      <c r="A5" s="2208"/>
      <c r="B5" s="2209"/>
      <c r="C5" s="681" t="s">
        <v>3</v>
      </c>
      <c r="D5" s="684" t="s">
        <v>10</v>
      </c>
      <c r="E5" s="684" t="s">
        <v>7</v>
      </c>
      <c r="F5" s="684" t="s">
        <v>11</v>
      </c>
      <c r="G5" s="685" t="s">
        <v>12</v>
      </c>
      <c r="H5" s="684" t="s">
        <v>10</v>
      </c>
      <c r="I5" s="684" t="s">
        <v>7</v>
      </c>
      <c r="J5" s="684" t="s">
        <v>374</v>
      </c>
      <c r="K5" s="686" t="s">
        <v>12</v>
      </c>
      <c r="L5" s="687" t="s">
        <v>10</v>
      </c>
      <c r="M5" s="684" t="s">
        <v>368</v>
      </c>
      <c r="N5" s="686" t="s">
        <v>12</v>
      </c>
      <c r="O5" s="684" t="s">
        <v>10</v>
      </c>
      <c r="P5" s="684" t="s">
        <v>368</v>
      </c>
      <c r="Q5" s="2212" t="s">
        <v>375</v>
      </c>
      <c r="R5" s="684" t="s">
        <v>10</v>
      </c>
      <c r="S5" s="684" t="s">
        <v>368</v>
      </c>
      <c r="T5" s="2212" t="s">
        <v>375</v>
      </c>
      <c r="U5" s="684" t="s">
        <v>10</v>
      </c>
      <c r="V5" s="684" t="s">
        <v>368</v>
      </c>
      <c r="W5" s="2212" t="s">
        <v>375</v>
      </c>
      <c r="X5" s="684" t="s">
        <v>3</v>
      </c>
      <c r="Y5" s="1446" t="s">
        <v>7</v>
      </c>
    </row>
    <row r="6" spans="1:25" s="680" customFormat="1" ht="20.100000000000001" customHeight="1" x14ac:dyDescent="0.2">
      <c r="A6" s="2208"/>
      <c r="B6" s="2209"/>
      <c r="C6" s="688"/>
      <c r="D6" s="684" t="s">
        <v>3</v>
      </c>
      <c r="E6" s="684" t="s">
        <v>13</v>
      </c>
      <c r="F6" s="684" t="s">
        <v>14</v>
      </c>
      <c r="G6" s="685" t="s">
        <v>72</v>
      </c>
      <c r="H6" s="684" t="s">
        <v>3</v>
      </c>
      <c r="I6" s="684" t="s">
        <v>13</v>
      </c>
      <c r="J6" s="684" t="s">
        <v>121</v>
      </c>
      <c r="K6" s="689" t="s">
        <v>72</v>
      </c>
      <c r="L6" s="690" t="s">
        <v>3</v>
      </c>
      <c r="M6" s="684" t="s">
        <v>121</v>
      </c>
      <c r="N6" s="689" t="s">
        <v>72</v>
      </c>
      <c r="O6" s="684" t="s">
        <v>3</v>
      </c>
      <c r="P6" s="684" t="s">
        <v>121</v>
      </c>
      <c r="Q6" s="2213"/>
      <c r="R6" s="684" t="s">
        <v>3</v>
      </c>
      <c r="S6" s="684" t="s">
        <v>121</v>
      </c>
      <c r="T6" s="2213"/>
      <c r="U6" s="684" t="s">
        <v>3</v>
      </c>
      <c r="V6" s="684" t="s">
        <v>121</v>
      </c>
      <c r="W6" s="2213"/>
      <c r="X6" s="691"/>
      <c r="Y6" s="1446" t="s">
        <v>15</v>
      </c>
    </row>
    <row r="7" spans="1:25" s="680" customFormat="1" ht="20.100000000000001" customHeight="1" thickBot="1" x14ac:dyDescent="0.25">
      <c r="A7" s="2210"/>
      <c r="B7" s="2211"/>
      <c r="C7" s="692" t="s">
        <v>369</v>
      </c>
      <c r="D7" s="693" t="s">
        <v>105</v>
      </c>
      <c r="E7" s="684" t="s">
        <v>106</v>
      </c>
      <c r="F7" s="684" t="s">
        <v>107</v>
      </c>
      <c r="G7" s="684" t="s">
        <v>108</v>
      </c>
      <c r="H7" s="693" t="s">
        <v>105</v>
      </c>
      <c r="I7" s="684" t="s">
        <v>106</v>
      </c>
      <c r="J7" s="684" t="s">
        <v>107</v>
      </c>
      <c r="K7" s="694" t="s">
        <v>108</v>
      </c>
      <c r="L7" s="695" t="s">
        <v>105</v>
      </c>
      <c r="M7" s="684" t="s">
        <v>107</v>
      </c>
      <c r="N7" s="694" t="s">
        <v>108</v>
      </c>
      <c r="O7" s="693" t="s">
        <v>105</v>
      </c>
      <c r="P7" s="684" t="s">
        <v>107</v>
      </c>
      <c r="Q7" s="2214"/>
      <c r="R7" s="693" t="s">
        <v>105</v>
      </c>
      <c r="S7" s="684" t="s">
        <v>107</v>
      </c>
      <c r="T7" s="2214"/>
      <c r="U7" s="693" t="s">
        <v>105</v>
      </c>
      <c r="V7" s="684" t="s">
        <v>107</v>
      </c>
      <c r="W7" s="2214"/>
      <c r="X7" s="684" t="s">
        <v>105</v>
      </c>
      <c r="Y7" s="1451" t="s">
        <v>106</v>
      </c>
    </row>
    <row r="8" spans="1:25" ht="24.9" customHeight="1" thickBot="1" x14ac:dyDescent="0.25">
      <c r="A8" s="2196" t="s">
        <v>358</v>
      </c>
      <c r="B8" s="2080"/>
      <c r="C8" s="827">
        <v>64000</v>
      </c>
      <c r="D8" s="696">
        <f t="shared" ref="D8:V8" si="0">SUM(D9:D11)</f>
        <v>48600</v>
      </c>
      <c r="E8" s="696">
        <f>ROUND(D8/C8*100,0)</f>
        <v>76</v>
      </c>
      <c r="F8" s="696">
        <f t="shared" si="0"/>
        <v>286623.35999999999</v>
      </c>
      <c r="G8" s="696">
        <f t="shared" ref="G8:G18" si="1">ROUND(F8/D8*100,0)</f>
        <v>590</v>
      </c>
      <c r="H8" s="696">
        <f t="shared" si="0"/>
        <v>7436</v>
      </c>
      <c r="I8" s="696">
        <f>ROUND(H8/C8*100,0)</f>
        <v>12</v>
      </c>
      <c r="J8" s="696">
        <f t="shared" si="0"/>
        <v>49617</v>
      </c>
      <c r="K8" s="697">
        <f t="shared" ref="K8:K16" si="2">ROUND(J8/H8*100,0)</f>
        <v>667</v>
      </c>
      <c r="L8" s="697">
        <f t="shared" si="0"/>
        <v>2549</v>
      </c>
      <c r="M8" s="696">
        <f t="shared" si="0"/>
        <v>1491.4</v>
      </c>
      <c r="N8" s="697">
        <f t="shared" ref="N8:N18" si="3">ROUND(M8/L8*100,0)</f>
        <v>59</v>
      </c>
      <c r="O8" s="696">
        <f t="shared" si="0"/>
        <v>4559</v>
      </c>
      <c r="P8" s="696">
        <f t="shared" si="0"/>
        <v>1525.3</v>
      </c>
      <c r="Q8" s="696">
        <f t="shared" ref="Q8:Q18" si="4">ROUND(P8/O8*100,0)</f>
        <v>33</v>
      </c>
      <c r="R8" s="696">
        <f t="shared" si="0"/>
        <v>9191</v>
      </c>
      <c r="S8" s="696">
        <f t="shared" si="0"/>
        <v>4813.72</v>
      </c>
      <c r="T8" s="696">
        <f t="shared" ref="T8:T18" si="5">ROUND(S8/R8*100,0)</f>
        <v>52</v>
      </c>
      <c r="U8" s="696">
        <f t="shared" si="0"/>
        <v>911.7</v>
      </c>
      <c r="V8" s="698">
        <f t="shared" si="0"/>
        <v>400.2</v>
      </c>
      <c r="W8" s="696">
        <f>ROUND(V8/U8*100,0)</f>
        <v>44</v>
      </c>
      <c r="X8" s="696">
        <f>SUM(X9:X11)</f>
        <v>31490</v>
      </c>
      <c r="Y8" s="1447">
        <f>ROUND(X8/C8*100,0)</f>
        <v>49</v>
      </c>
    </row>
    <row r="9" spans="1:25" ht="24.9" customHeight="1" x14ac:dyDescent="0.2">
      <c r="A9" s="2054" t="s">
        <v>92</v>
      </c>
      <c r="B9" s="2056"/>
      <c r="C9" s="699">
        <f>SUM(C12:C14)</f>
        <v>35501</v>
      </c>
      <c r="D9" s="699">
        <f>SUM(D12:D14)</f>
        <v>23263</v>
      </c>
      <c r="E9" s="699">
        <f>ROUND(D9/C9*100,0)</f>
        <v>66</v>
      </c>
      <c r="F9" s="699">
        <f t="shared" ref="F9:X9" si="6">SUM(F12:F14)</f>
        <v>119550</v>
      </c>
      <c r="G9" s="699">
        <f t="shared" si="1"/>
        <v>514</v>
      </c>
      <c r="H9" s="699">
        <f t="shared" si="6"/>
        <v>3268</v>
      </c>
      <c r="I9" s="699">
        <f t="shared" ref="I9:I18" si="7">ROUND(H9/C9*100,0)</f>
        <v>9</v>
      </c>
      <c r="J9" s="700">
        <f t="shared" si="6"/>
        <v>27247</v>
      </c>
      <c r="K9" s="701">
        <f t="shared" si="2"/>
        <v>834</v>
      </c>
      <c r="L9" s="701">
        <f t="shared" si="6"/>
        <v>1206</v>
      </c>
      <c r="M9" s="700">
        <f t="shared" si="6"/>
        <v>745.4</v>
      </c>
      <c r="N9" s="248">
        <f t="shared" si="3"/>
        <v>62</v>
      </c>
      <c r="O9" s="699">
        <f t="shared" si="6"/>
        <v>2109</v>
      </c>
      <c r="P9" s="699">
        <f t="shared" si="6"/>
        <v>812.6</v>
      </c>
      <c r="Q9" s="699">
        <f t="shared" si="4"/>
        <v>39</v>
      </c>
      <c r="R9" s="699">
        <f t="shared" si="6"/>
        <v>1536</v>
      </c>
      <c r="S9" s="699">
        <f t="shared" si="6"/>
        <v>781</v>
      </c>
      <c r="T9" s="699">
        <f t="shared" si="5"/>
        <v>51</v>
      </c>
      <c r="U9" s="699">
        <f t="shared" si="6"/>
        <v>421.7</v>
      </c>
      <c r="V9" s="699">
        <f t="shared" si="6"/>
        <v>198.2</v>
      </c>
      <c r="W9" s="699">
        <f t="shared" ref="W9:W17" si="8">ROUND(V9/U9*100,0)</f>
        <v>47</v>
      </c>
      <c r="X9" s="699">
        <f t="shared" si="6"/>
        <v>17997</v>
      </c>
      <c r="Y9" s="249">
        <f t="shared" ref="Y9:Y16" si="9">ROUND(X9/C9*100,0)</f>
        <v>51</v>
      </c>
    </row>
    <row r="10" spans="1:25" ht="24.9" customHeight="1" x14ac:dyDescent="0.2">
      <c r="A10" s="2060" t="s">
        <v>359</v>
      </c>
      <c r="B10" s="2050"/>
      <c r="C10" s="303">
        <f>SUM(C15:C16)</f>
        <v>22160</v>
      </c>
      <c r="D10" s="303">
        <f t="shared" ref="D10:X10" si="10">SUM(D15:D16)</f>
        <v>19692</v>
      </c>
      <c r="E10" s="303">
        <f>ROUND(D10/C10*100,0)</f>
        <v>89</v>
      </c>
      <c r="F10" s="303">
        <f t="shared" si="10"/>
        <v>148198</v>
      </c>
      <c r="G10" s="303">
        <f t="shared" si="1"/>
        <v>753</v>
      </c>
      <c r="H10" s="303">
        <f t="shared" si="10"/>
        <v>3226</v>
      </c>
      <c r="I10" s="303">
        <f t="shared" si="7"/>
        <v>15</v>
      </c>
      <c r="J10" s="702">
        <f t="shared" si="10"/>
        <v>12950</v>
      </c>
      <c r="K10" s="703">
        <f t="shared" si="2"/>
        <v>401</v>
      </c>
      <c r="L10" s="703">
        <f t="shared" si="10"/>
        <v>592</v>
      </c>
      <c r="M10" s="704">
        <f t="shared" si="10"/>
        <v>243</v>
      </c>
      <c r="N10" s="395">
        <f t="shared" si="3"/>
        <v>41</v>
      </c>
      <c r="O10" s="303">
        <f t="shared" si="10"/>
        <v>507</v>
      </c>
      <c r="P10" s="303">
        <f t="shared" si="10"/>
        <v>204</v>
      </c>
      <c r="Q10" s="303">
        <f t="shared" si="4"/>
        <v>40</v>
      </c>
      <c r="R10" s="303">
        <f t="shared" si="10"/>
        <v>7095</v>
      </c>
      <c r="S10" s="303">
        <f t="shared" si="10"/>
        <v>3713</v>
      </c>
      <c r="T10" s="303">
        <f t="shared" si="5"/>
        <v>52</v>
      </c>
      <c r="U10" s="303">
        <f t="shared" si="10"/>
        <v>460</v>
      </c>
      <c r="V10" s="303">
        <f t="shared" si="10"/>
        <v>184</v>
      </c>
      <c r="W10" s="303">
        <f t="shared" si="8"/>
        <v>40</v>
      </c>
      <c r="X10" s="303">
        <f t="shared" si="10"/>
        <v>8086</v>
      </c>
      <c r="Y10" s="474">
        <f t="shared" si="9"/>
        <v>36</v>
      </c>
    </row>
    <row r="11" spans="1:25" ht="24.9" customHeight="1" thickBot="1" x14ac:dyDescent="0.25">
      <c r="A11" s="2062" t="s">
        <v>95</v>
      </c>
      <c r="B11" s="2064"/>
      <c r="C11" s="277">
        <f>SUM(C17:C18)</f>
        <v>6356</v>
      </c>
      <c r="D11" s="277">
        <f t="shared" ref="D11:X11" si="11">SUM(D17:D18)</f>
        <v>5645</v>
      </c>
      <c r="E11" s="277">
        <f>ROUND(D11/C11*100,0)</f>
        <v>89</v>
      </c>
      <c r="F11" s="277">
        <f t="shared" si="11"/>
        <v>18875.36</v>
      </c>
      <c r="G11" s="277">
        <f t="shared" si="1"/>
        <v>334</v>
      </c>
      <c r="H11" s="277">
        <f t="shared" si="11"/>
        <v>942</v>
      </c>
      <c r="I11" s="277">
        <f t="shared" si="7"/>
        <v>15</v>
      </c>
      <c r="J11" s="705">
        <f t="shared" si="11"/>
        <v>9420</v>
      </c>
      <c r="K11" s="706">
        <f t="shared" si="2"/>
        <v>1000</v>
      </c>
      <c r="L11" s="706">
        <f t="shared" si="11"/>
        <v>751</v>
      </c>
      <c r="M11" s="707">
        <f t="shared" si="11"/>
        <v>503</v>
      </c>
      <c r="N11" s="708">
        <f t="shared" si="3"/>
        <v>67</v>
      </c>
      <c r="O11" s="277">
        <f t="shared" si="11"/>
        <v>1943</v>
      </c>
      <c r="P11" s="277">
        <f t="shared" si="11"/>
        <v>508.7</v>
      </c>
      <c r="Q11" s="277">
        <f t="shared" si="4"/>
        <v>26</v>
      </c>
      <c r="R11" s="277">
        <f t="shared" si="11"/>
        <v>560</v>
      </c>
      <c r="S11" s="277">
        <f t="shared" si="11"/>
        <v>319.72000000000003</v>
      </c>
      <c r="T11" s="277">
        <f t="shared" si="5"/>
        <v>57</v>
      </c>
      <c r="U11" s="277">
        <f t="shared" si="11"/>
        <v>30</v>
      </c>
      <c r="V11" s="277">
        <f t="shared" si="11"/>
        <v>18</v>
      </c>
      <c r="W11" s="277">
        <f t="shared" si="8"/>
        <v>60</v>
      </c>
      <c r="X11" s="277">
        <f t="shared" si="11"/>
        <v>5407</v>
      </c>
      <c r="Y11" s="480">
        <f t="shared" si="9"/>
        <v>85</v>
      </c>
    </row>
    <row r="12" spans="1:25" ht="24.9" customHeight="1" x14ac:dyDescent="0.2">
      <c r="A12" s="2197" t="s">
        <v>123</v>
      </c>
      <c r="B12" s="370" t="s">
        <v>360</v>
      </c>
      <c r="C12" s="1161">
        <f>SUM(C19:C21)</f>
        <v>7806</v>
      </c>
      <c r="D12" s="1162">
        <f>SUM(D19:D21)</f>
        <v>4512</v>
      </c>
      <c r="E12" s="1162">
        <f t="shared" ref="E12:E18" si="12">ROUND(D12/C12*100,0)</f>
        <v>58</v>
      </c>
      <c r="F12" s="1162">
        <f>SUM(F19:F21)</f>
        <v>29407</v>
      </c>
      <c r="G12" s="1163">
        <f t="shared" si="1"/>
        <v>652</v>
      </c>
      <c r="H12" s="1162">
        <f>SUM(H19:H21)</f>
        <v>567</v>
      </c>
      <c r="I12" s="1162">
        <f t="shared" si="7"/>
        <v>7</v>
      </c>
      <c r="J12" s="1162">
        <f>SUM(J19:J21)</f>
        <v>4036</v>
      </c>
      <c r="K12" s="1164">
        <f t="shared" si="2"/>
        <v>712</v>
      </c>
      <c r="L12" s="1165">
        <f>SUM(L19:L21)</f>
        <v>104</v>
      </c>
      <c r="M12" s="1208">
        <f>SUM(M19:M21)</f>
        <v>62.4</v>
      </c>
      <c r="N12" s="1166">
        <f t="shared" si="3"/>
        <v>60</v>
      </c>
      <c r="O12" s="1162">
        <f>SUM(O19:O21)</f>
        <v>569</v>
      </c>
      <c r="P12" s="1162">
        <f>SUM(P19:P21)</f>
        <v>201.6</v>
      </c>
      <c r="Q12" s="1167">
        <f t="shared" si="4"/>
        <v>35</v>
      </c>
      <c r="R12" s="1162">
        <f>SUM(R19:R21)</f>
        <v>310</v>
      </c>
      <c r="S12" s="1162">
        <f>SUM(S19:S21)</f>
        <v>134</v>
      </c>
      <c r="T12" s="1167">
        <f t="shared" si="5"/>
        <v>43</v>
      </c>
      <c r="U12" s="1168">
        <f>SUM(U19:U21)</f>
        <v>133.69999999999999</v>
      </c>
      <c r="V12" s="1168">
        <f>SUM(V19:V21)</f>
        <v>28.2</v>
      </c>
      <c r="W12" s="1167">
        <f t="shared" si="8"/>
        <v>21</v>
      </c>
      <c r="X12" s="1162">
        <f>SUM(X19:X21)</f>
        <v>2940</v>
      </c>
      <c r="Y12" s="1230">
        <f t="shared" si="9"/>
        <v>38</v>
      </c>
    </row>
    <row r="13" spans="1:25" ht="24.9" customHeight="1" x14ac:dyDescent="0.2">
      <c r="A13" s="2198"/>
      <c r="B13" s="424" t="s">
        <v>361</v>
      </c>
      <c r="C13" s="303">
        <f>SUM(C22:C24)</f>
        <v>18873</v>
      </c>
      <c r="D13" s="303">
        <f>SUM(D22:D24)</f>
        <v>12576</v>
      </c>
      <c r="E13" s="303">
        <f t="shared" si="12"/>
        <v>67</v>
      </c>
      <c r="F13" s="303">
        <f>SUM(F22:F24)</f>
        <v>50251</v>
      </c>
      <c r="G13" s="303">
        <f t="shared" si="1"/>
        <v>400</v>
      </c>
      <c r="H13" s="303">
        <f>SUM(H22:H24)</f>
        <v>1642</v>
      </c>
      <c r="I13" s="303">
        <f t="shared" si="7"/>
        <v>9</v>
      </c>
      <c r="J13" s="702">
        <f>SUM(J22:J24)</f>
        <v>15005</v>
      </c>
      <c r="K13" s="433">
        <f t="shared" si="2"/>
        <v>914</v>
      </c>
      <c r="L13" s="709">
        <f>SUM(L22:L24)</f>
        <v>957</v>
      </c>
      <c r="M13" s="710">
        <f>SUM(M22:M24)</f>
        <v>581</v>
      </c>
      <c r="N13" s="302">
        <f t="shared" si="3"/>
        <v>61</v>
      </c>
      <c r="O13" s="303">
        <f>SUM(O22:O24)</f>
        <v>1288</v>
      </c>
      <c r="P13" s="303">
        <f>SUM(P22:P24)</f>
        <v>460</v>
      </c>
      <c r="Q13" s="303">
        <f t="shared" si="4"/>
        <v>36</v>
      </c>
      <c r="R13" s="303">
        <f>SUM(R22:R24)</f>
        <v>987</v>
      </c>
      <c r="S13" s="303">
        <f>SUM(S22:S24)</f>
        <v>549</v>
      </c>
      <c r="T13" s="303">
        <f t="shared" si="5"/>
        <v>56</v>
      </c>
      <c r="U13" s="303">
        <f>SUM(U22:U24)</f>
        <v>149</v>
      </c>
      <c r="V13" s="303">
        <f>SUM(V22:V24)</f>
        <v>87</v>
      </c>
      <c r="W13" s="303">
        <f t="shared" si="8"/>
        <v>58</v>
      </c>
      <c r="X13" s="303">
        <f>SUM(X22:X24)</f>
        <v>9284</v>
      </c>
      <c r="Y13" s="474">
        <f t="shared" si="9"/>
        <v>49</v>
      </c>
    </row>
    <row r="14" spans="1:25" ht="24.9" customHeight="1" x14ac:dyDescent="0.2">
      <c r="A14" s="2198"/>
      <c r="B14" s="424" t="s">
        <v>362</v>
      </c>
      <c r="C14" s="303">
        <f>SUM(C25)</f>
        <v>8822</v>
      </c>
      <c r="D14" s="303">
        <f t="shared" ref="D14:S14" si="13">SUM(D25)</f>
        <v>6175</v>
      </c>
      <c r="E14" s="303">
        <f t="shared" si="12"/>
        <v>70</v>
      </c>
      <c r="F14" s="303">
        <f t="shared" si="13"/>
        <v>39892</v>
      </c>
      <c r="G14" s="303">
        <f t="shared" si="1"/>
        <v>646</v>
      </c>
      <c r="H14" s="303">
        <f t="shared" si="13"/>
        <v>1059</v>
      </c>
      <c r="I14" s="303">
        <f t="shared" si="7"/>
        <v>12</v>
      </c>
      <c r="J14" s="425">
        <f t="shared" si="13"/>
        <v>8206</v>
      </c>
      <c r="K14" s="426">
        <f t="shared" si="2"/>
        <v>775</v>
      </c>
      <c r="L14" s="711">
        <f t="shared" si="13"/>
        <v>145</v>
      </c>
      <c r="M14" s="428">
        <f t="shared" si="13"/>
        <v>102</v>
      </c>
      <c r="N14" s="302">
        <f t="shared" si="3"/>
        <v>70</v>
      </c>
      <c r="O14" s="303">
        <f t="shared" si="13"/>
        <v>252</v>
      </c>
      <c r="P14" s="303">
        <f t="shared" si="13"/>
        <v>151</v>
      </c>
      <c r="Q14" s="303">
        <f t="shared" si="4"/>
        <v>60</v>
      </c>
      <c r="R14" s="303">
        <f t="shared" si="13"/>
        <v>239</v>
      </c>
      <c r="S14" s="303">
        <f t="shared" si="13"/>
        <v>98</v>
      </c>
      <c r="T14" s="303">
        <f t="shared" si="5"/>
        <v>41</v>
      </c>
      <c r="U14" s="303">
        <f>SUM(U25)</f>
        <v>139</v>
      </c>
      <c r="V14" s="303">
        <f>SUM(V25)</f>
        <v>83</v>
      </c>
      <c r="W14" s="303">
        <f t="shared" si="8"/>
        <v>60</v>
      </c>
      <c r="X14" s="303">
        <f>SUM(X25)</f>
        <v>5773</v>
      </c>
      <c r="Y14" s="474">
        <f t="shared" si="9"/>
        <v>65</v>
      </c>
    </row>
    <row r="15" spans="1:25" ht="24.9" customHeight="1" x14ac:dyDescent="0.2">
      <c r="A15" s="2198"/>
      <c r="B15" s="424" t="s">
        <v>359</v>
      </c>
      <c r="C15" s="303">
        <f>SUM(C26:C28)</f>
        <v>20299</v>
      </c>
      <c r="D15" s="303">
        <f t="shared" ref="D15:X15" si="14">SUM(D26:D28)</f>
        <v>17924</v>
      </c>
      <c r="E15" s="303">
        <f t="shared" si="12"/>
        <v>88</v>
      </c>
      <c r="F15" s="303">
        <f t="shared" si="14"/>
        <v>136714</v>
      </c>
      <c r="G15" s="303">
        <f t="shared" si="1"/>
        <v>763</v>
      </c>
      <c r="H15" s="303">
        <f t="shared" si="14"/>
        <v>3170</v>
      </c>
      <c r="I15" s="303">
        <f t="shared" si="7"/>
        <v>16</v>
      </c>
      <c r="J15" s="425">
        <f t="shared" si="14"/>
        <v>12390</v>
      </c>
      <c r="K15" s="426">
        <f t="shared" si="2"/>
        <v>391</v>
      </c>
      <c r="L15" s="703">
        <f t="shared" si="14"/>
        <v>538</v>
      </c>
      <c r="M15" s="428">
        <f t="shared" si="14"/>
        <v>219</v>
      </c>
      <c r="N15" s="302">
        <f t="shared" si="3"/>
        <v>41</v>
      </c>
      <c r="O15" s="303">
        <f t="shared" si="14"/>
        <v>427</v>
      </c>
      <c r="P15" s="303">
        <f t="shared" si="14"/>
        <v>172</v>
      </c>
      <c r="Q15" s="303">
        <f t="shared" si="4"/>
        <v>40</v>
      </c>
      <c r="R15" s="303">
        <f t="shared" si="14"/>
        <v>6672</v>
      </c>
      <c r="S15" s="303">
        <f t="shared" si="14"/>
        <v>3531</v>
      </c>
      <c r="T15" s="303">
        <f t="shared" si="5"/>
        <v>53</v>
      </c>
      <c r="U15" s="303">
        <f t="shared" si="14"/>
        <v>457</v>
      </c>
      <c r="V15" s="303">
        <f t="shared" si="14"/>
        <v>183</v>
      </c>
      <c r="W15" s="303">
        <f t="shared" si="8"/>
        <v>40</v>
      </c>
      <c r="X15" s="303">
        <f t="shared" si="14"/>
        <v>6969</v>
      </c>
      <c r="Y15" s="474">
        <f t="shared" si="9"/>
        <v>34</v>
      </c>
    </row>
    <row r="16" spans="1:25" ht="24.9" customHeight="1" x14ac:dyDescent="0.2">
      <c r="A16" s="2198"/>
      <c r="B16" s="424" t="s">
        <v>100</v>
      </c>
      <c r="C16" s="303">
        <f>SUM(C29)</f>
        <v>1861</v>
      </c>
      <c r="D16" s="303">
        <f>SUM(D29)</f>
        <v>1768</v>
      </c>
      <c r="E16" s="303">
        <f t="shared" si="12"/>
        <v>95</v>
      </c>
      <c r="F16" s="303">
        <f>SUM(F29)</f>
        <v>11484</v>
      </c>
      <c r="G16" s="303">
        <f t="shared" si="1"/>
        <v>650</v>
      </c>
      <c r="H16" s="303">
        <f>SUM(H29)</f>
        <v>56</v>
      </c>
      <c r="I16" s="303">
        <f t="shared" si="7"/>
        <v>3</v>
      </c>
      <c r="J16" s="425">
        <f>SUM(J29)</f>
        <v>560</v>
      </c>
      <c r="K16" s="426">
        <f t="shared" si="2"/>
        <v>1000</v>
      </c>
      <c r="L16" s="427">
        <f>SUM(L29)</f>
        <v>54</v>
      </c>
      <c r="M16" s="427">
        <f>SUM(M29)</f>
        <v>24</v>
      </c>
      <c r="N16" s="302">
        <f t="shared" si="3"/>
        <v>44</v>
      </c>
      <c r="O16" s="303">
        <f>SUM(O29)</f>
        <v>80</v>
      </c>
      <c r="P16" s="303">
        <f>SUM(P29)</f>
        <v>32</v>
      </c>
      <c r="Q16" s="303">
        <f t="shared" si="4"/>
        <v>40</v>
      </c>
      <c r="R16" s="303">
        <f>SUM(R29)</f>
        <v>423</v>
      </c>
      <c r="S16" s="303">
        <f>SUM(S29)</f>
        <v>182</v>
      </c>
      <c r="T16" s="303">
        <f t="shared" si="5"/>
        <v>43</v>
      </c>
      <c r="U16" s="303">
        <f>SUM(U29)</f>
        <v>3</v>
      </c>
      <c r="V16" s="303">
        <f>SUM(V29)</f>
        <v>1</v>
      </c>
      <c r="W16" s="303">
        <f t="shared" si="8"/>
        <v>33</v>
      </c>
      <c r="X16" s="303">
        <f>SUM(X29)</f>
        <v>1117</v>
      </c>
      <c r="Y16" s="474">
        <f t="shared" si="9"/>
        <v>60</v>
      </c>
    </row>
    <row r="17" spans="1:26" ht="24.9" customHeight="1" x14ac:dyDescent="0.2">
      <c r="A17" s="2198"/>
      <c r="B17" s="424" t="s">
        <v>363</v>
      </c>
      <c r="C17" s="303">
        <f>SUM(C30:C31)</f>
        <v>2746</v>
      </c>
      <c r="D17" s="303">
        <f t="shared" ref="D17:X17" si="15">SUM(D30:D31)</f>
        <v>2396</v>
      </c>
      <c r="E17" s="303">
        <f t="shared" si="12"/>
        <v>87</v>
      </c>
      <c r="F17" s="303">
        <f t="shared" si="15"/>
        <v>2630.3599999999997</v>
      </c>
      <c r="G17" s="303">
        <f t="shared" si="1"/>
        <v>110</v>
      </c>
      <c r="H17" s="303">
        <f t="shared" si="15"/>
        <v>581</v>
      </c>
      <c r="I17" s="303">
        <f t="shared" si="7"/>
        <v>21</v>
      </c>
      <c r="J17" s="393">
        <f t="shared" si="15"/>
        <v>5810</v>
      </c>
      <c r="K17" s="712">
        <f>ROUND(J17/H17*100,0)</f>
        <v>1000</v>
      </c>
      <c r="L17" s="394">
        <f t="shared" si="15"/>
        <v>251</v>
      </c>
      <c r="M17" s="428">
        <f t="shared" si="15"/>
        <v>203</v>
      </c>
      <c r="N17" s="302">
        <f t="shared" si="3"/>
        <v>81</v>
      </c>
      <c r="O17" s="303">
        <f t="shared" si="15"/>
        <v>1343</v>
      </c>
      <c r="P17" s="303">
        <f t="shared" si="15"/>
        <v>268.7</v>
      </c>
      <c r="Q17" s="303">
        <f t="shared" si="4"/>
        <v>20</v>
      </c>
      <c r="R17" s="303">
        <f t="shared" si="15"/>
        <v>310</v>
      </c>
      <c r="S17" s="303">
        <f t="shared" si="15"/>
        <v>169.72</v>
      </c>
      <c r="T17" s="303">
        <f t="shared" si="5"/>
        <v>55</v>
      </c>
      <c r="U17" s="303">
        <f t="shared" si="15"/>
        <v>30</v>
      </c>
      <c r="V17" s="303">
        <f t="shared" si="15"/>
        <v>18</v>
      </c>
      <c r="W17" s="303">
        <f t="shared" si="8"/>
        <v>60</v>
      </c>
      <c r="X17" s="303">
        <f t="shared" si="15"/>
        <v>1977</v>
      </c>
      <c r="Y17" s="474">
        <f>ROUND(X17/C17*100,0)</f>
        <v>72</v>
      </c>
    </row>
    <row r="18" spans="1:26" ht="24.9" customHeight="1" thickBot="1" x14ac:dyDescent="0.25">
      <c r="A18" s="2199"/>
      <c r="B18" s="468" t="s">
        <v>104</v>
      </c>
      <c r="C18" s="277">
        <f>SUM(C32)</f>
        <v>3610</v>
      </c>
      <c r="D18" s="277">
        <f t="shared" ref="D18:X18" si="16">SUM(D32)</f>
        <v>3249</v>
      </c>
      <c r="E18" s="277">
        <f t="shared" si="12"/>
        <v>90</v>
      </c>
      <c r="F18" s="277">
        <f t="shared" si="16"/>
        <v>16245</v>
      </c>
      <c r="G18" s="277">
        <f t="shared" si="1"/>
        <v>500</v>
      </c>
      <c r="H18" s="277">
        <f t="shared" si="16"/>
        <v>361</v>
      </c>
      <c r="I18" s="277">
        <f t="shared" si="7"/>
        <v>10</v>
      </c>
      <c r="J18" s="713">
        <f t="shared" si="16"/>
        <v>3610</v>
      </c>
      <c r="K18" s="714">
        <f>ROUND(J18/H18*100,0)</f>
        <v>1000</v>
      </c>
      <c r="L18" s="742">
        <f t="shared" si="16"/>
        <v>500</v>
      </c>
      <c r="M18" s="715">
        <f t="shared" si="16"/>
        <v>300</v>
      </c>
      <c r="N18" s="271">
        <f t="shared" si="3"/>
        <v>60</v>
      </c>
      <c r="O18" s="277">
        <f t="shared" si="16"/>
        <v>600</v>
      </c>
      <c r="P18" s="277">
        <f t="shared" si="16"/>
        <v>240</v>
      </c>
      <c r="Q18" s="277">
        <f t="shared" si="4"/>
        <v>40</v>
      </c>
      <c r="R18" s="277">
        <f t="shared" si="16"/>
        <v>250</v>
      </c>
      <c r="S18" s="277">
        <f t="shared" si="16"/>
        <v>150</v>
      </c>
      <c r="T18" s="277">
        <f t="shared" si="5"/>
        <v>60</v>
      </c>
      <c r="U18" s="277">
        <f t="shared" si="16"/>
        <v>0</v>
      </c>
      <c r="V18" s="277">
        <f t="shared" si="16"/>
        <v>0</v>
      </c>
      <c r="W18" s="277">
        <v>0</v>
      </c>
      <c r="X18" s="277">
        <f t="shared" si="16"/>
        <v>3430</v>
      </c>
      <c r="Y18" s="480">
        <f>ROUND(X18/C18*100,0)</f>
        <v>95</v>
      </c>
    </row>
    <row r="19" spans="1:26" ht="24.9" customHeight="1" thickBot="1" x14ac:dyDescent="0.25">
      <c r="A19" s="2194" t="s">
        <v>372</v>
      </c>
      <c r="B19" s="716" t="s">
        <v>385</v>
      </c>
      <c r="C19" s="717">
        <v>2114</v>
      </c>
      <c r="D19" s="569">
        <v>1520</v>
      </c>
      <c r="E19" s="300">
        <v>71.901608325449388</v>
      </c>
      <c r="F19" s="569">
        <v>9655</v>
      </c>
      <c r="G19" s="718">
        <v>635</v>
      </c>
      <c r="H19" s="569">
        <v>100</v>
      </c>
      <c r="I19" s="569">
        <v>4.7303689687795654</v>
      </c>
      <c r="J19" s="569">
        <v>1100</v>
      </c>
      <c r="K19" s="394">
        <v>1100</v>
      </c>
      <c r="L19" s="719">
        <v>65</v>
      </c>
      <c r="M19" s="720">
        <v>39</v>
      </c>
      <c r="N19" s="302">
        <v>60</v>
      </c>
      <c r="O19" s="569">
        <v>260</v>
      </c>
      <c r="P19" s="569">
        <v>78</v>
      </c>
      <c r="Q19" s="303">
        <v>30</v>
      </c>
      <c r="R19" s="569">
        <v>260</v>
      </c>
      <c r="S19" s="569">
        <v>104</v>
      </c>
      <c r="T19" s="303">
        <v>40</v>
      </c>
      <c r="U19" s="721">
        <v>5</v>
      </c>
      <c r="V19" s="721">
        <v>2.5</v>
      </c>
      <c r="W19" s="303">
        <v>50</v>
      </c>
      <c r="X19" s="569">
        <v>920</v>
      </c>
      <c r="Y19" s="474">
        <v>44</v>
      </c>
    </row>
    <row r="20" spans="1:26" ht="24.9" customHeight="1" thickBot="1" x14ac:dyDescent="0.25">
      <c r="A20" s="2194"/>
      <c r="B20" s="368" t="s">
        <v>370</v>
      </c>
      <c r="C20" s="722">
        <v>1687</v>
      </c>
      <c r="D20" s="591">
        <v>742</v>
      </c>
      <c r="E20" s="591">
        <v>44</v>
      </c>
      <c r="F20" s="591">
        <v>4452</v>
      </c>
      <c r="G20" s="300">
        <f t="shared" ref="G20" si="17">ROUND(F20/D20*100,0)</f>
        <v>600</v>
      </c>
      <c r="H20" s="723">
        <v>67</v>
      </c>
      <c r="I20" s="591">
        <v>4</v>
      </c>
      <c r="J20" s="1484">
        <v>536</v>
      </c>
      <c r="K20" s="300">
        <f t="shared" ref="K20" si="18">ROUND(J20/H20*100,0)</f>
        <v>800</v>
      </c>
      <c r="L20" s="724">
        <v>34</v>
      </c>
      <c r="M20" s="723">
        <v>20.399999999999999</v>
      </c>
      <c r="N20" s="302">
        <f t="shared" ref="N20" si="19">ROUND(M20/L20*100,0)</f>
        <v>60</v>
      </c>
      <c r="O20" s="591">
        <v>169</v>
      </c>
      <c r="P20" s="591">
        <v>67.599999999999994</v>
      </c>
      <c r="Q20" s="303">
        <f t="shared" ref="Q20" si="20">ROUND(P20/O20*100,0)</f>
        <v>40</v>
      </c>
      <c r="R20" s="591">
        <v>50</v>
      </c>
      <c r="S20" s="591">
        <v>30</v>
      </c>
      <c r="T20" s="303">
        <f t="shared" ref="T20" si="21">ROUND(S20/R20*100,0)</f>
        <v>60</v>
      </c>
      <c r="U20" s="581">
        <v>128.69999999999999</v>
      </c>
      <c r="V20" s="581">
        <v>25.7</v>
      </c>
      <c r="W20" s="303">
        <f t="shared" ref="W20" si="22">ROUND(V20/U20*100,0)</f>
        <v>20</v>
      </c>
      <c r="X20" s="591">
        <v>820</v>
      </c>
      <c r="Y20" s="474">
        <f t="shared" ref="Y20" si="23">ROUND(X20/C20*100,0)</f>
        <v>49</v>
      </c>
      <c r="Z20" s="392"/>
    </row>
    <row r="21" spans="1:26" ht="24.9" customHeight="1" thickBot="1" x14ac:dyDescent="0.25">
      <c r="A21" s="2194"/>
      <c r="B21" s="725" t="s">
        <v>387</v>
      </c>
      <c r="C21" s="1521">
        <v>4005</v>
      </c>
      <c r="D21" s="1514">
        <v>2250</v>
      </c>
      <c r="E21" s="1515">
        <v>56</v>
      </c>
      <c r="F21" s="1509">
        <v>15300</v>
      </c>
      <c r="G21" s="1511">
        <v>680</v>
      </c>
      <c r="H21" s="1509">
        <v>400</v>
      </c>
      <c r="I21" s="1515">
        <v>10</v>
      </c>
      <c r="J21" s="1509">
        <v>2400</v>
      </c>
      <c r="K21" s="1513">
        <v>600</v>
      </c>
      <c r="L21" s="1516">
        <v>5</v>
      </c>
      <c r="M21" s="1517">
        <v>3</v>
      </c>
      <c r="N21" s="1510">
        <v>60</v>
      </c>
      <c r="O21" s="1514">
        <v>140</v>
      </c>
      <c r="P21" s="1514">
        <v>56</v>
      </c>
      <c r="Q21" s="1512">
        <v>40</v>
      </c>
      <c r="R21" s="1519"/>
      <c r="S21" s="1508"/>
      <c r="T21" s="1514">
        <v>0</v>
      </c>
      <c r="U21" s="1512"/>
      <c r="V21" s="1518"/>
      <c r="W21" s="1518">
        <v>0</v>
      </c>
      <c r="X21" s="1512">
        <v>1200</v>
      </c>
      <c r="Y21" s="1520">
        <v>30</v>
      </c>
    </row>
    <row r="22" spans="1:26" ht="24.9" customHeight="1" thickBot="1" x14ac:dyDescent="0.25">
      <c r="A22" s="2194"/>
      <c r="B22" s="368" t="s">
        <v>382</v>
      </c>
      <c r="C22" s="722">
        <v>8020</v>
      </c>
      <c r="D22" s="591">
        <v>5694</v>
      </c>
      <c r="E22" s="591">
        <v>71</v>
      </c>
      <c r="F22" s="204">
        <v>4259</v>
      </c>
      <c r="G22" s="300">
        <v>748</v>
      </c>
      <c r="H22" s="204">
        <v>401</v>
      </c>
      <c r="I22" s="591">
        <v>5</v>
      </c>
      <c r="J22" s="204">
        <v>4000</v>
      </c>
      <c r="K22" s="300">
        <v>998</v>
      </c>
      <c r="L22" s="724">
        <v>147</v>
      </c>
      <c r="M22" s="723">
        <v>103</v>
      </c>
      <c r="N22" s="287">
        <v>70</v>
      </c>
      <c r="O22" s="591">
        <v>173</v>
      </c>
      <c r="P22" s="591">
        <v>52</v>
      </c>
      <c r="Q22" s="305">
        <v>30</v>
      </c>
      <c r="R22" s="591">
        <v>276</v>
      </c>
      <c r="S22" s="591">
        <v>166</v>
      </c>
      <c r="T22" s="305">
        <v>60</v>
      </c>
      <c r="U22" s="581">
        <v>0</v>
      </c>
      <c r="V22" s="581">
        <v>0</v>
      </c>
      <c r="W22" s="305">
        <v>0</v>
      </c>
      <c r="X22" s="591">
        <v>4010</v>
      </c>
      <c r="Y22" s="474">
        <v>50</v>
      </c>
    </row>
    <row r="23" spans="1:26" ht="24.9" customHeight="1" thickBot="1" x14ac:dyDescent="0.25">
      <c r="A23" s="2194"/>
      <c r="B23" s="368" t="s">
        <v>388</v>
      </c>
      <c r="C23" s="722">
        <v>2154</v>
      </c>
      <c r="D23" s="591">
        <v>905</v>
      </c>
      <c r="E23" s="591">
        <v>42</v>
      </c>
      <c r="F23" s="584">
        <v>5352</v>
      </c>
      <c r="G23" s="432">
        <v>591</v>
      </c>
      <c r="H23" s="726">
        <v>538</v>
      </c>
      <c r="I23" s="591">
        <v>25</v>
      </c>
      <c r="J23" s="727">
        <v>5380</v>
      </c>
      <c r="K23" s="300">
        <v>1000</v>
      </c>
      <c r="L23" s="724">
        <v>280</v>
      </c>
      <c r="M23" s="723">
        <v>168</v>
      </c>
      <c r="N23" s="302">
        <v>60</v>
      </c>
      <c r="O23" s="591">
        <v>145</v>
      </c>
      <c r="P23" s="591">
        <v>58</v>
      </c>
      <c r="Q23" s="303">
        <v>40</v>
      </c>
      <c r="R23" s="591">
        <v>346</v>
      </c>
      <c r="S23" s="591">
        <v>173</v>
      </c>
      <c r="T23" s="303">
        <v>50</v>
      </c>
      <c r="U23" s="581">
        <v>69</v>
      </c>
      <c r="V23" s="581">
        <v>42</v>
      </c>
      <c r="W23" s="303">
        <v>60</v>
      </c>
      <c r="X23" s="591">
        <v>440</v>
      </c>
      <c r="Y23" s="474">
        <v>20</v>
      </c>
    </row>
    <row r="24" spans="1:26" ht="24.9" customHeight="1" thickBot="1" x14ac:dyDescent="0.25">
      <c r="A24" s="2194"/>
      <c r="B24" s="368" t="s">
        <v>160</v>
      </c>
      <c r="C24" s="1219">
        <v>8699</v>
      </c>
      <c r="D24" s="1220">
        <v>5977</v>
      </c>
      <c r="E24" s="591">
        <v>68</v>
      </c>
      <c r="F24" s="1221">
        <v>40640</v>
      </c>
      <c r="G24" s="1222">
        <v>680</v>
      </c>
      <c r="H24" s="1223">
        <v>703</v>
      </c>
      <c r="I24" s="591">
        <v>8</v>
      </c>
      <c r="J24" s="1224">
        <v>5625</v>
      </c>
      <c r="K24" s="1222">
        <v>800</v>
      </c>
      <c r="L24" s="1225">
        <v>530</v>
      </c>
      <c r="M24" s="1223">
        <v>310</v>
      </c>
      <c r="N24" s="1166">
        <v>58</v>
      </c>
      <c r="O24" s="1220">
        <v>970</v>
      </c>
      <c r="P24" s="1220">
        <v>350</v>
      </c>
      <c r="Q24" s="1167">
        <v>36</v>
      </c>
      <c r="R24" s="1220">
        <v>365</v>
      </c>
      <c r="S24" s="1220">
        <v>210</v>
      </c>
      <c r="T24" s="1167">
        <v>58</v>
      </c>
      <c r="U24" s="1220">
        <v>80</v>
      </c>
      <c r="V24" s="1220">
        <v>45</v>
      </c>
      <c r="W24" s="1167">
        <v>56</v>
      </c>
      <c r="X24" s="1220">
        <v>4834</v>
      </c>
      <c r="Y24" s="1230">
        <v>56</v>
      </c>
    </row>
    <row r="25" spans="1:26" ht="24.9" customHeight="1" thickBot="1" x14ac:dyDescent="0.25">
      <c r="A25" s="2194"/>
      <c r="B25" s="369" t="s">
        <v>383</v>
      </c>
      <c r="C25" s="1620">
        <v>8822</v>
      </c>
      <c r="D25" s="1619">
        <v>6175</v>
      </c>
      <c r="E25" s="1619">
        <v>70</v>
      </c>
      <c r="F25" s="1619">
        <v>39892</v>
      </c>
      <c r="G25" s="1614">
        <v>646</v>
      </c>
      <c r="H25" s="1621">
        <v>1059</v>
      </c>
      <c r="I25" s="1619">
        <v>12</v>
      </c>
      <c r="J25" s="1622">
        <v>8206</v>
      </c>
      <c r="K25" s="1614">
        <v>775</v>
      </c>
      <c r="L25" s="1623">
        <v>145</v>
      </c>
      <c r="M25" s="1621">
        <v>102</v>
      </c>
      <c r="N25" s="1615">
        <v>70</v>
      </c>
      <c r="O25" s="1619">
        <v>252</v>
      </c>
      <c r="P25" s="1619">
        <v>151</v>
      </c>
      <c r="Q25" s="1616">
        <v>60</v>
      </c>
      <c r="R25" s="1619">
        <v>239</v>
      </c>
      <c r="S25" s="1619">
        <v>98</v>
      </c>
      <c r="T25" s="1616">
        <v>41</v>
      </c>
      <c r="U25" s="1618">
        <v>139</v>
      </c>
      <c r="V25" s="1618">
        <v>83</v>
      </c>
      <c r="W25" s="1616">
        <v>60</v>
      </c>
      <c r="X25" s="1619">
        <v>5773</v>
      </c>
      <c r="Y25" s="1617">
        <v>65</v>
      </c>
    </row>
    <row r="26" spans="1:26" ht="24.9" customHeight="1" thickBot="1" x14ac:dyDescent="0.25">
      <c r="A26" s="2194"/>
      <c r="B26" s="1534" t="s">
        <v>380</v>
      </c>
      <c r="C26" s="1715">
        <v>7135</v>
      </c>
      <c r="D26" s="729">
        <v>6707</v>
      </c>
      <c r="E26" s="1710">
        <v>94</v>
      </c>
      <c r="F26" s="729">
        <v>51174</v>
      </c>
      <c r="G26" s="1705">
        <f t="shared" ref="G26" si="24">ROUND(F26/D26*100,0)</f>
        <v>763</v>
      </c>
      <c r="H26" s="202">
        <v>2140</v>
      </c>
      <c r="I26" s="1710">
        <v>3</v>
      </c>
      <c r="J26" s="1714">
        <v>2140</v>
      </c>
      <c r="K26" s="1705">
        <f t="shared" ref="K26" si="25">ROUND(J26/H26*100,0)</f>
        <v>100</v>
      </c>
      <c r="L26" s="1711">
        <v>413</v>
      </c>
      <c r="M26" s="1712">
        <v>165</v>
      </c>
      <c r="N26" s="1726">
        <f t="shared" ref="N26" si="26">ROUND(M26/L26*100,0)</f>
        <v>40</v>
      </c>
      <c r="O26" s="1709">
        <v>212</v>
      </c>
      <c r="P26" s="1709">
        <v>85</v>
      </c>
      <c r="Q26" s="1624">
        <f t="shared" ref="Q26" si="27">ROUND(P26/O26*100,0)</f>
        <v>40</v>
      </c>
      <c r="R26" s="1709">
        <v>2522</v>
      </c>
      <c r="S26" s="1709">
        <v>1513</v>
      </c>
      <c r="T26" s="1707">
        <f t="shared" ref="T26" si="28">ROUND(S26/R26*100,0)</f>
        <v>60</v>
      </c>
      <c r="U26" s="1713">
        <v>222</v>
      </c>
      <c r="V26" s="1713">
        <v>89</v>
      </c>
      <c r="W26" s="1707">
        <f t="shared" ref="W26" si="29">ROUND(V26/U26*100,0)</f>
        <v>40</v>
      </c>
      <c r="X26" s="1709">
        <v>2497</v>
      </c>
      <c r="Y26" s="1727">
        <f>ROUND(X26/C26*100,0)</f>
        <v>35</v>
      </c>
    </row>
    <row r="27" spans="1:26" ht="24.9" customHeight="1" thickBot="1" x14ac:dyDescent="0.25">
      <c r="A27" s="2194"/>
      <c r="B27" s="368" t="s">
        <v>161</v>
      </c>
      <c r="C27" s="730">
        <v>6286</v>
      </c>
      <c r="D27" s="731">
        <v>5217</v>
      </c>
      <c r="E27" s="591">
        <v>83</v>
      </c>
      <c r="F27" s="299">
        <v>38740</v>
      </c>
      <c r="G27" s="300">
        <v>743</v>
      </c>
      <c r="H27" s="270">
        <v>630</v>
      </c>
      <c r="I27" s="591">
        <v>10</v>
      </c>
      <c r="J27" s="732">
        <v>6300</v>
      </c>
      <c r="K27" s="300">
        <v>1000</v>
      </c>
      <c r="L27" s="733">
        <v>10</v>
      </c>
      <c r="M27" s="734">
        <v>6</v>
      </c>
      <c r="N27" s="302">
        <v>60</v>
      </c>
      <c r="O27" s="735">
        <v>180</v>
      </c>
      <c r="P27" s="735">
        <v>72</v>
      </c>
      <c r="Q27" s="303">
        <v>40</v>
      </c>
      <c r="R27" s="735">
        <v>2030</v>
      </c>
      <c r="S27" s="735">
        <v>1218</v>
      </c>
      <c r="T27" s="303">
        <v>60</v>
      </c>
      <c r="U27" s="736">
        <v>200</v>
      </c>
      <c r="V27" s="736">
        <v>80</v>
      </c>
      <c r="W27" s="303">
        <v>40</v>
      </c>
      <c r="X27" s="735">
        <v>1572</v>
      </c>
      <c r="Y27" s="474">
        <v>25</v>
      </c>
    </row>
    <row r="28" spans="1:26" ht="24.9" customHeight="1" thickBot="1" x14ac:dyDescent="0.25">
      <c r="A28" s="2194"/>
      <c r="B28" s="1807" t="s">
        <v>606</v>
      </c>
      <c r="C28" s="1808">
        <v>6878</v>
      </c>
      <c r="D28" s="1704">
        <v>6000</v>
      </c>
      <c r="E28" s="1704">
        <f>D28/C28*100</f>
        <v>87.234661238732187</v>
      </c>
      <c r="F28" s="1704">
        <v>46800</v>
      </c>
      <c r="G28" s="1705">
        <f>ROUND(F28/D28*100,0)</f>
        <v>780</v>
      </c>
      <c r="H28" s="1704">
        <v>400</v>
      </c>
      <c r="I28" s="1704">
        <f>H28/C28*100</f>
        <v>5.8156440825821454</v>
      </c>
      <c r="J28" s="1704">
        <v>3950</v>
      </c>
      <c r="K28" s="1705">
        <f t="shared" ref="K28" si="30">ROUND(J28/H28*100,0)</f>
        <v>988</v>
      </c>
      <c r="L28" s="1704">
        <v>115</v>
      </c>
      <c r="M28" s="1704">
        <v>48</v>
      </c>
      <c r="N28" s="1705">
        <f t="shared" ref="N28" si="31">ROUND(M28/L28*100,0)</f>
        <v>42</v>
      </c>
      <c r="O28" s="1704">
        <v>35</v>
      </c>
      <c r="P28" s="1704">
        <v>15</v>
      </c>
      <c r="Q28" s="1705">
        <f t="shared" ref="Q28" si="32">ROUND(P28/O28*100,0)</f>
        <v>43</v>
      </c>
      <c r="R28" s="1704">
        <v>2120</v>
      </c>
      <c r="S28" s="1704">
        <v>800</v>
      </c>
      <c r="T28" s="1705">
        <f t="shared" ref="T28" si="33">ROUND(S28/R28*100,0)</f>
        <v>38</v>
      </c>
      <c r="U28" s="1808">
        <v>35</v>
      </c>
      <c r="V28" s="1808">
        <v>14</v>
      </c>
      <c r="W28" s="1705">
        <f t="shared" ref="W28" si="34">ROUND(V28/U28*100,0)</f>
        <v>40</v>
      </c>
      <c r="X28" s="1704">
        <v>2900</v>
      </c>
      <c r="Y28" s="1705">
        <f t="shared" ref="Y28" si="35">ROUND(X28/C28*100,0)</f>
        <v>42</v>
      </c>
    </row>
    <row r="29" spans="1:26" ht="24.9" customHeight="1" thickBot="1" x14ac:dyDescent="0.25">
      <c r="A29" s="2194"/>
      <c r="B29" s="368" t="s">
        <v>100</v>
      </c>
      <c r="C29" s="1715">
        <v>1861</v>
      </c>
      <c r="D29" s="1709">
        <v>1768</v>
      </c>
      <c r="E29" s="1710">
        <v>95</v>
      </c>
      <c r="F29" s="1709">
        <v>11484</v>
      </c>
      <c r="G29" s="1705">
        <v>650</v>
      </c>
      <c r="H29" s="1712">
        <v>56</v>
      </c>
      <c r="I29" s="1710">
        <v>3</v>
      </c>
      <c r="J29" s="1714">
        <v>560</v>
      </c>
      <c r="K29" s="1705">
        <v>1000</v>
      </c>
      <c r="L29" s="1711">
        <v>54</v>
      </c>
      <c r="M29" s="1712">
        <v>24</v>
      </c>
      <c r="N29" s="1706">
        <v>44</v>
      </c>
      <c r="O29" s="1709">
        <v>80</v>
      </c>
      <c r="P29" s="1709">
        <v>32</v>
      </c>
      <c r="Q29" s="1707">
        <v>40</v>
      </c>
      <c r="R29" s="1709">
        <v>423</v>
      </c>
      <c r="S29" s="1709">
        <v>182</v>
      </c>
      <c r="T29" s="1707">
        <v>43</v>
      </c>
      <c r="U29" s="1713">
        <v>3</v>
      </c>
      <c r="V29" s="1713">
        <v>1</v>
      </c>
      <c r="W29" s="1707">
        <v>33</v>
      </c>
      <c r="X29" s="1709">
        <v>1117</v>
      </c>
      <c r="Y29" s="1708">
        <v>60</v>
      </c>
    </row>
    <row r="30" spans="1:26" ht="24.9" customHeight="1" thickBot="1" x14ac:dyDescent="0.25">
      <c r="A30" s="2194"/>
      <c r="B30" s="368" t="s">
        <v>384</v>
      </c>
      <c r="C30" s="737">
        <v>2522</v>
      </c>
      <c r="D30" s="738">
        <v>2184</v>
      </c>
      <c r="E30" s="591">
        <v>97</v>
      </c>
      <c r="F30" s="738">
        <v>1085</v>
      </c>
      <c r="G30" s="300">
        <v>50</v>
      </c>
      <c r="H30" s="739">
        <v>555</v>
      </c>
      <c r="I30" s="591">
        <v>22</v>
      </c>
      <c r="J30" s="740">
        <v>5550</v>
      </c>
      <c r="K30" s="300">
        <v>1000</v>
      </c>
      <c r="L30" s="728">
        <v>250</v>
      </c>
      <c r="M30" s="739">
        <v>202</v>
      </c>
      <c r="N30" s="302">
        <v>81</v>
      </c>
      <c r="O30" s="738">
        <v>1330</v>
      </c>
      <c r="P30" s="738">
        <v>266</v>
      </c>
      <c r="Q30" s="303">
        <v>20</v>
      </c>
      <c r="R30" s="738">
        <v>260</v>
      </c>
      <c r="S30" s="738">
        <v>155</v>
      </c>
      <c r="T30" s="303">
        <v>60</v>
      </c>
      <c r="U30" s="741">
        <v>30</v>
      </c>
      <c r="V30" s="741">
        <v>18</v>
      </c>
      <c r="W30" s="303">
        <v>60</v>
      </c>
      <c r="X30" s="735">
        <v>1765</v>
      </c>
      <c r="Y30" s="474">
        <v>70</v>
      </c>
    </row>
    <row r="31" spans="1:26" ht="24.9" customHeight="1" thickBot="1" x14ac:dyDescent="0.25">
      <c r="A31" s="2194"/>
      <c r="B31" s="284" t="s">
        <v>371</v>
      </c>
      <c r="C31" s="304">
        <v>224</v>
      </c>
      <c r="D31" s="299">
        <v>212</v>
      </c>
      <c r="E31" s="1710">
        <v>95</v>
      </c>
      <c r="F31" s="299">
        <f>1096*1.41</f>
        <v>1545.36</v>
      </c>
      <c r="G31" s="1705">
        <f t="shared" ref="G31" si="36">ROUND(F31/D31*100,0)</f>
        <v>729</v>
      </c>
      <c r="H31" s="301">
        <v>26</v>
      </c>
      <c r="I31" s="1710">
        <f>H31/C31*100</f>
        <v>11.607142857142858</v>
      </c>
      <c r="J31" s="1704">
        <f>H31*10</f>
        <v>260</v>
      </c>
      <c r="K31" s="1705">
        <f t="shared" ref="K31" si="37">ROUND(J31/H31*100,0)</f>
        <v>1000</v>
      </c>
      <c r="L31" s="1704">
        <v>1</v>
      </c>
      <c r="M31" s="301">
        <f>20*50/1000</f>
        <v>1</v>
      </c>
      <c r="N31" s="1726">
        <f t="shared" ref="N31" si="38">ROUND(M31/L31*100,0)</f>
        <v>100</v>
      </c>
      <c r="O31" s="299">
        <v>13</v>
      </c>
      <c r="P31" s="299">
        <f>(20*75/1000)+(60*20/1000)</f>
        <v>2.7</v>
      </c>
      <c r="Q31" s="1707">
        <f t="shared" ref="Q31" si="39">ROUND(P31/O31*100,0)</f>
        <v>21</v>
      </c>
      <c r="R31" s="299">
        <v>50</v>
      </c>
      <c r="S31" s="299">
        <f>20*736/1000</f>
        <v>14.72</v>
      </c>
      <c r="T31" s="1707">
        <f t="shared" ref="T31" si="40">ROUND(S31/R31*100,0)</f>
        <v>29</v>
      </c>
      <c r="U31" s="299">
        <v>0</v>
      </c>
      <c r="V31" s="299">
        <v>0</v>
      </c>
      <c r="W31" s="1707">
        <v>0</v>
      </c>
      <c r="X31" s="304">
        <v>212</v>
      </c>
      <c r="Y31" s="1727">
        <f t="shared" ref="Y31" si="41">ROUND(X31/C31*100,0)</f>
        <v>95</v>
      </c>
    </row>
    <row r="32" spans="1:26" ht="24.9" customHeight="1" thickBot="1" x14ac:dyDescent="0.25">
      <c r="A32" s="2195"/>
      <c r="B32" s="830" t="s">
        <v>104</v>
      </c>
      <c r="C32" s="1308">
        <v>3610</v>
      </c>
      <c r="D32" s="1309">
        <v>3249</v>
      </c>
      <c r="E32" s="1309">
        <v>90</v>
      </c>
      <c r="F32" s="1309">
        <v>16245</v>
      </c>
      <c r="G32" s="742">
        <v>500</v>
      </c>
      <c r="H32" s="1309">
        <v>361</v>
      </c>
      <c r="I32" s="1309">
        <v>10</v>
      </c>
      <c r="J32" s="1309">
        <v>3610</v>
      </c>
      <c r="K32" s="742">
        <v>1000</v>
      </c>
      <c r="L32" s="1310">
        <v>500</v>
      </c>
      <c r="M32" s="1311">
        <v>300</v>
      </c>
      <c r="N32" s="1312">
        <v>60</v>
      </c>
      <c r="O32" s="1313">
        <v>600</v>
      </c>
      <c r="P32" s="1309">
        <v>240</v>
      </c>
      <c r="Q32" s="1314">
        <v>40</v>
      </c>
      <c r="R32" s="1309">
        <v>250</v>
      </c>
      <c r="S32" s="1309">
        <v>150</v>
      </c>
      <c r="T32" s="1314">
        <v>60</v>
      </c>
      <c r="U32" s="1315">
        <v>0</v>
      </c>
      <c r="V32" s="1315">
        <v>0</v>
      </c>
      <c r="W32" s="1314">
        <v>0</v>
      </c>
      <c r="X32" s="1309">
        <v>3430</v>
      </c>
      <c r="Y32" s="1448">
        <v>95</v>
      </c>
    </row>
    <row r="33" spans="1:25" x14ac:dyDescent="0.2">
      <c r="A33" s="203" t="s">
        <v>731</v>
      </c>
      <c r="B33" s="435"/>
      <c r="C33" s="203"/>
      <c r="D33" s="203"/>
      <c r="E33" s="203"/>
      <c r="F33" s="203"/>
      <c r="G33" s="203"/>
      <c r="H33" s="203"/>
      <c r="I33" s="203"/>
      <c r="J33" s="203"/>
      <c r="K33" s="203"/>
      <c r="L33" s="203"/>
      <c r="M33" s="203"/>
      <c r="N33" s="203"/>
      <c r="O33" s="203"/>
      <c r="P33" s="203"/>
      <c r="Q33" s="203"/>
      <c r="R33" s="203"/>
      <c r="S33" s="203"/>
      <c r="T33" s="203"/>
      <c r="U33" s="203"/>
      <c r="V33" s="203"/>
      <c r="W33" s="203"/>
      <c r="X33" s="203"/>
      <c r="Y33" s="203"/>
    </row>
    <row r="34" spans="1:25" x14ac:dyDescent="0.2">
      <c r="A34" s="549"/>
      <c r="B34" s="391"/>
    </row>
    <row r="35" spans="1:25" x14ac:dyDescent="0.2">
      <c r="A35" s="549"/>
      <c r="B35" s="391"/>
      <c r="C35" s="549"/>
      <c r="D35" s="549"/>
      <c r="E35" s="549"/>
      <c r="F35" s="549"/>
      <c r="G35" s="549"/>
      <c r="H35" s="549"/>
      <c r="I35" s="549"/>
      <c r="J35" s="549"/>
      <c r="K35" s="549"/>
      <c r="L35" s="549"/>
      <c r="M35" s="549"/>
      <c r="N35" s="549"/>
      <c r="O35" s="549"/>
      <c r="P35" s="549"/>
      <c r="Q35" s="549"/>
      <c r="R35" s="549"/>
      <c r="S35" s="549"/>
      <c r="T35" s="549"/>
      <c r="U35" s="549"/>
      <c r="V35" s="549"/>
      <c r="W35" s="549"/>
      <c r="X35" s="549"/>
      <c r="Y35" s="549"/>
    </row>
    <row r="36" spans="1:25" x14ac:dyDescent="0.2">
      <c r="A36" s="549"/>
      <c r="B36" s="391"/>
      <c r="C36" s="549"/>
      <c r="D36" s="549"/>
      <c r="E36" s="549"/>
      <c r="F36" s="549"/>
      <c r="G36" s="549"/>
      <c r="H36" s="549"/>
      <c r="I36" s="549"/>
      <c r="J36" s="549"/>
      <c r="K36" s="549"/>
      <c r="L36" s="549"/>
      <c r="M36" s="549"/>
      <c r="N36" s="549"/>
      <c r="O36" s="549"/>
      <c r="P36" s="549"/>
      <c r="Q36" s="549"/>
      <c r="R36" s="549"/>
      <c r="S36" s="549"/>
      <c r="T36" s="549"/>
      <c r="U36" s="549"/>
      <c r="V36" s="549"/>
      <c r="W36" s="549"/>
      <c r="X36" s="549"/>
      <c r="Y36" s="549"/>
    </row>
    <row r="37" spans="1:25" x14ac:dyDescent="0.2">
      <c r="A37" s="549"/>
      <c r="B37" s="391"/>
      <c r="C37" s="549"/>
      <c r="D37" s="549"/>
      <c r="E37" s="549"/>
      <c r="F37" s="549"/>
      <c r="G37" s="549"/>
      <c r="H37" s="549"/>
      <c r="I37" s="549"/>
      <c r="J37" s="549"/>
      <c r="K37" s="549"/>
      <c r="L37" s="549"/>
      <c r="M37" s="549"/>
      <c r="N37" s="549"/>
      <c r="O37" s="549"/>
      <c r="P37" s="549"/>
      <c r="Q37" s="549"/>
      <c r="R37" s="549"/>
      <c r="S37" s="549"/>
      <c r="T37" s="549"/>
      <c r="U37" s="549"/>
      <c r="V37" s="549"/>
      <c r="W37" s="549"/>
      <c r="X37" s="549"/>
      <c r="Y37" s="549"/>
    </row>
    <row r="38" spans="1:25" x14ac:dyDescent="0.2">
      <c r="A38" s="549"/>
      <c r="B38" s="391"/>
      <c r="C38" s="549"/>
      <c r="D38" s="549"/>
      <c r="E38" s="549"/>
      <c r="F38" s="549"/>
      <c r="G38" s="549"/>
      <c r="H38" s="549"/>
      <c r="I38" s="549"/>
      <c r="J38" s="549"/>
      <c r="K38" s="549"/>
      <c r="L38" s="549"/>
      <c r="M38" s="549"/>
      <c r="N38" s="549"/>
      <c r="O38" s="549"/>
      <c r="P38" s="549"/>
      <c r="Q38" s="549"/>
      <c r="R38" s="549"/>
      <c r="S38" s="549"/>
      <c r="T38" s="549"/>
      <c r="U38" s="549"/>
      <c r="V38" s="549"/>
      <c r="W38" s="549"/>
      <c r="X38" s="549"/>
      <c r="Y38" s="549"/>
    </row>
    <row r="39" spans="1:25" x14ac:dyDescent="0.2">
      <c r="C39" s="549"/>
      <c r="D39" s="549"/>
      <c r="E39" s="549"/>
      <c r="F39" s="549"/>
      <c r="G39" s="549"/>
      <c r="H39" s="549"/>
      <c r="I39" s="549"/>
      <c r="J39" s="549"/>
      <c r="K39" s="549"/>
      <c r="L39" s="549"/>
      <c r="M39" s="549"/>
      <c r="N39" s="549"/>
      <c r="O39" s="549"/>
      <c r="P39" s="549"/>
      <c r="Q39" s="549"/>
      <c r="R39" s="549"/>
      <c r="S39" s="549"/>
      <c r="T39" s="549"/>
      <c r="U39" s="549"/>
      <c r="V39" s="549"/>
      <c r="W39" s="549"/>
      <c r="X39" s="549"/>
      <c r="Y39" s="549"/>
    </row>
  </sheetData>
  <mergeCells count="20">
    <mergeCell ref="A1:K1"/>
    <mergeCell ref="D4:G4"/>
    <mergeCell ref="D3:K3"/>
    <mergeCell ref="L3:W3"/>
    <mergeCell ref="L4:N4"/>
    <mergeCell ref="O4:Q4"/>
    <mergeCell ref="R4:T4"/>
    <mergeCell ref="U4:W4"/>
    <mergeCell ref="A3:B7"/>
    <mergeCell ref="H4:K4"/>
    <mergeCell ref="Q5:Q7"/>
    <mergeCell ref="T5:T7"/>
    <mergeCell ref="W5:W7"/>
    <mergeCell ref="X3:Y3"/>
    <mergeCell ref="A19:A32"/>
    <mergeCell ref="A8:B8"/>
    <mergeCell ref="A9:B9"/>
    <mergeCell ref="A10:B10"/>
    <mergeCell ref="A11:B11"/>
    <mergeCell ref="A12:A18"/>
  </mergeCells>
  <phoneticPr fontId="6"/>
  <printOptions horizontalCentered="1"/>
  <pageMargins left="0.59055118110236227" right="0.27559055118110237" top="0.78740157480314965" bottom="0.78740157480314965" header="0.51181102362204722" footer="0.51181102362204722"/>
  <pageSetup paperSize="9" scale="85" firstPageNumber="11" orientation="portrait" r:id="rId1"/>
  <headerFooter alignWithMargins="0">
    <oddFooter>&amp;C&amp;14-&amp;P -</oddFooter>
  </headerFooter>
  <rowBreaks count="1" manualBreakCount="1">
    <brk id="66" max="16383" man="1"/>
  </rowBreaks>
  <colBreaks count="1" manualBreakCount="1">
    <brk id="1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F78"/>
  <sheetViews>
    <sheetView view="pageBreakPreview" zoomScaleNormal="75" workbookViewId="0">
      <pane xSplit="2" ySplit="8" topLeftCell="C9" activePane="bottomRight" state="frozen"/>
      <selection activeCell="I23" sqref="I23"/>
      <selection pane="topRight" activeCell="I23" sqref="I23"/>
      <selection pane="bottomLeft" activeCell="I23" sqref="I23"/>
      <selection pane="bottomRight" activeCell="I23" sqref="I23"/>
    </sheetView>
  </sheetViews>
  <sheetFormatPr defaultColWidth="13.33203125" defaultRowHeight="16.2" x14ac:dyDescent="0.2"/>
  <cols>
    <col min="1" max="1" width="2.88671875" style="208" bestFit="1" customWidth="1"/>
    <col min="2" max="2" width="8.6640625" style="208" customWidth="1"/>
    <col min="3" max="5" width="9.33203125" style="208" customWidth="1"/>
    <col min="6" max="6" width="5" style="208" customWidth="1"/>
    <col min="7" max="7" width="9.44140625" style="208" bestFit="1" customWidth="1"/>
    <col min="8" max="8" width="7.6640625" style="208" customWidth="1"/>
    <col min="9" max="9" width="8.109375" style="208" customWidth="1"/>
    <col min="10" max="10" width="7.6640625" style="208" customWidth="1"/>
    <col min="11" max="11" width="8.109375" style="208" customWidth="1"/>
    <col min="12" max="12" width="8.6640625" style="208" customWidth="1"/>
    <col min="13" max="13" width="8.109375" style="208" customWidth="1"/>
    <col min="14" max="14" width="7.77734375" style="208" customWidth="1"/>
    <col min="15" max="15" width="7.44140625" style="208" bestFit="1" customWidth="1"/>
    <col min="16" max="16" width="10.44140625" style="208" bestFit="1" customWidth="1"/>
    <col min="17" max="17" width="3.21875" style="208" customWidth="1"/>
    <col min="18" max="18" width="8.21875" style="442" customWidth="1"/>
    <col min="19" max="19" width="8.33203125" style="208" customWidth="1"/>
    <col min="20" max="20" width="7.88671875" style="208" customWidth="1"/>
    <col min="21" max="21" width="8.33203125" style="208" customWidth="1"/>
    <col min="22" max="22" width="8.44140625" style="208" customWidth="1"/>
    <col min="23" max="23" width="9.88671875" style="208" customWidth="1"/>
    <col min="24" max="24" width="8" style="208" customWidth="1"/>
    <col min="25" max="25" width="10.77734375" style="208" customWidth="1"/>
    <col min="26" max="26" width="11.77734375" style="208" customWidth="1"/>
    <col min="27" max="27" width="10.21875" style="208" customWidth="1"/>
    <col min="28" max="28" width="11.109375" style="208" customWidth="1"/>
    <col min="29" max="29" width="9.77734375" style="208" customWidth="1"/>
    <col min="30" max="30" width="7.6640625" style="208" customWidth="1"/>
    <col min="31" max="31" width="10.77734375" style="208" customWidth="1"/>
    <col min="32" max="32" width="7.6640625" style="208" customWidth="1"/>
    <col min="33" max="33" width="9.77734375" style="208" customWidth="1"/>
    <col min="34" max="34" width="7.6640625" style="208" customWidth="1"/>
    <col min="35" max="35" width="9.77734375" style="208" customWidth="1"/>
    <col min="36" max="36" width="7.6640625" style="208" customWidth="1"/>
    <col min="37" max="37" width="10" style="208" customWidth="1"/>
    <col min="38" max="38" width="7.6640625" style="208" customWidth="1"/>
    <col min="39" max="39" width="10.109375" style="208" customWidth="1"/>
    <col min="40" max="40" width="7.6640625" style="208" customWidth="1"/>
    <col min="41" max="41" width="12" style="208" customWidth="1"/>
    <col min="42" max="42" width="7.6640625" style="208" customWidth="1"/>
    <col min="43" max="43" width="12.109375" style="208" customWidth="1"/>
    <col min="44" max="44" width="11.44140625" style="208" customWidth="1"/>
    <col min="45" max="46" width="7.6640625" style="208" customWidth="1"/>
    <col min="47" max="47" width="11.6640625" style="208" customWidth="1"/>
    <col min="48" max="48" width="7.6640625" style="208" customWidth="1"/>
    <col min="49" max="49" width="10" style="208" customWidth="1"/>
    <col min="50" max="50" width="7.6640625" style="208" customWidth="1"/>
    <col min="51" max="51" width="7.77734375" style="208" customWidth="1"/>
    <col min="52" max="52" width="7" style="208" customWidth="1"/>
    <col min="53" max="53" width="9.88671875" style="208" customWidth="1"/>
    <col min="54" max="54" width="6.77734375" style="208" customWidth="1"/>
    <col min="55" max="55" width="11.21875" style="208" customWidth="1"/>
    <col min="56" max="56" width="7" style="208" customWidth="1"/>
    <col min="57" max="57" width="9.21875" style="208" customWidth="1"/>
    <col min="58" max="58" width="7.77734375" style="208" customWidth="1"/>
    <col min="59" max="59" width="3.44140625" style="208" customWidth="1"/>
    <col min="60" max="16384" width="13.33203125" style="208"/>
  </cols>
  <sheetData>
    <row r="1" spans="1:58" x14ac:dyDescent="0.2">
      <c r="A1" s="2215" t="s">
        <v>748</v>
      </c>
      <c r="B1" s="2215"/>
      <c r="C1" s="2215"/>
      <c r="D1" s="2215"/>
      <c r="E1" s="2215"/>
      <c r="F1" s="2215"/>
      <c r="G1" s="2215"/>
      <c r="H1" s="2215"/>
      <c r="I1" s="2215"/>
      <c r="J1" s="2215"/>
      <c r="K1" s="2215"/>
      <c r="L1" s="2215"/>
      <c r="M1" s="2215"/>
      <c r="N1" s="2215"/>
      <c r="O1" s="2215"/>
      <c r="P1" s="2215"/>
      <c r="Q1" s="486"/>
      <c r="R1" s="743"/>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c r="AX1" s="486"/>
      <c r="AY1" s="486"/>
      <c r="AZ1" s="486"/>
      <c r="BA1" s="209"/>
      <c r="BB1" s="209"/>
      <c r="BC1" s="209"/>
      <c r="BD1" s="209"/>
      <c r="BE1" s="209"/>
      <c r="BF1" s="209"/>
    </row>
    <row r="2" spans="1:58" x14ac:dyDescent="0.2">
      <c r="B2" s="744"/>
      <c r="C2" s="744"/>
      <c r="D2" s="744"/>
      <c r="E2" s="201"/>
      <c r="F2" s="201"/>
      <c r="G2" s="2217"/>
      <c r="H2" s="2217"/>
      <c r="I2" s="201"/>
      <c r="J2" s="201"/>
      <c r="K2" s="201"/>
      <c r="L2" s="201"/>
      <c r="M2" s="201"/>
      <c r="N2" s="201"/>
      <c r="O2" s="201"/>
      <c r="P2" s="201"/>
      <c r="Q2" s="201"/>
      <c r="R2" s="534"/>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486"/>
      <c r="AZ2" s="486"/>
      <c r="BA2" s="209"/>
      <c r="BB2" s="209"/>
      <c r="BC2" s="209"/>
      <c r="BD2" s="209"/>
      <c r="BE2" s="209"/>
      <c r="BF2" s="209"/>
    </row>
    <row r="3" spans="1:58" ht="16.8" thickBot="1" x14ac:dyDescent="0.25">
      <c r="B3" s="2216" t="s">
        <v>641</v>
      </c>
      <c r="C3" s="2216"/>
      <c r="D3" s="2216"/>
      <c r="E3" s="201"/>
      <c r="F3" s="201"/>
      <c r="G3" s="745"/>
      <c r="H3" s="745"/>
      <c r="I3" s="201"/>
      <c r="J3" s="201"/>
      <c r="K3" s="201"/>
      <c r="L3" s="201"/>
      <c r="M3" s="201"/>
      <c r="N3" s="201"/>
      <c r="O3" s="201"/>
      <c r="P3" s="201"/>
      <c r="Q3" s="201"/>
      <c r="R3" s="534"/>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486"/>
      <c r="AZ3" s="486"/>
      <c r="BA3" s="209"/>
      <c r="BB3" s="209"/>
      <c r="BC3" s="209"/>
      <c r="BD3" s="209"/>
      <c r="BE3" s="209"/>
      <c r="BF3" s="209"/>
    </row>
    <row r="4" spans="1:58" ht="18" customHeight="1" x14ac:dyDescent="0.2">
      <c r="A4" s="2206" t="s">
        <v>86</v>
      </c>
      <c r="B4" s="2207"/>
      <c r="C4" s="746"/>
      <c r="D4" s="746"/>
      <c r="E4" s="2224" t="s">
        <v>466</v>
      </c>
      <c r="F4" s="2225"/>
      <c r="G4" s="2225"/>
      <c r="H4" s="2225"/>
      <c r="I4" s="2225"/>
      <c r="J4" s="2225"/>
      <c r="K4" s="2225"/>
      <c r="L4" s="2225"/>
      <c r="M4" s="2225"/>
      <c r="N4" s="2225"/>
      <c r="O4" s="747"/>
      <c r="P4" s="748"/>
    </row>
    <row r="5" spans="1:58" ht="18" customHeight="1" x14ac:dyDescent="0.2">
      <c r="A5" s="2208"/>
      <c r="B5" s="2209"/>
      <c r="C5" s="749" t="s">
        <v>65</v>
      </c>
      <c r="D5" s="749" t="s">
        <v>63</v>
      </c>
      <c r="E5" s="750" t="s">
        <v>48</v>
      </c>
      <c r="F5" s="751"/>
      <c r="G5" s="2234" t="s">
        <v>206</v>
      </c>
      <c r="H5" s="2235"/>
      <c r="I5" s="2235"/>
      <c r="J5" s="2235"/>
      <c r="K5" s="2235"/>
      <c r="L5" s="2235"/>
      <c r="M5" s="2235"/>
      <c r="N5" s="2235"/>
      <c r="O5" s="752" t="s">
        <v>479</v>
      </c>
      <c r="P5" s="753" t="s">
        <v>43</v>
      </c>
    </row>
    <row r="6" spans="1:58" ht="18" customHeight="1" x14ac:dyDescent="0.2">
      <c r="A6" s="2208"/>
      <c r="B6" s="2209"/>
      <c r="C6" s="749" t="s">
        <v>56</v>
      </c>
      <c r="D6" s="749" t="s">
        <v>52</v>
      </c>
      <c r="E6" s="754" t="s">
        <v>39</v>
      </c>
      <c r="F6" s="755" t="s">
        <v>70</v>
      </c>
      <c r="G6" s="756" t="s">
        <v>212</v>
      </c>
      <c r="H6" s="2234" t="s">
        <v>376</v>
      </c>
      <c r="I6" s="2235"/>
      <c r="J6" s="2236"/>
      <c r="K6" s="2234" t="s">
        <v>377</v>
      </c>
      <c r="L6" s="2235"/>
      <c r="M6" s="2236"/>
      <c r="N6" s="750" t="s">
        <v>42</v>
      </c>
      <c r="O6" s="752"/>
      <c r="P6" s="757" t="s">
        <v>61</v>
      </c>
    </row>
    <row r="7" spans="1:58" ht="18" customHeight="1" x14ac:dyDescent="0.2">
      <c r="A7" s="2208"/>
      <c r="B7" s="2209"/>
      <c r="C7" s="749"/>
      <c r="D7" s="758"/>
      <c r="E7" s="759"/>
      <c r="F7" s="755" t="s">
        <v>39</v>
      </c>
      <c r="G7" s="754" t="s">
        <v>154</v>
      </c>
      <c r="H7" s="754" t="s">
        <v>44</v>
      </c>
      <c r="I7" s="755" t="s">
        <v>391</v>
      </c>
      <c r="J7" s="756" t="s">
        <v>55</v>
      </c>
      <c r="K7" s="756" t="s">
        <v>46</v>
      </c>
      <c r="L7" s="756" t="s">
        <v>47</v>
      </c>
      <c r="M7" s="756" t="s">
        <v>55</v>
      </c>
      <c r="N7" s="760"/>
      <c r="O7" s="761"/>
      <c r="P7" s="762"/>
    </row>
    <row r="8" spans="1:58" ht="18" customHeight="1" thickBot="1" x14ac:dyDescent="0.25">
      <c r="A8" s="2237"/>
      <c r="B8" s="2238"/>
      <c r="C8" s="763" t="s">
        <v>210</v>
      </c>
      <c r="D8" s="763" t="s">
        <v>210</v>
      </c>
      <c r="E8" s="763" t="s">
        <v>210</v>
      </c>
      <c r="F8" s="763" t="s">
        <v>213</v>
      </c>
      <c r="G8" s="763"/>
      <c r="H8" s="763"/>
      <c r="I8" s="763"/>
      <c r="J8" s="763"/>
      <c r="K8" s="763"/>
      <c r="L8" s="763"/>
      <c r="M8" s="763"/>
      <c r="N8" s="764"/>
      <c r="O8" s="765" t="s">
        <v>210</v>
      </c>
      <c r="P8" s="766" t="s">
        <v>210</v>
      </c>
    </row>
    <row r="9" spans="1:58" ht="24.9" customHeight="1" thickBot="1" x14ac:dyDescent="0.25">
      <c r="A9" s="2087" t="s">
        <v>358</v>
      </c>
      <c r="B9" s="2088"/>
      <c r="C9" s="767">
        <v>351400</v>
      </c>
      <c r="D9" s="767">
        <f>SUM(D10:D12)</f>
        <v>438316.95999999996</v>
      </c>
      <c r="E9" s="767">
        <f>SUM(E10:E12)</f>
        <v>434951.55</v>
      </c>
      <c r="F9" s="767">
        <f>ROUND(E9/D9*100,0)</f>
        <v>99</v>
      </c>
      <c r="G9" s="768">
        <f t="shared" ref="G9:I10" si="0">ROUND(G54/$E54*100,0)</f>
        <v>76</v>
      </c>
      <c r="H9" s="767">
        <f t="shared" si="0"/>
        <v>7</v>
      </c>
      <c r="I9" s="767">
        <f t="shared" si="0"/>
        <v>5</v>
      </c>
      <c r="J9" s="767">
        <f>SUM(H9:I9)</f>
        <v>12</v>
      </c>
      <c r="K9" s="767">
        <f t="shared" ref="K9:L19" si="1">ROUND(K54/$E54*100,0)</f>
        <v>8</v>
      </c>
      <c r="L9" s="767">
        <f t="shared" si="1"/>
        <v>4</v>
      </c>
      <c r="M9" s="768">
        <f>SUM(K9:L9)</f>
        <v>12</v>
      </c>
      <c r="N9" s="769">
        <f>ROUND(N54/$E54*100,0)</f>
        <v>0</v>
      </c>
      <c r="O9" s="770">
        <f>SUM(O10:O12)</f>
        <v>2347</v>
      </c>
      <c r="P9" s="771">
        <f>SUM(P10:P12)</f>
        <v>1019</v>
      </c>
      <c r="R9" s="306">
        <f t="shared" ref="R9:R19" si="2">SUM(N9,M9,J9,G9)</f>
        <v>100</v>
      </c>
    </row>
    <row r="10" spans="1:58" ht="24.9" customHeight="1" x14ac:dyDescent="0.2">
      <c r="A10" s="2082" t="s">
        <v>92</v>
      </c>
      <c r="B10" s="2056"/>
      <c r="C10" s="371">
        <f>SUM(C13:C15)</f>
        <v>188165</v>
      </c>
      <c r="D10" s="371">
        <f>SUM(D13:D15)</f>
        <v>226555.55</v>
      </c>
      <c r="E10" s="371">
        <f>SUM(E13:E15)</f>
        <v>224436.55</v>
      </c>
      <c r="F10" s="371">
        <f t="shared" ref="F10:F19" si="3">ROUND(E10/D10*100,0)</f>
        <v>99</v>
      </c>
      <c r="G10" s="372">
        <f t="shared" si="0"/>
        <v>70</v>
      </c>
      <c r="H10" s="772">
        <f t="shared" si="0"/>
        <v>8</v>
      </c>
      <c r="I10" s="772">
        <f t="shared" si="0"/>
        <v>6</v>
      </c>
      <c r="J10" s="772">
        <f t="shared" ref="J10:J19" si="4">SUM(H10:I10)</f>
        <v>14</v>
      </c>
      <c r="K10" s="773">
        <f t="shared" si="1"/>
        <v>10</v>
      </c>
      <c r="L10" s="371">
        <f t="shared" si="1"/>
        <v>5</v>
      </c>
      <c r="M10" s="372">
        <f t="shared" ref="M10:M18" si="5">SUM(K10:L10)</f>
        <v>15</v>
      </c>
      <c r="N10" s="374">
        <f>ROUND(N55/$E55*100,0)</f>
        <v>0</v>
      </c>
      <c r="O10" s="375">
        <f>SUM(O13:O15)</f>
        <v>1105</v>
      </c>
      <c r="P10" s="376">
        <f>SUM(P13:P15)</f>
        <v>1014</v>
      </c>
      <c r="R10" s="306">
        <f t="shared" si="2"/>
        <v>99</v>
      </c>
    </row>
    <row r="11" spans="1:58" ht="24.9" customHeight="1" x14ac:dyDescent="0.2">
      <c r="A11" s="2083" t="s">
        <v>359</v>
      </c>
      <c r="B11" s="2050"/>
      <c r="C11" s="1716">
        <f>SUM(C16:C17)</f>
        <v>131213</v>
      </c>
      <c r="D11" s="1716">
        <f>SUM(D16:D17)</f>
        <v>166041.41</v>
      </c>
      <c r="E11" s="1716">
        <f>SUM(E16:E17)</f>
        <v>164795</v>
      </c>
      <c r="F11" s="1716">
        <f t="shared" si="3"/>
        <v>99</v>
      </c>
      <c r="G11" s="774">
        <f t="shared" ref="G11:I19" si="6">ROUND(G56/$E56*100,0)</f>
        <v>84</v>
      </c>
      <c r="H11" s="677">
        <f>ROUND(H56/$E56*100,0)</f>
        <v>6</v>
      </c>
      <c r="I11" s="677">
        <f t="shared" si="6"/>
        <v>3</v>
      </c>
      <c r="J11" s="677">
        <f t="shared" si="4"/>
        <v>9</v>
      </c>
      <c r="K11" s="677">
        <f t="shared" si="1"/>
        <v>5</v>
      </c>
      <c r="L11" s="1717">
        <f t="shared" si="1"/>
        <v>3</v>
      </c>
      <c r="M11" s="1717">
        <f t="shared" si="5"/>
        <v>8</v>
      </c>
      <c r="N11" s="1718">
        <f t="shared" ref="N11:N19" si="7">ROUND(N56/$E56*100,0)</f>
        <v>0</v>
      </c>
      <c r="O11" s="1719">
        <f>SUM(O16:O17)</f>
        <v>1241</v>
      </c>
      <c r="P11" s="1720">
        <f>SUM(P16:P17)</f>
        <v>5</v>
      </c>
      <c r="R11" s="306">
        <f t="shared" si="2"/>
        <v>101</v>
      </c>
    </row>
    <row r="12" spans="1:58" ht="24.9" customHeight="1" thickBot="1" x14ac:dyDescent="0.25">
      <c r="A12" s="2091" t="s">
        <v>95</v>
      </c>
      <c r="B12" s="2064"/>
      <c r="C12" s="464">
        <f>SUM(C18:C19)</f>
        <v>32034</v>
      </c>
      <c r="D12" s="464">
        <f>SUM(D18:D19)</f>
        <v>45720</v>
      </c>
      <c r="E12" s="464">
        <f>SUM(E18:E19)</f>
        <v>45720</v>
      </c>
      <c r="F12" s="1716">
        <f t="shared" si="3"/>
        <v>100</v>
      </c>
      <c r="G12" s="1716">
        <f t="shared" ref="G12:G19" si="8">ROUND(G57/$E57*100,0)</f>
        <v>79</v>
      </c>
      <c r="H12" s="767">
        <f t="shared" si="6"/>
        <v>7</v>
      </c>
      <c r="I12" s="767">
        <f t="shared" si="6"/>
        <v>3</v>
      </c>
      <c r="J12" s="767">
        <f t="shared" si="4"/>
        <v>10</v>
      </c>
      <c r="K12" s="767">
        <f t="shared" si="1"/>
        <v>9</v>
      </c>
      <c r="L12" s="464">
        <f t="shared" si="1"/>
        <v>2</v>
      </c>
      <c r="M12" s="465">
        <f t="shared" si="5"/>
        <v>11</v>
      </c>
      <c r="N12" s="466">
        <f t="shared" si="7"/>
        <v>0</v>
      </c>
      <c r="O12" s="775">
        <f>SUM(O18:O19)</f>
        <v>1</v>
      </c>
      <c r="P12" s="776">
        <f>SUM(P18:P19)</f>
        <v>0</v>
      </c>
      <c r="R12" s="306">
        <f t="shared" si="2"/>
        <v>100</v>
      </c>
    </row>
    <row r="13" spans="1:58" ht="24.9" customHeight="1" x14ac:dyDescent="0.2">
      <c r="A13" s="2221" t="s">
        <v>123</v>
      </c>
      <c r="B13" s="370" t="s">
        <v>360</v>
      </c>
      <c r="C13" s="1169">
        <f>SUM(C20:C22)</f>
        <v>39685</v>
      </c>
      <c r="D13" s="1170">
        <f>SUM(D20:D22)</f>
        <v>50399.55</v>
      </c>
      <c r="E13" s="1170">
        <f>SUM(E20:E22)</f>
        <v>49345.55</v>
      </c>
      <c r="F13" s="1170">
        <f t="shared" si="3"/>
        <v>98</v>
      </c>
      <c r="G13" s="1170">
        <f t="shared" si="8"/>
        <v>58</v>
      </c>
      <c r="H13" s="1170">
        <f>ROUND(H58/$E58*100,0)</f>
        <v>7</v>
      </c>
      <c r="I13" s="1170">
        <f t="shared" si="6"/>
        <v>22</v>
      </c>
      <c r="J13" s="1716">
        <f>SUM(H13:I13)</f>
        <v>29</v>
      </c>
      <c r="K13" s="1170">
        <f t="shared" si="1"/>
        <v>10</v>
      </c>
      <c r="L13" s="1170">
        <f t="shared" si="1"/>
        <v>4</v>
      </c>
      <c r="M13" s="1170">
        <f t="shared" si="5"/>
        <v>14</v>
      </c>
      <c r="N13" s="1718">
        <f t="shared" si="7"/>
        <v>0</v>
      </c>
      <c r="O13" s="1171">
        <f>SUM(O20:O22)</f>
        <v>40</v>
      </c>
      <c r="P13" s="1172">
        <f>SUM(P20:P22)</f>
        <v>1014</v>
      </c>
      <c r="R13" s="306">
        <f>SUM(N13,M13,J13,G13)</f>
        <v>101</v>
      </c>
    </row>
    <row r="14" spans="1:58" ht="24.9" customHeight="1" x14ac:dyDescent="0.2">
      <c r="A14" s="2222"/>
      <c r="B14" s="424" t="s">
        <v>361</v>
      </c>
      <c r="C14" s="1716">
        <f>SUM(C23:C25)</f>
        <v>100990</v>
      </c>
      <c r="D14" s="1716">
        <f>SUM(D23:D25)</f>
        <v>119168</v>
      </c>
      <c r="E14" s="1716">
        <f>SUM(E23:E25)</f>
        <v>118103</v>
      </c>
      <c r="F14" s="1716">
        <f>ROUND(E14/D14*100,0)</f>
        <v>99</v>
      </c>
      <c r="G14" s="1717">
        <f t="shared" si="8"/>
        <v>75</v>
      </c>
      <c r="H14" s="1716">
        <f t="shared" si="6"/>
        <v>9</v>
      </c>
      <c r="I14" s="1716">
        <f t="shared" si="6"/>
        <v>2</v>
      </c>
      <c r="J14" s="1716">
        <f t="shared" si="4"/>
        <v>11</v>
      </c>
      <c r="K14" s="1716">
        <f t="shared" si="1"/>
        <v>11</v>
      </c>
      <c r="L14" s="1716">
        <f t="shared" si="1"/>
        <v>4</v>
      </c>
      <c r="M14" s="1717">
        <f t="shared" si="5"/>
        <v>15</v>
      </c>
      <c r="N14" s="1718">
        <f t="shared" si="7"/>
        <v>0</v>
      </c>
      <c r="O14" s="1719">
        <f>SUM(O23:O25)</f>
        <v>1065</v>
      </c>
      <c r="P14" s="1720">
        <f>SUM(P23:P25)</f>
        <v>0</v>
      </c>
      <c r="R14" s="306">
        <f t="shared" si="2"/>
        <v>101</v>
      </c>
    </row>
    <row r="15" spans="1:58" ht="24.9" customHeight="1" x14ac:dyDescent="0.2">
      <c r="A15" s="2222"/>
      <c r="B15" s="424" t="s">
        <v>362</v>
      </c>
      <c r="C15" s="1716">
        <f>SUM(C26)</f>
        <v>47490</v>
      </c>
      <c r="D15" s="1716">
        <f>SUM(D26)</f>
        <v>56988</v>
      </c>
      <c r="E15" s="1716">
        <f>SUM(E26)</f>
        <v>56988</v>
      </c>
      <c r="F15" s="1716">
        <f>ROUND(E15/D15*100,0)</f>
        <v>100</v>
      </c>
      <c r="G15" s="1717">
        <f t="shared" si="8"/>
        <v>70</v>
      </c>
      <c r="H15" s="1716">
        <f t="shared" si="6"/>
        <v>7</v>
      </c>
      <c r="I15" s="1716">
        <f t="shared" si="6"/>
        <v>3</v>
      </c>
      <c r="J15" s="1716">
        <f t="shared" si="4"/>
        <v>10</v>
      </c>
      <c r="K15" s="1716">
        <f t="shared" si="1"/>
        <v>10</v>
      </c>
      <c r="L15" s="1716">
        <f t="shared" si="1"/>
        <v>10</v>
      </c>
      <c r="M15" s="1717">
        <f t="shared" si="5"/>
        <v>20</v>
      </c>
      <c r="N15" s="1718">
        <f t="shared" si="7"/>
        <v>0</v>
      </c>
      <c r="O15" s="1719">
        <f>SUM(O26)</f>
        <v>0</v>
      </c>
      <c r="P15" s="1720">
        <f>SUM(P26)</f>
        <v>0</v>
      </c>
      <c r="R15" s="306">
        <f t="shared" si="2"/>
        <v>100</v>
      </c>
    </row>
    <row r="16" spans="1:58" ht="24.9" customHeight="1" x14ac:dyDescent="0.2">
      <c r="A16" s="2222"/>
      <c r="B16" s="424" t="s">
        <v>359</v>
      </c>
      <c r="C16" s="1716">
        <f>SUM(C27:C29)</f>
        <v>121223</v>
      </c>
      <c r="D16" s="1716">
        <f>SUM(D27:D29)</f>
        <v>153953.41</v>
      </c>
      <c r="E16" s="1716">
        <f>SUM(E27:E29)</f>
        <v>152707</v>
      </c>
      <c r="F16" s="1716">
        <f t="shared" si="3"/>
        <v>99</v>
      </c>
      <c r="G16" s="1717">
        <f t="shared" si="8"/>
        <v>83</v>
      </c>
      <c r="H16" s="1716">
        <f t="shared" si="6"/>
        <v>6</v>
      </c>
      <c r="I16" s="1716">
        <f t="shared" si="6"/>
        <v>3</v>
      </c>
      <c r="J16" s="1716">
        <f t="shared" si="4"/>
        <v>9</v>
      </c>
      <c r="K16" s="1716">
        <f t="shared" si="1"/>
        <v>5</v>
      </c>
      <c r="L16" s="1716">
        <f t="shared" si="1"/>
        <v>3</v>
      </c>
      <c r="M16" s="1717">
        <f t="shared" si="5"/>
        <v>8</v>
      </c>
      <c r="N16" s="1718">
        <f t="shared" si="7"/>
        <v>0</v>
      </c>
      <c r="O16" s="1719">
        <f>SUM(O27:O29)</f>
        <v>1241</v>
      </c>
      <c r="P16" s="1720">
        <f>SUM(P27:P29)</f>
        <v>5</v>
      </c>
      <c r="R16" s="306">
        <f t="shared" si="2"/>
        <v>100</v>
      </c>
    </row>
    <row r="17" spans="1:21" ht="24.9" customHeight="1" x14ac:dyDescent="0.2">
      <c r="A17" s="2222"/>
      <c r="B17" s="424" t="s">
        <v>100</v>
      </c>
      <c r="C17" s="1716">
        <f>SUM(C30)</f>
        <v>9990</v>
      </c>
      <c r="D17" s="1716">
        <f>SUM(D30)</f>
        <v>12088</v>
      </c>
      <c r="E17" s="1716">
        <f>SUM(E30)</f>
        <v>12088</v>
      </c>
      <c r="F17" s="1716">
        <f t="shared" si="3"/>
        <v>100</v>
      </c>
      <c r="G17" s="1717">
        <f t="shared" si="8"/>
        <v>95</v>
      </c>
      <c r="H17" s="1716">
        <f t="shared" si="6"/>
        <v>2</v>
      </c>
      <c r="I17" s="1716">
        <f t="shared" si="6"/>
        <v>1</v>
      </c>
      <c r="J17" s="1716">
        <f t="shared" si="4"/>
        <v>3</v>
      </c>
      <c r="K17" s="1716">
        <f t="shared" si="1"/>
        <v>1</v>
      </c>
      <c r="L17" s="1716">
        <f t="shared" si="1"/>
        <v>1</v>
      </c>
      <c r="M17" s="1717">
        <f t="shared" si="5"/>
        <v>2</v>
      </c>
      <c r="N17" s="1718">
        <f t="shared" si="7"/>
        <v>0</v>
      </c>
      <c r="O17" s="1719">
        <f>SUM(O30)</f>
        <v>0</v>
      </c>
      <c r="P17" s="1720">
        <f>SUM(P30)</f>
        <v>0</v>
      </c>
      <c r="R17" s="306">
        <f t="shared" si="2"/>
        <v>100</v>
      </c>
    </row>
    <row r="18" spans="1:21" ht="24.9" customHeight="1" x14ac:dyDescent="0.2">
      <c r="A18" s="2222"/>
      <c r="B18" s="424" t="s">
        <v>363</v>
      </c>
      <c r="C18" s="1716">
        <f>SUM(C31:C32)</f>
        <v>13634</v>
      </c>
      <c r="D18" s="1716">
        <f>SUM(D31:D32)</f>
        <v>19224</v>
      </c>
      <c r="E18" s="1716">
        <f>SUM(E31:E32)</f>
        <v>19224</v>
      </c>
      <c r="F18" s="1716">
        <f t="shared" si="3"/>
        <v>100</v>
      </c>
      <c r="G18" s="1717">
        <f>ROUND(G63/$E63*100,0)</f>
        <v>72</v>
      </c>
      <c r="H18" s="1716">
        <f t="shared" si="6"/>
        <v>14</v>
      </c>
      <c r="I18" s="1716">
        <f t="shared" si="6"/>
        <v>5</v>
      </c>
      <c r="J18" s="1716">
        <f t="shared" si="4"/>
        <v>19</v>
      </c>
      <c r="K18" s="1716">
        <f>ROUND(K63/$E63*100,0)</f>
        <v>7</v>
      </c>
      <c r="L18" s="1716">
        <f t="shared" si="1"/>
        <v>3</v>
      </c>
      <c r="M18" s="1717">
        <f t="shared" si="5"/>
        <v>10</v>
      </c>
      <c r="N18" s="1718">
        <f t="shared" si="7"/>
        <v>0</v>
      </c>
      <c r="O18" s="1719">
        <f>SUM(O31,O32)</f>
        <v>1</v>
      </c>
      <c r="P18" s="1720">
        <f>SUM(P31:P32)</f>
        <v>0</v>
      </c>
      <c r="R18" s="306">
        <f>SUM(N18,M18,J18,G18)</f>
        <v>101</v>
      </c>
    </row>
    <row r="19" spans="1:21" ht="24.9" customHeight="1" thickBot="1" x14ac:dyDescent="0.25">
      <c r="A19" s="2223"/>
      <c r="B19" s="468" t="s">
        <v>104</v>
      </c>
      <c r="C19" s="464">
        <f>SUM(C33)</f>
        <v>18400</v>
      </c>
      <c r="D19" s="464">
        <f>SUM(D33)</f>
        <v>26496</v>
      </c>
      <c r="E19" s="464">
        <f>SUM(E33)</f>
        <v>26496</v>
      </c>
      <c r="F19" s="464">
        <f t="shared" si="3"/>
        <v>100</v>
      </c>
      <c r="G19" s="465">
        <f t="shared" si="8"/>
        <v>85</v>
      </c>
      <c r="H19" s="464">
        <f t="shared" si="6"/>
        <v>2</v>
      </c>
      <c r="I19" s="464">
        <f t="shared" si="6"/>
        <v>1</v>
      </c>
      <c r="J19" s="464">
        <f t="shared" si="4"/>
        <v>3</v>
      </c>
      <c r="K19" s="464">
        <f>ROUND(K64/$E64*100,0)</f>
        <v>11</v>
      </c>
      <c r="L19" s="464">
        <f t="shared" si="1"/>
        <v>1</v>
      </c>
      <c r="M19" s="465">
        <f>SUM(K19:L19)</f>
        <v>12</v>
      </c>
      <c r="N19" s="466">
        <f t="shared" si="7"/>
        <v>0</v>
      </c>
      <c r="O19" s="775">
        <f>SUM(O33)</f>
        <v>0</v>
      </c>
      <c r="P19" s="776">
        <f>SUM(P33)</f>
        <v>0</v>
      </c>
      <c r="R19" s="306">
        <f t="shared" si="2"/>
        <v>100</v>
      </c>
    </row>
    <row r="20" spans="1:21" ht="24.9" customHeight="1" x14ac:dyDescent="0.2">
      <c r="A20" s="2218" t="s">
        <v>372</v>
      </c>
      <c r="B20" s="469" t="s">
        <v>385</v>
      </c>
      <c r="C20" s="1926">
        <v>10265</v>
      </c>
      <c r="D20" s="1170">
        <f>C20*1.27</f>
        <v>13036.55</v>
      </c>
      <c r="E20" s="1170">
        <f>D20</f>
        <v>13036.55</v>
      </c>
      <c r="F20" s="1170">
        <v>100</v>
      </c>
      <c r="G20" s="1170">
        <v>73</v>
      </c>
      <c r="H20" s="1170">
        <v>8</v>
      </c>
      <c r="I20" s="1170">
        <v>12</v>
      </c>
      <c r="J20" s="1170">
        <v>20</v>
      </c>
      <c r="K20" s="1170">
        <v>4</v>
      </c>
      <c r="L20" s="1170">
        <v>3</v>
      </c>
      <c r="M20" s="1170">
        <v>7</v>
      </c>
      <c r="N20" s="1170">
        <v>0</v>
      </c>
      <c r="O20" s="1171">
        <v>0</v>
      </c>
      <c r="P20" s="1172"/>
      <c r="R20" s="306">
        <f>SUM(N20,M20,J20,G20)</f>
        <v>100</v>
      </c>
    </row>
    <row r="21" spans="1:21" ht="24.9" customHeight="1" x14ac:dyDescent="0.2">
      <c r="A21" s="2219"/>
      <c r="B21" s="1522" t="s">
        <v>483</v>
      </c>
      <c r="C21" s="1535">
        <v>8410</v>
      </c>
      <c r="D21" s="1536">
        <v>10681</v>
      </c>
      <c r="E21" s="1536">
        <v>9827</v>
      </c>
      <c r="F21" s="1536">
        <v>92</v>
      </c>
      <c r="G21" s="1536">
        <v>45</v>
      </c>
      <c r="H21" s="1536">
        <v>11</v>
      </c>
      <c r="I21" s="1536">
        <v>39</v>
      </c>
      <c r="J21" s="1536">
        <v>50</v>
      </c>
      <c r="K21" s="1536">
        <v>2</v>
      </c>
      <c r="L21" s="1536">
        <v>3.3</v>
      </c>
      <c r="M21" s="1536">
        <v>5.3</v>
      </c>
      <c r="N21" s="1536">
        <v>0</v>
      </c>
      <c r="O21" s="1523">
        <v>0</v>
      </c>
      <c r="P21" s="1524">
        <v>854</v>
      </c>
      <c r="R21" s="306">
        <f t="shared" ref="R21:R32" si="9">SUM(N21,M21,J21,G21)</f>
        <v>100.3</v>
      </c>
    </row>
    <row r="22" spans="1:21" ht="24.9" customHeight="1" x14ac:dyDescent="0.2">
      <c r="A22" s="2219"/>
      <c r="B22" s="777" t="s">
        <v>387</v>
      </c>
      <c r="C22" s="1529">
        <v>21010</v>
      </c>
      <c r="D22" s="1525">
        <v>26682</v>
      </c>
      <c r="E22" s="1525">
        <v>26482</v>
      </c>
      <c r="F22" s="1525">
        <v>99</v>
      </c>
      <c r="G22" s="1525">
        <v>55</v>
      </c>
      <c r="H22" s="1525">
        <v>5</v>
      </c>
      <c r="I22" s="1525">
        <v>20</v>
      </c>
      <c r="J22" s="1525">
        <v>25</v>
      </c>
      <c r="K22" s="1525">
        <v>15</v>
      </c>
      <c r="L22" s="1525">
        <v>5</v>
      </c>
      <c r="M22" s="1525">
        <v>20</v>
      </c>
      <c r="N22" s="1526">
        <v>0</v>
      </c>
      <c r="O22" s="1527">
        <v>40</v>
      </c>
      <c r="P22" s="1528">
        <v>160</v>
      </c>
      <c r="R22" s="306">
        <f>SUM(N22,M22,J22,G22)</f>
        <v>100</v>
      </c>
    </row>
    <row r="23" spans="1:21" ht="24.9" customHeight="1" x14ac:dyDescent="0.2">
      <c r="A23" s="2219"/>
      <c r="B23" s="369" t="s">
        <v>382</v>
      </c>
      <c r="C23" s="395">
        <v>43800</v>
      </c>
      <c r="D23" s="1726">
        <v>51684</v>
      </c>
      <c r="E23" s="1726">
        <v>51167</v>
      </c>
      <c r="F23" s="1707">
        <v>99</v>
      </c>
      <c r="G23" s="1705">
        <v>87</v>
      </c>
      <c r="H23" s="1705">
        <v>5</v>
      </c>
      <c r="I23" s="1705">
        <v>1</v>
      </c>
      <c r="J23" s="1705">
        <v>6</v>
      </c>
      <c r="K23" s="1705">
        <v>4</v>
      </c>
      <c r="L23" s="1705">
        <v>3</v>
      </c>
      <c r="M23" s="1705">
        <v>7</v>
      </c>
      <c r="N23" s="1705">
        <v>0</v>
      </c>
      <c r="O23" s="1705">
        <v>517</v>
      </c>
      <c r="P23" s="411">
        <v>0</v>
      </c>
      <c r="R23" s="306">
        <f>SUM(N23,M23,J23,G23)</f>
        <v>100</v>
      </c>
    </row>
    <row r="24" spans="1:21" ht="24.9" customHeight="1" x14ac:dyDescent="0.2">
      <c r="A24" s="2219"/>
      <c r="B24" s="369" t="s">
        <v>388</v>
      </c>
      <c r="C24" s="395">
        <v>10800</v>
      </c>
      <c r="D24" s="1726">
        <v>12744</v>
      </c>
      <c r="E24" s="1726">
        <v>12744</v>
      </c>
      <c r="F24" s="1726">
        <v>100</v>
      </c>
      <c r="G24" s="1722">
        <v>52</v>
      </c>
      <c r="H24" s="1722">
        <v>28</v>
      </c>
      <c r="I24" s="1722">
        <v>2</v>
      </c>
      <c r="J24" s="1722">
        <v>30</v>
      </c>
      <c r="K24" s="1722">
        <v>12</v>
      </c>
      <c r="L24" s="1722">
        <v>6</v>
      </c>
      <c r="M24" s="1722">
        <v>18</v>
      </c>
      <c r="N24" s="1722">
        <v>0</v>
      </c>
      <c r="O24" s="778">
        <v>0</v>
      </c>
      <c r="P24" s="1727">
        <v>0</v>
      </c>
      <c r="R24" s="306">
        <f>SUM(N24,M24,J24,G24)</f>
        <v>100</v>
      </c>
    </row>
    <row r="25" spans="1:21" ht="24.9" customHeight="1" x14ac:dyDescent="0.2">
      <c r="A25" s="2219"/>
      <c r="B25" s="369" t="s">
        <v>160</v>
      </c>
      <c r="C25" s="1226">
        <v>46390</v>
      </c>
      <c r="D25" s="1166">
        <v>54740</v>
      </c>
      <c r="E25" s="1166">
        <v>54192</v>
      </c>
      <c r="F25" s="1166">
        <v>99</v>
      </c>
      <c r="G25" s="1166">
        <v>68</v>
      </c>
      <c r="H25" s="1166">
        <v>9</v>
      </c>
      <c r="I25" s="1166">
        <v>2</v>
      </c>
      <c r="J25" s="1166">
        <v>11</v>
      </c>
      <c r="K25" s="1166">
        <v>17</v>
      </c>
      <c r="L25" s="1166">
        <v>4</v>
      </c>
      <c r="M25" s="1166">
        <v>21</v>
      </c>
      <c r="N25" s="1167">
        <v>0</v>
      </c>
      <c r="O25" s="1222">
        <v>548</v>
      </c>
      <c r="P25" s="1227"/>
      <c r="R25" s="306">
        <f>SUM(N25,M25,J25,G25)</f>
        <v>100</v>
      </c>
    </row>
    <row r="26" spans="1:21" ht="24.9" customHeight="1" x14ac:dyDescent="0.2">
      <c r="A26" s="2219"/>
      <c r="B26" s="369" t="s">
        <v>383</v>
      </c>
      <c r="C26" s="1728">
        <v>47490</v>
      </c>
      <c r="D26" s="1726">
        <v>56988</v>
      </c>
      <c r="E26" s="1726">
        <v>56988</v>
      </c>
      <c r="F26" s="1625">
        <v>100</v>
      </c>
      <c r="G26" s="1726">
        <v>70</v>
      </c>
      <c r="H26" s="1726">
        <v>7</v>
      </c>
      <c r="I26" s="1726">
        <v>3</v>
      </c>
      <c r="J26" s="1726">
        <v>10</v>
      </c>
      <c r="K26" s="1726">
        <v>10</v>
      </c>
      <c r="L26" s="1726">
        <v>10</v>
      </c>
      <c r="M26" s="1726">
        <v>20</v>
      </c>
      <c r="N26" s="1726">
        <v>0</v>
      </c>
      <c r="O26" s="1624">
        <v>0</v>
      </c>
      <c r="P26" s="1727">
        <v>0</v>
      </c>
      <c r="R26" s="306">
        <f>SUM(N26,M26,J26,G26)</f>
        <v>100</v>
      </c>
    </row>
    <row r="27" spans="1:21" ht="24.9" customHeight="1" x14ac:dyDescent="0.2">
      <c r="A27" s="2219"/>
      <c r="B27" s="1522" t="s">
        <v>380</v>
      </c>
      <c r="C27" s="779">
        <v>42890</v>
      </c>
      <c r="D27" s="780">
        <v>54470</v>
      </c>
      <c r="E27" s="780">
        <v>53380</v>
      </c>
      <c r="F27" s="780">
        <v>98</v>
      </c>
      <c r="G27" s="780">
        <v>81</v>
      </c>
      <c r="H27" s="780">
        <v>10</v>
      </c>
      <c r="I27" s="780">
        <v>5</v>
      </c>
      <c r="J27" s="780">
        <v>15</v>
      </c>
      <c r="K27" s="780">
        <v>3</v>
      </c>
      <c r="L27" s="780">
        <v>1</v>
      </c>
      <c r="M27" s="780">
        <v>4</v>
      </c>
      <c r="N27" s="780"/>
      <c r="O27" s="718">
        <v>1090</v>
      </c>
      <c r="P27" s="781"/>
      <c r="R27" s="306">
        <f t="shared" si="9"/>
        <v>100</v>
      </c>
    </row>
    <row r="28" spans="1:21" ht="24.9" customHeight="1" x14ac:dyDescent="0.2">
      <c r="A28" s="2219"/>
      <c r="B28" s="782" t="s">
        <v>161</v>
      </c>
      <c r="C28" s="783">
        <v>36750</v>
      </c>
      <c r="D28" s="784">
        <v>46673</v>
      </c>
      <c r="E28" s="784">
        <v>46523</v>
      </c>
      <c r="F28" s="784">
        <v>100</v>
      </c>
      <c r="G28" s="784">
        <v>83</v>
      </c>
      <c r="H28" s="784">
        <v>2</v>
      </c>
      <c r="I28" s="784">
        <v>2</v>
      </c>
      <c r="J28" s="784">
        <v>4</v>
      </c>
      <c r="K28" s="784">
        <v>6</v>
      </c>
      <c r="L28" s="784">
        <v>7</v>
      </c>
      <c r="M28" s="784">
        <v>13</v>
      </c>
      <c r="N28" s="784">
        <v>0</v>
      </c>
      <c r="O28" s="785">
        <v>150</v>
      </c>
      <c r="P28" s="786"/>
      <c r="R28" s="306">
        <f t="shared" si="9"/>
        <v>100</v>
      </c>
    </row>
    <row r="29" spans="1:21" ht="24.9" customHeight="1" x14ac:dyDescent="0.2">
      <c r="A29" s="2219"/>
      <c r="B29" s="782" t="s">
        <v>687</v>
      </c>
      <c r="C29" s="787">
        <v>41583</v>
      </c>
      <c r="D29" s="788">
        <v>52810.41</v>
      </c>
      <c r="E29" s="788">
        <v>52804</v>
      </c>
      <c r="F29" s="788">
        <v>99.987862241554254</v>
      </c>
      <c r="G29" s="789">
        <v>86</v>
      </c>
      <c r="H29" s="788">
        <v>5</v>
      </c>
      <c r="I29" s="788">
        <v>1</v>
      </c>
      <c r="J29" s="788">
        <v>6</v>
      </c>
      <c r="K29" s="788">
        <v>7</v>
      </c>
      <c r="L29" s="788">
        <v>1</v>
      </c>
      <c r="M29" s="789">
        <v>8</v>
      </c>
      <c r="N29" s="790">
        <v>0</v>
      </c>
      <c r="O29" s="791">
        <v>1</v>
      </c>
      <c r="P29" s="1846">
        <v>5</v>
      </c>
      <c r="Q29" s="209"/>
      <c r="R29" s="306">
        <f t="shared" si="9"/>
        <v>100</v>
      </c>
      <c r="S29" s="209"/>
      <c r="T29" s="209"/>
      <c r="U29" s="209"/>
    </row>
    <row r="30" spans="1:21" ht="24.9" customHeight="1" x14ac:dyDescent="0.2">
      <c r="A30" s="2219"/>
      <c r="B30" s="369" t="s">
        <v>100</v>
      </c>
      <c r="C30" s="1721">
        <v>9990</v>
      </c>
      <c r="D30" s="1722">
        <v>12088</v>
      </c>
      <c r="E30" s="1722">
        <v>12088</v>
      </c>
      <c r="F30" s="1716">
        <v>100</v>
      </c>
      <c r="G30" s="1717">
        <v>95</v>
      </c>
      <c r="H30" s="1716">
        <v>2</v>
      </c>
      <c r="I30" s="1716">
        <v>1</v>
      </c>
      <c r="J30" s="1716">
        <v>3</v>
      </c>
      <c r="K30" s="1716">
        <v>1</v>
      </c>
      <c r="L30" s="1716">
        <v>1</v>
      </c>
      <c r="M30" s="1717">
        <v>2</v>
      </c>
      <c r="N30" s="1718"/>
      <c r="O30" s="1719"/>
      <c r="P30" s="1720"/>
      <c r="Q30" s="209"/>
      <c r="R30" s="306">
        <f t="shared" si="9"/>
        <v>100</v>
      </c>
      <c r="S30" s="209"/>
      <c r="T30" s="209"/>
      <c r="U30" s="209"/>
    </row>
    <row r="31" spans="1:21" ht="24.9" customHeight="1" x14ac:dyDescent="0.2">
      <c r="A31" s="2219"/>
      <c r="B31" s="369" t="s">
        <v>384</v>
      </c>
      <c r="C31" s="476">
        <v>12533</v>
      </c>
      <c r="D31" s="477">
        <v>17672</v>
      </c>
      <c r="E31" s="477">
        <v>17672</v>
      </c>
      <c r="F31" s="477">
        <v>100</v>
      </c>
      <c r="G31" s="477">
        <v>70</v>
      </c>
      <c r="H31" s="477">
        <v>15</v>
      </c>
      <c r="I31" s="477">
        <v>5</v>
      </c>
      <c r="J31" s="477">
        <v>20</v>
      </c>
      <c r="K31" s="477">
        <v>7.5</v>
      </c>
      <c r="L31" s="477">
        <v>3</v>
      </c>
      <c r="M31" s="477">
        <v>10</v>
      </c>
      <c r="N31" s="477">
        <v>0</v>
      </c>
      <c r="O31" s="792">
        <v>1</v>
      </c>
      <c r="P31" s="793">
        <v>0</v>
      </c>
      <c r="Q31" s="209"/>
      <c r="R31" s="306">
        <f>SUM(N31,M31,J31,G31)</f>
        <v>100</v>
      </c>
      <c r="S31" s="209"/>
      <c r="T31" s="209"/>
      <c r="U31" s="209"/>
    </row>
    <row r="32" spans="1:21" ht="24.9" customHeight="1" x14ac:dyDescent="0.2">
      <c r="A32" s="2219"/>
      <c r="B32" s="284" t="s">
        <v>371</v>
      </c>
      <c r="C32" s="285">
        <v>1101</v>
      </c>
      <c r="D32" s="1722">
        <v>1552</v>
      </c>
      <c r="E32" s="1722">
        <v>1552</v>
      </c>
      <c r="F32" s="1722">
        <v>100</v>
      </c>
      <c r="G32" s="1722">
        <v>91</v>
      </c>
      <c r="H32" s="1722">
        <v>1</v>
      </c>
      <c r="I32" s="1722">
        <v>5</v>
      </c>
      <c r="J32" s="1722">
        <v>6</v>
      </c>
      <c r="K32" s="1722">
        <v>1.5</v>
      </c>
      <c r="L32" s="1722">
        <v>1.5</v>
      </c>
      <c r="M32" s="1722">
        <v>3</v>
      </c>
      <c r="N32" s="1722">
        <v>0</v>
      </c>
      <c r="O32" s="1624">
        <v>0</v>
      </c>
      <c r="P32" s="288"/>
      <c r="Q32" s="209"/>
      <c r="R32" s="306">
        <f t="shared" si="9"/>
        <v>100</v>
      </c>
      <c r="S32" s="209"/>
      <c r="T32" s="209"/>
      <c r="U32" s="209"/>
    </row>
    <row r="33" spans="1:21" ht="24.9" customHeight="1" thickBot="1" x14ac:dyDescent="0.25">
      <c r="A33" s="2220"/>
      <c r="B33" s="478" t="s">
        <v>378</v>
      </c>
      <c r="C33" s="479">
        <v>18400</v>
      </c>
      <c r="D33" s="271">
        <v>26496</v>
      </c>
      <c r="E33" s="271">
        <v>26496</v>
      </c>
      <c r="F33" s="271">
        <v>100</v>
      </c>
      <c r="G33" s="271">
        <v>85</v>
      </c>
      <c r="H33" s="271">
        <v>2</v>
      </c>
      <c r="I33" s="271">
        <v>1</v>
      </c>
      <c r="J33" s="271">
        <v>3</v>
      </c>
      <c r="K33" s="271">
        <v>11</v>
      </c>
      <c r="L33" s="271">
        <v>1</v>
      </c>
      <c r="M33" s="271">
        <v>12</v>
      </c>
      <c r="N33" s="271">
        <v>0</v>
      </c>
      <c r="O33" s="277">
        <v>0</v>
      </c>
      <c r="P33" s="480">
        <v>0</v>
      </c>
      <c r="Q33" s="209"/>
      <c r="R33" s="306">
        <f>SUM(N33,M33,J33,G33)</f>
        <v>100</v>
      </c>
      <c r="S33" s="209"/>
      <c r="T33" s="209"/>
      <c r="U33" s="209"/>
    </row>
    <row r="34" spans="1:21" x14ac:dyDescent="0.2">
      <c r="A34" s="1361" t="s">
        <v>708</v>
      </c>
      <c r="C34" s="209"/>
      <c r="D34" s="209"/>
      <c r="E34" s="209"/>
      <c r="F34" s="209"/>
    </row>
    <row r="36" spans="1:21" x14ac:dyDescent="0.2">
      <c r="C36" s="209"/>
      <c r="D36" s="209"/>
      <c r="E36" s="209"/>
      <c r="F36" s="209"/>
      <c r="G36" s="209"/>
      <c r="H36" s="209"/>
      <c r="I36" s="209"/>
      <c r="J36" s="209"/>
      <c r="K36" s="209"/>
      <c r="L36" s="209"/>
      <c r="M36" s="209"/>
    </row>
    <row r="37" spans="1:21" x14ac:dyDescent="0.2">
      <c r="C37" s="209"/>
      <c r="D37" s="209" t="s">
        <v>75</v>
      </c>
      <c r="F37" s="209"/>
      <c r="G37" s="209"/>
      <c r="H37" s="209"/>
      <c r="I37" s="209"/>
      <c r="J37" s="209"/>
      <c r="K37" s="209"/>
      <c r="L37" s="209"/>
      <c r="M37" s="209"/>
      <c r="N37" s="209"/>
      <c r="O37" s="209"/>
      <c r="P37" s="209"/>
      <c r="Q37" s="209"/>
      <c r="R37" s="481"/>
      <c r="S37" s="209"/>
      <c r="T37" s="209"/>
      <c r="U37" s="209"/>
    </row>
    <row r="38" spans="1:21" x14ac:dyDescent="0.2">
      <c r="B38" s="209"/>
      <c r="C38" s="209"/>
      <c r="D38" s="209" t="s">
        <v>76</v>
      </c>
      <c r="F38" s="209"/>
      <c r="G38" s="209"/>
      <c r="H38" s="209"/>
      <c r="I38" s="209"/>
      <c r="J38" s="209"/>
      <c r="K38" s="209"/>
      <c r="L38" s="209"/>
      <c r="M38" s="209"/>
      <c r="N38" s="209"/>
      <c r="O38" s="209"/>
      <c r="P38" s="209"/>
      <c r="Q38" s="209"/>
      <c r="R38" s="481"/>
      <c r="S38" s="209"/>
      <c r="T38" s="209"/>
      <c r="U38" s="209"/>
    </row>
    <row r="39" spans="1:21" x14ac:dyDescent="0.2">
      <c r="D39" s="482" t="s">
        <v>77</v>
      </c>
      <c r="E39" s="482" t="s">
        <v>79</v>
      </c>
      <c r="F39" s="483" t="s">
        <v>80</v>
      </c>
      <c r="G39" s="483" t="s">
        <v>81</v>
      </c>
      <c r="H39" s="483" t="s">
        <v>82</v>
      </c>
      <c r="I39" s="482" t="s">
        <v>83</v>
      </c>
      <c r="J39" s="482" t="s">
        <v>84</v>
      </c>
      <c r="K39" s="482" t="s">
        <v>214</v>
      </c>
      <c r="L39" s="209"/>
    </row>
    <row r="40" spans="1:21" x14ac:dyDescent="0.2">
      <c r="D40" s="482" t="s">
        <v>78</v>
      </c>
      <c r="E40" s="482">
        <v>1.27</v>
      </c>
      <c r="F40" s="483">
        <v>1.18</v>
      </c>
      <c r="G40" s="483">
        <v>1.2</v>
      </c>
      <c r="H40" s="483">
        <v>1.27</v>
      </c>
      <c r="I40" s="482">
        <v>1.21</v>
      </c>
      <c r="J40" s="482">
        <v>1.41</v>
      </c>
      <c r="K40" s="482">
        <v>1.44</v>
      </c>
      <c r="L40" s="209"/>
    </row>
    <row r="41" spans="1:21" x14ac:dyDescent="0.2">
      <c r="D41" s="482" t="s">
        <v>215</v>
      </c>
      <c r="E41" s="2231">
        <v>0.26</v>
      </c>
      <c r="F41" s="2232"/>
      <c r="G41" s="2232"/>
      <c r="H41" s="2232"/>
      <c r="I41" s="2232"/>
      <c r="J41" s="2232"/>
      <c r="K41" s="2233"/>
      <c r="L41" s="209"/>
    </row>
    <row r="42" spans="1:21" x14ac:dyDescent="0.2">
      <c r="F42" s="486"/>
      <c r="G42" s="486"/>
      <c r="H42" s="486"/>
    </row>
    <row r="43" spans="1:21" x14ac:dyDescent="0.2">
      <c r="D43" s="486" t="s">
        <v>66</v>
      </c>
      <c r="F43" s="486"/>
      <c r="G43" s="486"/>
      <c r="H43" s="486"/>
    </row>
    <row r="44" spans="1:21" x14ac:dyDescent="0.2">
      <c r="D44" s="486" t="s">
        <v>53</v>
      </c>
      <c r="F44" s="209"/>
      <c r="G44" s="209"/>
      <c r="H44" s="209"/>
    </row>
    <row r="45" spans="1:21" x14ac:dyDescent="0.2">
      <c r="C45" s="209"/>
      <c r="D45" s="486" t="s">
        <v>54</v>
      </c>
      <c r="E45" s="209"/>
      <c r="F45" s="209"/>
      <c r="G45" s="209"/>
      <c r="H45" s="209"/>
      <c r="I45" s="209"/>
      <c r="J45" s="209"/>
      <c r="K45" s="209"/>
      <c r="L45" s="209"/>
      <c r="M45" s="209"/>
      <c r="N45" s="209"/>
      <c r="O45" s="209"/>
      <c r="P45" s="209"/>
    </row>
    <row r="46" spans="1:21" x14ac:dyDescent="0.2">
      <c r="D46" s="486" t="s">
        <v>64</v>
      </c>
    </row>
    <row r="48" spans="1:21" ht="16.8" thickBot="1" x14ac:dyDescent="0.25">
      <c r="B48" s="208" t="s">
        <v>204</v>
      </c>
    </row>
    <row r="49" spans="1:16" ht="18" customHeight="1" x14ac:dyDescent="0.2">
      <c r="A49" s="2226" t="s">
        <v>86</v>
      </c>
      <c r="B49" s="2227"/>
      <c r="C49" s="794"/>
      <c r="D49" s="794"/>
      <c r="E49" s="795" t="s">
        <v>211</v>
      </c>
      <c r="F49" s="489"/>
      <c r="G49" s="489"/>
      <c r="H49" s="489" t="s">
        <v>62</v>
      </c>
      <c r="I49" s="489"/>
      <c r="J49" s="489"/>
      <c r="K49" s="489"/>
      <c r="L49" s="489"/>
      <c r="M49" s="489"/>
      <c r="N49" s="489"/>
      <c r="O49" s="489"/>
      <c r="P49" s="796"/>
    </row>
    <row r="50" spans="1:16" ht="18" customHeight="1" x14ac:dyDescent="0.2">
      <c r="A50" s="2228"/>
      <c r="B50" s="2209"/>
      <c r="C50" s="749" t="s">
        <v>65</v>
      </c>
      <c r="D50" s="749" t="s">
        <v>63</v>
      </c>
      <c r="E50" s="750" t="s">
        <v>48</v>
      </c>
      <c r="F50" s="751"/>
      <c r="G50" s="797"/>
      <c r="H50" s="494"/>
      <c r="I50" s="494" t="s">
        <v>205</v>
      </c>
      <c r="J50" s="798"/>
      <c r="K50" s="798"/>
      <c r="L50" s="798"/>
      <c r="M50" s="798"/>
      <c r="N50" s="799"/>
      <c r="O50" s="800"/>
      <c r="P50" s="801" t="s">
        <v>43</v>
      </c>
    </row>
    <row r="51" spans="1:16" ht="18" customHeight="1" x14ac:dyDescent="0.2">
      <c r="A51" s="2228"/>
      <c r="B51" s="2209"/>
      <c r="C51" s="749" t="s">
        <v>56</v>
      </c>
      <c r="D51" s="749" t="s">
        <v>52</v>
      </c>
      <c r="E51" s="754" t="s">
        <v>39</v>
      </c>
      <c r="F51" s="754" t="s">
        <v>70</v>
      </c>
      <c r="G51" s="756" t="s">
        <v>212</v>
      </c>
      <c r="H51" s="802"/>
      <c r="I51" s="494" t="s">
        <v>68</v>
      </c>
      <c r="J51" s="803"/>
      <c r="K51" s="802"/>
      <c r="L51" s="494" t="s">
        <v>69</v>
      </c>
      <c r="M51" s="803"/>
      <c r="N51" s="750" t="s">
        <v>42</v>
      </c>
      <c r="O51" s="804"/>
      <c r="P51" s="801" t="s">
        <v>61</v>
      </c>
    </row>
    <row r="52" spans="1:16" ht="18" customHeight="1" x14ac:dyDescent="0.2">
      <c r="A52" s="2228"/>
      <c r="B52" s="2209"/>
      <c r="C52" s="749"/>
      <c r="D52" s="758"/>
      <c r="E52" s="759"/>
      <c r="F52" s="754" t="s">
        <v>39</v>
      </c>
      <c r="G52" s="754" t="s">
        <v>154</v>
      </c>
      <c r="H52" s="754" t="s">
        <v>44</v>
      </c>
      <c r="I52" s="754" t="s">
        <v>45</v>
      </c>
      <c r="J52" s="756" t="s">
        <v>55</v>
      </c>
      <c r="K52" s="756" t="s">
        <v>46</v>
      </c>
      <c r="L52" s="756" t="s">
        <v>47</v>
      </c>
      <c r="M52" s="756" t="s">
        <v>55</v>
      </c>
      <c r="N52" s="760"/>
      <c r="O52" s="760"/>
      <c r="P52" s="805"/>
    </row>
    <row r="53" spans="1:16" ht="18" customHeight="1" thickBot="1" x14ac:dyDescent="0.25">
      <c r="A53" s="2229"/>
      <c r="B53" s="2211"/>
      <c r="C53" s="754" t="s">
        <v>210</v>
      </c>
      <c r="D53" s="754" t="s">
        <v>210</v>
      </c>
      <c r="E53" s="754" t="s">
        <v>210</v>
      </c>
      <c r="F53" s="754" t="s">
        <v>213</v>
      </c>
      <c r="G53" s="754"/>
      <c r="H53" s="754"/>
      <c r="I53" s="754"/>
      <c r="J53" s="754"/>
      <c r="K53" s="754"/>
      <c r="L53" s="754"/>
      <c r="M53" s="754"/>
      <c r="N53" s="804"/>
      <c r="O53" s="804"/>
      <c r="P53" s="801" t="s">
        <v>210</v>
      </c>
    </row>
    <row r="54" spans="1:16" ht="18" customHeight="1" thickBot="1" x14ac:dyDescent="0.25">
      <c r="A54" s="2230" t="s">
        <v>93</v>
      </c>
      <c r="B54" s="2108"/>
      <c r="C54" s="459">
        <f>SUM(C55:C57)</f>
        <v>351412</v>
      </c>
      <c r="D54" s="459">
        <f>SUM(D55:D57)</f>
        <v>438316.95999999996</v>
      </c>
      <c r="E54" s="459">
        <f>SUM(E55:E57)</f>
        <v>434951.55</v>
      </c>
      <c r="F54" s="459">
        <f>ROUND(E54/D54*100,0)</f>
        <v>99</v>
      </c>
      <c r="G54" s="460">
        <f t="shared" ref="G54:P54" si="10">SUM(G55:G57)</f>
        <v>331439.51149999996</v>
      </c>
      <c r="H54" s="459">
        <f t="shared" si="10"/>
        <v>30787.763999999999</v>
      </c>
      <c r="I54" s="459">
        <f t="shared" si="10"/>
        <v>19727.885999999999</v>
      </c>
      <c r="J54" s="459">
        <f t="shared" si="10"/>
        <v>50515.65</v>
      </c>
      <c r="K54" s="459">
        <f t="shared" si="10"/>
        <v>35650.881999999998</v>
      </c>
      <c r="L54" s="459">
        <f t="shared" si="10"/>
        <v>17463.347500000003</v>
      </c>
      <c r="M54" s="460">
        <f t="shared" si="10"/>
        <v>53114.229499999994</v>
      </c>
      <c r="N54" s="1837">
        <f t="shared" si="10"/>
        <v>0</v>
      </c>
      <c r="O54" s="461"/>
      <c r="P54" s="462">
        <f t="shared" si="10"/>
        <v>0</v>
      </c>
    </row>
    <row r="55" spans="1:16" ht="18" customHeight="1" x14ac:dyDescent="0.2">
      <c r="A55" s="2082" t="s">
        <v>92</v>
      </c>
      <c r="B55" s="2056"/>
      <c r="C55" s="371">
        <f>SUM(C58:C60)</f>
        <v>188165</v>
      </c>
      <c r="D55" s="371">
        <f>SUM(D58:D60)</f>
        <v>226555.55</v>
      </c>
      <c r="E55" s="371">
        <f>SUM(E58:E60)</f>
        <v>224436.55</v>
      </c>
      <c r="F55" s="371">
        <f t="shared" ref="F55:F64" si="11">ROUND(E55/D55*100,0)</f>
        <v>99</v>
      </c>
      <c r="G55" s="372">
        <f t="shared" ref="G55:P55" si="12">SUM(G58:G60)</f>
        <v>156388.26149999999</v>
      </c>
      <c r="H55" s="371">
        <f t="shared" si="12"/>
        <v>18441.103999999999</v>
      </c>
      <c r="I55" s="371">
        <f t="shared" si="12"/>
        <v>14253.345999999998</v>
      </c>
      <c r="J55" s="371">
        <f t="shared" si="12"/>
        <v>32694.45</v>
      </c>
      <c r="K55" s="371">
        <f t="shared" si="12"/>
        <v>23177.701999999997</v>
      </c>
      <c r="L55" s="371">
        <f t="shared" si="12"/>
        <v>12205.6175</v>
      </c>
      <c r="M55" s="372">
        <f t="shared" si="12"/>
        <v>35383.319499999998</v>
      </c>
      <c r="N55" s="1838">
        <f t="shared" si="12"/>
        <v>0</v>
      </c>
      <c r="O55" s="374"/>
      <c r="P55" s="397">
        <f t="shared" si="12"/>
        <v>0</v>
      </c>
    </row>
    <row r="56" spans="1:16" ht="18" customHeight="1" x14ac:dyDescent="0.2">
      <c r="A56" s="2083" t="s">
        <v>94</v>
      </c>
      <c r="B56" s="2050"/>
      <c r="C56" s="373">
        <f>SUM(C61:C62)</f>
        <v>131213</v>
      </c>
      <c r="D56" s="373">
        <f>SUM(D61:D62)</f>
        <v>166041.41</v>
      </c>
      <c r="E56" s="373">
        <f>SUM(E61:E62)</f>
        <v>164795</v>
      </c>
      <c r="F56" s="373">
        <f t="shared" si="11"/>
        <v>99</v>
      </c>
      <c r="G56" s="396">
        <f t="shared" ref="G56:P56" si="13">SUM(G61:G62)</f>
        <v>138746.93</v>
      </c>
      <c r="H56" s="373">
        <f t="shared" si="13"/>
        <v>9150.42</v>
      </c>
      <c r="I56" s="373">
        <f t="shared" si="13"/>
        <v>4248.38</v>
      </c>
      <c r="J56" s="373">
        <f t="shared" si="13"/>
        <v>13398.8</v>
      </c>
      <c r="K56" s="373">
        <f t="shared" si="13"/>
        <v>8209.94</v>
      </c>
      <c r="L56" s="373">
        <f t="shared" si="13"/>
        <v>4439.33</v>
      </c>
      <c r="M56" s="396">
        <f t="shared" si="13"/>
        <v>12649.269999999999</v>
      </c>
      <c r="N56" s="1839">
        <f t="shared" si="13"/>
        <v>0</v>
      </c>
      <c r="O56" s="429"/>
      <c r="P56" s="463">
        <f t="shared" si="13"/>
        <v>0</v>
      </c>
    </row>
    <row r="57" spans="1:16" ht="18" customHeight="1" thickBot="1" x14ac:dyDescent="0.25">
      <c r="A57" s="2091" t="s">
        <v>95</v>
      </c>
      <c r="B57" s="2064"/>
      <c r="C57" s="464">
        <f>SUM(C63:C64)</f>
        <v>32034</v>
      </c>
      <c r="D57" s="464">
        <f>SUM(D63:D64)</f>
        <v>45720</v>
      </c>
      <c r="E57" s="464">
        <f>SUM(E63:E64)</f>
        <v>45720</v>
      </c>
      <c r="F57" s="464">
        <f t="shared" si="11"/>
        <v>100</v>
      </c>
      <c r="G57" s="465">
        <f t="shared" ref="G57:P57" si="14">SUM(G63:G64)</f>
        <v>36304.32</v>
      </c>
      <c r="H57" s="464">
        <f t="shared" si="14"/>
        <v>3196.2400000000002</v>
      </c>
      <c r="I57" s="464">
        <f t="shared" si="14"/>
        <v>1226.1600000000001</v>
      </c>
      <c r="J57" s="464">
        <f t="shared" si="14"/>
        <v>4422.3999999999996</v>
      </c>
      <c r="K57" s="464">
        <f t="shared" si="14"/>
        <v>4263.24</v>
      </c>
      <c r="L57" s="464">
        <f t="shared" si="14"/>
        <v>818.39999999999986</v>
      </c>
      <c r="M57" s="465">
        <f t="shared" si="14"/>
        <v>5081.6399999999994</v>
      </c>
      <c r="N57" s="1840">
        <f t="shared" si="14"/>
        <v>0</v>
      </c>
      <c r="O57" s="466"/>
      <c r="P57" s="467">
        <f t="shared" si="14"/>
        <v>0</v>
      </c>
    </row>
    <row r="58" spans="1:16" ht="18" customHeight="1" x14ac:dyDescent="0.2">
      <c r="A58" s="2221" t="s">
        <v>123</v>
      </c>
      <c r="B58" s="370" t="s">
        <v>96</v>
      </c>
      <c r="C58" s="371">
        <f>SUM(C65:C67)</f>
        <v>39685</v>
      </c>
      <c r="D58" s="371">
        <f>SUM(D65:D67)</f>
        <v>50399.55</v>
      </c>
      <c r="E58" s="371">
        <f>SUM(E65:E67)</f>
        <v>49345.55</v>
      </c>
      <c r="F58" s="371">
        <f t="shared" si="11"/>
        <v>98</v>
      </c>
      <c r="G58" s="372">
        <f t="shared" ref="G58:P58" si="15">SUM(G65:G67)</f>
        <v>28503.931499999999</v>
      </c>
      <c r="H58" s="371">
        <f t="shared" si="15"/>
        <v>3447.9940000000001</v>
      </c>
      <c r="I58" s="371">
        <f t="shared" si="15"/>
        <v>10693.315999999999</v>
      </c>
      <c r="J58" s="371">
        <f t="shared" si="15"/>
        <v>14141.31</v>
      </c>
      <c r="K58" s="371">
        <f t="shared" si="15"/>
        <v>4690.3019999999997</v>
      </c>
      <c r="L58" s="371">
        <f t="shared" si="15"/>
        <v>2039.4874999999997</v>
      </c>
      <c r="M58" s="372">
        <f t="shared" si="15"/>
        <v>6729.789499999999</v>
      </c>
      <c r="N58" s="1838">
        <f t="shared" si="15"/>
        <v>0</v>
      </c>
      <c r="O58" s="374"/>
      <c r="P58" s="397">
        <f t="shared" si="15"/>
        <v>0</v>
      </c>
    </row>
    <row r="59" spans="1:16" ht="18" customHeight="1" x14ac:dyDescent="0.2">
      <c r="A59" s="2222"/>
      <c r="B59" s="424" t="s">
        <v>97</v>
      </c>
      <c r="C59" s="373">
        <f>SUM(C68:C70)</f>
        <v>100990</v>
      </c>
      <c r="D59" s="373">
        <f>SUM(D68:D70)</f>
        <v>119168</v>
      </c>
      <c r="E59" s="373">
        <f>SUM(E68:E70)</f>
        <v>118103</v>
      </c>
      <c r="F59" s="373">
        <f t="shared" si="11"/>
        <v>99</v>
      </c>
      <c r="G59" s="396">
        <f t="shared" ref="G59:P59" si="16">SUM(G68:G70)</f>
        <v>87992.73</v>
      </c>
      <c r="H59" s="373">
        <f t="shared" si="16"/>
        <v>11003.95</v>
      </c>
      <c r="I59" s="373">
        <f t="shared" si="16"/>
        <v>1850.3899999999999</v>
      </c>
      <c r="J59" s="373">
        <f t="shared" si="16"/>
        <v>12854.34</v>
      </c>
      <c r="K59" s="373">
        <f t="shared" si="16"/>
        <v>12788.599999999999</v>
      </c>
      <c r="L59" s="373">
        <f t="shared" si="16"/>
        <v>4467.33</v>
      </c>
      <c r="M59" s="396">
        <f t="shared" si="16"/>
        <v>17255.93</v>
      </c>
      <c r="N59" s="1839">
        <f t="shared" si="16"/>
        <v>0</v>
      </c>
      <c r="O59" s="429"/>
      <c r="P59" s="463">
        <f t="shared" si="16"/>
        <v>0</v>
      </c>
    </row>
    <row r="60" spans="1:16" ht="18" customHeight="1" x14ac:dyDescent="0.2">
      <c r="A60" s="2222"/>
      <c r="B60" s="424" t="s">
        <v>98</v>
      </c>
      <c r="C60" s="373">
        <f>SUM(C71)</f>
        <v>47490</v>
      </c>
      <c r="D60" s="373">
        <f>SUM(D71)</f>
        <v>56988</v>
      </c>
      <c r="E60" s="373">
        <f>SUM(E71)</f>
        <v>56988</v>
      </c>
      <c r="F60" s="373">
        <f t="shared" si="11"/>
        <v>100</v>
      </c>
      <c r="G60" s="396">
        <f t="shared" ref="G60:P60" si="17">SUM(G71)</f>
        <v>39891.599999999999</v>
      </c>
      <c r="H60" s="373">
        <f t="shared" si="17"/>
        <v>3989.16</v>
      </c>
      <c r="I60" s="373">
        <f t="shared" si="17"/>
        <v>1709.64</v>
      </c>
      <c r="J60" s="373">
        <f t="shared" si="17"/>
        <v>5698.8</v>
      </c>
      <c r="K60" s="373">
        <f t="shared" si="17"/>
        <v>5698.8</v>
      </c>
      <c r="L60" s="373">
        <f t="shared" si="17"/>
        <v>5698.8</v>
      </c>
      <c r="M60" s="396">
        <f t="shared" si="17"/>
        <v>11397.6</v>
      </c>
      <c r="N60" s="1839">
        <f t="shared" si="17"/>
        <v>0</v>
      </c>
      <c r="O60" s="429"/>
      <c r="P60" s="463">
        <f t="shared" si="17"/>
        <v>0</v>
      </c>
    </row>
    <row r="61" spans="1:16" ht="18" customHeight="1" x14ac:dyDescent="0.2">
      <c r="A61" s="2222"/>
      <c r="B61" s="424" t="s">
        <v>99</v>
      </c>
      <c r="C61" s="373">
        <f>SUM(C72:C74)</f>
        <v>121223</v>
      </c>
      <c r="D61" s="373">
        <f>SUM(D72:D74)</f>
        <v>153953.41</v>
      </c>
      <c r="E61" s="373">
        <f>SUM(E72:E74)</f>
        <v>152707</v>
      </c>
      <c r="F61" s="373">
        <f t="shared" si="11"/>
        <v>99</v>
      </c>
      <c r="G61" s="396">
        <f t="shared" ref="G61:P61" si="18">SUM(G72:G74)</f>
        <v>127263.33</v>
      </c>
      <c r="H61" s="373">
        <f t="shared" si="18"/>
        <v>8908.66</v>
      </c>
      <c r="I61" s="373">
        <f t="shared" si="18"/>
        <v>4127.5</v>
      </c>
      <c r="J61" s="373">
        <f t="shared" si="18"/>
        <v>13036.16</v>
      </c>
      <c r="K61" s="373">
        <f t="shared" si="18"/>
        <v>8089.0600000000013</v>
      </c>
      <c r="L61" s="373">
        <f t="shared" si="18"/>
        <v>4318.45</v>
      </c>
      <c r="M61" s="396">
        <f t="shared" si="18"/>
        <v>12407.509999999998</v>
      </c>
      <c r="N61" s="1839">
        <f t="shared" si="18"/>
        <v>0</v>
      </c>
      <c r="O61" s="429"/>
      <c r="P61" s="463">
        <f t="shared" si="18"/>
        <v>0</v>
      </c>
    </row>
    <row r="62" spans="1:16" ht="18" customHeight="1" x14ac:dyDescent="0.2">
      <c r="A62" s="2222"/>
      <c r="B62" s="424" t="s">
        <v>100</v>
      </c>
      <c r="C62" s="373">
        <f>SUM(C75)</f>
        <v>9990</v>
      </c>
      <c r="D62" s="373">
        <f>SUM(D75)</f>
        <v>12088</v>
      </c>
      <c r="E62" s="373">
        <f>SUM(E75)</f>
        <v>12088</v>
      </c>
      <c r="F62" s="373">
        <f t="shared" si="11"/>
        <v>100</v>
      </c>
      <c r="G62" s="396">
        <f t="shared" ref="G62:P62" si="19">SUM(G75)</f>
        <v>11483.6</v>
      </c>
      <c r="H62" s="373">
        <f t="shared" si="19"/>
        <v>241.76</v>
      </c>
      <c r="I62" s="373">
        <f t="shared" si="19"/>
        <v>120.88</v>
      </c>
      <c r="J62" s="373">
        <f t="shared" si="19"/>
        <v>362.64</v>
      </c>
      <c r="K62" s="373">
        <f t="shared" si="19"/>
        <v>120.88</v>
      </c>
      <c r="L62" s="373">
        <f t="shared" si="19"/>
        <v>120.88</v>
      </c>
      <c r="M62" s="396">
        <f t="shared" si="19"/>
        <v>241.76</v>
      </c>
      <c r="N62" s="1839">
        <f t="shared" si="19"/>
        <v>0</v>
      </c>
      <c r="O62" s="429"/>
      <c r="P62" s="463">
        <f t="shared" si="19"/>
        <v>0</v>
      </c>
    </row>
    <row r="63" spans="1:16" ht="18" customHeight="1" x14ac:dyDescent="0.2">
      <c r="A63" s="2222"/>
      <c r="B63" s="424" t="s">
        <v>101</v>
      </c>
      <c r="C63" s="373">
        <f>SUM(C76:C77)</f>
        <v>13634</v>
      </c>
      <c r="D63" s="373">
        <f>SUM(D76:D77)</f>
        <v>19224</v>
      </c>
      <c r="E63" s="373">
        <f>SUM(E76:E77)</f>
        <v>19224</v>
      </c>
      <c r="F63" s="373">
        <f t="shared" si="11"/>
        <v>100</v>
      </c>
      <c r="G63" s="396">
        <f>SUM(G76:G77)</f>
        <v>13782.72</v>
      </c>
      <c r="H63" s="373">
        <f t="shared" ref="H63:P63" si="20">SUM(H76:H77)</f>
        <v>2666.32</v>
      </c>
      <c r="I63" s="373">
        <f t="shared" si="20"/>
        <v>961.2</v>
      </c>
      <c r="J63" s="373">
        <f t="shared" si="20"/>
        <v>3627.52</v>
      </c>
      <c r="K63" s="373">
        <f t="shared" si="20"/>
        <v>1348.68</v>
      </c>
      <c r="L63" s="373">
        <f t="shared" si="20"/>
        <v>553.43999999999994</v>
      </c>
      <c r="M63" s="396">
        <f t="shared" si="20"/>
        <v>1902.12</v>
      </c>
      <c r="N63" s="1839">
        <f t="shared" si="20"/>
        <v>0</v>
      </c>
      <c r="O63" s="429"/>
      <c r="P63" s="463">
        <f t="shared" si="20"/>
        <v>0</v>
      </c>
    </row>
    <row r="64" spans="1:16" ht="18" customHeight="1" thickBot="1" x14ac:dyDescent="0.25">
      <c r="A64" s="2223"/>
      <c r="B64" s="468" t="s">
        <v>104</v>
      </c>
      <c r="C64" s="464">
        <f>SUM(C78)</f>
        <v>18400</v>
      </c>
      <c r="D64" s="464">
        <f>SUM(D78)</f>
        <v>26496</v>
      </c>
      <c r="E64" s="464">
        <f>SUM(E78)</f>
        <v>26496</v>
      </c>
      <c r="F64" s="464">
        <f t="shared" si="11"/>
        <v>100</v>
      </c>
      <c r="G64" s="465">
        <f t="shared" ref="G64:P64" si="21">SUM(G78)</f>
        <v>22521.599999999999</v>
      </c>
      <c r="H64" s="464">
        <f t="shared" si="21"/>
        <v>529.91999999999996</v>
      </c>
      <c r="I64" s="464">
        <f t="shared" si="21"/>
        <v>264.95999999999998</v>
      </c>
      <c r="J64" s="464">
        <f t="shared" si="21"/>
        <v>794.87999999999988</v>
      </c>
      <c r="K64" s="464">
        <f t="shared" si="21"/>
        <v>2914.56</v>
      </c>
      <c r="L64" s="464">
        <f t="shared" si="21"/>
        <v>264.95999999999998</v>
      </c>
      <c r="M64" s="465">
        <f t="shared" si="21"/>
        <v>3179.52</v>
      </c>
      <c r="N64" s="1840">
        <f t="shared" si="21"/>
        <v>0</v>
      </c>
      <c r="O64" s="466"/>
      <c r="P64" s="467">
        <f t="shared" si="21"/>
        <v>0</v>
      </c>
    </row>
    <row r="65" spans="1:19" ht="18" customHeight="1" x14ac:dyDescent="0.2">
      <c r="A65" s="2218" t="s">
        <v>110</v>
      </c>
      <c r="B65" s="501" t="s">
        <v>109</v>
      </c>
      <c r="C65" s="247">
        <f>C20</f>
        <v>10265</v>
      </c>
      <c r="D65" s="247">
        <f>D20</f>
        <v>13036.55</v>
      </c>
      <c r="E65" s="247">
        <f>E20</f>
        <v>13036.55</v>
      </c>
      <c r="F65" s="247">
        <f>F20</f>
        <v>100</v>
      </c>
      <c r="G65" s="248">
        <f>$E20*G20/100</f>
        <v>9516.6814999999988</v>
      </c>
      <c r="H65" s="248">
        <f>$E20*H20/100</f>
        <v>1042.924</v>
      </c>
      <c r="I65" s="248">
        <f>$E20*I20/100</f>
        <v>1564.3859999999997</v>
      </c>
      <c r="J65" s="248">
        <f>SUM(H65:I65)</f>
        <v>2607.3099999999995</v>
      </c>
      <c r="K65" s="248">
        <f>$E20*K20/100</f>
        <v>521.46199999999999</v>
      </c>
      <c r="L65" s="248">
        <f>$E20*L20/100</f>
        <v>391.09649999999993</v>
      </c>
      <c r="M65" s="248">
        <f>SUM(K65:L65)</f>
        <v>912.55849999999987</v>
      </c>
      <c r="N65" s="1841">
        <f>$E20*N20/100</f>
        <v>0</v>
      </c>
      <c r="O65" s="1833"/>
      <c r="P65" s="249"/>
      <c r="R65" s="306">
        <f>SUM(N65,M65,J65,G65)</f>
        <v>13036.55</v>
      </c>
      <c r="S65" s="806">
        <f t="shared" ref="S65:S78" si="22">SUM(N65:P65,M65,J65,G65)</f>
        <v>13036.55</v>
      </c>
    </row>
    <row r="66" spans="1:19" ht="18" customHeight="1" x14ac:dyDescent="0.2">
      <c r="A66" s="2219"/>
      <c r="B66" s="369" t="s">
        <v>114</v>
      </c>
      <c r="C66" s="395">
        <f t="shared" ref="C66:D77" si="23">C21</f>
        <v>8410</v>
      </c>
      <c r="D66" s="395">
        <f t="shared" si="23"/>
        <v>10681</v>
      </c>
      <c r="E66" s="395">
        <f t="shared" ref="E66:F77" si="24">E21</f>
        <v>9827</v>
      </c>
      <c r="F66" s="395">
        <f t="shared" si="24"/>
        <v>92</v>
      </c>
      <c r="G66" s="302">
        <f t="shared" ref="G66:H77" si="25">$E21*G21/100</f>
        <v>4422.1499999999996</v>
      </c>
      <c r="H66" s="302">
        <f t="shared" si="25"/>
        <v>1080.97</v>
      </c>
      <c r="I66" s="302">
        <f>$E21*I21/100</f>
        <v>3832.53</v>
      </c>
      <c r="J66" s="302">
        <f t="shared" ref="J66:J78" si="26">SUM(H66:I66)</f>
        <v>4913.5</v>
      </c>
      <c r="K66" s="302">
        <f>$E21*K21/100</f>
        <v>196.54</v>
      </c>
      <c r="L66" s="302">
        <f>$E21*L21/100</f>
        <v>324.291</v>
      </c>
      <c r="M66" s="302">
        <f t="shared" ref="M66:M78" si="27">SUM(K66:L66)</f>
        <v>520.83100000000002</v>
      </c>
      <c r="N66" s="426">
        <f>$E21*N21/100</f>
        <v>0</v>
      </c>
      <c r="O66" s="428"/>
      <c r="P66" s="503"/>
      <c r="R66" s="306">
        <f t="shared" ref="R66:R78" si="28">SUM(N66,M66,J66,G66)</f>
        <v>9856.4809999999998</v>
      </c>
      <c r="S66" s="806">
        <f t="shared" si="22"/>
        <v>9856.4809999999998</v>
      </c>
    </row>
    <row r="67" spans="1:19" ht="18" customHeight="1" x14ac:dyDescent="0.2">
      <c r="A67" s="2219"/>
      <c r="B67" s="369" t="s">
        <v>115</v>
      </c>
      <c r="C67" s="395">
        <f t="shared" si="23"/>
        <v>21010</v>
      </c>
      <c r="D67" s="395">
        <f t="shared" si="23"/>
        <v>26682</v>
      </c>
      <c r="E67" s="395">
        <f t="shared" si="24"/>
        <v>26482</v>
      </c>
      <c r="F67" s="395">
        <f t="shared" si="24"/>
        <v>99</v>
      </c>
      <c r="G67" s="302">
        <f t="shared" si="25"/>
        <v>14565.1</v>
      </c>
      <c r="H67" s="302">
        <f t="shared" si="25"/>
        <v>1324.1</v>
      </c>
      <c r="I67" s="302">
        <f t="shared" ref="I67:K68" si="29">$E22*I22/100</f>
        <v>5296.4</v>
      </c>
      <c r="J67" s="302">
        <f t="shared" si="26"/>
        <v>6620.5</v>
      </c>
      <c r="K67" s="302">
        <f t="shared" si="29"/>
        <v>3972.3</v>
      </c>
      <c r="L67" s="302">
        <f t="shared" ref="L67:N68" si="30">$E22*L22/100</f>
        <v>1324.1</v>
      </c>
      <c r="M67" s="302">
        <f t="shared" si="27"/>
        <v>5296.4</v>
      </c>
      <c r="N67" s="426">
        <f t="shared" si="30"/>
        <v>0</v>
      </c>
      <c r="O67" s="428"/>
      <c r="P67" s="503"/>
      <c r="R67" s="306">
        <f t="shared" si="28"/>
        <v>26482</v>
      </c>
      <c r="S67" s="806">
        <f t="shared" si="22"/>
        <v>26482</v>
      </c>
    </row>
    <row r="68" spans="1:19" ht="18" customHeight="1" x14ac:dyDescent="0.2">
      <c r="A68" s="2219"/>
      <c r="B68" s="369" t="s">
        <v>116</v>
      </c>
      <c r="C68" s="395">
        <f t="shared" si="23"/>
        <v>43800</v>
      </c>
      <c r="D68" s="395">
        <f t="shared" si="23"/>
        <v>51684</v>
      </c>
      <c r="E68" s="395">
        <f t="shared" si="24"/>
        <v>51167</v>
      </c>
      <c r="F68" s="395">
        <f t="shared" si="24"/>
        <v>99</v>
      </c>
      <c r="G68" s="302">
        <f t="shared" si="25"/>
        <v>44515.29</v>
      </c>
      <c r="H68" s="302">
        <f t="shared" si="25"/>
        <v>2558.35</v>
      </c>
      <c r="I68" s="302">
        <f t="shared" si="29"/>
        <v>511.67</v>
      </c>
      <c r="J68" s="302">
        <f>SUM(H68:I68)</f>
        <v>3070.02</v>
      </c>
      <c r="K68" s="302">
        <f t="shared" si="29"/>
        <v>2046.68</v>
      </c>
      <c r="L68" s="302">
        <f t="shared" si="30"/>
        <v>1535.01</v>
      </c>
      <c r="M68" s="302">
        <f>SUM(K68:L68)</f>
        <v>3581.69</v>
      </c>
      <c r="N68" s="426">
        <f t="shared" si="30"/>
        <v>0</v>
      </c>
      <c r="O68" s="428"/>
      <c r="P68" s="474"/>
      <c r="R68" s="306">
        <f t="shared" si="28"/>
        <v>51167</v>
      </c>
      <c r="S68" s="806">
        <f t="shared" si="22"/>
        <v>51167</v>
      </c>
    </row>
    <row r="69" spans="1:19" ht="18" customHeight="1" x14ac:dyDescent="0.2">
      <c r="A69" s="2219"/>
      <c r="B69" s="369" t="s">
        <v>117</v>
      </c>
      <c r="C69" s="395">
        <f t="shared" si="23"/>
        <v>10800</v>
      </c>
      <c r="D69" s="395">
        <f t="shared" si="23"/>
        <v>12744</v>
      </c>
      <c r="E69" s="395">
        <f t="shared" si="24"/>
        <v>12744</v>
      </c>
      <c r="F69" s="395">
        <f t="shared" si="24"/>
        <v>100</v>
      </c>
      <c r="G69" s="302">
        <f t="shared" si="25"/>
        <v>6626.88</v>
      </c>
      <c r="H69" s="302">
        <f t="shared" si="25"/>
        <v>3568.32</v>
      </c>
      <c r="I69" s="302">
        <f t="shared" ref="I69:I77" si="31">$E24*I24/100</f>
        <v>254.88</v>
      </c>
      <c r="J69" s="302">
        <f t="shared" si="26"/>
        <v>3823.2000000000003</v>
      </c>
      <c r="K69" s="302">
        <f>$E24*K24/100</f>
        <v>1529.28</v>
      </c>
      <c r="L69" s="302">
        <f t="shared" ref="K69:L77" si="32">$E24*L24/100</f>
        <v>764.64</v>
      </c>
      <c r="M69" s="302">
        <f t="shared" si="27"/>
        <v>2293.92</v>
      </c>
      <c r="N69" s="426">
        <f t="shared" ref="N69:N77" si="33">$E24*N24/100</f>
        <v>0</v>
      </c>
      <c r="O69" s="428"/>
      <c r="P69" s="474"/>
      <c r="R69" s="306">
        <f t="shared" si="28"/>
        <v>12744</v>
      </c>
      <c r="S69" s="806">
        <f t="shared" si="22"/>
        <v>12744</v>
      </c>
    </row>
    <row r="70" spans="1:19" ht="18" customHeight="1" x14ac:dyDescent="0.2">
      <c r="A70" s="2219"/>
      <c r="B70" s="369" t="s">
        <v>118</v>
      </c>
      <c r="C70" s="395">
        <f t="shared" si="23"/>
        <v>46390</v>
      </c>
      <c r="D70" s="395">
        <f t="shared" si="23"/>
        <v>54740</v>
      </c>
      <c r="E70" s="395">
        <f t="shared" si="24"/>
        <v>54192</v>
      </c>
      <c r="F70" s="395">
        <f t="shared" si="24"/>
        <v>99</v>
      </c>
      <c r="G70" s="302">
        <f t="shared" si="25"/>
        <v>36850.559999999998</v>
      </c>
      <c r="H70" s="302">
        <f t="shared" si="25"/>
        <v>4877.28</v>
      </c>
      <c r="I70" s="302">
        <f t="shared" si="31"/>
        <v>1083.8399999999999</v>
      </c>
      <c r="J70" s="302">
        <f t="shared" si="26"/>
        <v>5961.12</v>
      </c>
      <c r="K70" s="302">
        <f t="shared" si="32"/>
        <v>9212.64</v>
      </c>
      <c r="L70" s="302">
        <f t="shared" si="32"/>
        <v>2167.6799999999998</v>
      </c>
      <c r="M70" s="302">
        <f t="shared" si="27"/>
        <v>11380.32</v>
      </c>
      <c r="N70" s="302">
        <f t="shared" si="33"/>
        <v>0</v>
      </c>
      <c r="O70" s="303"/>
      <c r="P70" s="474"/>
      <c r="R70" s="306">
        <f t="shared" si="28"/>
        <v>54192</v>
      </c>
      <c r="S70" s="806">
        <f t="shared" si="22"/>
        <v>54192</v>
      </c>
    </row>
    <row r="71" spans="1:19" ht="18" customHeight="1" x14ac:dyDescent="0.2">
      <c r="A71" s="2219"/>
      <c r="B71" s="369" t="s">
        <v>119</v>
      </c>
      <c r="C71" s="475">
        <f t="shared" si="23"/>
        <v>47490</v>
      </c>
      <c r="D71" s="475">
        <f t="shared" si="23"/>
        <v>56988</v>
      </c>
      <c r="E71" s="475">
        <f t="shared" si="24"/>
        <v>56988</v>
      </c>
      <c r="F71" s="475">
        <f t="shared" si="24"/>
        <v>100</v>
      </c>
      <c r="G71" s="302">
        <f t="shared" si="25"/>
        <v>39891.599999999999</v>
      </c>
      <c r="H71" s="302">
        <f t="shared" si="25"/>
        <v>3989.16</v>
      </c>
      <c r="I71" s="302">
        <f t="shared" si="31"/>
        <v>1709.64</v>
      </c>
      <c r="J71" s="302">
        <f t="shared" si="26"/>
        <v>5698.8</v>
      </c>
      <c r="K71" s="302">
        <f t="shared" si="32"/>
        <v>5698.8</v>
      </c>
      <c r="L71" s="302">
        <f t="shared" si="32"/>
        <v>5698.8</v>
      </c>
      <c r="M71" s="302">
        <f t="shared" si="27"/>
        <v>11397.6</v>
      </c>
      <c r="N71" s="302">
        <f t="shared" si="33"/>
        <v>0</v>
      </c>
      <c r="O71" s="303"/>
      <c r="P71" s="474"/>
      <c r="R71" s="306">
        <f t="shared" si="28"/>
        <v>56988</v>
      </c>
      <c r="S71" s="806">
        <f t="shared" si="22"/>
        <v>56988</v>
      </c>
    </row>
    <row r="72" spans="1:19" ht="18" customHeight="1" x14ac:dyDescent="0.2">
      <c r="A72" s="2219"/>
      <c r="B72" s="369" t="s">
        <v>111</v>
      </c>
      <c r="C72" s="475">
        <f t="shared" si="23"/>
        <v>42890</v>
      </c>
      <c r="D72" s="475">
        <f t="shared" si="23"/>
        <v>54470</v>
      </c>
      <c r="E72" s="475">
        <f t="shared" si="24"/>
        <v>53380</v>
      </c>
      <c r="F72" s="475">
        <f t="shared" si="24"/>
        <v>98</v>
      </c>
      <c r="G72" s="302">
        <f t="shared" si="25"/>
        <v>43237.8</v>
      </c>
      <c r="H72" s="302">
        <f t="shared" si="25"/>
        <v>5338</v>
      </c>
      <c r="I72" s="302">
        <f t="shared" si="31"/>
        <v>2669</v>
      </c>
      <c r="J72" s="302">
        <f t="shared" si="26"/>
        <v>8007</v>
      </c>
      <c r="K72" s="302">
        <f t="shared" si="32"/>
        <v>1601.4</v>
      </c>
      <c r="L72" s="302">
        <f t="shared" si="32"/>
        <v>533.79999999999995</v>
      </c>
      <c r="M72" s="302">
        <f t="shared" si="27"/>
        <v>2135.1999999999998</v>
      </c>
      <c r="N72" s="302">
        <f t="shared" si="33"/>
        <v>0</v>
      </c>
      <c r="O72" s="303"/>
      <c r="P72" s="474"/>
      <c r="R72" s="306">
        <f t="shared" si="28"/>
        <v>53380</v>
      </c>
      <c r="S72" s="806">
        <f t="shared" si="22"/>
        <v>53380</v>
      </c>
    </row>
    <row r="73" spans="1:19" ht="18" customHeight="1" x14ac:dyDescent="0.2">
      <c r="A73" s="2219"/>
      <c r="B73" s="369" t="s">
        <v>120</v>
      </c>
      <c r="C73" s="475">
        <f t="shared" si="23"/>
        <v>36750</v>
      </c>
      <c r="D73" s="475">
        <f t="shared" si="23"/>
        <v>46673</v>
      </c>
      <c r="E73" s="475">
        <f t="shared" si="24"/>
        <v>46523</v>
      </c>
      <c r="F73" s="475">
        <f t="shared" si="24"/>
        <v>100</v>
      </c>
      <c r="G73" s="302">
        <f t="shared" si="25"/>
        <v>38614.089999999997</v>
      </c>
      <c r="H73" s="302">
        <f t="shared" si="25"/>
        <v>930.46</v>
      </c>
      <c r="I73" s="302">
        <f t="shared" si="31"/>
        <v>930.46</v>
      </c>
      <c r="J73" s="302">
        <f t="shared" si="26"/>
        <v>1860.92</v>
      </c>
      <c r="K73" s="302">
        <f t="shared" si="32"/>
        <v>2791.38</v>
      </c>
      <c r="L73" s="302">
        <f t="shared" si="32"/>
        <v>3256.61</v>
      </c>
      <c r="M73" s="302">
        <f t="shared" si="27"/>
        <v>6047.99</v>
      </c>
      <c r="N73" s="302">
        <f t="shared" si="33"/>
        <v>0</v>
      </c>
      <c r="O73" s="303"/>
      <c r="P73" s="474"/>
      <c r="R73" s="306">
        <f t="shared" si="28"/>
        <v>46523</v>
      </c>
      <c r="S73" s="806">
        <f t="shared" si="22"/>
        <v>46523</v>
      </c>
    </row>
    <row r="74" spans="1:19" ht="18" customHeight="1" x14ac:dyDescent="0.2">
      <c r="A74" s="2219"/>
      <c r="B74" s="369" t="s">
        <v>112</v>
      </c>
      <c r="C74" s="475">
        <f t="shared" si="23"/>
        <v>41583</v>
      </c>
      <c r="D74" s="475">
        <f t="shared" si="23"/>
        <v>52810.41</v>
      </c>
      <c r="E74" s="475">
        <f t="shared" si="24"/>
        <v>52804</v>
      </c>
      <c r="F74" s="475">
        <f t="shared" si="24"/>
        <v>99.987862241554254</v>
      </c>
      <c r="G74" s="302">
        <f t="shared" si="25"/>
        <v>45411.44</v>
      </c>
      <c r="H74" s="302">
        <f t="shared" si="25"/>
        <v>2640.2</v>
      </c>
      <c r="I74" s="302">
        <f t="shared" si="31"/>
        <v>528.04</v>
      </c>
      <c r="J74" s="302">
        <f t="shared" si="26"/>
        <v>3168.24</v>
      </c>
      <c r="K74" s="302">
        <f t="shared" si="32"/>
        <v>3696.28</v>
      </c>
      <c r="L74" s="302">
        <f t="shared" si="32"/>
        <v>528.04</v>
      </c>
      <c r="M74" s="302">
        <f t="shared" si="27"/>
        <v>4224.32</v>
      </c>
      <c r="N74" s="302">
        <f t="shared" si="33"/>
        <v>0</v>
      </c>
      <c r="O74" s="303"/>
      <c r="P74" s="474"/>
      <c r="R74" s="306">
        <f t="shared" si="28"/>
        <v>52804</v>
      </c>
      <c r="S74" s="806">
        <f t="shared" si="22"/>
        <v>52804</v>
      </c>
    </row>
    <row r="75" spans="1:19" ht="18" customHeight="1" x14ac:dyDescent="0.2">
      <c r="A75" s="2219"/>
      <c r="B75" s="369" t="s">
        <v>100</v>
      </c>
      <c r="C75" s="475">
        <f t="shared" si="23"/>
        <v>9990</v>
      </c>
      <c r="D75" s="475">
        <f t="shared" si="23"/>
        <v>12088</v>
      </c>
      <c r="E75" s="475">
        <f t="shared" si="24"/>
        <v>12088</v>
      </c>
      <c r="F75" s="475">
        <f t="shared" si="24"/>
        <v>100</v>
      </c>
      <c r="G75" s="302">
        <f t="shared" si="25"/>
        <v>11483.6</v>
      </c>
      <c r="H75" s="302">
        <f t="shared" si="25"/>
        <v>241.76</v>
      </c>
      <c r="I75" s="302">
        <f t="shared" si="31"/>
        <v>120.88</v>
      </c>
      <c r="J75" s="302">
        <f t="shared" si="26"/>
        <v>362.64</v>
      </c>
      <c r="K75" s="302">
        <f t="shared" si="32"/>
        <v>120.88</v>
      </c>
      <c r="L75" s="302">
        <f t="shared" si="32"/>
        <v>120.88</v>
      </c>
      <c r="M75" s="302">
        <f t="shared" si="27"/>
        <v>241.76</v>
      </c>
      <c r="N75" s="302">
        <f t="shared" si="33"/>
        <v>0</v>
      </c>
      <c r="O75" s="303"/>
      <c r="P75" s="474"/>
      <c r="R75" s="306">
        <f t="shared" si="28"/>
        <v>12088</v>
      </c>
      <c r="S75" s="806">
        <f t="shared" si="22"/>
        <v>12088</v>
      </c>
    </row>
    <row r="76" spans="1:19" ht="18" customHeight="1" x14ac:dyDescent="0.2">
      <c r="A76" s="2219"/>
      <c r="B76" s="369" t="s">
        <v>101</v>
      </c>
      <c r="C76" s="475">
        <f>C31</f>
        <v>12533</v>
      </c>
      <c r="D76" s="475">
        <f>D31</f>
        <v>17672</v>
      </c>
      <c r="E76" s="475">
        <f>E31</f>
        <v>17672</v>
      </c>
      <c r="F76" s="475">
        <f>F31</f>
        <v>100</v>
      </c>
      <c r="G76" s="302">
        <f>$E31*G31/100</f>
        <v>12370.4</v>
      </c>
      <c r="H76" s="302">
        <f>$E31*H31/100</f>
        <v>2650.8</v>
      </c>
      <c r="I76" s="302">
        <f>$E31*I31/100</f>
        <v>883.6</v>
      </c>
      <c r="J76" s="302">
        <f t="shared" si="26"/>
        <v>3534.4</v>
      </c>
      <c r="K76" s="302">
        <f>$E31*K31/100</f>
        <v>1325.4</v>
      </c>
      <c r="L76" s="302">
        <f>$E31*L31/100</f>
        <v>530.16</v>
      </c>
      <c r="M76" s="302">
        <f t="shared" si="27"/>
        <v>1855.56</v>
      </c>
      <c r="N76" s="302">
        <f>$E31*N31/100</f>
        <v>0</v>
      </c>
      <c r="O76" s="303"/>
      <c r="P76" s="474"/>
      <c r="R76" s="306">
        <f t="shared" si="28"/>
        <v>17760.36</v>
      </c>
      <c r="S76" s="806">
        <f t="shared" si="22"/>
        <v>17760.36</v>
      </c>
    </row>
    <row r="77" spans="1:19" ht="18" customHeight="1" x14ac:dyDescent="0.2">
      <c r="A77" s="2219"/>
      <c r="B77" s="284" t="s">
        <v>113</v>
      </c>
      <c r="C77" s="475">
        <f t="shared" si="23"/>
        <v>1101</v>
      </c>
      <c r="D77" s="475">
        <f t="shared" si="23"/>
        <v>1552</v>
      </c>
      <c r="E77" s="475">
        <f t="shared" si="24"/>
        <v>1552</v>
      </c>
      <c r="F77" s="475">
        <f t="shared" si="24"/>
        <v>100</v>
      </c>
      <c r="G77" s="302">
        <f t="shared" si="25"/>
        <v>1412.32</v>
      </c>
      <c r="H77" s="302">
        <f t="shared" si="25"/>
        <v>15.52</v>
      </c>
      <c r="I77" s="302">
        <f t="shared" si="31"/>
        <v>77.599999999999994</v>
      </c>
      <c r="J77" s="302">
        <f t="shared" si="26"/>
        <v>93.11999999999999</v>
      </c>
      <c r="K77" s="302">
        <f t="shared" si="32"/>
        <v>23.28</v>
      </c>
      <c r="L77" s="302">
        <f t="shared" si="32"/>
        <v>23.28</v>
      </c>
      <c r="M77" s="302">
        <f t="shared" si="27"/>
        <v>46.56</v>
      </c>
      <c r="N77" s="302">
        <f t="shared" si="33"/>
        <v>0</v>
      </c>
      <c r="O77" s="303"/>
      <c r="P77" s="474"/>
      <c r="R77" s="306">
        <f t="shared" si="28"/>
        <v>1552</v>
      </c>
      <c r="S77" s="806">
        <f t="shared" si="22"/>
        <v>1552</v>
      </c>
    </row>
    <row r="78" spans="1:19" ht="18" customHeight="1" thickBot="1" x14ac:dyDescent="0.25">
      <c r="A78" s="2220"/>
      <c r="B78" s="478" t="s">
        <v>104</v>
      </c>
      <c r="C78" s="479">
        <f>C33</f>
        <v>18400</v>
      </c>
      <c r="D78" s="479">
        <f>D33</f>
        <v>26496</v>
      </c>
      <c r="E78" s="479">
        <f>E33</f>
        <v>26496</v>
      </c>
      <c r="F78" s="479">
        <f>F33</f>
        <v>100</v>
      </c>
      <c r="G78" s="271">
        <f>$E33*G33/100</f>
        <v>22521.599999999999</v>
      </c>
      <c r="H78" s="271">
        <f>$E33*H33/100</f>
        <v>529.91999999999996</v>
      </c>
      <c r="I78" s="271">
        <f>$E33*I33/100</f>
        <v>264.95999999999998</v>
      </c>
      <c r="J78" s="271">
        <f t="shared" si="26"/>
        <v>794.87999999999988</v>
      </c>
      <c r="K78" s="271">
        <f>$E33*K33/100</f>
        <v>2914.56</v>
      </c>
      <c r="L78" s="271">
        <f>$E33*L33/100</f>
        <v>264.95999999999998</v>
      </c>
      <c r="M78" s="271">
        <f t="shared" si="27"/>
        <v>3179.52</v>
      </c>
      <c r="N78" s="271">
        <f>$E33*N33/100</f>
        <v>0</v>
      </c>
      <c r="O78" s="277"/>
      <c r="P78" s="480"/>
      <c r="R78" s="306">
        <f t="shared" si="28"/>
        <v>26496</v>
      </c>
      <c r="S78" s="806">
        <f t="shared" si="22"/>
        <v>26496</v>
      </c>
    </row>
  </sheetData>
  <mergeCells count="22">
    <mergeCell ref="E41:K41"/>
    <mergeCell ref="H6:J6"/>
    <mergeCell ref="K6:M6"/>
    <mergeCell ref="G5:N5"/>
    <mergeCell ref="A12:B12"/>
    <mergeCell ref="A4:B8"/>
    <mergeCell ref="A9:B9"/>
    <mergeCell ref="A10:B10"/>
    <mergeCell ref="A11:B11"/>
    <mergeCell ref="A65:A78"/>
    <mergeCell ref="A49:B53"/>
    <mergeCell ref="A54:B54"/>
    <mergeCell ref="A55:B55"/>
    <mergeCell ref="A56:B56"/>
    <mergeCell ref="A57:B57"/>
    <mergeCell ref="A58:A64"/>
    <mergeCell ref="A1:P1"/>
    <mergeCell ref="B3:D3"/>
    <mergeCell ref="G2:H2"/>
    <mergeCell ref="A20:A33"/>
    <mergeCell ref="A13:A19"/>
    <mergeCell ref="E4:N4"/>
  </mergeCells>
  <phoneticPr fontId="5"/>
  <printOptions horizontalCentered="1"/>
  <pageMargins left="0.59055118110236227" right="0.27559055118110237" top="0.78740157480314965" bottom="0.78740157480314965" header="0.51181102362204722" footer="0.51181102362204722"/>
  <pageSetup paperSize="9" scale="74" firstPageNumber="11" orientation="portrait" r:id="rId1"/>
  <headerFooter alignWithMargins="0">
    <oddFooter>&amp;C&amp;14-&amp;P -</oddFooter>
  </headerFooter>
  <rowBreaks count="1" manualBreakCount="1">
    <brk id="46" max="16383" man="1"/>
  </rowBreaks>
  <colBreaks count="2" manualBreakCount="2">
    <brk id="22" max="11" man="1"/>
    <brk id="40"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F78"/>
  <sheetViews>
    <sheetView view="pageBreakPreview" zoomScale="85" zoomScaleNormal="75" zoomScaleSheetLayoutView="85" workbookViewId="0">
      <pane xSplit="2" ySplit="8" topLeftCell="C9" activePane="bottomRight" state="frozen"/>
      <selection activeCell="I23" sqref="I23"/>
      <selection pane="topRight" activeCell="I23" sqref="I23"/>
      <selection pane="bottomLeft" activeCell="I23" sqref="I23"/>
      <selection pane="bottomRight" activeCell="T29" sqref="T29"/>
    </sheetView>
  </sheetViews>
  <sheetFormatPr defaultColWidth="13.33203125" defaultRowHeight="16.2" x14ac:dyDescent="0.2"/>
  <cols>
    <col min="1" max="1" width="2.88671875" style="208" bestFit="1" customWidth="1"/>
    <col min="2" max="2" width="6.77734375" style="208" customWidth="1"/>
    <col min="3" max="5" width="9.33203125" style="208" customWidth="1"/>
    <col min="6" max="6" width="5" style="208" customWidth="1"/>
    <col min="7" max="7" width="8.44140625" style="208" bestFit="1" customWidth="1"/>
    <col min="8" max="8" width="6.77734375" style="208" customWidth="1"/>
    <col min="9" max="9" width="10.6640625" style="208" customWidth="1"/>
    <col min="10" max="10" width="7.44140625" style="208" bestFit="1" customWidth="1"/>
    <col min="11" max="12" width="8.44140625" style="208" bestFit="1" customWidth="1"/>
    <col min="13" max="13" width="7.44140625" style="208" bestFit="1" customWidth="1"/>
    <col min="14" max="14" width="9.21875" style="208" customWidth="1"/>
    <col min="15" max="15" width="7.109375" style="208" customWidth="1"/>
    <col min="16" max="16" width="10.44140625" style="208" bestFit="1" customWidth="1"/>
    <col min="17" max="17" width="3.33203125" style="208" customWidth="1"/>
    <col min="18" max="18" width="8.21875" style="442" customWidth="1"/>
    <col min="19" max="19" width="8.33203125" style="208" customWidth="1"/>
    <col min="20" max="20" width="7.88671875" style="208" customWidth="1"/>
    <col min="21" max="21" width="8.33203125" style="208" customWidth="1"/>
    <col min="22" max="22" width="8.44140625" style="208" customWidth="1"/>
    <col min="23" max="23" width="9.88671875" style="208" customWidth="1"/>
    <col min="24" max="24" width="8" style="208" customWidth="1"/>
    <col min="25" max="25" width="10.77734375" style="208" customWidth="1"/>
    <col min="26" max="26" width="11.77734375" style="208" customWidth="1"/>
    <col min="27" max="27" width="10.21875" style="208" customWidth="1"/>
    <col min="28" max="28" width="11.109375" style="208" customWidth="1"/>
    <col min="29" max="29" width="9.77734375" style="208" customWidth="1"/>
    <col min="30" max="30" width="7.6640625" style="208" customWidth="1"/>
    <col min="31" max="31" width="10.77734375" style="208" customWidth="1"/>
    <col min="32" max="32" width="7.6640625" style="208" customWidth="1"/>
    <col min="33" max="33" width="9.77734375" style="208" customWidth="1"/>
    <col min="34" max="34" width="7.6640625" style="208" customWidth="1"/>
    <col min="35" max="35" width="9.77734375" style="208" customWidth="1"/>
    <col min="36" max="36" width="7.6640625" style="208" customWidth="1"/>
    <col min="37" max="37" width="10" style="208" customWidth="1"/>
    <col min="38" max="38" width="7.6640625" style="208" customWidth="1"/>
    <col min="39" max="39" width="10.109375" style="208" customWidth="1"/>
    <col min="40" max="40" width="7.6640625" style="208" customWidth="1"/>
    <col min="41" max="41" width="12" style="208" customWidth="1"/>
    <col min="42" max="42" width="7.6640625" style="208" customWidth="1"/>
    <col min="43" max="43" width="12.109375" style="208" customWidth="1"/>
    <col min="44" max="44" width="11.44140625" style="208" customWidth="1"/>
    <col min="45" max="46" width="7.6640625" style="208" customWidth="1"/>
    <col min="47" max="47" width="11.6640625" style="208" customWidth="1"/>
    <col min="48" max="48" width="7.6640625" style="208" customWidth="1"/>
    <col min="49" max="49" width="10" style="208" customWidth="1"/>
    <col min="50" max="50" width="7.6640625" style="208" customWidth="1"/>
    <col min="51" max="51" width="7.77734375" style="208" customWidth="1"/>
    <col min="52" max="52" width="7" style="208" customWidth="1"/>
    <col min="53" max="53" width="9.88671875" style="208" customWidth="1"/>
    <col min="54" max="54" width="6.77734375" style="208" customWidth="1"/>
    <col min="55" max="55" width="11.21875" style="208" customWidth="1"/>
    <col min="56" max="56" width="7" style="208" customWidth="1"/>
    <col min="57" max="57" width="9.21875" style="208" customWidth="1"/>
    <col min="58" max="58" width="7.77734375" style="208" customWidth="1"/>
    <col min="59" max="59" width="3.44140625" style="208" customWidth="1"/>
    <col min="60" max="16384" width="13.33203125" style="208"/>
  </cols>
  <sheetData>
    <row r="1" spans="1:58" x14ac:dyDescent="0.2">
      <c r="A1" s="2215" t="s">
        <v>748</v>
      </c>
      <c r="B1" s="2215"/>
      <c r="C1" s="2215"/>
      <c r="D1" s="2215"/>
      <c r="E1" s="2215"/>
      <c r="F1" s="2215"/>
      <c r="G1" s="2215"/>
      <c r="H1" s="2215"/>
      <c r="I1" s="2215"/>
      <c r="J1" s="2215"/>
      <c r="K1" s="2215"/>
      <c r="L1" s="2215"/>
      <c r="M1" s="2215"/>
      <c r="N1" s="2215"/>
      <c r="O1" s="2215"/>
      <c r="P1" s="2215"/>
    </row>
    <row r="2" spans="1:58" x14ac:dyDescent="0.2">
      <c r="B2" s="744"/>
      <c r="C2" s="744"/>
      <c r="D2" s="744"/>
      <c r="E2" s="201"/>
      <c r="F2" s="201"/>
      <c r="G2" s="2217"/>
      <c r="H2" s="2217"/>
      <c r="I2" s="201"/>
      <c r="J2" s="201"/>
      <c r="K2" s="201"/>
      <c r="L2" s="201"/>
      <c r="M2" s="201"/>
      <c r="N2" s="201"/>
      <c r="O2" s="201"/>
      <c r="P2" s="201"/>
      <c r="Q2" s="486"/>
      <c r="R2" s="743"/>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209"/>
      <c r="BB2" s="209"/>
      <c r="BC2" s="209"/>
      <c r="BD2" s="209"/>
      <c r="BE2" s="209"/>
      <c r="BF2" s="209"/>
    </row>
    <row r="3" spans="1:58" ht="16.8" thickBot="1" x14ac:dyDescent="0.25">
      <c r="B3" s="2216" t="s">
        <v>642</v>
      </c>
      <c r="C3" s="2216"/>
      <c r="D3" s="2216"/>
      <c r="E3" s="2216"/>
      <c r="F3" s="201"/>
      <c r="G3" s="201"/>
      <c r="H3" s="201"/>
      <c r="I3" s="2245"/>
      <c r="J3" s="2245"/>
      <c r="K3" s="2245"/>
      <c r="L3" s="201"/>
      <c r="M3" s="201"/>
      <c r="N3" s="201"/>
      <c r="O3" s="201"/>
      <c r="P3" s="201"/>
      <c r="Q3" s="201"/>
      <c r="R3" s="534"/>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486"/>
      <c r="AZ3" s="486"/>
      <c r="BA3" s="209"/>
      <c r="BB3" s="209"/>
      <c r="BC3" s="209"/>
      <c r="BD3" s="209"/>
      <c r="BE3" s="209"/>
      <c r="BF3" s="209"/>
    </row>
    <row r="4" spans="1:58" ht="18" customHeight="1" x14ac:dyDescent="0.2">
      <c r="A4" s="2206" t="s">
        <v>155</v>
      </c>
      <c r="B4" s="2207"/>
      <c r="C4" s="807"/>
      <c r="D4" s="807"/>
      <c r="E4" s="2224" t="s">
        <v>467</v>
      </c>
      <c r="F4" s="2225"/>
      <c r="G4" s="2225"/>
      <c r="H4" s="2225"/>
      <c r="I4" s="2225"/>
      <c r="J4" s="2225"/>
      <c r="K4" s="2225"/>
      <c r="L4" s="2225"/>
      <c r="M4" s="2225"/>
      <c r="N4" s="2225"/>
      <c r="O4" s="747"/>
      <c r="P4" s="808"/>
    </row>
    <row r="5" spans="1:58" ht="18" customHeight="1" x14ac:dyDescent="0.2">
      <c r="A5" s="2208"/>
      <c r="B5" s="2209"/>
      <c r="C5" s="491" t="s">
        <v>124</v>
      </c>
      <c r="D5" s="491" t="s">
        <v>185</v>
      </c>
      <c r="E5" s="444" t="s">
        <v>125</v>
      </c>
      <c r="F5" s="445"/>
      <c r="G5" s="2234" t="s">
        <v>206</v>
      </c>
      <c r="H5" s="2235"/>
      <c r="I5" s="2235"/>
      <c r="J5" s="2235"/>
      <c r="K5" s="2235"/>
      <c r="L5" s="2235"/>
      <c r="M5" s="2235"/>
      <c r="N5" s="2235"/>
      <c r="O5" s="752" t="s">
        <v>480</v>
      </c>
      <c r="P5" s="809" t="s">
        <v>127</v>
      </c>
    </row>
    <row r="6" spans="1:58" ht="18" customHeight="1" x14ac:dyDescent="0.2">
      <c r="A6" s="2208"/>
      <c r="B6" s="2209"/>
      <c r="C6" s="491" t="s">
        <v>128</v>
      </c>
      <c r="D6" s="491" t="s">
        <v>129</v>
      </c>
      <c r="E6" s="447" t="s">
        <v>130</v>
      </c>
      <c r="F6" s="448" t="s">
        <v>131</v>
      </c>
      <c r="G6" s="2242" t="s">
        <v>134</v>
      </c>
      <c r="H6" s="2243"/>
      <c r="I6" s="2243"/>
      <c r="J6" s="2243"/>
      <c r="K6" s="2244"/>
      <c r="L6" s="449" t="s">
        <v>135</v>
      </c>
      <c r="M6" s="450" t="s">
        <v>136</v>
      </c>
      <c r="N6" s="451" t="s">
        <v>137</v>
      </c>
      <c r="O6" s="810"/>
      <c r="P6" s="811" t="s">
        <v>132</v>
      </c>
    </row>
    <row r="7" spans="1:58" ht="18" customHeight="1" x14ac:dyDescent="0.2">
      <c r="A7" s="2208"/>
      <c r="B7" s="2209"/>
      <c r="C7" s="491"/>
      <c r="D7" s="812"/>
      <c r="E7" s="453"/>
      <c r="F7" s="448" t="s">
        <v>130</v>
      </c>
      <c r="G7" s="449" t="s">
        <v>133</v>
      </c>
      <c r="H7" s="449" t="s">
        <v>165</v>
      </c>
      <c r="I7" s="450" t="s">
        <v>138</v>
      </c>
      <c r="J7" s="444" t="s">
        <v>139</v>
      </c>
      <c r="K7" s="449" t="s">
        <v>85</v>
      </c>
      <c r="L7" s="453"/>
      <c r="M7" s="453"/>
      <c r="N7" s="454"/>
      <c r="O7" s="813"/>
      <c r="P7" s="814"/>
    </row>
    <row r="8" spans="1:58" ht="18" customHeight="1" thickBot="1" x14ac:dyDescent="0.25">
      <c r="A8" s="2237"/>
      <c r="B8" s="2238"/>
      <c r="C8" s="815" t="s">
        <v>392</v>
      </c>
      <c r="D8" s="815" t="s">
        <v>392</v>
      </c>
      <c r="E8" s="815" t="s">
        <v>392</v>
      </c>
      <c r="F8" s="815" t="s">
        <v>393</v>
      </c>
      <c r="G8" s="815"/>
      <c r="H8" s="815" t="s">
        <v>164</v>
      </c>
      <c r="I8" s="815"/>
      <c r="J8" s="815" t="s">
        <v>162</v>
      </c>
      <c r="K8" s="815"/>
      <c r="L8" s="815"/>
      <c r="M8" s="815"/>
      <c r="N8" s="816"/>
      <c r="O8" s="817" t="s">
        <v>481</v>
      </c>
      <c r="P8" s="818" t="s">
        <v>167</v>
      </c>
    </row>
    <row r="9" spans="1:58" ht="24.9" customHeight="1" thickBot="1" x14ac:dyDescent="0.25">
      <c r="A9" s="2087" t="s">
        <v>379</v>
      </c>
      <c r="B9" s="2088"/>
      <c r="C9" s="767">
        <v>351400</v>
      </c>
      <c r="D9" s="767">
        <f>SUM(D10:D12)</f>
        <v>91365.32</v>
      </c>
      <c r="E9" s="767">
        <f>SUM(E10:E12)</f>
        <v>90373.206000000006</v>
      </c>
      <c r="F9" s="767">
        <f>ROUND(E9/D9*100,0)</f>
        <v>99</v>
      </c>
      <c r="G9" s="768">
        <f>ROUND(G54/$E54*100,0)</f>
        <v>54</v>
      </c>
      <c r="H9" s="768">
        <f>ROUND(H54/$E54*100,0)</f>
        <v>3</v>
      </c>
      <c r="I9" s="768">
        <f>ROUND(I54/$E54*100,0)</f>
        <v>11</v>
      </c>
      <c r="J9" s="768">
        <f>ROUND(J54/$E54*100,0)</f>
        <v>4</v>
      </c>
      <c r="K9" s="767">
        <f>SUM(G9:J9)</f>
        <v>72</v>
      </c>
      <c r="L9" s="767">
        <f>ROUND(L54/$E54*100,0)</f>
        <v>21</v>
      </c>
      <c r="M9" s="768">
        <f>ROUND(M54/$E54*100,0)</f>
        <v>8</v>
      </c>
      <c r="N9" s="769">
        <f>ROUND(N54/$E54*100,0)</f>
        <v>0</v>
      </c>
      <c r="O9" s="770">
        <f>SUM(O10:O12)</f>
        <v>378</v>
      </c>
      <c r="P9" s="771">
        <f>SUM(P10:P12)</f>
        <v>615</v>
      </c>
      <c r="R9" s="306">
        <f t="shared" ref="R9:R19" si="0">SUM(L9:N9,K9)</f>
        <v>101</v>
      </c>
    </row>
    <row r="10" spans="1:58" ht="24.9" customHeight="1" x14ac:dyDescent="0.2">
      <c r="A10" s="2082" t="s">
        <v>156</v>
      </c>
      <c r="B10" s="2056"/>
      <c r="C10" s="371">
        <f>SUM(C13:C15)</f>
        <v>188165</v>
      </c>
      <c r="D10" s="371">
        <f>SUM(D13:D15)</f>
        <v>48921.9</v>
      </c>
      <c r="E10" s="371">
        <f>SUM(E13:E15)</f>
        <v>48432</v>
      </c>
      <c r="F10" s="371">
        <f t="shared" ref="F10:F19" si="1">ROUND(E10/D10*100,0)</f>
        <v>99</v>
      </c>
      <c r="G10" s="372">
        <f>ROUND(G55/$E55*100,0)</f>
        <v>56</v>
      </c>
      <c r="H10" s="371">
        <f t="shared" ref="G10:J17" si="2">ROUND(H55/$E55*100,0)</f>
        <v>1</v>
      </c>
      <c r="I10" s="772">
        <f t="shared" si="2"/>
        <v>9</v>
      </c>
      <c r="J10" s="371">
        <f t="shared" si="2"/>
        <v>4</v>
      </c>
      <c r="K10" s="371">
        <f t="shared" ref="K10:K19" si="3">SUM(G10:J10)</f>
        <v>70</v>
      </c>
      <c r="L10" s="371">
        <f t="shared" ref="L10:N19" si="4">ROUND(L55/$E55*100,0)</f>
        <v>27</v>
      </c>
      <c r="M10" s="372">
        <f t="shared" si="4"/>
        <v>3</v>
      </c>
      <c r="N10" s="374">
        <f>ROUND(N55/$E55*100,0)</f>
        <v>0</v>
      </c>
      <c r="O10" s="375">
        <f>SUM(O13:O15)</f>
        <v>264</v>
      </c>
      <c r="P10" s="376">
        <f>SUM(P13:P15)</f>
        <v>227</v>
      </c>
      <c r="R10" s="306">
        <f t="shared" si="0"/>
        <v>100</v>
      </c>
    </row>
    <row r="11" spans="1:58" ht="24.9" customHeight="1" x14ac:dyDescent="0.2">
      <c r="A11" s="2083" t="s">
        <v>380</v>
      </c>
      <c r="B11" s="2050"/>
      <c r="C11" s="373">
        <f>SUM(C16:C17)</f>
        <v>131213</v>
      </c>
      <c r="D11" s="373">
        <f>SUM(D16:D17)</f>
        <v>34114.58</v>
      </c>
      <c r="E11" s="373">
        <f>SUM(E16:E17)</f>
        <v>33872.58</v>
      </c>
      <c r="F11" s="373">
        <f t="shared" si="1"/>
        <v>99</v>
      </c>
      <c r="G11" s="373">
        <f t="shared" si="2"/>
        <v>57</v>
      </c>
      <c r="H11" s="774">
        <f t="shared" si="2"/>
        <v>4</v>
      </c>
      <c r="I11" s="677">
        <f t="shared" si="2"/>
        <v>15</v>
      </c>
      <c r="J11" s="396">
        <f t="shared" si="2"/>
        <v>2</v>
      </c>
      <c r="K11" s="373">
        <f t="shared" si="3"/>
        <v>78</v>
      </c>
      <c r="L11" s="373">
        <f t="shared" si="4"/>
        <v>8</v>
      </c>
      <c r="M11" s="396">
        <f t="shared" si="4"/>
        <v>15</v>
      </c>
      <c r="N11" s="429">
        <f>ROUND(N56/$E56*100,0)</f>
        <v>0</v>
      </c>
      <c r="O11" s="430">
        <f>SUM(O16:O17)</f>
        <v>112</v>
      </c>
      <c r="P11" s="431">
        <f>SUM(P16:P17)</f>
        <v>130</v>
      </c>
      <c r="R11" s="306">
        <f t="shared" si="0"/>
        <v>101</v>
      </c>
    </row>
    <row r="12" spans="1:58" ht="24.9" customHeight="1" thickBot="1" x14ac:dyDescent="0.25">
      <c r="A12" s="2240" t="s">
        <v>157</v>
      </c>
      <c r="B12" s="2241"/>
      <c r="C12" s="773">
        <f>SUM(C18:C19)</f>
        <v>32034</v>
      </c>
      <c r="D12" s="773">
        <f>SUM(D18:D19)</f>
        <v>8328.84</v>
      </c>
      <c r="E12" s="773">
        <f>SUM(E18:E19)</f>
        <v>8068.6260000000002</v>
      </c>
      <c r="F12" s="773">
        <f t="shared" si="1"/>
        <v>97</v>
      </c>
      <c r="G12" s="773">
        <f t="shared" si="2"/>
        <v>34</v>
      </c>
      <c r="H12" s="773">
        <f t="shared" si="2"/>
        <v>5</v>
      </c>
      <c r="I12" s="819">
        <f t="shared" si="2"/>
        <v>4</v>
      </c>
      <c r="J12" s="773">
        <f t="shared" si="2"/>
        <v>8</v>
      </c>
      <c r="K12" s="773">
        <f t="shared" si="3"/>
        <v>51</v>
      </c>
      <c r="L12" s="373">
        <f t="shared" si="4"/>
        <v>43</v>
      </c>
      <c r="M12" s="820">
        <f t="shared" si="4"/>
        <v>5</v>
      </c>
      <c r="N12" s="821">
        <f>ROUND(N57/$E57*100,0)</f>
        <v>1</v>
      </c>
      <c r="O12" s="822">
        <f>SUM(O18:O19)</f>
        <v>2</v>
      </c>
      <c r="P12" s="823">
        <f>SUM(P18:P19)</f>
        <v>258</v>
      </c>
      <c r="R12" s="306">
        <f t="shared" si="0"/>
        <v>100</v>
      </c>
    </row>
    <row r="13" spans="1:58" ht="24.9" customHeight="1" x14ac:dyDescent="0.2">
      <c r="A13" s="2249" t="s">
        <v>158</v>
      </c>
      <c r="B13" s="377" t="s">
        <v>485</v>
      </c>
      <c r="C13" s="1169">
        <f>SUM(C20:C22)</f>
        <v>39685</v>
      </c>
      <c r="D13" s="1170">
        <f>SUM(D20:D22)</f>
        <v>10317.9</v>
      </c>
      <c r="E13" s="1170">
        <f>SUM(E20:E22)</f>
        <v>10056</v>
      </c>
      <c r="F13" s="1170">
        <f t="shared" si="1"/>
        <v>97</v>
      </c>
      <c r="G13" s="1170">
        <f t="shared" si="2"/>
        <v>37</v>
      </c>
      <c r="H13" s="1170">
        <f t="shared" si="2"/>
        <v>2</v>
      </c>
      <c r="I13" s="1170">
        <f t="shared" si="2"/>
        <v>18</v>
      </c>
      <c r="J13" s="1170">
        <f t="shared" si="2"/>
        <v>3</v>
      </c>
      <c r="K13" s="1170">
        <f t="shared" si="3"/>
        <v>60</v>
      </c>
      <c r="L13" s="1170">
        <f t="shared" si="4"/>
        <v>38</v>
      </c>
      <c r="M13" s="1170">
        <f t="shared" si="4"/>
        <v>2</v>
      </c>
      <c r="N13" s="1171">
        <f>ROUND(N58/$E58*100,0)</f>
        <v>0</v>
      </c>
      <c r="O13" s="1173">
        <f>SUM(O20:O22)</f>
        <v>35</v>
      </c>
      <c r="P13" s="1174">
        <f>SUM(P20:P22)</f>
        <v>227</v>
      </c>
      <c r="R13" s="306">
        <f t="shared" si="0"/>
        <v>100</v>
      </c>
    </row>
    <row r="14" spans="1:58" ht="24.9" customHeight="1" x14ac:dyDescent="0.2">
      <c r="A14" s="2198"/>
      <c r="B14" s="424" t="s">
        <v>486</v>
      </c>
      <c r="C14" s="373">
        <f>SUM(C23:C25)</f>
        <v>100990</v>
      </c>
      <c r="D14" s="373">
        <f>SUM(D23:D25)</f>
        <v>26257</v>
      </c>
      <c r="E14" s="373">
        <f>SUM(E23:E25)</f>
        <v>26029</v>
      </c>
      <c r="F14" s="373">
        <f t="shared" si="1"/>
        <v>99</v>
      </c>
      <c r="G14" s="373">
        <f t="shared" si="2"/>
        <v>59</v>
      </c>
      <c r="H14" s="373">
        <f t="shared" si="2"/>
        <v>1</v>
      </c>
      <c r="I14" s="373">
        <f t="shared" si="2"/>
        <v>6</v>
      </c>
      <c r="J14" s="373">
        <f t="shared" si="2"/>
        <v>3</v>
      </c>
      <c r="K14" s="373">
        <f t="shared" si="3"/>
        <v>69</v>
      </c>
      <c r="L14" s="373">
        <f t="shared" si="4"/>
        <v>28</v>
      </c>
      <c r="M14" s="373">
        <f t="shared" si="4"/>
        <v>4</v>
      </c>
      <c r="N14" s="429">
        <f t="shared" si="4"/>
        <v>0</v>
      </c>
      <c r="O14" s="430">
        <f>SUM(O23:O25)</f>
        <v>229</v>
      </c>
      <c r="P14" s="434">
        <f>SUM(P23:P25)</f>
        <v>0</v>
      </c>
      <c r="R14" s="306">
        <f t="shared" si="0"/>
        <v>101</v>
      </c>
    </row>
    <row r="15" spans="1:58" ht="24.9" customHeight="1" x14ac:dyDescent="0.2">
      <c r="A15" s="2198"/>
      <c r="B15" s="424" t="s">
        <v>420</v>
      </c>
      <c r="C15" s="373">
        <f>SUM(C26)</f>
        <v>47490</v>
      </c>
      <c r="D15" s="373">
        <f>SUM(D26)</f>
        <v>12347</v>
      </c>
      <c r="E15" s="373">
        <f>SUM(E26)</f>
        <v>12347</v>
      </c>
      <c r="F15" s="373">
        <f t="shared" si="1"/>
        <v>100</v>
      </c>
      <c r="G15" s="396">
        <f>ROUND(G60/$E60*100,0)</f>
        <v>65</v>
      </c>
      <c r="H15" s="373">
        <f>ROUND(H60/$E60*100,0)</f>
        <v>2</v>
      </c>
      <c r="I15" s="373">
        <f t="shared" si="2"/>
        <v>7</v>
      </c>
      <c r="J15" s="373">
        <f t="shared" si="2"/>
        <v>9</v>
      </c>
      <c r="K15" s="373">
        <f t="shared" si="3"/>
        <v>83</v>
      </c>
      <c r="L15" s="373">
        <f t="shared" si="4"/>
        <v>14</v>
      </c>
      <c r="M15" s="396">
        <f t="shared" si="4"/>
        <v>3</v>
      </c>
      <c r="N15" s="429">
        <f>ROUND(N60/$E60*100,0)</f>
        <v>0</v>
      </c>
      <c r="O15" s="430">
        <f>SUM(O26)</f>
        <v>0</v>
      </c>
      <c r="P15" s="434">
        <f>SUM(P26)</f>
        <v>0</v>
      </c>
      <c r="R15" s="306">
        <f t="shared" si="0"/>
        <v>100</v>
      </c>
    </row>
    <row r="16" spans="1:58" ht="24.9" customHeight="1" x14ac:dyDescent="0.2">
      <c r="A16" s="2198"/>
      <c r="B16" s="424" t="s">
        <v>421</v>
      </c>
      <c r="C16" s="373">
        <f>SUM(C27:C29)</f>
        <v>121223</v>
      </c>
      <c r="D16" s="373">
        <f>SUM(D27:D29)</f>
        <v>31517.58</v>
      </c>
      <c r="E16" s="373">
        <f>SUM(E27:E29)</f>
        <v>31275.58</v>
      </c>
      <c r="F16" s="373">
        <f t="shared" si="1"/>
        <v>99</v>
      </c>
      <c r="G16" s="396">
        <f>ROUND(G61/$E61*100,0)</f>
        <v>57</v>
      </c>
      <c r="H16" s="373">
        <f t="shared" si="2"/>
        <v>4</v>
      </c>
      <c r="I16" s="373">
        <f t="shared" si="2"/>
        <v>14</v>
      </c>
      <c r="J16" s="373">
        <f t="shared" si="2"/>
        <v>2</v>
      </c>
      <c r="K16" s="373">
        <f t="shared" si="3"/>
        <v>77</v>
      </c>
      <c r="L16" s="373">
        <f t="shared" si="4"/>
        <v>8</v>
      </c>
      <c r="M16" s="396">
        <f t="shared" si="4"/>
        <v>15</v>
      </c>
      <c r="N16" s="429">
        <f>ROUND(N61/$E61*100,0)</f>
        <v>0</v>
      </c>
      <c r="O16" s="430">
        <f>SUM(O27:O29)</f>
        <v>112</v>
      </c>
      <c r="P16" s="434">
        <f>SUM(P27:P29)</f>
        <v>130</v>
      </c>
      <c r="R16" s="306">
        <f t="shared" si="0"/>
        <v>100</v>
      </c>
    </row>
    <row r="17" spans="1:21" ht="24.9" customHeight="1" x14ac:dyDescent="0.2">
      <c r="A17" s="2198"/>
      <c r="B17" s="424" t="s">
        <v>147</v>
      </c>
      <c r="C17" s="373">
        <f>SUM(C30)</f>
        <v>9990</v>
      </c>
      <c r="D17" s="373">
        <f>SUM(D30)</f>
        <v>2597</v>
      </c>
      <c r="E17" s="373">
        <f>SUM(E30)</f>
        <v>2597</v>
      </c>
      <c r="F17" s="373">
        <f t="shared" si="1"/>
        <v>100</v>
      </c>
      <c r="G17" s="396">
        <f>ROUND(G62/$E62*100,0)</f>
        <v>61</v>
      </c>
      <c r="H17" s="373">
        <f t="shared" si="2"/>
        <v>1</v>
      </c>
      <c r="I17" s="373">
        <f t="shared" si="2"/>
        <v>24</v>
      </c>
      <c r="J17" s="373">
        <f t="shared" si="2"/>
        <v>0</v>
      </c>
      <c r="K17" s="373">
        <f t="shared" si="3"/>
        <v>86</v>
      </c>
      <c r="L17" s="373">
        <f t="shared" si="4"/>
        <v>1</v>
      </c>
      <c r="M17" s="396">
        <f t="shared" si="4"/>
        <v>12</v>
      </c>
      <c r="N17" s="429">
        <f>ROUND(N62/$E62*100,0)</f>
        <v>1</v>
      </c>
      <c r="O17" s="430">
        <f>SUM(O30)</f>
        <v>0</v>
      </c>
      <c r="P17" s="434">
        <f>SUM(P30)</f>
        <v>0</v>
      </c>
      <c r="R17" s="306">
        <f t="shared" si="0"/>
        <v>100</v>
      </c>
    </row>
    <row r="18" spans="1:21" ht="24.9" customHeight="1" x14ac:dyDescent="0.2">
      <c r="A18" s="2198"/>
      <c r="B18" s="424" t="s">
        <v>422</v>
      </c>
      <c r="C18" s="373">
        <f>SUM(C31:C32)</f>
        <v>13634</v>
      </c>
      <c r="D18" s="373">
        <f>SUM(D31:D32)</f>
        <v>3544.84</v>
      </c>
      <c r="E18" s="373">
        <f>SUM(E31:E32)</f>
        <v>3284.6260000000002</v>
      </c>
      <c r="F18" s="373">
        <f t="shared" si="1"/>
        <v>93</v>
      </c>
      <c r="G18" s="396">
        <f>ROUND(G63/$E63*100,0)</f>
        <v>40</v>
      </c>
      <c r="H18" s="373">
        <f t="shared" ref="H18:J18" si="5">ROUND(H63/$E63*100,0)</f>
        <v>10</v>
      </c>
      <c r="I18" s="373">
        <f t="shared" si="5"/>
        <v>10</v>
      </c>
      <c r="J18" s="373">
        <f t="shared" si="5"/>
        <v>20</v>
      </c>
      <c r="K18" s="373">
        <f t="shared" si="3"/>
        <v>80</v>
      </c>
      <c r="L18" s="373">
        <f t="shared" si="4"/>
        <v>14</v>
      </c>
      <c r="M18" s="396">
        <f t="shared" si="4"/>
        <v>5</v>
      </c>
      <c r="N18" s="429">
        <f t="shared" si="4"/>
        <v>1</v>
      </c>
      <c r="O18" s="430">
        <f>SUM(O31:O32)</f>
        <v>2</v>
      </c>
      <c r="P18" s="434">
        <f>SUM(P31:P32)</f>
        <v>258</v>
      </c>
      <c r="R18" s="306">
        <f t="shared" si="0"/>
        <v>100</v>
      </c>
    </row>
    <row r="19" spans="1:21" ht="24.9" customHeight="1" thickBot="1" x14ac:dyDescent="0.25">
      <c r="A19" s="2199"/>
      <c r="B19" s="468" t="s">
        <v>487</v>
      </c>
      <c r="C19" s="464">
        <f>SUM(C33)</f>
        <v>18400</v>
      </c>
      <c r="D19" s="464">
        <f>SUM(D33)</f>
        <v>4784</v>
      </c>
      <c r="E19" s="464">
        <f>SUM(E33)</f>
        <v>4784</v>
      </c>
      <c r="F19" s="464">
        <f t="shared" si="1"/>
        <v>100</v>
      </c>
      <c r="G19" s="465">
        <f>ROUND(G64/$E64*100,0)</f>
        <v>30</v>
      </c>
      <c r="H19" s="464">
        <f t="shared" ref="H19:J19" si="6">ROUND(H64/$E64*100,0)</f>
        <v>1</v>
      </c>
      <c r="I19" s="464">
        <f t="shared" si="6"/>
        <v>0</v>
      </c>
      <c r="J19" s="464">
        <f t="shared" si="6"/>
        <v>0</v>
      </c>
      <c r="K19" s="464">
        <f t="shared" si="3"/>
        <v>31</v>
      </c>
      <c r="L19" s="464">
        <f t="shared" si="4"/>
        <v>63</v>
      </c>
      <c r="M19" s="465">
        <f t="shared" si="4"/>
        <v>5</v>
      </c>
      <c r="N19" s="466">
        <f t="shared" si="4"/>
        <v>1</v>
      </c>
      <c r="O19" s="775">
        <f>SUM(O33)</f>
        <v>0</v>
      </c>
      <c r="P19" s="824">
        <f>P33</f>
        <v>0</v>
      </c>
      <c r="R19" s="306">
        <f t="shared" si="0"/>
        <v>100</v>
      </c>
    </row>
    <row r="20" spans="1:21" ht="24.9" customHeight="1" x14ac:dyDescent="0.2">
      <c r="A20" s="2246" t="s">
        <v>390</v>
      </c>
      <c r="B20" s="469" t="s">
        <v>448</v>
      </c>
      <c r="C20" s="247">
        <v>10265</v>
      </c>
      <c r="D20" s="248">
        <f>C20*0.26</f>
        <v>2668.9</v>
      </c>
      <c r="E20" s="248">
        <v>2601</v>
      </c>
      <c r="F20" s="248">
        <v>100</v>
      </c>
      <c r="G20" s="248">
        <v>57</v>
      </c>
      <c r="H20" s="248">
        <v>2</v>
      </c>
      <c r="I20" s="248">
        <v>16</v>
      </c>
      <c r="J20" s="248">
        <v>3</v>
      </c>
      <c r="K20" s="248">
        <v>78</v>
      </c>
      <c r="L20" s="248">
        <v>21</v>
      </c>
      <c r="M20" s="248">
        <v>1</v>
      </c>
      <c r="N20" s="699">
        <v>0</v>
      </c>
      <c r="O20" s="825">
        <v>0</v>
      </c>
      <c r="P20" s="826">
        <v>68</v>
      </c>
      <c r="Q20" s="827"/>
      <c r="R20" s="306">
        <f>SUM(L20:N20,K20)</f>
        <v>100</v>
      </c>
    </row>
    <row r="21" spans="1:21" ht="24.9" customHeight="1" x14ac:dyDescent="0.2">
      <c r="A21" s="2247"/>
      <c r="B21" s="369" t="s">
        <v>418</v>
      </c>
      <c r="C21" s="470">
        <v>8410</v>
      </c>
      <c r="D21" s="471">
        <v>2187</v>
      </c>
      <c r="E21" s="471">
        <v>2078</v>
      </c>
      <c r="F21" s="471">
        <v>95</v>
      </c>
      <c r="G21" s="471">
        <v>30</v>
      </c>
      <c r="H21" s="471">
        <v>2.6</v>
      </c>
      <c r="I21" s="471">
        <v>41</v>
      </c>
      <c r="J21" s="471">
        <v>2.7</v>
      </c>
      <c r="K21" s="1536">
        <v>77</v>
      </c>
      <c r="L21" s="1536">
        <v>21</v>
      </c>
      <c r="M21" s="1536">
        <v>2.1</v>
      </c>
      <c r="N21" s="1536">
        <v>0</v>
      </c>
      <c r="O21" s="1485">
        <v>0</v>
      </c>
      <c r="P21" s="1486">
        <v>109</v>
      </c>
      <c r="R21" s="306">
        <f>SUM(L21:N21,K21)</f>
        <v>100.1</v>
      </c>
    </row>
    <row r="22" spans="1:21" ht="24.75" customHeight="1" x14ac:dyDescent="0.2">
      <c r="A22" s="2247"/>
      <c r="B22" s="369" t="s">
        <v>419</v>
      </c>
      <c r="C22" s="1530">
        <v>21010</v>
      </c>
      <c r="D22" s="1531">
        <v>5462</v>
      </c>
      <c r="E22" s="1531">
        <v>5377</v>
      </c>
      <c r="F22" s="1531">
        <v>98</v>
      </c>
      <c r="G22" s="1531">
        <v>30</v>
      </c>
      <c r="H22" s="1531">
        <v>2</v>
      </c>
      <c r="I22" s="1531">
        <v>11</v>
      </c>
      <c r="J22" s="1531">
        <v>3</v>
      </c>
      <c r="K22" s="1536">
        <v>46</v>
      </c>
      <c r="L22" s="1536">
        <v>52</v>
      </c>
      <c r="M22" s="1536">
        <v>2</v>
      </c>
      <c r="N22" s="1536">
        <v>0</v>
      </c>
      <c r="O22" s="1532">
        <v>35</v>
      </c>
      <c r="P22" s="1533">
        <v>50</v>
      </c>
      <c r="R22" s="306">
        <f>SUM(L22:N22,K22)</f>
        <v>100</v>
      </c>
    </row>
    <row r="23" spans="1:21" ht="24.75" customHeight="1" x14ac:dyDescent="0.2">
      <c r="A23" s="2247"/>
      <c r="B23" s="369" t="s">
        <v>486</v>
      </c>
      <c r="C23" s="395">
        <v>43800</v>
      </c>
      <c r="D23" s="302">
        <v>11388</v>
      </c>
      <c r="E23" s="1726">
        <v>11160</v>
      </c>
      <c r="F23" s="1726">
        <v>98</v>
      </c>
      <c r="G23" s="1726">
        <v>63</v>
      </c>
      <c r="H23" s="1726">
        <v>0</v>
      </c>
      <c r="I23" s="1726">
        <v>5</v>
      </c>
      <c r="J23" s="1726">
        <v>2</v>
      </c>
      <c r="K23" s="1726">
        <v>70</v>
      </c>
      <c r="L23" s="1726">
        <v>30</v>
      </c>
      <c r="M23" s="1726">
        <v>0</v>
      </c>
      <c r="N23" s="1726">
        <v>0</v>
      </c>
      <c r="O23" s="426">
        <v>228</v>
      </c>
      <c r="P23" s="411">
        <v>0</v>
      </c>
      <c r="R23" s="306">
        <f t="shared" ref="R23:R33" si="7">SUM(L23:N23,K23)</f>
        <v>100</v>
      </c>
    </row>
    <row r="24" spans="1:21" ht="24.9" customHeight="1" x14ac:dyDescent="0.2">
      <c r="A24" s="2247"/>
      <c r="B24" s="369" t="s">
        <v>449</v>
      </c>
      <c r="C24" s="395">
        <v>10800</v>
      </c>
      <c r="D24" s="302">
        <v>2808</v>
      </c>
      <c r="E24" s="302">
        <v>2808</v>
      </c>
      <c r="F24" s="302">
        <v>100</v>
      </c>
      <c r="G24" s="302">
        <v>48</v>
      </c>
      <c r="H24" s="302">
        <v>3</v>
      </c>
      <c r="I24" s="302">
        <v>2</v>
      </c>
      <c r="J24" s="302">
        <v>6</v>
      </c>
      <c r="K24" s="1726">
        <v>59</v>
      </c>
      <c r="L24" s="1726">
        <v>27</v>
      </c>
      <c r="M24" s="1726">
        <v>14</v>
      </c>
      <c r="N24" s="1726">
        <v>0</v>
      </c>
      <c r="O24" s="426">
        <v>0</v>
      </c>
      <c r="P24" s="411">
        <v>0</v>
      </c>
      <c r="R24" s="1850">
        <f t="shared" si="7"/>
        <v>100</v>
      </c>
    </row>
    <row r="25" spans="1:21" ht="24.9" customHeight="1" x14ac:dyDescent="0.2">
      <c r="A25" s="2247"/>
      <c r="B25" s="369" t="s">
        <v>488</v>
      </c>
      <c r="C25" s="1226">
        <v>46390</v>
      </c>
      <c r="D25" s="1166">
        <v>12061</v>
      </c>
      <c r="E25" s="1166">
        <v>12061</v>
      </c>
      <c r="F25" s="1166">
        <v>100</v>
      </c>
      <c r="G25" s="1166">
        <v>57</v>
      </c>
      <c r="H25" s="1166">
        <v>1</v>
      </c>
      <c r="I25" s="1166">
        <v>7</v>
      </c>
      <c r="J25" s="1166">
        <v>3</v>
      </c>
      <c r="K25" s="1166">
        <v>68</v>
      </c>
      <c r="L25" s="1166">
        <v>27</v>
      </c>
      <c r="M25" s="1166">
        <v>5</v>
      </c>
      <c r="N25" s="1166">
        <v>0</v>
      </c>
      <c r="O25" s="1228">
        <v>1</v>
      </c>
      <c r="P25" s="1229"/>
      <c r="R25" s="306">
        <f t="shared" si="7"/>
        <v>100</v>
      </c>
    </row>
    <row r="26" spans="1:21" ht="24.9" customHeight="1" x14ac:dyDescent="0.2">
      <c r="A26" s="2247"/>
      <c r="B26" s="369" t="s">
        <v>420</v>
      </c>
      <c r="C26" s="1626">
        <v>47490</v>
      </c>
      <c r="D26" s="1626">
        <v>12347</v>
      </c>
      <c r="E26" s="1626">
        <v>12347</v>
      </c>
      <c r="F26" s="1626">
        <v>100</v>
      </c>
      <c r="G26" s="1627">
        <v>65</v>
      </c>
      <c r="H26" s="1626">
        <v>2</v>
      </c>
      <c r="I26" s="1626">
        <v>7</v>
      </c>
      <c r="J26" s="1626">
        <v>9</v>
      </c>
      <c r="K26" s="1626">
        <v>83</v>
      </c>
      <c r="L26" s="1626">
        <v>14</v>
      </c>
      <c r="M26" s="1627">
        <v>3</v>
      </c>
      <c r="N26" s="1628">
        <v>0</v>
      </c>
      <c r="O26" s="1629">
        <v>0</v>
      </c>
      <c r="P26" s="1630">
        <v>0</v>
      </c>
      <c r="R26" s="306">
        <f t="shared" si="7"/>
        <v>100</v>
      </c>
    </row>
    <row r="27" spans="1:21" ht="24.9" customHeight="1" x14ac:dyDescent="0.2">
      <c r="A27" s="2247"/>
      <c r="B27" s="1522" t="s">
        <v>421</v>
      </c>
      <c r="C27" s="1728">
        <v>42890</v>
      </c>
      <c r="D27" s="1726">
        <v>11151</v>
      </c>
      <c r="E27" s="1726">
        <v>11039</v>
      </c>
      <c r="F27" s="1726">
        <f>+E27/D27*100</f>
        <v>98.995605775266796</v>
      </c>
      <c r="G27" s="1726">
        <v>68</v>
      </c>
      <c r="H27" s="1726">
        <v>7</v>
      </c>
      <c r="I27" s="1726">
        <v>10</v>
      </c>
      <c r="J27" s="1726">
        <v>1</v>
      </c>
      <c r="K27" s="1726">
        <v>86</v>
      </c>
      <c r="L27" s="1726">
        <v>3</v>
      </c>
      <c r="M27" s="1726">
        <v>11</v>
      </c>
      <c r="N27" s="1726">
        <v>0</v>
      </c>
      <c r="O27" s="426">
        <v>112</v>
      </c>
      <c r="P27" s="411"/>
      <c r="R27" s="306">
        <f t="shared" si="7"/>
        <v>100</v>
      </c>
    </row>
    <row r="28" spans="1:21" ht="24.9" customHeight="1" x14ac:dyDescent="0.2">
      <c r="A28" s="2247"/>
      <c r="B28" s="369" t="s">
        <v>489</v>
      </c>
      <c r="C28" s="476">
        <v>36750</v>
      </c>
      <c r="D28" s="477">
        <v>9555</v>
      </c>
      <c r="E28" s="477">
        <v>9555</v>
      </c>
      <c r="F28" s="477">
        <v>100</v>
      </c>
      <c r="G28" s="477">
        <v>34</v>
      </c>
      <c r="H28" s="477">
        <v>2</v>
      </c>
      <c r="I28" s="477">
        <v>14</v>
      </c>
      <c r="J28" s="477">
        <v>1</v>
      </c>
      <c r="K28" s="477">
        <v>51</v>
      </c>
      <c r="L28" s="477">
        <v>18</v>
      </c>
      <c r="M28" s="477">
        <v>30</v>
      </c>
      <c r="N28" s="477">
        <v>1</v>
      </c>
      <c r="O28" s="828">
        <v>0</v>
      </c>
      <c r="P28" s="786">
        <v>0</v>
      </c>
      <c r="R28" s="306">
        <f t="shared" si="7"/>
        <v>100</v>
      </c>
    </row>
    <row r="29" spans="1:21" ht="24.9" customHeight="1" x14ac:dyDescent="0.2">
      <c r="A29" s="2247"/>
      <c r="B29" s="829" t="s">
        <v>523</v>
      </c>
      <c r="C29" s="1809">
        <v>41583</v>
      </c>
      <c r="D29" s="1705">
        <f>C29*0.26</f>
        <v>10811.58</v>
      </c>
      <c r="E29" s="1705">
        <v>10681.58</v>
      </c>
      <c r="F29" s="1705">
        <f>E29/D29*100</f>
        <v>98.797585551787989</v>
      </c>
      <c r="G29" s="1705">
        <v>65</v>
      </c>
      <c r="H29" s="1705">
        <v>3</v>
      </c>
      <c r="I29" s="1705">
        <v>18</v>
      </c>
      <c r="J29" s="1705">
        <v>4</v>
      </c>
      <c r="K29" s="1705">
        <f>SUM(G29:J29)</f>
        <v>90</v>
      </c>
      <c r="L29" s="1705">
        <v>5</v>
      </c>
      <c r="M29" s="1705">
        <v>5</v>
      </c>
      <c r="N29" s="1705">
        <v>0</v>
      </c>
      <c r="O29" s="1810">
        <v>0</v>
      </c>
      <c r="P29" s="1705">
        <v>130</v>
      </c>
      <c r="Q29" s="209"/>
      <c r="R29" s="306">
        <f t="shared" si="7"/>
        <v>100</v>
      </c>
      <c r="S29" s="209"/>
      <c r="T29" s="209"/>
      <c r="U29" s="209"/>
    </row>
    <row r="30" spans="1:21" ht="24.9" customHeight="1" x14ac:dyDescent="0.2">
      <c r="A30" s="2247"/>
      <c r="B30" s="369" t="s">
        <v>454</v>
      </c>
      <c r="C30" s="1721">
        <v>9990</v>
      </c>
      <c r="D30" s="1722">
        <v>2597</v>
      </c>
      <c r="E30" s="1722">
        <v>2597</v>
      </c>
      <c r="F30" s="1722">
        <v>100</v>
      </c>
      <c r="G30" s="1725">
        <v>61</v>
      </c>
      <c r="H30" s="1725">
        <v>1</v>
      </c>
      <c r="I30" s="1725">
        <v>24</v>
      </c>
      <c r="J30" s="1725">
        <v>0</v>
      </c>
      <c r="K30" s="1722">
        <v>86</v>
      </c>
      <c r="L30" s="1722">
        <v>1</v>
      </c>
      <c r="M30" s="1722">
        <v>12</v>
      </c>
      <c r="N30" s="1722">
        <v>1</v>
      </c>
      <c r="O30" s="1723">
        <v>0</v>
      </c>
      <c r="P30" s="1724">
        <v>0</v>
      </c>
      <c r="Q30" s="209"/>
      <c r="R30" s="306">
        <f t="shared" si="7"/>
        <v>100</v>
      </c>
      <c r="S30" s="209"/>
      <c r="T30" s="209"/>
      <c r="U30" s="209"/>
    </row>
    <row r="31" spans="1:21" ht="24.9" customHeight="1" x14ac:dyDescent="0.2">
      <c r="A31" s="2247"/>
      <c r="B31" s="369" t="s">
        <v>422</v>
      </c>
      <c r="C31" s="476">
        <v>12533</v>
      </c>
      <c r="D31" s="477">
        <v>3258.58</v>
      </c>
      <c r="E31" s="477">
        <v>3256</v>
      </c>
      <c r="F31" s="477">
        <v>100</v>
      </c>
      <c r="G31" s="477">
        <v>40</v>
      </c>
      <c r="H31" s="477">
        <v>10</v>
      </c>
      <c r="I31" s="477">
        <v>10</v>
      </c>
      <c r="J31" s="477">
        <v>20</v>
      </c>
      <c r="K31" s="477">
        <v>80</v>
      </c>
      <c r="L31" s="477">
        <v>14</v>
      </c>
      <c r="M31" s="477">
        <v>5</v>
      </c>
      <c r="N31" s="477">
        <v>1</v>
      </c>
      <c r="O31" s="712">
        <v>2</v>
      </c>
      <c r="P31" s="786">
        <v>1</v>
      </c>
      <c r="Q31" s="209"/>
      <c r="R31" s="306">
        <f t="shared" si="7"/>
        <v>100</v>
      </c>
      <c r="S31" s="209"/>
      <c r="T31" s="209"/>
      <c r="U31" s="209"/>
    </row>
    <row r="32" spans="1:21" ht="24.9" customHeight="1" x14ac:dyDescent="0.2">
      <c r="A32" s="2247"/>
      <c r="B32" s="284" t="s">
        <v>452</v>
      </c>
      <c r="C32" s="285">
        <v>1101</v>
      </c>
      <c r="D32" s="287">
        <v>286.26</v>
      </c>
      <c r="E32" s="1722">
        <v>28.626000000000001</v>
      </c>
      <c r="F32" s="1722">
        <v>10</v>
      </c>
      <c r="G32" s="1722">
        <v>10</v>
      </c>
      <c r="H32" s="1722">
        <v>10</v>
      </c>
      <c r="I32" s="1722">
        <v>10</v>
      </c>
      <c r="J32" s="1722">
        <v>10</v>
      </c>
      <c r="K32" s="1722">
        <v>40</v>
      </c>
      <c r="L32" s="1722">
        <v>60</v>
      </c>
      <c r="M32" s="1722">
        <v>0</v>
      </c>
      <c r="N32" s="1722">
        <v>0</v>
      </c>
      <c r="O32" s="1939">
        <v>0</v>
      </c>
      <c r="P32" s="1940">
        <v>257</v>
      </c>
      <c r="Q32" s="209"/>
      <c r="R32" s="306">
        <f t="shared" si="7"/>
        <v>100</v>
      </c>
      <c r="S32" s="209"/>
      <c r="T32" s="209"/>
      <c r="U32" s="209"/>
    </row>
    <row r="33" spans="1:21" ht="24.9" customHeight="1" thickBot="1" x14ac:dyDescent="0.25">
      <c r="A33" s="2248"/>
      <c r="B33" s="830" t="s">
        <v>487</v>
      </c>
      <c r="C33" s="479">
        <v>18400</v>
      </c>
      <c r="D33" s="271">
        <v>4784</v>
      </c>
      <c r="E33" s="271">
        <v>4784</v>
      </c>
      <c r="F33" s="271">
        <v>100</v>
      </c>
      <c r="G33" s="271">
        <v>30</v>
      </c>
      <c r="H33" s="271">
        <v>1</v>
      </c>
      <c r="I33" s="271">
        <v>0</v>
      </c>
      <c r="J33" s="271">
        <v>0</v>
      </c>
      <c r="K33" s="271">
        <v>31</v>
      </c>
      <c r="L33" s="271">
        <v>63</v>
      </c>
      <c r="M33" s="271">
        <v>5</v>
      </c>
      <c r="N33" s="271">
        <v>1</v>
      </c>
      <c r="O33" s="831">
        <v>0</v>
      </c>
      <c r="P33" s="278">
        <v>0</v>
      </c>
      <c r="Q33" s="209"/>
      <c r="R33" s="306">
        <f t="shared" si="7"/>
        <v>100</v>
      </c>
      <c r="S33" s="209"/>
      <c r="T33" s="209"/>
      <c r="U33" s="209"/>
    </row>
    <row r="34" spans="1:21" x14ac:dyDescent="0.2">
      <c r="A34" s="1361" t="s">
        <v>708</v>
      </c>
      <c r="C34" s="209"/>
      <c r="D34" s="209"/>
      <c r="E34" s="209"/>
      <c r="F34" s="209"/>
    </row>
    <row r="36" spans="1:21" x14ac:dyDescent="0.2">
      <c r="C36" s="209"/>
      <c r="D36" s="209"/>
      <c r="E36" s="209"/>
      <c r="F36" s="209"/>
      <c r="G36" s="209"/>
      <c r="H36" s="209"/>
      <c r="I36" s="209"/>
      <c r="J36" s="209"/>
      <c r="K36" s="209"/>
      <c r="L36" s="209"/>
      <c r="M36" s="209"/>
    </row>
    <row r="37" spans="1:21" x14ac:dyDescent="0.2">
      <c r="C37" s="209"/>
      <c r="D37" s="209" t="s">
        <v>140</v>
      </c>
      <c r="F37" s="209"/>
      <c r="G37" s="209"/>
      <c r="H37" s="209"/>
      <c r="I37" s="209"/>
      <c r="J37" s="209"/>
      <c r="K37" s="209"/>
      <c r="L37" s="209"/>
      <c r="M37" s="209"/>
      <c r="N37" s="209"/>
      <c r="O37" s="209"/>
      <c r="P37" s="209"/>
      <c r="Q37" s="209"/>
      <c r="R37" s="481"/>
      <c r="S37" s="209"/>
      <c r="T37" s="209"/>
      <c r="U37" s="209"/>
    </row>
    <row r="38" spans="1:21" x14ac:dyDescent="0.2">
      <c r="B38" s="209"/>
      <c r="C38" s="209"/>
      <c r="D38" s="209" t="s">
        <v>141</v>
      </c>
      <c r="F38" s="209"/>
      <c r="G38" s="209"/>
      <c r="H38" s="209"/>
      <c r="I38" s="209"/>
      <c r="J38" s="209"/>
      <c r="K38" s="209"/>
      <c r="L38" s="209"/>
      <c r="M38" s="209"/>
      <c r="N38" s="209"/>
      <c r="O38" s="209"/>
      <c r="P38" s="209"/>
      <c r="Q38" s="209"/>
      <c r="R38" s="481"/>
      <c r="S38" s="209"/>
      <c r="T38" s="209"/>
      <c r="U38" s="209"/>
    </row>
    <row r="39" spans="1:21" x14ac:dyDescent="0.2">
      <c r="D39" s="482" t="s">
        <v>142</v>
      </c>
      <c r="E39" s="482" t="s">
        <v>143</v>
      </c>
      <c r="F39" s="483" t="s">
        <v>144</v>
      </c>
      <c r="G39" s="483" t="s">
        <v>145</v>
      </c>
      <c r="H39" s="483" t="s">
        <v>146</v>
      </c>
      <c r="I39" s="482" t="s">
        <v>147</v>
      </c>
      <c r="J39" s="482" t="s">
        <v>148</v>
      </c>
      <c r="K39" s="482" t="s">
        <v>216</v>
      </c>
      <c r="L39" s="209"/>
    </row>
    <row r="40" spans="1:21" x14ac:dyDescent="0.2">
      <c r="D40" s="482" t="s">
        <v>149</v>
      </c>
      <c r="E40" s="482">
        <v>1.27</v>
      </c>
      <c r="F40" s="483">
        <v>1.18</v>
      </c>
      <c r="G40" s="483">
        <v>1.2</v>
      </c>
      <c r="H40" s="483">
        <v>1.27</v>
      </c>
      <c r="I40" s="482">
        <v>1.21</v>
      </c>
      <c r="J40" s="482">
        <v>1.41</v>
      </c>
      <c r="K40" s="482">
        <v>1.44</v>
      </c>
      <c r="L40" s="209"/>
    </row>
    <row r="41" spans="1:21" x14ac:dyDescent="0.2">
      <c r="D41" s="482" t="s">
        <v>217</v>
      </c>
      <c r="E41" s="2239">
        <v>0.26</v>
      </c>
      <c r="F41" s="2239"/>
      <c r="G41" s="2239"/>
      <c r="H41" s="2239"/>
      <c r="I41" s="2239"/>
      <c r="J41" s="2239"/>
      <c r="K41" s="2239"/>
      <c r="L41" s="209"/>
    </row>
    <row r="42" spans="1:21" x14ac:dyDescent="0.2">
      <c r="F42" s="486"/>
      <c r="G42" s="486"/>
      <c r="H42" s="486"/>
    </row>
    <row r="43" spans="1:21" x14ac:dyDescent="0.2">
      <c r="D43" s="486" t="s">
        <v>150</v>
      </c>
      <c r="F43" s="486"/>
      <c r="G43" s="486"/>
      <c r="H43" s="486"/>
    </row>
    <row r="44" spans="1:21" x14ac:dyDescent="0.2">
      <c r="D44" s="486" t="s">
        <v>151</v>
      </c>
      <c r="F44" s="209"/>
      <c r="G44" s="209"/>
      <c r="H44" s="209"/>
    </row>
    <row r="45" spans="1:21" x14ac:dyDescent="0.2">
      <c r="C45" s="209"/>
      <c r="D45" s="486" t="s">
        <v>152</v>
      </c>
      <c r="E45" s="209"/>
      <c r="F45" s="209"/>
      <c r="G45" s="209"/>
      <c r="H45" s="209"/>
      <c r="I45" s="209"/>
      <c r="J45" s="209"/>
      <c r="K45" s="209"/>
      <c r="L45" s="209"/>
      <c r="M45" s="209"/>
      <c r="N45" s="209"/>
      <c r="O45" s="209"/>
      <c r="P45" s="209"/>
    </row>
    <row r="46" spans="1:21" x14ac:dyDescent="0.2">
      <c r="D46" s="486" t="s">
        <v>153</v>
      </c>
    </row>
    <row r="48" spans="1:21" ht="16.8" thickBot="1" x14ac:dyDescent="0.25">
      <c r="B48" s="208" t="s">
        <v>204</v>
      </c>
    </row>
    <row r="49" spans="1:16" ht="18" customHeight="1" x14ac:dyDescent="0.2">
      <c r="A49" s="2226" t="s">
        <v>155</v>
      </c>
      <c r="B49" s="2227"/>
      <c r="C49" s="487"/>
      <c r="D49" s="487"/>
      <c r="E49" s="488"/>
      <c r="F49" s="490"/>
      <c r="G49" s="490"/>
      <c r="H49" s="490" t="s">
        <v>184</v>
      </c>
      <c r="I49" s="490"/>
      <c r="J49" s="490"/>
      <c r="K49" s="490"/>
      <c r="L49" s="490"/>
      <c r="M49" s="490"/>
      <c r="N49" s="490"/>
      <c r="O49" s="490"/>
      <c r="P49" s="441"/>
    </row>
    <row r="50" spans="1:16" ht="18" customHeight="1" x14ac:dyDescent="0.2">
      <c r="A50" s="2228"/>
      <c r="B50" s="2209"/>
      <c r="C50" s="491" t="s">
        <v>124</v>
      </c>
      <c r="D50" s="491" t="s">
        <v>185</v>
      </c>
      <c r="E50" s="444" t="s">
        <v>125</v>
      </c>
      <c r="F50" s="445"/>
      <c r="G50" s="492"/>
      <c r="H50" s="493"/>
      <c r="I50" s="493" t="s">
        <v>126</v>
      </c>
      <c r="J50" s="495"/>
      <c r="K50" s="495"/>
      <c r="L50" s="495"/>
      <c r="M50" s="495"/>
      <c r="N50" s="496"/>
      <c r="O50" s="203"/>
      <c r="P50" s="446" t="s">
        <v>127</v>
      </c>
    </row>
    <row r="51" spans="1:16" ht="18" customHeight="1" x14ac:dyDescent="0.2">
      <c r="A51" s="2228"/>
      <c r="B51" s="2209"/>
      <c r="C51" s="491" t="s">
        <v>128</v>
      </c>
      <c r="D51" s="491" t="s">
        <v>129</v>
      </c>
      <c r="E51" s="447" t="s">
        <v>130</v>
      </c>
      <c r="F51" s="447" t="s">
        <v>131</v>
      </c>
      <c r="G51" s="497"/>
      <c r="H51" s="498"/>
      <c r="I51" s="498" t="s">
        <v>134</v>
      </c>
      <c r="J51" s="498"/>
      <c r="K51" s="499"/>
      <c r="L51" s="451" t="s">
        <v>135</v>
      </c>
      <c r="M51" s="449" t="s">
        <v>136</v>
      </c>
      <c r="N51" s="1834" t="s">
        <v>137</v>
      </c>
      <c r="O51" s="832"/>
      <c r="P51" s="446" t="s">
        <v>132</v>
      </c>
    </row>
    <row r="52" spans="1:16" ht="18" customHeight="1" x14ac:dyDescent="0.2">
      <c r="A52" s="2228"/>
      <c r="B52" s="2209"/>
      <c r="C52" s="491"/>
      <c r="D52" s="812"/>
      <c r="E52" s="453"/>
      <c r="F52" s="447" t="s">
        <v>130</v>
      </c>
      <c r="G52" s="449" t="s">
        <v>133</v>
      </c>
      <c r="H52" s="449" t="s">
        <v>165</v>
      </c>
      <c r="I52" s="449" t="s">
        <v>138</v>
      </c>
      <c r="J52" s="444" t="s">
        <v>139</v>
      </c>
      <c r="K52" s="449" t="s">
        <v>85</v>
      </c>
      <c r="L52" s="500"/>
      <c r="M52" s="453"/>
      <c r="N52" s="1835"/>
      <c r="O52" s="500"/>
      <c r="P52" s="455"/>
    </row>
    <row r="53" spans="1:16" ht="18" customHeight="1" thickBot="1" x14ac:dyDescent="0.25">
      <c r="A53" s="2229"/>
      <c r="B53" s="2211"/>
      <c r="C53" s="447" t="s">
        <v>167</v>
      </c>
      <c r="D53" s="447" t="s">
        <v>167</v>
      </c>
      <c r="E53" s="447" t="s">
        <v>167</v>
      </c>
      <c r="F53" s="447" t="s">
        <v>166</v>
      </c>
      <c r="G53" s="456"/>
      <c r="H53" s="447" t="s">
        <v>164</v>
      </c>
      <c r="I53" s="447"/>
      <c r="J53" s="447" t="s">
        <v>162</v>
      </c>
      <c r="K53" s="447"/>
      <c r="L53" s="447"/>
      <c r="M53" s="447"/>
      <c r="N53" s="1836"/>
      <c r="O53" s="832"/>
      <c r="P53" s="446" t="s">
        <v>167</v>
      </c>
    </row>
    <row r="54" spans="1:16" ht="18" customHeight="1" thickBot="1" x14ac:dyDescent="0.25">
      <c r="A54" s="2230" t="s">
        <v>93</v>
      </c>
      <c r="B54" s="2108"/>
      <c r="C54" s="459">
        <f>SUM(C55:C57)</f>
        <v>351412</v>
      </c>
      <c r="D54" s="459">
        <f>SUM(D55:D57)</f>
        <v>91365.32</v>
      </c>
      <c r="E54" s="459">
        <f>SUM(E55:E57)</f>
        <v>90373.206000000006</v>
      </c>
      <c r="F54" s="459">
        <f>ROUND(E54/D54*100,0)</f>
        <v>99</v>
      </c>
      <c r="G54" s="460">
        <f t="shared" ref="G54:P54" si="8">SUM(G55:G57)</f>
        <v>49020.909599999999</v>
      </c>
      <c r="H54" s="459">
        <f t="shared" si="8"/>
        <v>2351.9279999999999</v>
      </c>
      <c r="I54" s="459">
        <f t="shared" si="8"/>
        <v>9498.3570000000018</v>
      </c>
      <c r="J54" s="459">
        <f t="shared" si="8"/>
        <v>3447.4518000000003</v>
      </c>
      <c r="K54" s="459">
        <f t="shared" si="8"/>
        <v>64318.646399999998</v>
      </c>
      <c r="L54" s="459">
        <f t="shared" si="8"/>
        <v>18967.8946</v>
      </c>
      <c r="M54" s="460">
        <f t="shared" si="8"/>
        <v>6872.277</v>
      </c>
      <c r="N54" s="1837">
        <f t="shared" si="8"/>
        <v>201.92000000000002</v>
      </c>
      <c r="O54" s="461"/>
      <c r="P54" s="462">
        <f t="shared" si="8"/>
        <v>67.900000000000091</v>
      </c>
    </row>
    <row r="55" spans="1:16" ht="18" customHeight="1" x14ac:dyDescent="0.2">
      <c r="A55" s="2082" t="s">
        <v>92</v>
      </c>
      <c r="B55" s="2056"/>
      <c r="C55" s="371">
        <f>SUM(C58:C60)</f>
        <v>188165</v>
      </c>
      <c r="D55" s="371">
        <f>SUM(D58:D60)</f>
        <v>48921.9</v>
      </c>
      <c r="E55" s="371">
        <f>SUM(E58:E60)</f>
        <v>48432</v>
      </c>
      <c r="F55" s="371">
        <f t="shared" ref="F55:F64" si="9">ROUND(E55/D55*100,0)</f>
        <v>99</v>
      </c>
      <c r="G55" s="372">
        <f t="shared" ref="G55:P55" si="10">SUM(G58:G60)</f>
        <v>26998.03</v>
      </c>
      <c r="H55" s="371">
        <f t="shared" si="10"/>
        <v>665.37799999999993</v>
      </c>
      <c r="I55" s="371">
        <f t="shared" si="10"/>
        <v>4182.33</v>
      </c>
      <c r="J55" s="371">
        <f t="shared" si="10"/>
        <v>2160.1860000000001</v>
      </c>
      <c r="K55" s="371">
        <f t="shared" si="10"/>
        <v>34005.923999999999</v>
      </c>
      <c r="L55" s="371">
        <f t="shared" si="10"/>
        <v>12869.839999999998</v>
      </c>
      <c r="M55" s="372">
        <f t="shared" si="10"/>
        <v>1543.768</v>
      </c>
      <c r="N55" s="1838">
        <f t="shared" si="10"/>
        <v>0</v>
      </c>
      <c r="O55" s="374"/>
      <c r="P55" s="397">
        <f t="shared" si="10"/>
        <v>67.900000000000091</v>
      </c>
    </row>
    <row r="56" spans="1:16" ht="18" customHeight="1" x14ac:dyDescent="0.2">
      <c r="A56" s="2083" t="s">
        <v>94</v>
      </c>
      <c r="B56" s="2050"/>
      <c r="C56" s="373">
        <f>SUM(C61:C62)</f>
        <v>131213</v>
      </c>
      <c r="D56" s="373">
        <f>SUM(D61:D62)</f>
        <v>34114.58</v>
      </c>
      <c r="E56" s="373">
        <f>SUM(E61:E62)</f>
        <v>33872.58</v>
      </c>
      <c r="F56" s="373">
        <f t="shared" si="9"/>
        <v>99</v>
      </c>
      <c r="G56" s="396">
        <f t="shared" ref="G56:P56" si="11">SUM(G61:G62)</f>
        <v>19282.417000000001</v>
      </c>
      <c r="H56" s="373">
        <f t="shared" si="11"/>
        <v>1310.2474</v>
      </c>
      <c r="I56" s="373">
        <f t="shared" si="11"/>
        <v>4987.5644000000002</v>
      </c>
      <c r="J56" s="373">
        <f t="shared" si="11"/>
        <v>633.20319999999992</v>
      </c>
      <c r="K56" s="373">
        <f t="shared" si="11"/>
        <v>26213.432000000001</v>
      </c>
      <c r="L56" s="373">
        <f t="shared" si="11"/>
        <v>2611.1190000000001</v>
      </c>
      <c r="M56" s="396">
        <f t="shared" si="11"/>
        <v>4926.509</v>
      </c>
      <c r="N56" s="1839">
        <f t="shared" si="11"/>
        <v>121.52</v>
      </c>
      <c r="O56" s="429"/>
      <c r="P56" s="463">
        <f t="shared" si="11"/>
        <v>0</v>
      </c>
    </row>
    <row r="57" spans="1:16" ht="18" customHeight="1" thickBot="1" x14ac:dyDescent="0.25">
      <c r="A57" s="2091" t="s">
        <v>95</v>
      </c>
      <c r="B57" s="2064"/>
      <c r="C57" s="464">
        <f>SUM(C63:C64)</f>
        <v>32034</v>
      </c>
      <c r="D57" s="464">
        <f>SUM(D63:D64)</f>
        <v>8328.84</v>
      </c>
      <c r="E57" s="464">
        <f>SUM(E63:E64)</f>
        <v>8068.6260000000002</v>
      </c>
      <c r="F57" s="464">
        <f t="shared" si="9"/>
        <v>97</v>
      </c>
      <c r="G57" s="465">
        <f t="shared" ref="G57:P57" si="12">SUM(G63:G64)</f>
        <v>2740.4625999999998</v>
      </c>
      <c r="H57" s="464">
        <f t="shared" si="12"/>
        <v>376.30259999999998</v>
      </c>
      <c r="I57" s="464">
        <f t="shared" si="12"/>
        <v>328.46260000000001</v>
      </c>
      <c r="J57" s="464">
        <f t="shared" si="12"/>
        <v>654.06260000000009</v>
      </c>
      <c r="K57" s="464">
        <f t="shared" si="12"/>
        <v>4099.2903999999999</v>
      </c>
      <c r="L57" s="464">
        <f t="shared" si="12"/>
        <v>3486.9355999999998</v>
      </c>
      <c r="M57" s="465">
        <f t="shared" si="12"/>
        <v>402</v>
      </c>
      <c r="N57" s="1840">
        <f t="shared" si="12"/>
        <v>80.400000000000006</v>
      </c>
      <c r="O57" s="466"/>
      <c r="P57" s="467">
        <f t="shared" si="12"/>
        <v>0</v>
      </c>
    </row>
    <row r="58" spans="1:16" ht="18" customHeight="1" x14ac:dyDescent="0.2">
      <c r="A58" s="2221" t="s">
        <v>123</v>
      </c>
      <c r="B58" s="370" t="s">
        <v>96</v>
      </c>
      <c r="C58" s="371">
        <f>SUM(C65:C67)</f>
        <v>39685</v>
      </c>
      <c r="D58" s="371">
        <f>SUM(D65:D67)</f>
        <v>10317.9</v>
      </c>
      <c r="E58" s="371">
        <f>SUM(E65:E67)</f>
        <v>10056</v>
      </c>
      <c r="F58" s="371">
        <f t="shared" si="9"/>
        <v>97</v>
      </c>
      <c r="G58" s="372">
        <f t="shared" ref="G58:P58" si="13">SUM(G65:G67)</f>
        <v>3719.0699999999997</v>
      </c>
      <c r="H58" s="371">
        <f t="shared" si="13"/>
        <v>213.58800000000002</v>
      </c>
      <c r="I58" s="371">
        <f t="shared" si="13"/>
        <v>1859.6100000000001</v>
      </c>
      <c r="J58" s="371">
        <f t="shared" si="13"/>
        <v>295.44600000000003</v>
      </c>
      <c r="K58" s="371">
        <f t="shared" si="13"/>
        <v>6087.7139999999999</v>
      </c>
      <c r="L58" s="371">
        <f t="shared" si="13"/>
        <v>3778.63</v>
      </c>
      <c r="M58" s="372">
        <f t="shared" si="13"/>
        <v>177.18800000000002</v>
      </c>
      <c r="N58" s="1838">
        <f t="shared" si="13"/>
        <v>0</v>
      </c>
      <c r="O58" s="374"/>
      <c r="P58" s="397">
        <f t="shared" si="13"/>
        <v>67.900000000000091</v>
      </c>
    </row>
    <row r="59" spans="1:16" ht="18" customHeight="1" x14ac:dyDescent="0.2">
      <c r="A59" s="2222"/>
      <c r="B59" s="424" t="s">
        <v>97</v>
      </c>
      <c r="C59" s="373">
        <f>SUM(C68:C70)</f>
        <v>100990</v>
      </c>
      <c r="D59" s="373">
        <f>SUM(D68:D70)</f>
        <v>26257</v>
      </c>
      <c r="E59" s="373">
        <f>SUM(E68:E70)</f>
        <v>26029</v>
      </c>
      <c r="F59" s="373">
        <f t="shared" si="9"/>
        <v>99</v>
      </c>
      <c r="G59" s="396">
        <f t="shared" ref="G59:P59" si="14">SUM(G68:G70)</f>
        <v>15253.41</v>
      </c>
      <c r="H59" s="373">
        <f t="shared" si="14"/>
        <v>204.85</v>
      </c>
      <c r="I59" s="373">
        <f t="shared" si="14"/>
        <v>1458.4299999999998</v>
      </c>
      <c r="J59" s="373">
        <f t="shared" si="14"/>
        <v>753.51</v>
      </c>
      <c r="K59" s="373">
        <f t="shared" si="14"/>
        <v>17670.199999999997</v>
      </c>
      <c r="L59" s="373">
        <f t="shared" si="14"/>
        <v>7362.6299999999992</v>
      </c>
      <c r="M59" s="396">
        <f t="shared" si="14"/>
        <v>996.17</v>
      </c>
      <c r="N59" s="1839">
        <f t="shared" si="14"/>
        <v>0</v>
      </c>
      <c r="O59" s="429"/>
      <c r="P59" s="463">
        <f t="shared" si="14"/>
        <v>0</v>
      </c>
    </row>
    <row r="60" spans="1:16" ht="18" customHeight="1" x14ac:dyDescent="0.2">
      <c r="A60" s="2222"/>
      <c r="B60" s="424" t="s">
        <v>98</v>
      </c>
      <c r="C60" s="373">
        <f>SUM(C71)</f>
        <v>47490</v>
      </c>
      <c r="D60" s="373">
        <f>SUM(D71)</f>
        <v>12347</v>
      </c>
      <c r="E60" s="373">
        <f>SUM(E71)</f>
        <v>12347</v>
      </c>
      <c r="F60" s="373">
        <f t="shared" si="9"/>
        <v>100</v>
      </c>
      <c r="G60" s="396">
        <f t="shared" ref="G60:P60" si="15">SUM(G71)</f>
        <v>8025.55</v>
      </c>
      <c r="H60" s="373">
        <f t="shared" si="15"/>
        <v>246.94</v>
      </c>
      <c r="I60" s="373">
        <f t="shared" si="15"/>
        <v>864.29</v>
      </c>
      <c r="J60" s="373">
        <f t="shared" si="15"/>
        <v>1111.23</v>
      </c>
      <c r="K60" s="373">
        <f t="shared" si="15"/>
        <v>10248.009999999998</v>
      </c>
      <c r="L60" s="373">
        <f t="shared" si="15"/>
        <v>1728.58</v>
      </c>
      <c r="M60" s="396">
        <f t="shared" si="15"/>
        <v>370.41</v>
      </c>
      <c r="N60" s="1839">
        <f t="shared" si="15"/>
        <v>0</v>
      </c>
      <c r="O60" s="429"/>
      <c r="P60" s="463">
        <f t="shared" si="15"/>
        <v>0</v>
      </c>
    </row>
    <row r="61" spans="1:16" ht="18" customHeight="1" x14ac:dyDescent="0.2">
      <c r="A61" s="2222"/>
      <c r="B61" s="424" t="s">
        <v>99</v>
      </c>
      <c r="C61" s="373">
        <f>SUM(C72:C74)</f>
        <v>121223</v>
      </c>
      <c r="D61" s="373">
        <f>SUM(D72:D74)</f>
        <v>31517.58</v>
      </c>
      <c r="E61" s="373">
        <f>SUM(E72:E74)</f>
        <v>31275.58</v>
      </c>
      <c r="F61" s="373">
        <f t="shared" si="9"/>
        <v>99</v>
      </c>
      <c r="G61" s="396">
        <f t="shared" ref="G61:P61" si="16">SUM(G72:G74)</f>
        <v>17698.246999999999</v>
      </c>
      <c r="H61" s="373">
        <f t="shared" si="16"/>
        <v>1284.2773999999999</v>
      </c>
      <c r="I61" s="373">
        <f t="shared" si="16"/>
        <v>4364.2844000000005</v>
      </c>
      <c r="J61" s="373">
        <f t="shared" si="16"/>
        <v>633.20319999999992</v>
      </c>
      <c r="K61" s="373">
        <f t="shared" si="16"/>
        <v>23980.011999999999</v>
      </c>
      <c r="L61" s="373">
        <f t="shared" si="16"/>
        <v>2585.1490000000003</v>
      </c>
      <c r="M61" s="396">
        <f t="shared" si="16"/>
        <v>4614.8689999999997</v>
      </c>
      <c r="N61" s="1839">
        <f t="shared" si="16"/>
        <v>95.55</v>
      </c>
      <c r="O61" s="429"/>
      <c r="P61" s="463">
        <f t="shared" si="16"/>
        <v>0</v>
      </c>
    </row>
    <row r="62" spans="1:16" ht="18" customHeight="1" x14ac:dyDescent="0.2">
      <c r="A62" s="2222"/>
      <c r="B62" s="424" t="s">
        <v>100</v>
      </c>
      <c r="C62" s="373">
        <f>SUM(C75)</f>
        <v>9990</v>
      </c>
      <c r="D62" s="373">
        <f>SUM(D75)</f>
        <v>2597</v>
      </c>
      <c r="E62" s="373">
        <f>SUM(E75)</f>
        <v>2597</v>
      </c>
      <c r="F62" s="373">
        <f t="shared" si="9"/>
        <v>100</v>
      </c>
      <c r="G62" s="396">
        <f t="shared" ref="G62:P62" si="17">SUM(G75)</f>
        <v>1584.17</v>
      </c>
      <c r="H62" s="373">
        <f t="shared" si="17"/>
        <v>25.97</v>
      </c>
      <c r="I62" s="373">
        <f t="shared" si="17"/>
        <v>623.28</v>
      </c>
      <c r="J62" s="373">
        <f t="shared" si="17"/>
        <v>0</v>
      </c>
      <c r="K62" s="373">
        <f t="shared" si="17"/>
        <v>2233.42</v>
      </c>
      <c r="L62" s="373">
        <f t="shared" si="17"/>
        <v>25.97</v>
      </c>
      <c r="M62" s="396">
        <f t="shared" si="17"/>
        <v>311.64</v>
      </c>
      <c r="N62" s="1839">
        <f t="shared" si="17"/>
        <v>25.97</v>
      </c>
      <c r="O62" s="429"/>
      <c r="P62" s="463">
        <f t="shared" si="17"/>
        <v>0</v>
      </c>
    </row>
    <row r="63" spans="1:16" ht="18" customHeight="1" x14ac:dyDescent="0.2">
      <c r="A63" s="2222"/>
      <c r="B63" s="424" t="s">
        <v>101</v>
      </c>
      <c r="C63" s="373">
        <f>SUM(C76:C77)</f>
        <v>13634</v>
      </c>
      <c r="D63" s="373">
        <f>SUM(D76:D77)</f>
        <v>3544.84</v>
      </c>
      <c r="E63" s="373">
        <f>SUM(E76:E77)</f>
        <v>3284.6260000000002</v>
      </c>
      <c r="F63" s="373">
        <f t="shared" si="9"/>
        <v>93</v>
      </c>
      <c r="G63" s="396">
        <f t="shared" ref="G63:P63" si="18">SUM(G76:G77)</f>
        <v>1305.2626</v>
      </c>
      <c r="H63" s="373">
        <f t="shared" si="18"/>
        <v>328.46260000000001</v>
      </c>
      <c r="I63" s="373">
        <f t="shared" si="18"/>
        <v>328.46260000000001</v>
      </c>
      <c r="J63" s="373">
        <f t="shared" si="18"/>
        <v>654.06260000000009</v>
      </c>
      <c r="K63" s="373">
        <f t="shared" si="18"/>
        <v>2616.2504000000004</v>
      </c>
      <c r="L63" s="373">
        <f t="shared" si="18"/>
        <v>473.01559999999995</v>
      </c>
      <c r="M63" s="396">
        <f t="shared" si="18"/>
        <v>162.80000000000001</v>
      </c>
      <c r="N63" s="1839">
        <f t="shared" si="18"/>
        <v>32.56</v>
      </c>
      <c r="O63" s="429"/>
      <c r="P63" s="463">
        <f t="shared" si="18"/>
        <v>0</v>
      </c>
    </row>
    <row r="64" spans="1:16" ht="18" customHeight="1" thickBot="1" x14ac:dyDescent="0.25">
      <c r="A64" s="2223"/>
      <c r="B64" s="468" t="s">
        <v>104</v>
      </c>
      <c r="C64" s="464">
        <f>SUM(C78)</f>
        <v>18400</v>
      </c>
      <c r="D64" s="464">
        <f>SUM(D78)</f>
        <v>4784</v>
      </c>
      <c r="E64" s="464">
        <f>SUM(E78)</f>
        <v>4784</v>
      </c>
      <c r="F64" s="464">
        <f t="shared" si="9"/>
        <v>100</v>
      </c>
      <c r="G64" s="465">
        <f t="shared" ref="G64:P64" si="19">SUM(G78)</f>
        <v>1435.2</v>
      </c>
      <c r="H64" s="464">
        <f t="shared" si="19"/>
        <v>47.84</v>
      </c>
      <c r="I64" s="464">
        <f t="shared" si="19"/>
        <v>0</v>
      </c>
      <c r="J64" s="464">
        <f t="shared" si="19"/>
        <v>0</v>
      </c>
      <c r="K64" s="464">
        <f t="shared" si="19"/>
        <v>1483.04</v>
      </c>
      <c r="L64" s="464">
        <f t="shared" si="19"/>
        <v>3013.92</v>
      </c>
      <c r="M64" s="465">
        <f t="shared" si="19"/>
        <v>239.2</v>
      </c>
      <c r="N64" s="1840">
        <f t="shared" si="19"/>
        <v>47.84</v>
      </c>
      <c r="O64" s="466"/>
      <c r="P64" s="467">
        <f t="shared" si="19"/>
        <v>0</v>
      </c>
    </row>
    <row r="65" spans="1:19" ht="18" customHeight="1" x14ac:dyDescent="0.2">
      <c r="A65" s="2218" t="s">
        <v>110</v>
      </c>
      <c r="B65" s="501" t="s">
        <v>109</v>
      </c>
      <c r="C65" s="247">
        <f>C20</f>
        <v>10265</v>
      </c>
      <c r="D65" s="247">
        <f>D20</f>
        <v>2668.9</v>
      </c>
      <c r="E65" s="247">
        <f>E20</f>
        <v>2601</v>
      </c>
      <c r="F65" s="247">
        <f>F20</f>
        <v>100</v>
      </c>
      <c r="G65" s="248">
        <f>$E20*G20/100</f>
        <v>1482.57</v>
      </c>
      <c r="H65" s="248">
        <f>$E20*H20/100</f>
        <v>52.02</v>
      </c>
      <c r="I65" s="248">
        <f>$E20*I20/100</f>
        <v>416.16</v>
      </c>
      <c r="J65" s="248">
        <f>$E20*J20/100</f>
        <v>78.03</v>
      </c>
      <c r="K65" s="248">
        <f>SUM(G65:J65)</f>
        <v>2028.78</v>
      </c>
      <c r="L65" s="248">
        <f t="shared" ref="L65:N78" si="20">$E20*L20/100</f>
        <v>546.21</v>
      </c>
      <c r="M65" s="248">
        <f t="shared" si="20"/>
        <v>26.01</v>
      </c>
      <c r="N65" s="1841">
        <f t="shared" si="20"/>
        <v>0</v>
      </c>
      <c r="O65" s="1833"/>
      <c r="P65" s="249">
        <f>D65-E65</f>
        <v>67.900000000000091</v>
      </c>
      <c r="R65" s="306">
        <f>SUM(K65:N65)</f>
        <v>2601</v>
      </c>
      <c r="S65" s="806">
        <f>SUM(K65:P65)</f>
        <v>2668.9</v>
      </c>
    </row>
    <row r="66" spans="1:19" ht="18" customHeight="1" x14ac:dyDescent="0.2">
      <c r="A66" s="2219"/>
      <c r="B66" s="369" t="s">
        <v>114</v>
      </c>
      <c r="C66" s="395">
        <f t="shared" ref="C66:F78" si="21">C21</f>
        <v>8410</v>
      </c>
      <c r="D66" s="395">
        <f t="shared" si="21"/>
        <v>2187</v>
      </c>
      <c r="E66" s="395">
        <f t="shared" si="21"/>
        <v>2078</v>
      </c>
      <c r="F66" s="395">
        <f t="shared" si="21"/>
        <v>95</v>
      </c>
      <c r="G66" s="302">
        <f t="shared" ref="G66:H78" si="22">$E21*G21/100</f>
        <v>623.4</v>
      </c>
      <c r="H66" s="302">
        <f t="shared" si="22"/>
        <v>54.027999999999999</v>
      </c>
      <c r="I66" s="302">
        <f t="shared" ref="I66:J78" si="23">$E21*I21/100</f>
        <v>851.98</v>
      </c>
      <c r="J66" s="302">
        <f t="shared" si="23"/>
        <v>56.106000000000002</v>
      </c>
      <c r="K66" s="302">
        <f t="shared" ref="K66:K78" si="24">SUM(G66:J66)</f>
        <v>1585.5139999999999</v>
      </c>
      <c r="L66" s="302">
        <f t="shared" si="20"/>
        <v>436.38</v>
      </c>
      <c r="M66" s="302">
        <f t="shared" si="20"/>
        <v>43.638000000000005</v>
      </c>
      <c r="N66" s="426">
        <f t="shared" si="20"/>
        <v>0</v>
      </c>
      <c r="O66" s="428"/>
      <c r="P66" s="503"/>
      <c r="R66" s="306">
        <f t="shared" ref="R66:R78" si="25">SUM(K66:N66)</f>
        <v>2065.5319999999997</v>
      </c>
      <c r="S66" s="806">
        <f t="shared" ref="S66:S78" si="26">SUM(K66:P66)</f>
        <v>2065.5319999999997</v>
      </c>
    </row>
    <row r="67" spans="1:19" ht="18" customHeight="1" x14ac:dyDescent="0.2">
      <c r="A67" s="2219"/>
      <c r="B67" s="369" t="s">
        <v>115</v>
      </c>
      <c r="C67" s="395">
        <f t="shared" si="21"/>
        <v>21010</v>
      </c>
      <c r="D67" s="395">
        <f t="shared" si="21"/>
        <v>5462</v>
      </c>
      <c r="E67" s="395">
        <f t="shared" si="21"/>
        <v>5377</v>
      </c>
      <c r="F67" s="395">
        <f t="shared" si="21"/>
        <v>98</v>
      </c>
      <c r="G67" s="302">
        <f t="shared" si="22"/>
        <v>1613.1</v>
      </c>
      <c r="H67" s="302">
        <f t="shared" si="22"/>
        <v>107.54</v>
      </c>
      <c r="I67" s="302">
        <f t="shared" si="23"/>
        <v>591.47</v>
      </c>
      <c r="J67" s="302">
        <f t="shared" si="23"/>
        <v>161.31</v>
      </c>
      <c r="K67" s="302">
        <f t="shared" si="24"/>
        <v>2473.4199999999996</v>
      </c>
      <c r="L67" s="302">
        <f t="shared" si="20"/>
        <v>2796.04</v>
      </c>
      <c r="M67" s="302">
        <f t="shared" si="20"/>
        <v>107.54</v>
      </c>
      <c r="N67" s="302">
        <f t="shared" si="20"/>
        <v>0</v>
      </c>
      <c r="O67" s="303"/>
      <c r="P67" s="503"/>
      <c r="R67" s="306">
        <f t="shared" si="25"/>
        <v>5376.9999999999991</v>
      </c>
      <c r="S67" s="806">
        <f t="shared" si="26"/>
        <v>5376.9999999999991</v>
      </c>
    </row>
    <row r="68" spans="1:19" ht="18" customHeight="1" x14ac:dyDescent="0.2">
      <c r="A68" s="2219"/>
      <c r="B68" s="369" t="s">
        <v>116</v>
      </c>
      <c r="C68" s="395">
        <f t="shared" si="21"/>
        <v>43800</v>
      </c>
      <c r="D68" s="395">
        <f t="shared" si="21"/>
        <v>11388</v>
      </c>
      <c r="E68" s="395">
        <f t="shared" si="21"/>
        <v>11160</v>
      </c>
      <c r="F68" s="395">
        <f t="shared" si="21"/>
        <v>98</v>
      </c>
      <c r="G68" s="302">
        <f t="shared" si="22"/>
        <v>7030.8</v>
      </c>
      <c r="H68" s="302">
        <f t="shared" si="22"/>
        <v>0</v>
      </c>
      <c r="I68" s="302">
        <f t="shared" si="23"/>
        <v>558</v>
      </c>
      <c r="J68" s="302">
        <f t="shared" si="23"/>
        <v>223.2</v>
      </c>
      <c r="K68" s="302">
        <f t="shared" si="24"/>
        <v>7812</v>
      </c>
      <c r="L68" s="302">
        <f>$E23*L23/100</f>
        <v>3348</v>
      </c>
      <c r="M68" s="302">
        <f t="shared" si="20"/>
        <v>0</v>
      </c>
      <c r="N68" s="302">
        <f t="shared" si="20"/>
        <v>0</v>
      </c>
      <c r="O68" s="303"/>
      <c r="P68" s="474"/>
      <c r="R68" s="306">
        <f t="shared" si="25"/>
        <v>11160</v>
      </c>
      <c r="S68" s="806">
        <f t="shared" si="26"/>
        <v>11160</v>
      </c>
    </row>
    <row r="69" spans="1:19" ht="18" customHeight="1" x14ac:dyDescent="0.2">
      <c r="A69" s="2219"/>
      <c r="B69" s="369" t="s">
        <v>117</v>
      </c>
      <c r="C69" s="395">
        <f t="shared" si="21"/>
        <v>10800</v>
      </c>
      <c r="D69" s="395">
        <f t="shared" si="21"/>
        <v>2808</v>
      </c>
      <c r="E69" s="395">
        <f t="shared" si="21"/>
        <v>2808</v>
      </c>
      <c r="F69" s="395">
        <f t="shared" si="21"/>
        <v>100</v>
      </c>
      <c r="G69" s="302">
        <f t="shared" si="22"/>
        <v>1347.84</v>
      </c>
      <c r="H69" s="302">
        <f t="shared" si="22"/>
        <v>84.24</v>
      </c>
      <c r="I69" s="302">
        <f t="shared" si="23"/>
        <v>56.16</v>
      </c>
      <c r="J69" s="302">
        <f t="shared" si="23"/>
        <v>168.48</v>
      </c>
      <c r="K69" s="302">
        <f>SUM(G69:J69)</f>
        <v>1656.72</v>
      </c>
      <c r="L69" s="302">
        <f>$E24*L24/100</f>
        <v>758.16</v>
      </c>
      <c r="M69" s="302">
        <f t="shared" si="20"/>
        <v>393.12</v>
      </c>
      <c r="N69" s="302">
        <f t="shared" si="20"/>
        <v>0</v>
      </c>
      <c r="O69" s="303"/>
      <c r="P69" s="474"/>
      <c r="R69" s="306">
        <f t="shared" si="25"/>
        <v>2808</v>
      </c>
      <c r="S69" s="806">
        <f t="shared" si="26"/>
        <v>2808</v>
      </c>
    </row>
    <row r="70" spans="1:19" ht="18" customHeight="1" x14ac:dyDescent="0.2">
      <c r="A70" s="2219"/>
      <c r="B70" s="369" t="s">
        <v>118</v>
      </c>
      <c r="C70" s="395">
        <f t="shared" si="21"/>
        <v>46390</v>
      </c>
      <c r="D70" s="395">
        <f t="shared" si="21"/>
        <v>12061</v>
      </c>
      <c r="E70" s="395">
        <f t="shared" si="21"/>
        <v>12061</v>
      </c>
      <c r="F70" s="395">
        <f t="shared" si="21"/>
        <v>100</v>
      </c>
      <c r="G70" s="302">
        <f t="shared" si="22"/>
        <v>6874.77</v>
      </c>
      <c r="H70" s="302">
        <f t="shared" si="22"/>
        <v>120.61</v>
      </c>
      <c r="I70" s="302">
        <f t="shared" si="23"/>
        <v>844.27</v>
      </c>
      <c r="J70" s="302">
        <f t="shared" si="23"/>
        <v>361.83</v>
      </c>
      <c r="K70" s="302">
        <f t="shared" si="24"/>
        <v>8201.48</v>
      </c>
      <c r="L70" s="302">
        <f>$E25*L25/100</f>
        <v>3256.47</v>
      </c>
      <c r="M70" s="302">
        <f t="shared" si="20"/>
        <v>603.04999999999995</v>
      </c>
      <c r="N70" s="302">
        <f t="shared" si="20"/>
        <v>0</v>
      </c>
      <c r="O70" s="303"/>
      <c r="P70" s="474"/>
      <c r="R70" s="306">
        <f t="shared" si="25"/>
        <v>12060.999999999998</v>
      </c>
      <c r="S70" s="806">
        <f t="shared" si="26"/>
        <v>12060.999999999998</v>
      </c>
    </row>
    <row r="71" spans="1:19" ht="18" customHeight="1" x14ac:dyDescent="0.2">
      <c r="A71" s="2219"/>
      <c r="B71" s="369" t="s">
        <v>119</v>
      </c>
      <c r="C71" s="475">
        <f t="shared" si="21"/>
        <v>47490</v>
      </c>
      <c r="D71" s="475">
        <f t="shared" si="21"/>
        <v>12347</v>
      </c>
      <c r="E71" s="475">
        <f t="shared" si="21"/>
        <v>12347</v>
      </c>
      <c r="F71" s="475">
        <f t="shared" si="21"/>
        <v>100</v>
      </c>
      <c r="G71" s="302">
        <f t="shared" si="22"/>
        <v>8025.55</v>
      </c>
      <c r="H71" s="302">
        <f t="shared" si="22"/>
        <v>246.94</v>
      </c>
      <c r="I71" s="302">
        <f t="shared" si="23"/>
        <v>864.29</v>
      </c>
      <c r="J71" s="302">
        <f t="shared" si="23"/>
        <v>1111.23</v>
      </c>
      <c r="K71" s="302">
        <f t="shared" si="24"/>
        <v>10248.009999999998</v>
      </c>
      <c r="L71" s="302">
        <f t="shared" si="20"/>
        <v>1728.58</v>
      </c>
      <c r="M71" s="302">
        <f t="shared" si="20"/>
        <v>370.41</v>
      </c>
      <c r="N71" s="302">
        <f t="shared" si="20"/>
        <v>0</v>
      </c>
      <c r="O71" s="303"/>
      <c r="P71" s="474"/>
      <c r="R71" s="306">
        <f t="shared" si="25"/>
        <v>12346.999999999998</v>
      </c>
      <c r="S71" s="806">
        <f t="shared" si="26"/>
        <v>12346.999999999998</v>
      </c>
    </row>
    <row r="72" spans="1:19" ht="18" customHeight="1" x14ac:dyDescent="0.2">
      <c r="A72" s="2219"/>
      <c r="B72" s="369" t="s">
        <v>111</v>
      </c>
      <c r="C72" s="475">
        <f t="shared" si="21"/>
        <v>42890</v>
      </c>
      <c r="D72" s="475">
        <f t="shared" si="21"/>
        <v>11151</v>
      </c>
      <c r="E72" s="475">
        <f t="shared" si="21"/>
        <v>11039</v>
      </c>
      <c r="F72" s="475">
        <f t="shared" si="21"/>
        <v>98.995605775266796</v>
      </c>
      <c r="G72" s="302">
        <f t="shared" si="22"/>
        <v>7506.52</v>
      </c>
      <c r="H72" s="302">
        <f t="shared" si="22"/>
        <v>772.73</v>
      </c>
      <c r="I72" s="302">
        <f t="shared" si="23"/>
        <v>1103.9000000000001</v>
      </c>
      <c r="J72" s="302">
        <f t="shared" si="23"/>
        <v>110.39</v>
      </c>
      <c r="K72" s="302">
        <f t="shared" si="24"/>
        <v>9493.5399999999991</v>
      </c>
      <c r="L72" s="302">
        <f t="shared" si="20"/>
        <v>331.17</v>
      </c>
      <c r="M72" s="302">
        <f t="shared" si="20"/>
        <v>1214.29</v>
      </c>
      <c r="N72" s="302">
        <f t="shared" si="20"/>
        <v>0</v>
      </c>
      <c r="O72" s="303"/>
      <c r="P72" s="474"/>
      <c r="R72" s="306">
        <f t="shared" si="25"/>
        <v>11039</v>
      </c>
      <c r="S72" s="806">
        <f t="shared" si="26"/>
        <v>11039</v>
      </c>
    </row>
    <row r="73" spans="1:19" ht="18" customHeight="1" x14ac:dyDescent="0.2">
      <c r="A73" s="2219"/>
      <c r="B73" s="369" t="s">
        <v>120</v>
      </c>
      <c r="C73" s="475">
        <f t="shared" si="21"/>
        <v>36750</v>
      </c>
      <c r="D73" s="475">
        <f t="shared" si="21"/>
        <v>9555</v>
      </c>
      <c r="E73" s="475">
        <f t="shared" si="21"/>
        <v>9555</v>
      </c>
      <c r="F73" s="475">
        <f t="shared" si="21"/>
        <v>100</v>
      </c>
      <c r="G73" s="302">
        <f t="shared" si="22"/>
        <v>3248.7</v>
      </c>
      <c r="H73" s="302">
        <f t="shared" si="22"/>
        <v>191.1</v>
      </c>
      <c r="I73" s="302">
        <f t="shared" si="23"/>
        <v>1337.7</v>
      </c>
      <c r="J73" s="302">
        <f t="shared" si="23"/>
        <v>95.55</v>
      </c>
      <c r="K73" s="302">
        <f t="shared" si="24"/>
        <v>4873.05</v>
      </c>
      <c r="L73" s="302">
        <f t="shared" si="20"/>
        <v>1719.9</v>
      </c>
      <c r="M73" s="302">
        <f t="shared" si="20"/>
        <v>2866.5</v>
      </c>
      <c r="N73" s="302">
        <f t="shared" si="20"/>
        <v>95.55</v>
      </c>
      <c r="O73" s="303"/>
      <c r="P73" s="474"/>
      <c r="R73" s="306">
        <f t="shared" si="25"/>
        <v>9555</v>
      </c>
      <c r="S73" s="806">
        <f t="shared" si="26"/>
        <v>9555</v>
      </c>
    </row>
    <row r="74" spans="1:19" ht="18" customHeight="1" x14ac:dyDescent="0.2">
      <c r="A74" s="2219"/>
      <c r="B74" s="369" t="s">
        <v>112</v>
      </c>
      <c r="C74" s="475">
        <f t="shared" si="21"/>
        <v>41583</v>
      </c>
      <c r="D74" s="475">
        <f t="shared" si="21"/>
        <v>10811.58</v>
      </c>
      <c r="E74" s="475">
        <f t="shared" si="21"/>
        <v>10681.58</v>
      </c>
      <c r="F74" s="475">
        <f t="shared" si="21"/>
        <v>98.797585551787989</v>
      </c>
      <c r="G74" s="302">
        <f t="shared" si="22"/>
        <v>6943.0269999999991</v>
      </c>
      <c r="H74" s="302">
        <f t="shared" si="22"/>
        <v>320.44739999999996</v>
      </c>
      <c r="I74" s="302">
        <f t="shared" si="23"/>
        <v>1922.6844000000001</v>
      </c>
      <c r="J74" s="302">
        <f t="shared" si="23"/>
        <v>427.26319999999998</v>
      </c>
      <c r="K74" s="302">
        <f t="shared" si="24"/>
        <v>9613.4219999999987</v>
      </c>
      <c r="L74" s="302">
        <f t="shared" si="20"/>
        <v>534.07900000000006</v>
      </c>
      <c r="M74" s="302">
        <f t="shared" si="20"/>
        <v>534.07900000000006</v>
      </c>
      <c r="N74" s="302">
        <f t="shared" si="20"/>
        <v>0</v>
      </c>
      <c r="O74" s="303"/>
      <c r="P74" s="474"/>
      <c r="R74" s="306">
        <f t="shared" si="25"/>
        <v>10681.579999999998</v>
      </c>
      <c r="S74" s="806">
        <f t="shared" si="26"/>
        <v>10681.579999999998</v>
      </c>
    </row>
    <row r="75" spans="1:19" ht="18" customHeight="1" x14ac:dyDescent="0.2">
      <c r="A75" s="2219"/>
      <c r="B75" s="369" t="s">
        <v>100</v>
      </c>
      <c r="C75" s="475">
        <f t="shared" si="21"/>
        <v>9990</v>
      </c>
      <c r="D75" s="475">
        <f t="shared" si="21"/>
        <v>2597</v>
      </c>
      <c r="E75" s="475">
        <f t="shared" si="21"/>
        <v>2597</v>
      </c>
      <c r="F75" s="475">
        <f t="shared" si="21"/>
        <v>100</v>
      </c>
      <c r="G75" s="302">
        <f t="shared" si="22"/>
        <v>1584.17</v>
      </c>
      <c r="H75" s="302">
        <f t="shared" si="22"/>
        <v>25.97</v>
      </c>
      <c r="I75" s="302">
        <f t="shared" si="23"/>
        <v>623.28</v>
      </c>
      <c r="J75" s="302">
        <f t="shared" si="23"/>
        <v>0</v>
      </c>
      <c r="K75" s="302">
        <f t="shared" si="24"/>
        <v>2233.42</v>
      </c>
      <c r="L75" s="302">
        <f t="shared" si="20"/>
        <v>25.97</v>
      </c>
      <c r="M75" s="302">
        <f t="shared" si="20"/>
        <v>311.64</v>
      </c>
      <c r="N75" s="302">
        <f t="shared" si="20"/>
        <v>25.97</v>
      </c>
      <c r="O75" s="303"/>
      <c r="P75" s="474"/>
      <c r="R75" s="306">
        <f t="shared" si="25"/>
        <v>2596.9999999999995</v>
      </c>
      <c r="S75" s="806">
        <f t="shared" si="26"/>
        <v>2596.9999999999995</v>
      </c>
    </row>
    <row r="76" spans="1:19" ht="18" customHeight="1" x14ac:dyDescent="0.2">
      <c r="A76" s="2219"/>
      <c r="B76" s="369" t="s">
        <v>101</v>
      </c>
      <c r="C76" s="475">
        <f t="shared" si="21"/>
        <v>12533</v>
      </c>
      <c r="D76" s="475">
        <f t="shared" si="21"/>
        <v>3258.58</v>
      </c>
      <c r="E76" s="475">
        <f t="shared" si="21"/>
        <v>3256</v>
      </c>
      <c r="F76" s="475">
        <f t="shared" si="21"/>
        <v>100</v>
      </c>
      <c r="G76" s="302">
        <f t="shared" si="22"/>
        <v>1302.4000000000001</v>
      </c>
      <c r="H76" s="302">
        <f t="shared" si="22"/>
        <v>325.60000000000002</v>
      </c>
      <c r="I76" s="302">
        <f t="shared" si="23"/>
        <v>325.60000000000002</v>
      </c>
      <c r="J76" s="302">
        <f t="shared" si="23"/>
        <v>651.20000000000005</v>
      </c>
      <c r="K76" s="302">
        <f t="shared" si="24"/>
        <v>2604.8000000000002</v>
      </c>
      <c r="L76" s="302">
        <f t="shared" si="20"/>
        <v>455.84</v>
      </c>
      <c r="M76" s="302">
        <f t="shared" si="20"/>
        <v>162.80000000000001</v>
      </c>
      <c r="N76" s="302">
        <f t="shared" si="20"/>
        <v>32.56</v>
      </c>
      <c r="O76" s="303"/>
      <c r="P76" s="474"/>
      <c r="R76" s="306">
        <f t="shared" si="25"/>
        <v>3256.0000000000005</v>
      </c>
      <c r="S76" s="806">
        <f t="shared" si="26"/>
        <v>3256.0000000000005</v>
      </c>
    </row>
    <row r="77" spans="1:19" ht="18" customHeight="1" x14ac:dyDescent="0.2">
      <c r="A77" s="2219"/>
      <c r="B77" s="284" t="s">
        <v>113</v>
      </c>
      <c r="C77" s="475">
        <f t="shared" si="21"/>
        <v>1101</v>
      </c>
      <c r="D77" s="475">
        <f t="shared" si="21"/>
        <v>286.26</v>
      </c>
      <c r="E77" s="475">
        <f t="shared" si="21"/>
        <v>28.626000000000001</v>
      </c>
      <c r="F77" s="475">
        <f t="shared" si="21"/>
        <v>10</v>
      </c>
      <c r="G77" s="302">
        <f t="shared" si="22"/>
        <v>2.8626</v>
      </c>
      <c r="H77" s="302">
        <f t="shared" si="22"/>
        <v>2.8626</v>
      </c>
      <c r="I77" s="302">
        <f t="shared" si="23"/>
        <v>2.8626</v>
      </c>
      <c r="J77" s="302">
        <f t="shared" si="23"/>
        <v>2.8626</v>
      </c>
      <c r="K77" s="302">
        <f t="shared" si="24"/>
        <v>11.4504</v>
      </c>
      <c r="L77" s="302">
        <f t="shared" si="20"/>
        <v>17.175600000000003</v>
      </c>
      <c r="M77" s="302">
        <f t="shared" si="20"/>
        <v>0</v>
      </c>
      <c r="N77" s="302">
        <f t="shared" si="20"/>
        <v>0</v>
      </c>
      <c r="O77" s="303"/>
      <c r="P77" s="474"/>
      <c r="R77" s="306">
        <f t="shared" si="25"/>
        <v>28.626000000000005</v>
      </c>
      <c r="S77" s="806">
        <f t="shared" si="26"/>
        <v>28.626000000000005</v>
      </c>
    </row>
    <row r="78" spans="1:19" ht="18" customHeight="1" thickBot="1" x14ac:dyDescent="0.25">
      <c r="A78" s="2220"/>
      <c r="B78" s="478" t="s">
        <v>104</v>
      </c>
      <c r="C78" s="479">
        <f t="shared" si="21"/>
        <v>18400</v>
      </c>
      <c r="D78" s="479">
        <f t="shared" si="21"/>
        <v>4784</v>
      </c>
      <c r="E78" s="479">
        <f>E33</f>
        <v>4784</v>
      </c>
      <c r="F78" s="479">
        <f t="shared" si="21"/>
        <v>100</v>
      </c>
      <c r="G78" s="271">
        <f>$E33*G33/100</f>
        <v>1435.2</v>
      </c>
      <c r="H78" s="271">
        <f t="shared" si="22"/>
        <v>47.84</v>
      </c>
      <c r="I78" s="271">
        <f t="shared" si="23"/>
        <v>0</v>
      </c>
      <c r="J78" s="271">
        <f t="shared" si="23"/>
        <v>0</v>
      </c>
      <c r="K78" s="271">
        <f t="shared" si="24"/>
        <v>1483.04</v>
      </c>
      <c r="L78" s="271">
        <f t="shared" si="20"/>
        <v>3013.92</v>
      </c>
      <c r="M78" s="271">
        <f t="shared" si="20"/>
        <v>239.2</v>
      </c>
      <c r="N78" s="271">
        <f t="shared" si="20"/>
        <v>47.84</v>
      </c>
      <c r="O78" s="277"/>
      <c r="P78" s="480"/>
      <c r="R78" s="306">
        <f t="shared" si="25"/>
        <v>4784</v>
      </c>
      <c r="S78" s="806">
        <f t="shared" si="26"/>
        <v>4784</v>
      </c>
    </row>
  </sheetData>
  <mergeCells count="22">
    <mergeCell ref="A1:P1"/>
    <mergeCell ref="G2:H2"/>
    <mergeCell ref="I3:K3"/>
    <mergeCell ref="A20:A33"/>
    <mergeCell ref="A13:A19"/>
    <mergeCell ref="B3:E3"/>
    <mergeCell ref="E41:K41"/>
    <mergeCell ref="A4:B8"/>
    <mergeCell ref="A9:B9"/>
    <mergeCell ref="A10:B10"/>
    <mergeCell ref="A11:B11"/>
    <mergeCell ref="A12:B12"/>
    <mergeCell ref="G6:K6"/>
    <mergeCell ref="G5:N5"/>
    <mergeCell ref="E4:N4"/>
    <mergeCell ref="A58:A64"/>
    <mergeCell ref="A65:A78"/>
    <mergeCell ref="A49:B53"/>
    <mergeCell ref="A54:B54"/>
    <mergeCell ref="A55:B55"/>
    <mergeCell ref="A56:B56"/>
    <mergeCell ref="A57:B57"/>
  </mergeCells>
  <phoneticPr fontId="4"/>
  <printOptions horizontalCentered="1"/>
  <pageMargins left="0.59055118110236227" right="0.27559055118110237" top="0.78740157480314965" bottom="0.78740157480314965" header="0.51181102362204722" footer="0.51181102362204722"/>
  <pageSetup paperSize="9" scale="72" firstPageNumber="11" orientation="portrait" r:id="rId1"/>
  <headerFooter alignWithMargins="0">
    <oddFooter>&amp;C&amp;14-&amp;P -</oddFooter>
  </headerFooter>
  <rowBreaks count="1" manualBreakCount="1">
    <brk id="46" max="16383" man="1"/>
  </rowBreaks>
  <colBreaks count="2" manualBreakCount="2">
    <brk id="22" min="1" max="12" man="1"/>
    <brk id="40"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E78"/>
  <sheetViews>
    <sheetView view="pageBreakPreview" zoomScale="85" zoomScaleNormal="100" zoomScaleSheetLayoutView="85" workbookViewId="0">
      <pane xSplit="2" ySplit="8" topLeftCell="C9" activePane="bottomRight" state="frozen"/>
      <selection activeCell="I23" sqref="I23"/>
      <selection pane="topRight" activeCell="I23" sqref="I23"/>
      <selection pane="bottomLeft" activeCell="I23" sqref="I23"/>
      <selection pane="bottomRight" activeCell="I23" sqref="I23"/>
    </sheetView>
  </sheetViews>
  <sheetFormatPr defaultColWidth="13.33203125" defaultRowHeight="16.2" x14ac:dyDescent="0.2"/>
  <cols>
    <col min="1" max="1" width="2.88671875" style="208" bestFit="1" customWidth="1"/>
    <col min="2" max="2" width="14.6640625" style="208" bestFit="1" customWidth="1"/>
    <col min="3" max="5" width="8.77734375" style="208" customWidth="1"/>
    <col min="6" max="6" width="5" style="208" customWidth="1"/>
    <col min="7" max="7" width="7.44140625" style="208" bestFit="1" customWidth="1"/>
    <col min="8" max="8" width="5" style="208" customWidth="1"/>
    <col min="9" max="9" width="8" style="208" customWidth="1"/>
    <col min="10" max="10" width="6.77734375" style="208" customWidth="1"/>
    <col min="11" max="11" width="9.44140625" style="208" customWidth="1"/>
    <col min="12" max="12" width="9.44140625" style="208" bestFit="1" customWidth="1"/>
    <col min="13" max="13" width="8.44140625" style="208" customWidth="1"/>
    <col min="14" max="14" width="5" style="208" customWidth="1"/>
    <col min="15" max="15" width="10.6640625" style="208" customWidth="1"/>
    <col min="16" max="16" width="3.33203125" style="208" customWidth="1"/>
    <col min="17" max="17" width="8.21875" style="485" customWidth="1"/>
    <col min="18" max="18" width="8.33203125" style="484" customWidth="1"/>
    <col min="19" max="19" width="7.88671875" style="484" customWidth="1"/>
    <col min="20" max="20" width="8.33203125" style="208" customWidth="1"/>
    <col min="21" max="21" width="8.44140625" style="484" customWidth="1"/>
    <col min="22" max="22" width="9.88671875" style="484" customWidth="1"/>
    <col min="23" max="23" width="8" style="208" customWidth="1"/>
    <col min="24" max="24" width="10.77734375" style="208" customWidth="1"/>
    <col min="25" max="25" width="11.77734375" style="208" customWidth="1"/>
    <col min="26" max="26" width="10.21875" style="208" customWidth="1"/>
    <col min="27" max="27" width="11.109375" style="208" customWidth="1"/>
    <col min="28" max="28" width="9.77734375" style="484" customWidth="1"/>
    <col min="29" max="29" width="7.6640625" style="484" customWidth="1"/>
    <col min="30" max="30" width="10.77734375" style="208" customWidth="1"/>
    <col min="31" max="31" width="7.6640625" style="484" customWidth="1"/>
    <col min="32" max="32" width="9.77734375" style="208" customWidth="1"/>
    <col min="33" max="33" width="7.6640625" style="484" customWidth="1"/>
    <col min="34" max="34" width="9.77734375" style="208" customWidth="1"/>
    <col min="35" max="35" width="7.6640625" style="484" customWidth="1"/>
    <col min="36" max="36" width="10" style="208" customWidth="1"/>
    <col min="37" max="37" width="7.6640625" style="484" customWidth="1"/>
    <col min="38" max="38" width="10.109375" style="208" customWidth="1"/>
    <col min="39" max="39" width="7.6640625" style="484" customWidth="1"/>
    <col min="40" max="40" width="12" style="484" customWidth="1"/>
    <col min="41" max="41" width="7.6640625" style="484" customWidth="1"/>
    <col min="42" max="42" width="12.109375" style="208" customWidth="1"/>
    <col min="43" max="43" width="11.44140625" style="208" customWidth="1"/>
    <col min="44" max="45" width="7.6640625" style="208" customWidth="1"/>
    <col min="46" max="46" width="11.6640625" style="484" customWidth="1"/>
    <col min="47" max="47" width="7.6640625" style="484" customWidth="1"/>
    <col min="48" max="48" width="10" style="208" customWidth="1"/>
    <col min="49" max="49" width="7.6640625" style="484" customWidth="1"/>
    <col min="50" max="50" width="7.77734375" style="208" customWidth="1"/>
    <col min="51" max="51" width="7" style="484" customWidth="1"/>
    <col min="52" max="52" width="9.88671875" style="208" customWidth="1"/>
    <col min="53" max="53" width="6.77734375" style="484" customWidth="1"/>
    <col min="54" max="54" width="11.21875" style="208" customWidth="1"/>
    <col min="55" max="55" width="7" style="484" customWidth="1"/>
    <col min="56" max="56" width="9.21875" style="208" customWidth="1"/>
    <col min="57" max="57" width="7.77734375" style="484" customWidth="1"/>
    <col min="58" max="58" width="3.44140625" style="208" customWidth="1"/>
    <col min="59" max="16384" width="13.33203125" style="208"/>
  </cols>
  <sheetData>
    <row r="1" spans="1:57" x14ac:dyDescent="0.2">
      <c r="A1" s="2215" t="s">
        <v>748</v>
      </c>
      <c r="B1" s="2215"/>
      <c r="C1" s="2215"/>
      <c r="D1" s="2215"/>
      <c r="E1" s="2215"/>
      <c r="F1" s="2215"/>
      <c r="G1" s="2215"/>
      <c r="H1" s="2215"/>
      <c r="I1" s="2215"/>
      <c r="J1" s="2215"/>
      <c r="K1" s="2215"/>
      <c r="L1" s="2215"/>
      <c r="M1" s="2215"/>
      <c r="N1" s="2215"/>
      <c r="O1" s="2215"/>
      <c r="P1" s="2215"/>
    </row>
    <row r="2" spans="1:57" x14ac:dyDescent="0.2">
      <c r="B2" s="744"/>
      <c r="C2" s="744"/>
      <c r="D2" s="744"/>
      <c r="E2" s="201"/>
      <c r="F2" s="201"/>
      <c r="G2" s="2217"/>
      <c r="H2" s="2217"/>
      <c r="I2" s="201"/>
      <c r="J2" s="201"/>
      <c r="K2" s="201"/>
      <c r="L2" s="201"/>
      <c r="M2" s="201"/>
      <c r="N2" s="201"/>
      <c r="O2" s="201"/>
      <c r="P2" s="201"/>
    </row>
    <row r="3" spans="1:57" ht="16.8" thickBot="1" x14ac:dyDescent="0.25">
      <c r="B3" s="2253" t="s">
        <v>643</v>
      </c>
      <c r="C3" s="2253"/>
      <c r="D3" s="2253"/>
      <c r="E3" s="2253"/>
      <c r="F3" s="2253"/>
      <c r="G3" s="2253"/>
      <c r="H3" s="2253"/>
      <c r="I3" s="2253"/>
      <c r="J3" s="2253"/>
      <c r="K3" s="2253"/>
      <c r="L3" s="2253"/>
      <c r="M3" s="201"/>
      <c r="N3" s="201"/>
      <c r="O3" s="201"/>
      <c r="P3" s="435"/>
      <c r="Q3" s="436"/>
      <c r="R3" s="437"/>
      <c r="S3" s="437"/>
      <c r="T3" s="435"/>
      <c r="U3" s="437"/>
      <c r="V3" s="437"/>
      <c r="W3" s="435"/>
      <c r="X3" s="435"/>
      <c r="Y3" s="435"/>
      <c r="Z3" s="435"/>
      <c r="AA3" s="435"/>
      <c r="AB3" s="437"/>
      <c r="AC3" s="437"/>
      <c r="AD3" s="435"/>
      <c r="AE3" s="437"/>
      <c r="AF3" s="435"/>
      <c r="AG3" s="437"/>
      <c r="AH3" s="435"/>
      <c r="AI3" s="437"/>
      <c r="AJ3" s="435"/>
      <c r="AK3" s="437"/>
      <c r="AL3" s="435"/>
      <c r="AM3" s="437"/>
      <c r="AN3" s="437"/>
      <c r="AO3" s="437"/>
      <c r="AP3" s="435"/>
      <c r="AQ3" s="435"/>
      <c r="AR3" s="435"/>
      <c r="AS3" s="435"/>
      <c r="AT3" s="437"/>
      <c r="AU3" s="437"/>
      <c r="AV3" s="435"/>
      <c r="AW3" s="437"/>
      <c r="AX3" s="391"/>
      <c r="AY3" s="438"/>
      <c r="AZ3" s="209"/>
      <c r="BA3" s="439"/>
      <c r="BB3" s="209"/>
      <c r="BC3" s="439"/>
      <c r="BD3" s="209"/>
      <c r="BE3" s="439"/>
    </row>
    <row r="4" spans="1:57" ht="18" customHeight="1" x14ac:dyDescent="0.2">
      <c r="A4" s="2226" t="s">
        <v>155</v>
      </c>
      <c r="B4" s="2227"/>
      <c r="C4" s="440" t="s">
        <v>168</v>
      </c>
      <c r="D4" s="440" t="s">
        <v>168</v>
      </c>
      <c r="E4" s="2250" t="s">
        <v>394</v>
      </c>
      <c r="F4" s="2251"/>
      <c r="G4" s="2251"/>
      <c r="H4" s="2251"/>
      <c r="I4" s="2251"/>
      <c r="J4" s="2251"/>
      <c r="K4" s="2251"/>
      <c r="L4" s="2251"/>
      <c r="M4" s="2251"/>
      <c r="N4" s="2252"/>
      <c r="O4" s="441"/>
      <c r="Q4" s="442"/>
      <c r="R4" s="208"/>
      <c r="S4" s="208"/>
      <c r="U4" s="208"/>
      <c r="V4" s="208"/>
      <c r="AB4" s="208"/>
      <c r="AC4" s="208"/>
      <c r="AE4" s="208"/>
      <c r="AG4" s="208"/>
      <c r="AI4" s="208"/>
      <c r="AK4" s="208"/>
      <c r="AM4" s="208"/>
      <c r="AN4" s="208"/>
      <c r="AO4" s="208"/>
      <c r="AT4" s="208"/>
      <c r="AU4" s="208"/>
      <c r="AW4" s="208"/>
      <c r="AY4" s="208"/>
      <c r="BA4" s="208"/>
      <c r="BC4" s="208"/>
      <c r="BE4" s="208"/>
    </row>
    <row r="5" spans="1:57" ht="18" customHeight="1" x14ac:dyDescent="0.2">
      <c r="A5" s="2228"/>
      <c r="B5" s="2209"/>
      <c r="C5" s="443" t="s">
        <v>170</v>
      </c>
      <c r="D5" s="443" t="s">
        <v>170</v>
      </c>
      <c r="E5" s="444" t="s">
        <v>171</v>
      </c>
      <c r="F5" s="445"/>
      <c r="G5" s="2234" t="s">
        <v>395</v>
      </c>
      <c r="H5" s="2235"/>
      <c r="I5" s="2235"/>
      <c r="J5" s="2235"/>
      <c r="K5" s="2235"/>
      <c r="L5" s="2235"/>
      <c r="M5" s="2235"/>
      <c r="N5" s="2236"/>
      <c r="O5" s="446" t="s">
        <v>172</v>
      </c>
      <c r="Q5" s="442"/>
      <c r="R5" s="208"/>
      <c r="S5" s="208"/>
      <c r="U5" s="208"/>
      <c r="V5" s="208"/>
      <c r="AB5" s="208"/>
      <c r="AC5" s="208"/>
      <c r="AE5" s="208"/>
      <c r="AG5" s="208"/>
      <c r="AI5" s="208"/>
      <c r="AK5" s="208"/>
      <c r="AM5" s="208"/>
      <c r="AN5" s="208"/>
      <c r="AO5" s="208"/>
      <c r="AT5" s="208"/>
      <c r="AU5" s="208"/>
      <c r="AW5" s="208"/>
      <c r="AY5" s="208"/>
      <c r="BA5" s="208"/>
      <c r="BC5" s="208"/>
      <c r="BE5" s="208"/>
    </row>
    <row r="6" spans="1:57" ht="18" customHeight="1" x14ac:dyDescent="0.2">
      <c r="A6" s="2228"/>
      <c r="B6" s="2209"/>
      <c r="C6" s="443" t="s">
        <v>283</v>
      </c>
      <c r="D6" s="443" t="s">
        <v>185</v>
      </c>
      <c r="E6" s="447" t="s">
        <v>6</v>
      </c>
      <c r="F6" s="448" t="s">
        <v>173</v>
      </c>
      <c r="G6" s="2242" t="s">
        <v>174</v>
      </c>
      <c r="H6" s="2243"/>
      <c r="I6" s="2243"/>
      <c r="J6" s="2243"/>
      <c r="K6" s="2244"/>
      <c r="L6" s="449" t="s">
        <v>175</v>
      </c>
      <c r="M6" s="450" t="s">
        <v>176</v>
      </c>
      <c r="N6" s="451" t="s">
        <v>177</v>
      </c>
      <c r="O6" s="452" t="s">
        <v>178</v>
      </c>
      <c r="Q6" s="442"/>
      <c r="R6" s="208"/>
      <c r="S6" s="208"/>
      <c r="U6" s="208"/>
      <c r="V6" s="208"/>
      <c r="AB6" s="208"/>
      <c r="AC6" s="208"/>
      <c r="AE6" s="208"/>
      <c r="AG6" s="208"/>
      <c r="AI6" s="208"/>
      <c r="AK6" s="208"/>
      <c r="AM6" s="208"/>
      <c r="AN6" s="208"/>
      <c r="AO6" s="208"/>
      <c r="AT6" s="208"/>
      <c r="AU6" s="208"/>
      <c r="AW6" s="208"/>
      <c r="AY6" s="208"/>
      <c r="BA6" s="208"/>
      <c r="BC6" s="208"/>
      <c r="BE6" s="208"/>
    </row>
    <row r="7" spans="1:57" ht="18" customHeight="1" x14ac:dyDescent="0.2">
      <c r="A7" s="2228"/>
      <c r="B7" s="2209"/>
      <c r="C7" s="443" t="s">
        <v>186</v>
      </c>
      <c r="D7" s="443" t="s">
        <v>179</v>
      </c>
      <c r="E7" s="453"/>
      <c r="F7" s="448" t="s">
        <v>130</v>
      </c>
      <c r="G7" s="449" t="s">
        <v>180</v>
      </c>
      <c r="H7" s="449" t="s">
        <v>219</v>
      </c>
      <c r="I7" s="450" t="s">
        <v>181</v>
      </c>
      <c r="J7" s="449" t="s">
        <v>163</v>
      </c>
      <c r="K7" s="449" t="s">
        <v>5</v>
      </c>
      <c r="L7" s="453"/>
      <c r="M7" s="453"/>
      <c r="N7" s="454"/>
      <c r="O7" s="455"/>
      <c r="Q7" s="442"/>
      <c r="R7" s="208"/>
      <c r="S7" s="208"/>
      <c r="U7" s="208"/>
      <c r="V7" s="208"/>
      <c r="AB7" s="208"/>
      <c r="AC7" s="208"/>
      <c r="AE7" s="208"/>
      <c r="AG7" s="208"/>
      <c r="AI7" s="208"/>
      <c r="AK7" s="208"/>
      <c r="AM7" s="208"/>
      <c r="AN7" s="208"/>
      <c r="AO7" s="208"/>
      <c r="AT7" s="208"/>
      <c r="AU7" s="208"/>
      <c r="AW7" s="208"/>
      <c r="AY7" s="208"/>
      <c r="BA7" s="208"/>
      <c r="BC7" s="208"/>
      <c r="BE7" s="208"/>
    </row>
    <row r="8" spans="1:57" ht="18" customHeight="1" thickBot="1" x14ac:dyDescent="0.25">
      <c r="A8" s="2229"/>
      <c r="B8" s="2211"/>
      <c r="C8" s="447" t="s">
        <v>182</v>
      </c>
      <c r="D8" s="447" t="s">
        <v>182</v>
      </c>
      <c r="E8" s="447" t="s">
        <v>182</v>
      </c>
      <c r="F8" s="447" t="s">
        <v>183</v>
      </c>
      <c r="G8" s="456"/>
      <c r="H8" s="447" t="s">
        <v>164</v>
      </c>
      <c r="I8" s="447"/>
      <c r="J8" s="457" t="s">
        <v>162</v>
      </c>
      <c r="K8" s="457"/>
      <c r="L8" s="447"/>
      <c r="M8" s="447"/>
      <c r="N8" s="458"/>
      <c r="O8" s="446" t="s">
        <v>182</v>
      </c>
      <c r="Q8" s="442"/>
      <c r="R8" s="208"/>
      <c r="S8" s="208"/>
      <c r="U8" s="208"/>
      <c r="V8" s="208"/>
      <c r="AB8" s="208"/>
      <c r="AC8" s="208"/>
      <c r="AE8" s="208"/>
      <c r="AG8" s="208"/>
      <c r="AI8" s="208"/>
      <c r="AK8" s="208"/>
      <c r="AM8" s="208"/>
      <c r="AN8" s="208"/>
      <c r="AO8" s="208"/>
      <c r="AT8" s="208"/>
      <c r="AU8" s="208"/>
      <c r="AW8" s="208"/>
      <c r="AY8" s="208"/>
      <c r="BA8" s="208"/>
      <c r="BC8" s="208"/>
      <c r="BE8" s="208"/>
    </row>
    <row r="9" spans="1:57" ht="24.9" customHeight="1" thickBot="1" x14ac:dyDescent="0.25">
      <c r="A9" s="2230" t="s">
        <v>379</v>
      </c>
      <c r="B9" s="2108"/>
      <c r="C9" s="459">
        <f>SUM(C10:C12)</f>
        <v>64761.070999999996</v>
      </c>
      <c r="D9" s="459">
        <f>SUM(D10:D12)</f>
        <v>16836.901279999998</v>
      </c>
      <c r="E9" s="459">
        <f>SUM(E10:E12)</f>
        <v>16544</v>
      </c>
      <c r="F9" s="459">
        <f>ROUND(E9/D9*100,0)</f>
        <v>98</v>
      </c>
      <c r="G9" s="460">
        <f>ROUND(G54/$E54*100,0)</f>
        <v>47</v>
      </c>
      <c r="H9" s="459">
        <f t="shared" ref="H9:N9" si="0">ROUND(H54/$E54*100,0)</f>
        <v>3</v>
      </c>
      <c r="I9" s="459">
        <f t="shared" si="0"/>
        <v>7</v>
      </c>
      <c r="J9" s="459">
        <f t="shared" si="0"/>
        <v>6</v>
      </c>
      <c r="K9" s="459">
        <f>SUM(G9:J9)</f>
        <v>63</v>
      </c>
      <c r="L9" s="459">
        <f>ROUND(L54/$E54*100,0)</f>
        <v>27</v>
      </c>
      <c r="M9" s="460">
        <f t="shared" si="0"/>
        <v>8</v>
      </c>
      <c r="N9" s="461">
        <f t="shared" si="0"/>
        <v>1</v>
      </c>
      <c r="O9" s="462">
        <f>SUM(O10:O12)</f>
        <v>349</v>
      </c>
      <c r="Q9" s="306">
        <f t="shared" ref="Q9:Q19" si="1">SUM(L9:N9,K9)</f>
        <v>99</v>
      </c>
      <c r="R9" s="208"/>
      <c r="S9" s="208"/>
      <c r="U9" s="208"/>
      <c r="V9" s="208"/>
      <c r="AB9" s="208"/>
      <c r="AC9" s="208"/>
      <c r="AE9" s="208"/>
      <c r="AG9" s="208"/>
      <c r="AI9" s="208"/>
      <c r="AK9" s="208"/>
      <c r="AM9" s="208"/>
      <c r="AN9" s="208"/>
      <c r="AO9" s="208"/>
      <c r="AT9" s="208"/>
      <c r="AU9" s="208"/>
      <c r="AW9" s="208"/>
      <c r="AY9" s="208"/>
      <c r="BA9" s="208"/>
      <c r="BC9" s="208"/>
      <c r="BE9" s="208"/>
    </row>
    <row r="10" spans="1:57" ht="24.9" customHeight="1" x14ac:dyDescent="0.2">
      <c r="A10" s="2082" t="s">
        <v>156</v>
      </c>
      <c r="B10" s="2056"/>
      <c r="C10" s="371">
        <f>SUM(C13:C15)</f>
        <v>30431.143</v>
      </c>
      <c r="D10" s="371">
        <f>SUM(D13:D15)</f>
        <v>7911</v>
      </c>
      <c r="E10" s="371">
        <f>SUM(E13:E15)</f>
        <v>7869</v>
      </c>
      <c r="F10" s="371">
        <f t="shared" ref="F10:F19" si="2">ROUND(E10/D10*100,0)</f>
        <v>99</v>
      </c>
      <c r="G10" s="371">
        <f t="shared" ref="G10:J18" si="3">ROUND(G55/$E55*100,0)</f>
        <v>52</v>
      </c>
      <c r="H10" s="371">
        <f t="shared" si="3"/>
        <v>2</v>
      </c>
      <c r="I10" s="371">
        <f t="shared" si="3"/>
        <v>8</v>
      </c>
      <c r="J10" s="371">
        <f t="shared" si="3"/>
        <v>4</v>
      </c>
      <c r="K10" s="371">
        <f t="shared" ref="K10:K19" si="4">SUM(G10:J10)</f>
        <v>66</v>
      </c>
      <c r="L10" s="371">
        <f>ROUND(L55/$E55*100,0)</f>
        <v>31</v>
      </c>
      <c r="M10" s="372">
        <f t="shared" ref="L10:N13" si="5">ROUND(M55/$E55*100,0)</f>
        <v>2</v>
      </c>
      <c r="N10" s="374">
        <f t="shared" si="5"/>
        <v>1</v>
      </c>
      <c r="O10" s="397">
        <f>SUM(O13:O15)</f>
        <v>42</v>
      </c>
      <c r="Q10" s="306">
        <f t="shared" si="1"/>
        <v>100</v>
      </c>
      <c r="R10" s="208"/>
      <c r="S10" s="208"/>
      <c r="U10" s="208"/>
      <c r="V10" s="208"/>
      <c r="AB10" s="208"/>
      <c r="AC10" s="208"/>
      <c r="AE10" s="208"/>
      <c r="AG10" s="208"/>
      <c r="AI10" s="208"/>
      <c r="AK10" s="208"/>
      <c r="AM10" s="208"/>
      <c r="AN10" s="208"/>
      <c r="AO10" s="208"/>
      <c r="AT10" s="208"/>
      <c r="AU10" s="208"/>
      <c r="AW10" s="208"/>
      <c r="AY10" s="208"/>
      <c r="BA10" s="208"/>
      <c r="BC10" s="208"/>
      <c r="BE10" s="208"/>
    </row>
    <row r="11" spans="1:57" ht="24.9" customHeight="1" x14ac:dyDescent="0.2">
      <c r="A11" s="2083" t="s">
        <v>380</v>
      </c>
      <c r="B11" s="2050"/>
      <c r="C11" s="373">
        <f>SUM(C16:C17)</f>
        <v>22380.05</v>
      </c>
      <c r="D11" s="373">
        <f>SUM(D16:D17)</f>
        <v>5818.7129999999997</v>
      </c>
      <c r="E11" s="373">
        <f>SUM(E16:E17)</f>
        <v>5568</v>
      </c>
      <c r="F11" s="373">
        <f t="shared" si="2"/>
        <v>96</v>
      </c>
      <c r="G11" s="373">
        <f t="shared" si="3"/>
        <v>44</v>
      </c>
      <c r="H11" s="373">
        <f t="shared" si="3"/>
        <v>1</v>
      </c>
      <c r="I11" s="373">
        <f t="shared" si="3"/>
        <v>5</v>
      </c>
      <c r="J11" s="373">
        <f t="shared" si="3"/>
        <v>3</v>
      </c>
      <c r="K11" s="373">
        <f t="shared" si="4"/>
        <v>53</v>
      </c>
      <c r="L11" s="373">
        <f t="shared" si="5"/>
        <v>29</v>
      </c>
      <c r="M11" s="396">
        <f t="shared" si="5"/>
        <v>18</v>
      </c>
      <c r="N11" s="429">
        <f t="shared" si="5"/>
        <v>0</v>
      </c>
      <c r="O11" s="463">
        <f>SUM(O16:O17)</f>
        <v>251</v>
      </c>
      <c r="Q11" s="306">
        <f t="shared" si="1"/>
        <v>100</v>
      </c>
      <c r="R11" s="208"/>
      <c r="S11" s="208"/>
      <c r="U11" s="208"/>
      <c r="V11" s="208"/>
      <c r="AB11" s="208"/>
      <c r="AC11" s="208"/>
      <c r="AE11" s="208"/>
      <c r="AG11" s="208"/>
      <c r="AI11" s="208"/>
      <c r="AK11" s="208"/>
      <c r="AM11" s="208"/>
      <c r="AN11" s="208"/>
      <c r="AO11" s="208"/>
      <c r="AT11" s="208"/>
      <c r="AU11" s="208"/>
      <c r="AW11" s="208"/>
      <c r="AY11" s="208"/>
      <c r="BA11" s="208"/>
      <c r="BC11" s="208"/>
      <c r="BE11" s="208"/>
    </row>
    <row r="12" spans="1:57" ht="24.9" customHeight="1" thickBot="1" x14ac:dyDescent="0.25">
      <c r="A12" s="2091" t="s">
        <v>157</v>
      </c>
      <c r="B12" s="2064"/>
      <c r="C12" s="464">
        <f>SUM(C18:C19)</f>
        <v>11949.878000000001</v>
      </c>
      <c r="D12" s="464">
        <f>SUM(D18:D19)</f>
        <v>3107.1882800000003</v>
      </c>
      <c r="E12" s="464">
        <f>SUM(E18:E19)</f>
        <v>3107</v>
      </c>
      <c r="F12" s="464">
        <f t="shared" si="2"/>
        <v>100</v>
      </c>
      <c r="G12" s="465">
        <f t="shared" ref="G12:G18" si="6">ROUND(G57/$E57*100,0)</f>
        <v>41</v>
      </c>
      <c r="H12" s="464">
        <f t="shared" si="3"/>
        <v>10</v>
      </c>
      <c r="I12" s="464">
        <f t="shared" si="3"/>
        <v>10</v>
      </c>
      <c r="J12" s="464">
        <f t="shared" si="3"/>
        <v>16</v>
      </c>
      <c r="K12" s="464">
        <f t="shared" si="4"/>
        <v>77</v>
      </c>
      <c r="L12" s="464">
        <f t="shared" si="5"/>
        <v>15</v>
      </c>
      <c r="M12" s="465">
        <f t="shared" si="5"/>
        <v>4</v>
      </c>
      <c r="N12" s="466">
        <f t="shared" si="5"/>
        <v>3</v>
      </c>
      <c r="O12" s="467">
        <f>SUM(O18:O19)</f>
        <v>56</v>
      </c>
      <c r="Q12" s="306">
        <f t="shared" si="1"/>
        <v>99</v>
      </c>
      <c r="R12" s="208"/>
      <c r="S12" s="208"/>
      <c r="U12" s="208"/>
      <c r="V12" s="208"/>
      <c r="AB12" s="208"/>
      <c r="AC12" s="208"/>
      <c r="AE12" s="208"/>
      <c r="AG12" s="208"/>
      <c r="AI12" s="208"/>
      <c r="AK12" s="208"/>
      <c r="AM12" s="208"/>
      <c r="AN12" s="208"/>
      <c r="AO12" s="208"/>
      <c r="AT12" s="208"/>
      <c r="AU12" s="208"/>
      <c r="AW12" s="208"/>
      <c r="AY12" s="208"/>
      <c r="BA12" s="208"/>
      <c r="BC12" s="208"/>
      <c r="BE12" s="208"/>
    </row>
    <row r="13" spans="1:57" ht="24.9" customHeight="1" x14ac:dyDescent="0.2">
      <c r="A13" s="2221" t="s">
        <v>158</v>
      </c>
      <c r="B13" s="370" t="s">
        <v>381</v>
      </c>
      <c r="C13" s="1169">
        <f>SUM(C20:C22)</f>
        <v>6469.143</v>
      </c>
      <c r="D13" s="1170">
        <f>SUM(D20:D22)</f>
        <v>1681</v>
      </c>
      <c r="E13" s="1170">
        <f>SUM(E20:E22)</f>
        <v>1639</v>
      </c>
      <c r="F13" s="1170">
        <f>ROUND(E13/D13*100,0)</f>
        <v>98</v>
      </c>
      <c r="G13" s="1170">
        <v>35</v>
      </c>
      <c r="H13" s="1170">
        <v>3</v>
      </c>
      <c r="I13" s="1170">
        <v>13</v>
      </c>
      <c r="J13" s="1170">
        <f>ROUND(J58/$E58*100,0)</f>
        <v>0</v>
      </c>
      <c r="K13" s="1170">
        <f>SUM(G13:J13)</f>
        <v>51</v>
      </c>
      <c r="L13" s="1170">
        <v>45</v>
      </c>
      <c r="M13" s="1170">
        <f t="shared" si="5"/>
        <v>0</v>
      </c>
      <c r="N13" s="1170">
        <v>3</v>
      </c>
      <c r="O13" s="1175">
        <f>SUM(O20:O22)</f>
        <v>42</v>
      </c>
      <c r="Q13" s="306">
        <f>SUM(L13:N13,K13)</f>
        <v>99</v>
      </c>
      <c r="R13" s="208"/>
      <c r="S13" s="208"/>
      <c r="U13" s="208"/>
      <c r="V13" s="208"/>
      <c r="AB13" s="208"/>
      <c r="AC13" s="208"/>
      <c r="AE13" s="208"/>
      <c r="AG13" s="208"/>
      <c r="AI13" s="208"/>
      <c r="AK13" s="208"/>
      <c r="AM13" s="208"/>
      <c r="AN13" s="208"/>
      <c r="AO13" s="208"/>
      <c r="AT13" s="208"/>
      <c r="AU13" s="208"/>
      <c r="AW13" s="208"/>
      <c r="AY13" s="208"/>
      <c r="BA13" s="208"/>
      <c r="BC13" s="208"/>
      <c r="BE13" s="208"/>
    </row>
    <row r="14" spans="1:57" ht="24.9" customHeight="1" x14ac:dyDescent="0.2">
      <c r="A14" s="2222"/>
      <c r="B14" s="424" t="s">
        <v>382</v>
      </c>
      <c r="C14" s="373">
        <f>SUM(C23:C25)</f>
        <v>14964</v>
      </c>
      <c r="D14" s="373">
        <f>SUM(D23:D25)</f>
        <v>3891</v>
      </c>
      <c r="E14" s="373">
        <f>SUM(E23:E25)</f>
        <v>3891</v>
      </c>
      <c r="F14" s="373">
        <f t="shared" si="2"/>
        <v>100</v>
      </c>
      <c r="G14" s="396">
        <f t="shared" si="6"/>
        <v>51</v>
      </c>
      <c r="H14" s="373">
        <f t="shared" si="3"/>
        <v>2</v>
      </c>
      <c r="I14" s="373">
        <f t="shared" si="3"/>
        <v>5</v>
      </c>
      <c r="J14" s="373">
        <f>ROUND(J59/$E59*100,0)</f>
        <v>3</v>
      </c>
      <c r="K14" s="373">
        <f t="shared" si="4"/>
        <v>61</v>
      </c>
      <c r="L14" s="373">
        <f t="shared" ref="L14:N19" si="7">ROUND(L59/$E59*100,0)</f>
        <v>36</v>
      </c>
      <c r="M14" s="396">
        <f t="shared" si="7"/>
        <v>2</v>
      </c>
      <c r="N14" s="396">
        <f t="shared" si="7"/>
        <v>1</v>
      </c>
      <c r="O14" s="463">
        <f>SUM(O23:O25)</f>
        <v>0</v>
      </c>
      <c r="Q14" s="306">
        <f>SUM(L14:N14,K14)</f>
        <v>100</v>
      </c>
      <c r="R14" s="208"/>
      <c r="S14" s="208"/>
      <c r="U14" s="208"/>
      <c r="V14" s="208"/>
      <c r="AB14" s="208"/>
      <c r="AC14" s="208"/>
      <c r="AE14" s="208"/>
      <c r="AG14" s="208"/>
      <c r="AI14" s="208"/>
      <c r="AK14" s="208"/>
      <c r="AM14" s="208"/>
      <c r="AN14" s="208"/>
      <c r="AO14" s="208"/>
      <c r="AT14" s="208"/>
      <c r="AU14" s="208"/>
      <c r="AW14" s="208"/>
      <c r="AY14" s="208"/>
      <c r="BA14" s="208"/>
      <c r="BC14" s="208"/>
      <c r="BE14" s="208"/>
    </row>
    <row r="15" spans="1:57" ht="24.9" customHeight="1" x14ac:dyDescent="0.2">
      <c r="A15" s="2222"/>
      <c r="B15" s="424" t="s">
        <v>383</v>
      </c>
      <c r="C15" s="373">
        <f>SUM(C26)</f>
        <v>8998</v>
      </c>
      <c r="D15" s="373">
        <f>SUM(D26)</f>
        <v>2339</v>
      </c>
      <c r="E15" s="373">
        <f>SUM(E26)</f>
        <v>2339</v>
      </c>
      <c r="F15" s="373">
        <f t="shared" si="2"/>
        <v>100</v>
      </c>
      <c r="G15" s="396">
        <f t="shared" si="6"/>
        <v>65</v>
      </c>
      <c r="H15" s="373">
        <f>ROUND(H60/$E60*100,0)</f>
        <v>2</v>
      </c>
      <c r="I15" s="373">
        <f t="shared" si="3"/>
        <v>7</v>
      </c>
      <c r="J15" s="373">
        <f>ROUND(J60/$E60*100,0)</f>
        <v>9</v>
      </c>
      <c r="K15" s="373">
        <f t="shared" si="4"/>
        <v>83</v>
      </c>
      <c r="L15" s="373">
        <f t="shared" si="7"/>
        <v>14</v>
      </c>
      <c r="M15" s="396">
        <f t="shared" si="7"/>
        <v>3</v>
      </c>
      <c r="N15" s="429">
        <f t="shared" si="7"/>
        <v>0</v>
      </c>
      <c r="O15" s="463">
        <f>SUM(O26)</f>
        <v>0</v>
      </c>
      <c r="Q15" s="306">
        <f t="shared" si="1"/>
        <v>100</v>
      </c>
      <c r="R15" s="208"/>
      <c r="S15" s="208"/>
      <c r="U15" s="208"/>
      <c r="V15" s="208"/>
      <c r="AB15" s="208"/>
      <c r="AC15" s="208"/>
      <c r="AE15" s="208"/>
      <c r="AG15" s="208"/>
      <c r="AI15" s="208"/>
      <c r="AK15" s="208"/>
      <c r="AM15" s="208"/>
      <c r="AN15" s="208"/>
      <c r="AO15" s="208"/>
      <c r="AT15" s="208"/>
      <c r="AU15" s="208"/>
      <c r="AW15" s="208"/>
      <c r="AY15" s="208"/>
      <c r="BA15" s="208"/>
      <c r="BC15" s="208"/>
      <c r="BE15" s="208"/>
    </row>
    <row r="16" spans="1:57" ht="24.9" customHeight="1" x14ac:dyDescent="0.2">
      <c r="A16" s="2222"/>
      <c r="B16" s="424" t="s">
        <v>380</v>
      </c>
      <c r="C16" s="373">
        <f>SUM(C27:C29)</f>
        <v>20582.05</v>
      </c>
      <c r="D16" s="373">
        <f>SUM(D27:D29)</f>
        <v>5351.7129999999997</v>
      </c>
      <c r="E16" s="373">
        <f>SUM(E27:E29)</f>
        <v>5101</v>
      </c>
      <c r="F16" s="373">
        <f t="shared" si="2"/>
        <v>95</v>
      </c>
      <c r="G16" s="396">
        <f t="shared" si="6"/>
        <v>42</v>
      </c>
      <c r="H16" s="373">
        <f>ROUND(H61/$E61*100,0)</f>
        <v>2</v>
      </c>
      <c r="I16" s="373">
        <f t="shared" si="3"/>
        <v>3</v>
      </c>
      <c r="J16" s="373">
        <f t="shared" si="3"/>
        <v>3</v>
      </c>
      <c r="K16" s="373">
        <f t="shared" si="4"/>
        <v>50</v>
      </c>
      <c r="L16" s="373">
        <f t="shared" si="7"/>
        <v>32</v>
      </c>
      <c r="M16" s="396">
        <f t="shared" si="7"/>
        <v>18</v>
      </c>
      <c r="N16" s="429">
        <f t="shared" si="7"/>
        <v>0</v>
      </c>
      <c r="O16" s="463">
        <f>SUM(O27:O29)</f>
        <v>251</v>
      </c>
      <c r="Q16" s="306">
        <f t="shared" si="1"/>
        <v>100</v>
      </c>
      <c r="R16" s="208"/>
      <c r="S16" s="208"/>
      <c r="U16" s="208"/>
      <c r="V16" s="208"/>
      <c r="AB16" s="208"/>
      <c r="AC16" s="208"/>
      <c r="AE16" s="208"/>
      <c r="AG16" s="208"/>
      <c r="AI16" s="208"/>
      <c r="AK16" s="208"/>
      <c r="AM16" s="208"/>
      <c r="AN16" s="208"/>
      <c r="AO16" s="208"/>
      <c r="AT16" s="208"/>
      <c r="AU16" s="208"/>
      <c r="AW16" s="208"/>
      <c r="AY16" s="208"/>
      <c r="BA16" s="208"/>
      <c r="BC16" s="208"/>
      <c r="BE16" s="208"/>
    </row>
    <row r="17" spans="1:57" ht="24.9" customHeight="1" x14ac:dyDescent="0.2">
      <c r="A17" s="2222"/>
      <c r="B17" s="424" t="s">
        <v>159</v>
      </c>
      <c r="C17" s="373">
        <f>SUM(C30)</f>
        <v>1798</v>
      </c>
      <c r="D17" s="373">
        <f>SUM(D30)</f>
        <v>467</v>
      </c>
      <c r="E17" s="373">
        <f>SUM(E30)</f>
        <v>467</v>
      </c>
      <c r="F17" s="373">
        <f t="shared" si="2"/>
        <v>100</v>
      </c>
      <c r="G17" s="396">
        <f t="shared" si="6"/>
        <v>57</v>
      </c>
      <c r="H17" s="373">
        <f>ROUND(H62/$E62*100,0)</f>
        <v>1</v>
      </c>
      <c r="I17" s="373">
        <f t="shared" si="3"/>
        <v>28</v>
      </c>
      <c r="J17" s="373">
        <f>ROUND(J62/$E62*100,0)</f>
        <v>0</v>
      </c>
      <c r="K17" s="373">
        <f t="shared" si="4"/>
        <v>86</v>
      </c>
      <c r="L17" s="373">
        <f t="shared" si="7"/>
        <v>1</v>
      </c>
      <c r="M17" s="396">
        <f t="shared" si="7"/>
        <v>13</v>
      </c>
      <c r="N17" s="429">
        <f t="shared" si="7"/>
        <v>0</v>
      </c>
      <c r="O17" s="463">
        <f>O30</f>
        <v>0</v>
      </c>
      <c r="Q17" s="306">
        <f t="shared" si="1"/>
        <v>100</v>
      </c>
      <c r="R17" s="208"/>
      <c r="S17" s="208"/>
      <c r="U17" s="208"/>
      <c r="V17" s="208"/>
      <c r="AB17" s="208"/>
      <c r="AC17" s="208"/>
      <c r="AE17" s="208"/>
      <c r="AG17" s="208"/>
      <c r="AI17" s="208"/>
      <c r="AK17" s="208"/>
      <c r="AM17" s="208"/>
      <c r="AN17" s="208"/>
      <c r="AO17" s="208"/>
      <c r="AT17" s="208"/>
      <c r="AU17" s="208"/>
      <c r="AW17" s="208"/>
      <c r="AY17" s="208"/>
      <c r="BA17" s="208"/>
      <c r="BC17" s="208"/>
      <c r="BE17" s="208"/>
    </row>
    <row r="18" spans="1:57" ht="24.9" customHeight="1" x14ac:dyDescent="0.2">
      <c r="A18" s="2222"/>
      <c r="B18" s="424" t="s">
        <v>384</v>
      </c>
      <c r="C18" s="373">
        <f>SUM(C31:C32)</f>
        <v>9665.8780000000006</v>
      </c>
      <c r="D18" s="373">
        <f>SUM(D31:D32)</f>
        <v>2513.3482800000002</v>
      </c>
      <c r="E18" s="373">
        <f>SUM(E31:E32)</f>
        <v>2513</v>
      </c>
      <c r="F18" s="373">
        <f t="shared" si="2"/>
        <v>100</v>
      </c>
      <c r="G18" s="396">
        <f t="shared" si="6"/>
        <v>34</v>
      </c>
      <c r="H18" s="373">
        <f t="shared" ref="G18:J19" si="8">ROUND(H63/$E63*100,0)</f>
        <v>10</v>
      </c>
      <c r="I18" s="373">
        <f t="shared" si="3"/>
        <v>10</v>
      </c>
      <c r="J18" s="373">
        <f>ROUND(J63/$E63*100,0)</f>
        <v>20</v>
      </c>
      <c r="K18" s="373">
        <f t="shared" si="4"/>
        <v>74</v>
      </c>
      <c r="L18" s="373">
        <f t="shared" si="7"/>
        <v>16</v>
      </c>
      <c r="M18" s="396">
        <f>ROUND(M63/$E63*100,0)</f>
        <v>5</v>
      </c>
      <c r="N18" s="429">
        <f>ROUND(N63/$E63*100,0)</f>
        <v>4</v>
      </c>
      <c r="O18" s="463">
        <f>SUM(O31:O32)</f>
        <v>56</v>
      </c>
      <c r="Q18" s="306">
        <f t="shared" si="1"/>
        <v>99</v>
      </c>
      <c r="R18" s="208"/>
      <c r="S18" s="208"/>
      <c r="U18" s="208"/>
      <c r="V18" s="208"/>
      <c r="AB18" s="208"/>
      <c r="AC18" s="208"/>
      <c r="AE18" s="208"/>
      <c r="AG18" s="208"/>
      <c r="AI18" s="208"/>
      <c r="AK18" s="208"/>
      <c r="AM18" s="208"/>
      <c r="AN18" s="208"/>
      <c r="AO18" s="208"/>
      <c r="AT18" s="208"/>
      <c r="AU18" s="208"/>
      <c r="AW18" s="208"/>
      <c r="AY18" s="208"/>
      <c r="BA18" s="208"/>
      <c r="BC18" s="208"/>
      <c r="BE18" s="208"/>
    </row>
    <row r="19" spans="1:57" ht="24.9" customHeight="1" thickBot="1" x14ac:dyDescent="0.25">
      <c r="A19" s="2223"/>
      <c r="B19" s="468" t="s">
        <v>378</v>
      </c>
      <c r="C19" s="464">
        <f>SUM(C33)</f>
        <v>2284</v>
      </c>
      <c r="D19" s="464">
        <f>SUM(D33)</f>
        <v>593.84</v>
      </c>
      <c r="E19" s="464">
        <f>SUM(E33)</f>
        <v>594</v>
      </c>
      <c r="F19" s="464">
        <f t="shared" si="2"/>
        <v>100</v>
      </c>
      <c r="G19" s="465">
        <f t="shared" si="8"/>
        <v>70</v>
      </c>
      <c r="H19" s="464">
        <f>ROUND(H64/$E64*100,0)</f>
        <v>10</v>
      </c>
      <c r="I19" s="464">
        <f t="shared" si="8"/>
        <v>10</v>
      </c>
      <c r="J19" s="464">
        <f t="shared" si="8"/>
        <v>0</v>
      </c>
      <c r="K19" s="464">
        <f t="shared" si="4"/>
        <v>90</v>
      </c>
      <c r="L19" s="464">
        <f t="shared" si="7"/>
        <v>10</v>
      </c>
      <c r="M19" s="465">
        <f>ROUND(M64/$E64*100,0)</f>
        <v>0</v>
      </c>
      <c r="N19" s="466">
        <f>ROUND(N64/$E64*100,0)</f>
        <v>0</v>
      </c>
      <c r="O19" s="467">
        <f>SUM(O33)</f>
        <v>0</v>
      </c>
      <c r="Q19" s="306">
        <f t="shared" si="1"/>
        <v>100</v>
      </c>
      <c r="R19" s="208"/>
      <c r="S19" s="208"/>
      <c r="U19" s="208"/>
      <c r="V19" s="208"/>
      <c r="AB19" s="208"/>
      <c r="AC19" s="208"/>
      <c r="AE19" s="208"/>
      <c r="AG19" s="208"/>
      <c r="AI19" s="208"/>
      <c r="AK19" s="208"/>
      <c r="AM19" s="208"/>
      <c r="AN19" s="208"/>
      <c r="AO19" s="208"/>
      <c r="AT19" s="208"/>
      <c r="AU19" s="208"/>
      <c r="AW19" s="208"/>
      <c r="AY19" s="208"/>
      <c r="BA19" s="208"/>
      <c r="BC19" s="208"/>
      <c r="BE19" s="208"/>
    </row>
    <row r="20" spans="1:57" ht="24.9" customHeight="1" x14ac:dyDescent="0.2">
      <c r="A20" s="2218" t="s">
        <v>390</v>
      </c>
      <c r="B20" s="469" t="s">
        <v>385</v>
      </c>
      <c r="C20" s="247">
        <v>1178</v>
      </c>
      <c r="D20" s="248">
        <v>306</v>
      </c>
      <c r="E20" s="248">
        <v>298</v>
      </c>
      <c r="F20" s="248">
        <v>97</v>
      </c>
      <c r="G20" s="248">
        <v>48</v>
      </c>
      <c r="H20" s="248">
        <v>2</v>
      </c>
      <c r="I20" s="248">
        <v>9</v>
      </c>
      <c r="J20" s="248">
        <v>0</v>
      </c>
      <c r="K20" s="248">
        <v>59</v>
      </c>
      <c r="L20" s="248">
        <v>41</v>
      </c>
      <c r="M20" s="248">
        <v>0</v>
      </c>
      <c r="N20" s="248">
        <v>0</v>
      </c>
      <c r="O20" s="249">
        <v>8</v>
      </c>
      <c r="Q20" s="306">
        <f>SUM(L20:N20,K20)</f>
        <v>100</v>
      </c>
      <c r="R20" s="208"/>
      <c r="S20" s="208"/>
      <c r="U20" s="208"/>
      <c r="V20" s="208"/>
      <c r="AB20" s="208"/>
      <c r="AC20" s="208"/>
      <c r="AE20" s="208"/>
      <c r="AG20" s="208"/>
      <c r="AI20" s="208"/>
      <c r="AK20" s="208"/>
      <c r="AM20" s="208"/>
      <c r="AN20" s="208"/>
      <c r="AO20" s="208"/>
      <c r="AT20" s="208"/>
      <c r="AU20" s="208"/>
      <c r="AW20" s="208"/>
      <c r="AY20" s="208"/>
      <c r="BA20" s="208"/>
      <c r="BC20" s="208"/>
      <c r="BE20" s="208"/>
    </row>
    <row r="21" spans="1:57" ht="24.9" customHeight="1" x14ac:dyDescent="0.2">
      <c r="A21" s="2219"/>
      <c r="B21" s="1534" t="s">
        <v>386</v>
      </c>
      <c r="C21" s="1535">
        <v>3224.143</v>
      </c>
      <c r="D21" s="1536">
        <v>838</v>
      </c>
      <c r="E21" s="1536">
        <v>804</v>
      </c>
      <c r="F21" s="1536">
        <v>96</v>
      </c>
      <c r="G21" s="1536">
        <v>37</v>
      </c>
      <c r="H21" s="1536">
        <v>3</v>
      </c>
      <c r="I21" s="1536">
        <v>18</v>
      </c>
      <c r="J21" s="1536">
        <v>1</v>
      </c>
      <c r="K21" s="1536">
        <v>59</v>
      </c>
      <c r="L21" s="1536">
        <v>35</v>
      </c>
      <c r="M21" s="1536">
        <v>1</v>
      </c>
      <c r="N21" s="1536">
        <v>5</v>
      </c>
      <c r="O21" s="1537">
        <v>34</v>
      </c>
      <c r="Q21" s="306">
        <f t="shared" ref="Q21:Q33" si="9">SUM(L21:N21,K21)</f>
        <v>100</v>
      </c>
      <c r="R21" s="208"/>
      <c r="S21" s="208"/>
      <c r="U21" s="208"/>
      <c r="V21" s="208"/>
      <c r="AB21" s="208"/>
      <c r="AC21" s="208"/>
      <c r="AE21" s="208"/>
      <c r="AG21" s="208"/>
      <c r="AI21" s="208"/>
      <c r="AK21" s="208"/>
      <c r="AM21" s="208"/>
      <c r="AN21" s="208"/>
      <c r="AO21" s="208"/>
      <c r="AT21" s="208"/>
      <c r="AU21" s="208"/>
      <c r="AW21" s="208"/>
      <c r="AY21" s="208"/>
      <c r="BA21" s="208"/>
      <c r="BC21" s="208"/>
      <c r="BE21" s="208"/>
    </row>
    <row r="22" spans="1:57" ht="24.9" customHeight="1" x14ac:dyDescent="0.2">
      <c r="A22" s="2219"/>
      <c r="B22" s="368" t="s">
        <v>387</v>
      </c>
      <c r="C22" s="1535">
        <v>2067</v>
      </c>
      <c r="D22" s="1536">
        <v>537</v>
      </c>
      <c r="E22" s="1536">
        <v>537</v>
      </c>
      <c r="F22" s="1536">
        <v>100</v>
      </c>
      <c r="G22" s="1536">
        <v>25</v>
      </c>
      <c r="H22" s="1536">
        <v>5</v>
      </c>
      <c r="I22" s="1536">
        <v>10</v>
      </c>
      <c r="J22" s="1536">
        <v>0</v>
      </c>
      <c r="K22" s="1536">
        <v>40</v>
      </c>
      <c r="L22" s="1536">
        <v>60</v>
      </c>
      <c r="M22" s="1536">
        <v>0</v>
      </c>
      <c r="N22" s="1536">
        <v>0</v>
      </c>
      <c r="O22" s="1537">
        <v>0</v>
      </c>
      <c r="Q22" s="306">
        <f>SUM(L22:N22,K22)</f>
        <v>100</v>
      </c>
      <c r="R22" s="208"/>
      <c r="S22" s="208"/>
      <c r="U22" s="208"/>
      <c r="V22" s="208"/>
      <c r="AB22" s="208"/>
      <c r="AC22" s="208"/>
      <c r="AE22" s="208"/>
      <c r="AG22" s="208"/>
      <c r="AI22" s="208"/>
      <c r="AK22" s="208"/>
      <c r="AM22" s="208"/>
      <c r="AN22" s="208"/>
      <c r="AO22" s="208"/>
      <c r="AT22" s="208"/>
      <c r="AU22" s="208"/>
      <c r="AW22" s="208"/>
      <c r="AY22" s="208"/>
      <c r="BA22" s="208"/>
      <c r="BC22" s="208"/>
      <c r="BE22" s="208"/>
    </row>
    <row r="23" spans="1:57" ht="24.9" customHeight="1" x14ac:dyDescent="0.2">
      <c r="A23" s="2219"/>
      <c r="B23" s="368" t="s">
        <v>382</v>
      </c>
      <c r="C23" s="473">
        <v>7140</v>
      </c>
      <c r="D23" s="1726">
        <v>1857</v>
      </c>
      <c r="E23" s="1726">
        <v>1857</v>
      </c>
      <c r="F23" s="1726">
        <v>100</v>
      </c>
      <c r="G23" s="302">
        <v>50</v>
      </c>
      <c r="H23" s="302">
        <v>3</v>
      </c>
      <c r="I23" s="302">
        <v>6</v>
      </c>
      <c r="J23" s="302">
        <v>4</v>
      </c>
      <c r="K23" s="302">
        <v>63</v>
      </c>
      <c r="L23" s="302">
        <v>33</v>
      </c>
      <c r="M23" s="302">
        <v>2</v>
      </c>
      <c r="N23" s="302">
        <v>2</v>
      </c>
      <c r="O23" s="474">
        <v>0</v>
      </c>
      <c r="Q23" s="306">
        <f>SUM(L23:N23,K23)</f>
        <v>100</v>
      </c>
      <c r="R23" s="208"/>
      <c r="S23" s="208"/>
      <c r="U23" s="208"/>
      <c r="V23" s="208"/>
      <c r="AB23" s="208"/>
      <c r="AC23" s="208"/>
      <c r="AE23" s="208"/>
      <c r="AG23" s="208"/>
      <c r="AI23" s="208"/>
      <c r="AK23" s="208"/>
      <c r="AM23" s="208"/>
      <c r="AN23" s="208"/>
      <c r="AO23" s="208"/>
      <c r="AT23" s="208"/>
      <c r="AU23" s="208"/>
      <c r="AW23" s="208"/>
      <c r="AY23" s="208"/>
      <c r="BA23" s="208"/>
      <c r="BC23" s="208"/>
      <c r="BE23" s="208"/>
    </row>
    <row r="24" spans="1:57" ht="24.9" customHeight="1" x14ac:dyDescent="0.2">
      <c r="A24" s="2219"/>
      <c r="B24" s="368" t="s">
        <v>388</v>
      </c>
      <c r="C24" s="395">
        <v>985</v>
      </c>
      <c r="D24" s="1726">
        <v>256</v>
      </c>
      <c r="E24" s="1726">
        <v>256</v>
      </c>
      <c r="F24" s="1726">
        <v>100</v>
      </c>
      <c r="G24" s="302">
        <v>45</v>
      </c>
      <c r="H24" s="302">
        <v>3</v>
      </c>
      <c r="I24" s="302">
        <v>1</v>
      </c>
      <c r="J24" s="302">
        <v>4</v>
      </c>
      <c r="K24" s="302">
        <v>53</v>
      </c>
      <c r="L24" s="302">
        <v>47</v>
      </c>
      <c r="M24" s="302">
        <v>0</v>
      </c>
      <c r="N24" s="302">
        <v>0</v>
      </c>
      <c r="O24" s="472">
        <v>0</v>
      </c>
      <c r="Q24" s="306">
        <f>SUM(L24:N24,K24)</f>
        <v>100</v>
      </c>
      <c r="R24" s="208"/>
      <c r="S24" s="208"/>
      <c r="U24" s="208"/>
      <c r="V24" s="208"/>
      <c r="AB24" s="208"/>
      <c r="AC24" s="208"/>
      <c r="AE24" s="208"/>
      <c r="AG24" s="208"/>
      <c r="AI24" s="208"/>
      <c r="AK24" s="208"/>
      <c r="AM24" s="208"/>
      <c r="AN24" s="208"/>
      <c r="AO24" s="208"/>
      <c r="AT24" s="208"/>
      <c r="AU24" s="208"/>
      <c r="AW24" s="208"/>
      <c r="AY24" s="208"/>
      <c r="BA24" s="208"/>
      <c r="BC24" s="208"/>
      <c r="BE24" s="208"/>
    </row>
    <row r="25" spans="1:57" ht="24.9" customHeight="1" x14ac:dyDescent="0.2">
      <c r="A25" s="2219"/>
      <c r="B25" s="368" t="s">
        <v>160</v>
      </c>
      <c r="C25" s="1226">
        <v>6839</v>
      </c>
      <c r="D25" s="1726">
        <v>1778</v>
      </c>
      <c r="E25" s="1726">
        <v>1778</v>
      </c>
      <c r="F25" s="1726">
        <v>100</v>
      </c>
      <c r="G25" s="1166">
        <v>52</v>
      </c>
      <c r="H25" s="1166">
        <v>1</v>
      </c>
      <c r="I25" s="1166">
        <v>5</v>
      </c>
      <c r="J25" s="1166">
        <v>2</v>
      </c>
      <c r="K25" s="1166">
        <v>60</v>
      </c>
      <c r="L25" s="1166">
        <v>37</v>
      </c>
      <c r="M25" s="1166">
        <v>3</v>
      </c>
      <c r="N25" s="1166">
        <v>0</v>
      </c>
      <c r="O25" s="1230"/>
      <c r="Q25" s="306">
        <f>SUM(L25:N25,K25)</f>
        <v>100</v>
      </c>
      <c r="R25" s="208"/>
      <c r="S25" s="208"/>
      <c r="U25" s="208"/>
      <c r="V25" s="208"/>
      <c r="AB25" s="208"/>
      <c r="AC25" s="208"/>
      <c r="AE25" s="208"/>
      <c r="AG25" s="208"/>
      <c r="AI25" s="208"/>
      <c r="AK25" s="208"/>
      <c r="AM25" s="208"/>
      <c r="AN25" s="208"/>
      <c r="AO25" s="208"/>
      <c r="AT25" s="208"/>
      <c r="AU25" s="208"/>
      <c r="AW25" s="208"/>
      <c r="AY25" s="208"/>
      <c r="BA25" s="208"/>
      <c r="BC25" s="208"/>
      <c r="BE25" s="208"/>
    </row>
    <row r="26" spans="1:57" ht="24.9" customHeight="1" x14ac:dyDescent="0.2">
      <c r="A26" s="2219"/>
      <c r="B26" s="368" t="s">
        <v>383</v>
      </c>
      <c r="C26" s="1633">
        <v>8998</v>
      </c>
      <c r="D26" s="1726">
        <v>2339</v>
      </c>
      <c r="E26" s="1726">
        <v>2339</v>
      </c>
      <c r="F26" s="1726">
        <v>100</v>
      </c>
      <c r="G26" s="1631">
        <v>65</v>
      </c>
      <c r="H26" s="1631">
        <v>2</v>
      </c>
      <c r="I26" s="1631">
        <v>7</v>
      </c>
      <c r="J26" s="1631">
        <v>9</v>
      </c>
      <c r="K26" s="1631">
        <v>83</v>
      </c>
      <c r="L26" s="1631">
        <v>14</v>
      </c>
      <c r="M26" s="1631">
        <v>3</v>
      </c>
      <c r="N26" s="1631">
        <v>0</v>
      </c>
      <c r="O26" s="1632">
        <v>0</v>
      </c>
      <c r="Q26" s="306">
        <f>SUM(L26:N26,K26)</f>
        <v>100</v>
      </c>
      <c r="R26" s="208"/>
      <c r="S26" s="208"/>
      <c r="U26" s="208"/>
      <c r="V26" s="208"/>
      <c r="AB26" s="208"/>
      <c r="AC26" s="208"/>
      <c r="AE26" s="208"/>
      <c r="AG26" s="208"/>
      <c r="AI26" s="208"/>
      <c r="AK26" s="208"/>
      <c r="AM26" s="208"/>
      <c r="AN26" s="208"/>
      <c r="AO26" s="208"/>
      <c r="AT26" s="208"/>
      <c r="AU26" s="208"/>
      <c r="AW26" s="208"/>
      <c r="AY26" s="208"/>
      <c r="BA26" s="208"/>
      <c r="BC26" s="208"/>
      <c r="BE26" s="208"/>
    </row>
    <row r="27" spans="1:57" ht="24.9" customHeight="1" x14ac:dyDescent="0.2">
      <c r="A27" s="2219"/>
      <c r="B27" s="368" t="s">
        <v>380</v>
      </c>
      <c r="C27" s="286">
        <v>4806</v>
      </c>
      <c r="D27" s="1722">
        <v>1250</v>
      </c>
      <c r="E27" s="1722">
        <v>1250</v>
      </c>
      <c r="F27" s="1722">
        <v>100</v>
      </c>
      <c r="G27" s="287">
        <v>55</v>
      </c>
      <c r="H27" s="287">
        <v>0</v>
      </c>
      <c r="I27" s="287">
        <v>0</v>
      </c>
      <c r="J27" s="287">
        <v>10</v>
      </c>
      <c r="K27" s="287">
        <v>65</v>
      </c>
      <c r="L27" s="287">
        <v>35</v>
      </c>
      <c r="M27" s="287">
        <v>0</v>
      </c>
      <c r="N27" s="287">
        <v>0</v>
      </c>
      <c r="O27" s="288">
        <v>0</v>
      </c>
      <c r="Q27" s="306">
        <f t="shared" si="9"/>
        <v>100</v>
      </c>
      <c r="R27" s="208"/>
      <c r="S27" s="208"/>
      <c r="U27" s="208"/>
      <c r="V27" s="208"/>
      <c r="AB27" s="208"/>
      <c r="AC27" s="208"/>
      <c r="AE27" s="208"/>
      <c r="AG27" s="208"/>
      <c r="AI27" s="208"/>
      <c r="AK27" s="208"/>
      <c r="AM27" s="208"/>
      <c r="AN27" s="208"/>
      <c r="AO27" s="208"/>
      <c r="AT27" s="208"/>
      <c r="AU27" s="208"/>
      <c r="AW27" s="208"/>
      <c r="AY27" s="208"/>
      <c r="BA27" s="208"/>
      <c r="BC27" s="208"/>
      <c r="BE27" s="208"/>
    </row>
    <row r="28" spans="1:57" ht="24.9" customHeight="1" x14ac:dyDescent="0.2">
      <c r="A28" s="2219"/>
      <c r="B28" s="368" t="s">
        <v>161</v>
      </c>
      <c r="C28" s="475">
        <v>6131</v>
      </c>
      <c r="D28" s="302">
        <v>1594</v>
      </c>
      <c r="E28" s="302">
        <v>1594</v>
      </c>
      <c r="F28" s="302">
        <v>100</v>
      </c>
      <c r="G28" s="302">
        <v>20</v>
      </c>
      <c r="H28" s="302">
        <v>2</v>
      </c>
      <c r="I28" s="302">
        <v>2</v>
      </c>
      <c r="J28" s="302"/>
      <c r="K28" s="302">
        <v>24</v>
      </c>
      <c r="L28" s="302">
        <v>75</v>
      </c>
      <c r="M28" s="302">
        <v>1</v>
      </c>
      <c r="N28" s="302"/>
      <c r="O28" s="474"/>
      <c r="Q28" s="306">
        <f t="shared" si="9"/>
        <v>100</v>
      </c>
      <c r="R28" s="208"/>
      <c r="S28" s="208"/>
      <c r="U28" s="208"/>
      <c r="V28" s="208"/>
      <c r="AB28" s="208"/>
      <c r="AC28" s="208"/>
      <c r="AE28" s="208"/>
      <c r="AG28" s="208"/>
      <c r="AI28" s="208"/>
      <c r="AK28" s="208"/>
      <c r="AM28" s="208"/>
      <c r="AN28" s="208"/>
      <c r="AO28" s="208"/>
      <c r="AT28" s="208"/>
      <c r="AU28" s="208"/>
      <c r="AW28" s="208"/>
      <c r="AY28" s="208"/>
      <c r="BA28" s="208"/>
      <c r="BC28" s="208"/>
      <c r="BE28" s="208"/>
    </row>
    <row r="29" spans="1:57" ht="24.9" customHeight="1" x14ac:dyDescent="0.2">
      <c r="A29" s="2219"/>
      <c r="B29" s="368" t="s">
        <v>687</v>
      </c>
      <c r="C29" s="475">
        <v>9645.0499999999993</v>
      </c>
      <c r="D29" s="302">
        <v>2507.7129999999997</v>
      </c>
      <c r="E29" s="302">
        <v>2257</v>
      </c>
      <c r="F29" s="302">
        <v>90</v>
      </c>
      <c r="G29" s="302">
        <v>51</v>
      </c>
      <c r="H29" s="302">
        <v>2</v>
      </c>
      <c r="I29" s="302">
        <v>5</v>
      </c>
      <c r="J29" s="302">
        <v>2</v>
      </c>
      <c r="K29" s="302">
        <v>60</v>
      </c>
      <c r="L29" s="302">
        <v>0</v>
      </c>
      <c r="M29" s="302">
        <v>40</v>
      </c>
      <c r="N29" s="302">
        <v>0</v>
      </c>
      <c r="O29" s="474">
        <v>251</v>
      </c>
      <c r="P29" s="439"/>
      <c r="Q29" s="306">
        <f t="shared" si="9"/>
        <v>100</v>
      </c>
      <c r="R29" s="439"/>
      <c r="S29" s="209"/>
      <c r="T29" s="439"/>
      <c r="U29" s="208"/>
      <c r="V29" s="208"/>
      <c r="AB29" s="208"/>
      <c r="AC29" s="208"/>
      <c r="AE29" s="208"/>
      <c r="AG29" s="208"/>
      <c r="AI29" s="208"/>
      <c r="AK29" s="208"/>
      <c r="AM29" s="208"/>
      <c r="AN29" s="208"/>
      <c r="AO29" s="208"/>
      <c r="AT29" s="208"/>
      <c r="AU29" s="208"/>
      <c r="AW29" s="208"/>
      <c r="AY29" s="208"/>
      <c r="BA29" s="208"/>
      <c r="BC29" s="208"/>
      <c r="BE29" s="208"/>
    </row>
    <row r="30" spans="1:57" ht="24.9" customHeight="1" x14ac:dyDescent="0.2">
      <c r="A30" s="2219"/>
      <c r="B30" s="368" t="s">
        <v>159</v>
      </c>
      <c r="C30" s="1728">
        <v>1798</v>
      </c>
      <c r="D30" s="1726">
        <v>467</v>
      </c>
      <c r="E30" s="1726">
        <v>467</v>
      </c>
      <c r="F30" s="1726">
        <v>100</v>
      </c>
      <c r="G30" s="1726">
        <v>57</v>
      </c>
      <c r="H30" s="1726">
        <v>1</v>
      </c>
      <c r="I30" s="1726">
        <v>28</v>
      </c>
      <c r="J30" s="1726"/>
      <c r="K30" s="1726">
        <v>86</v>
      </c>
      <c r="L30" s="1726">
        <v>1</v>
      </c>
      <c r="M30" s="1726">
        <v>13</v>
      </c>
      <c r="N30" s="1726"/>
      <c r="O30" s="1727"/>
      <c r="P30" s="439"/>
      <c r="Q30" s="306">
        <f t="shared" si="9"/>
        <v>100</v>
      </c>
      <c r="R30" s="439"/>
      <c r="S30" s="209"/>
      <c r="T30" s="439"/>
      <c r="U30" s="208"/>
      <c r="V30" s="208"/>
      <c r="AB30" s="208"/>
      <c r="AC30" s="208"/>
      <c r="AE30" s="208"/>
      <c r="AG30" s="208"/>
      <c r="AI30" s="208"/>
      <c r="AK30" s="208"/>
      <c r="AM30" s="208"/>
      <c r="AN30" s="208"/>
      <c r="AO30" s="208"/>
      <c r="AT30" s="208"/>
      <c r="AU30" s="208"/>
      <c r="AW30" s="208"/>
      <c r="AY30" s="208"/>
      <c r="BA30" s="208"/>
      <c r="BC30" s="208"/>
      <c r="BE30" s="208"/>
    </row>
    <row r="31" spans="1:57" ht="24.9" customHeight="1" x14ac:dyDescent="0.2">
      <c r="A31" s="2219"/>
      <c r="B31" s="368" t="s">
        <v>384</v>
      </c>
      <c r="C31" s="1291">
        <v>9453</v>
      </c>
      <c r="D31" s="1280">
        <v>2458</v>
      </c>
      <c r="E31" s="1280">
        <v>2458</v>
      </c>
      <c r="F31" s="1280">
        <v>100</v>
      </c>
      <c r="G31" s="1280">
        <v>35</v>
      </c>
      <c r="H31" s="1280">
        <v>10</v>
      </c>
      <c r="I31" s="1280">
        <v>10</v>
      </c>
      <c r="J31" s="1280">
        <v>20</v>
      </c>
      <c r="K31" s="1280">
        <v>75</v>
      </c>
      <c r="L31" s="1280">
        <v>16</v>
      </c>
      <c r="M31" s="1280">
        <v>5</v>
      </c>
      <c r="N31" s="1280">
        <v>4</v>
      </c>
      <c r="O31" s="1281">
        <v>1</v>
      </c>
      <c r="P31" s="439"/>
      <c r="Q31" s="306">
        <f t="shared" si="9"/>
        <v>100</v>
      </c>
      <c r="R31" s="439"/>
      <c r="S31" s="209"/>
      <c r="T31" s="439"/>
      <c r="U31" s="208"/>
      <c r="V31" s="208"/>
      <c r="AB31" s="208"/>
      <c r="AC31" s="208"/>
      <c r="AE31" s="208"/>
      <c r="AG31" s="208"/>
      <c r="AI31" s="208"/>
      <c r="AK31" s="208"/>
      <c r="AM31" s="208"/>
      <c r="AN31" s="208"/>
      <c r="AO31" s="208"/>
      <c r="AT31" s="208"/>
      <c r="AU31" s="208"/>
      <c r="AW31" s="208"/>
      <c r="AY31" s="208"/>
      <c r="BA31" s="208"/>
      <c r="BC31" s="208"/>
      <c r="BE31" s="208"/>
    </row>
    <row r="32" spans="1:57" ht="24.9" customHeight="1" x14ac:dyDescent="0.2">
      <c r="A32" s="2219"/>
      <c r="B32" s="284" t="s">
        <v>389</v>
      </c>
      <c r="C32" s="285">
        <v>212.87799999999999</v>
      </c>
      <c r="D32" s="1721">
        <v>55.348279999999995</v>
      </c>
      <c r="E32" s="1721">
        <v>55</v>
      </c>
      <c r="F32" s="1721">
        <v>0</v>
      </c>
      <c r="G32" s="1722">
        <v>0</v>
      </c>
      <c r="H32" s="1722">
        <v>0</v>
      </c>
      <c r="I32" s="1722">
        <v>0</v>
      </c>
      <c r="J32" s="1722">
        <v>0</v>
      </c>
      <c r="K32" s="1722">
        <v>0</v>
      </c>
      <c r="L32" s="1722">
        <v>0</v>
      </c>
      <c r="M32" s="1722">
        <v>0</v>
      </c>
      <c r="N32" s="1722">
        <v>0</v>
      </c>
      <c r="O32" s="288">
        <v>55</v>
      </c>
      <c r="P32" s="439"/>
      <c r="Q32" s="306">
        <f t="shared" si="9"/>
        <v>0</v>
      </c>
      <c r="R32" s="439"/>
      <c r="S32" s="209"/>
      <c r="T32" s="439"/>
      <c r="U32" s="208"/>
      <c r="V32" s="208"/>
      <c r="AB32" s="208"/>
      <c r="AC32" s="208"/>
      <c r="AE32" s="208"/>
      <c r="AG32" s="208"/>
      <c r="AI32" s="208"/>
      <c r="AK32" s="208"/>
      <c r="AM32" s="208"/>
      <c r="AN32" s="208"/>
      <c r="AO32" s="208"/>
      <c r="AT32" s="208"/>
      <c r="AU32" s="208"/>
      <c r="AW32" s="208"/>
      <c r="AY32" s="208"/>
      <c r="BA32" s="208"/>
      <c r="BC32" s="208"/>
      <c r="BE32" s="208"/>
    </row>
    <row r="33" spans="1:57" ht="24.9" customHeight="1" thickBot="1" x14ac:dyDescent="0.25">
      <c r="A33" s="2220"/>
      <c r="B33" s="478" t="s">
        <v>378</v>
      </c>
      <c r="C33" s="479">
        <v>2284</v>
      </c>
      <c r="D33" s="271">
        <v>593.84</v>
      </c>
      <c r="E33" s="271">
        <v>594</v>
      </c>
      <c r="F33" s="271">
        <v>100</v>
      </c>
      <c r="G33" s="271">
        <v>70</v>
      </c>
      <c r="H33" s="271">
        <v>10</v>
      </c>
      <c r="I33" s="271">
        <v>10</v>
      </c>
      <c r="J33" s="271">
        <v>0</v>
      </c>
      <c r="K33" s="271">
        <v>90</v>
      </c>
      <c r="L33" s="271">
        <v>10</v>
      </c>
      <c r="M33" s="271">
        <v>0</v>
      </c>
      <c r="N33" s="271">
        <v>0</v>
      </c>
      <c r="O33" s="480">
        <v>0</v>
      </c>
      <c r="P33" s="439"/>
      <c r="Q33" s="306">
        <f t="shared" si="9"/>
        <v>100</v>
      </c>
      <c r="R33" s="439"/>
      <c r="S33" s="209"/>
      <c r="T33" s="439"/>
      <c r="U33" s="208"/>
      <c r="V33" s="208"/>
      <c r="AB33" s="208"/>
      <c r="AC33" s="208"/>
      <c r="AE33" s="208"/>
      <c r="AG33" s="208"/>
      <c r="AI33" s="208"/>
      <c r="AK33" s="208"/>
      <c r="AM33" s="208"/>
      <c r="AN33" s="208"/>
      <c r="AO33" s="208"/>
      <c r="AT33" s="208"/>
      <c r="AU33" s="208"/>
      <c r="AW33" s="208"/>
      <c r="AY33" s="208"/>
      <c r="BA33" s="208"/>
      <c r="BC33" s="208"/>
      <c r="BE33" s="208"/>
    </row>
    <row r="34" spans="1:57" x14ac:dyDescent="0.2">
      <c r="A34" s="1361" t="s">
        <v>708</v>
      </c>
      <c r="C34" s="209"/>
      <c r="D34" s="209"/>
      <c r="E34" s="209"/>
      <c r="F34" s="209"/>
      <c r="Q34" s="208"/>
      <c r="R34" s="442"/>
      <c r="S34" s="208"/>
      <c r="U34" s="208"/>
      <c r="V34" s="208"/>
      <c r="AB34" s="208"/>
      <c r="AC34" s="208"/>
      <c r="AE34" s="208"/>
      <c r="AG34" s="208"/>
      <c r="AI34" s="208"/>
      <c r="AK34" s="208"/>
      <c r="AM34" s="208"/>
      <c r="AN34" s="208"/>
      <c r="AO34" s="208"/>
      <c r="AT34" s="208"/>
      <c r="AU34" s="208"/>
      <c r="AW34" s="208"/>
      <c r="AY34" s="208"/>
      <c r="BA34" s="208"/>
      <c r="BC34" s="208"/>
      <c r="BE34" s="208"/>
    </row>
    <row r="35" spans="1:57" x14ac:dyDescent="0.2">
      <c r="Q35" s="442"/>
      <c r="R35" s="208"/>
      <c r="S35" s="208"/>
      <c r="U35" s="208"/>
      <c r="V35" s="208"/>
      <c r="AB35" s="208"/>
      <c r="AC35" s="208"/>
      <c r="AE35" s="208"/>
      <c r="AG35" s="208"/>
      <c r="AI35" s="208"/>
      <c r="AK35" s="208"/>
      <c r="AM35" s="208"/>
      <c r="AN35" s="208"/>
      <c r="AO35" s="208"/>
      <c r="AT35" s="208"/>
      <c r="AU35" s="208"/>
      <c r="AW35" s="208"/>
      <c r="AY35" s="208"/>
      <c r="BA35" s="208"/>
      <c r="BC35" s="208"/>
      <c r="BE35" s="208"/>
    </row>
    <row r="36" spans="1:57" x14ac:dyDescent="0.2">
      <c r="C36" s="209"/>
      <c r="D36" s="209"/>
      <c r="E36" s="209"/>
      <c r="F36" s="209"/>
      <c r="G36" s="209"/>
      <c r="H36" s="209"/>
      <c r="I36" s="209"/>
      <c r="J36" s="209"/>
      <c r="K36" s="209"/>
      <c r="L36" s="209"/>
      <c r="M36" s="209"/>
      <c r="Q36" s="442"/>
      <c r="R36" s="208"/>
      <c r="S36" s="208"/>
      <c r="U36" s="208"/>
      <c r="V36" s="208"/>
      <c r="AB36" s="208"/>
      <c r="AC36" s="208"/>
      <c r="AE36" s="208"/>
      <c r="AG36" s="208"/>
      <c r="AI36" s="208"/>
      <c r="AK36" s="208"/>
      <c r="AM36" s="208"/>
      <c r="AN36" s="208"/>
      <c r="AO36" s="208"/>
      <c r="AT36" s="208"/>
      <c r="AU36" s="208"/>
      <c r="AW36" s="208"/>
      <c r="AY36" s="208"/>
      <c r="BA36" s="208"/>
      <c r="BC36" s="208"/>
      <c r="BE36" s="208"/>
    </row>
    <row r="37" spans="1:57" x14ac:dyDescent="0.2">
      <c r="C37" s="209"/>
      <c r="D37" s="209" t="s">
        <v>140</v>
      </c>
      <c r="F37" s="209"/>
      <c r="G37" s="209"/>
      <c r="H37" s="209"/>
      <c r="I37" s="209"/>
      <c r="J37" s="209"/>
      <c r="K37" s="209"/>
      <c r="L37" s="209"/>
      <c r="M37" s="209"/>
      <c r="N37" s="209"/>
      <c r="O37" s="209"/>
      <c r="P37" s="439"/>
      <c r="Q37" s="481"/>
      <c r="R37" s="439"/>
      <c r="S37" s="209"/>
      <c r="T37" s="439"/>
      <c r="U37" s="208"/>
      <c r="V37" s="208"/>
      <c r="AB37" s="208"/>
      <c r="AC37" s="208"/>
      <c r="AE37" s="208"/>
      <c r="AG37" s="208"/>
      <c r="AI37" s="208"/>
      <c r="AK37" s="208"/>
      <c r="AM37" s="208"/>
      <c r="AN37" s="208"/>
      <c r="AO37" s="208"/>
      <c r="AT37" s="208"/>
      <c r="AU37" s="208"/>
      <c r="AW37" s="208"/>
      <c r="AY37" s="208"/>
      <c r="BA37" s="208"/>
      <c r="BC37" s="208"/>
      <c r="BE37" s="208"/>
    </row>
    <row r="38" spans="1:57" x14ac:dyDescent="0.2">
      <c r="B38" s="209"/>
      <c r="C38" s="209"/>
      <c r="D38" s="209" t="s">
        <v>141</v>
      </c>
      <c r="F38" s="209"/>
      <c r="G38" s="209"/>
      <c r="H38" s="209"/>
      <c r="I38" s="209"/>
      <c r="J38" s="209"/>
      <c r="K38" s="209"/>
      <c r="L38" s="209"/>
      <c r="M38" s="209"/>
      <c r="N38" s="209"/>
      <c r="O38" s="209"/>
      <c r="P38" s="439"/>
      <c r="Q38" s="481"/>
      <c r="R38" s="439"/>
      <c r="S38" s="209"/>
      <c r="T38" s="439"/>
      <c r="U38" s="208"/>
      <c r="V38" s="208"/>
      <c r="AB38" s="208"/>
      <c r="AC38" s="208"/>
      <c r="AE38" s="208"/>
      <c r="AG38" s="208"/>
      <c r="AI38" s="208"/>
      <c r="AK38" s="208"/>
      <c r="AM38" s="208"/>
      <c r="AN38" s="208"/>
      <c r="AO38" s="208"/>
      <c r="AT38" s="208"/>
      <c r="AU38" s="208"/>
      <c r="AW38" s="208"/>
      <c r="AY38" s="208"/>
      <c r="BA38" s="208"/>
      <c r="BC38" s="208"/>
      <c r="BE38" s="208"/>
    </row>
    <row r="39" spans="1:57" x14ac:dyDescent="0.2">
      <c r="D39" s="482" t="s">
        <v>142</v>
      </c>
      <c r="E39" s="482" t="s">
        <v>143</v>
      </c>
      <c r="F39" s="483" t="s">
        <v>144</v>
      </c>
      <c r="G39" s="483" t="s">
        <v>145</v>
      </c>
      <c r="H39" s="483" t="s">
        <v>146</v>
      </c>
      <c r="I39" s="482" t="s">
        <v>147</v>
      </c>
      <c r="J39" s="482" t="s">
        <v>148</v>
      </c>
      <c r="K39" s="482" t="s">
        <v>216</v>
      </c>
      <c r="L39" s="209"/>
      <c r="P39" s="484"/>
      <c r="Q39" s="442"/>
      <c r="S39" s="208"/>
      <c r="T39" s="484"/>
      <c r="U39" s="208"/>
      <c r="V39" s="208"/>
      <c r="AB39" s="208"/>
      <c r="AC39" s="208"/>
      <c r="AE39" s="208"/>
      <c r="AG39" s="208"/>
      <c r="AI39" s="208"/>
      <c r="AK39" s="208"/>
      <c r="AM39" s="208"/>
      <c r="AN39" s="208"/>
      <c r="AO39" s="208"/>
      <c r="AT39" s="208"/>
      <c r="AU39" s="208"/>
      <c r="AW39" s="208"/>
      <c r="AY39" s="208"/>
      <c r="BA39" s="208"/>
      <c r="BC39" s="208"/>
      <c r="BE39" s="208"/>
    </row>
    <row r="40" spans="1:57" x14ac:dyDescent="0.2">
      <c r="D40" s="482" t="s">
        <v>149</v>
      </c>
      <c r="E40" s="482">
        <v>1.27</v>
      </c>
      <c r="F40" s="483">
        <v>1.18</v>
      </c>
      <c r="G40" s="483">
        <v>1.2</v>
      </c>
      <c r="H40" s="483">
        <v>1.27</v>
      </c>
      <c r="I40" s="482">
        <v>1.21</v>
      </c>
      <c r="J40" s="482">
        <v>1.41</v>
      </c>
      <c r="K40" s="482">
        <v>1.44</v>
      </c>
      <c r="L40" s="209"/>
    </row>
    <row r="41" spans="1:57" x14ac:dyDescent="0.2">
      <c r="D41" s="482" t="s">
        <v>217</v>
      </c>
      <c r="E41" s="2239">
        <v>0.26</v>
      </c>
      <c r="F41" s="2239"/>
      <c r="G41" s="2239"/>
      <c r="H41" s="2239"/>
      <c r="I41" s="2239"/>
      <c r="J41" s="2239"/>
      <c r="K41" s="2239"/>
      <c r="L41" s="209"/>
    </row>
    <row r="42" spans="1:57" x14ac:dyDescent="0.2">
      <c r="F42" s="486"/>
      <c r="G42" s="486"/>
      <c r="H42" s="486"/>
    </row>
    <row r="43" spans="1:57" x14ac:dyDescent="0.2">
      <c r="D43" s="486" t="s">
        <v>150</v>
      </c>
      <c r="F43" s="486"/>
      <c r="G43" s="486"/>
      <c r="H43" s="486"/>
    </row>
    <row r="44" spans="1:57" x14ac:dyDescent="0.2">
      <c r="D44" s="486" t="s">
        <v>151</v>
      </c>
      <c r="F44" s="209"/>
      <c r="G44" s="209"/>
      <c r="H44" s="209"/>
    </row>
    <row r="45" spans="1:57" x14ac:dyDescent="0.2">
      <c r="C45" s="209"/>
      <c r="D45" s="486" t="s">
        <v>152</v>
      </c>
      <c r="E45" s="209"/>
      <c r="F45" s="209"/>
      <c r="G45" s="209"/>
      <c r="H45" s="209"/>
      <c r="I45" s="209"/>
      <c r="J45" s="209"/>
      <c r="K45" s="209"/>
      <c r="L45" s="209"/>
      <c r="M45" s="209"/>
      <c r="N45" s="209"/>
      <c r="O45" s="209"/>
    </row>
    <row r="46" spans="1:57" x14ac:dyDescent="0.2">
      <c r="D46" s="486" t="s">
        <v>153</v>
      </c>
    </row>
    <row r="48" spans="1:57" ht="16.8" thickBot="1" x14ac:dyDescent="0.25">
      <c r="B48" s="208" t="s">
        <v>204</v>
      </c>
    </row>
    <row r="49" spans="1:57" ht="18" customHeight="1" x14ac:dyDescent="0.2">
      <c r="A49" s="2226" t="s">
        <v>86</v>
      </c>
      <c r="B49" s="2227"/>
      <c r="C49" s="487" t="s">
        <v>168</v>
      </c>
      <c r="D49" s="487" t="s">
        <v>168</v>
      </c>
      <c r="E49" s="488" t="s">
        <v>169</v>
      </c>
      <c r="F49" s="489" t="s">
        <v>187</v>
      </c>
      <c r="G49" s="489"/>
      <c r="H49" s="489"/>
      <c r="I49" s="489"/>
      <c r="J49" s="489"/>
      <c r="K49" s="489"/>
      <c r="L49" s="489" t="s">
        <v>188</v>
      </c>
      <c r="M49" s="489"/>
      <c r="N49" s="490"/>
      <c r="O49" s="441"/>
      <c r="Q49" s="442"/>
      <c r="R49" s="208"/>
      <c r="S49" s="208"/>
      <c r="U49" s="208"/>
      <c r="V49" s="208"/>
      <c r="AB49" s="208"/>
      <c r="AC49" s="208"/>
      <c r="AE49" s="208"/>
      <c r="AG49" s="208"/>
      <c r="AI49" s="208"/>
      <c r="AK49" s="208"/>
      <c r="AM49" s="208"/>
      <c r="AN49" s="208"/>
      <c r="AO49" s="208"/>
      <c r="AT49" s="208"/>
      <c r="AU49" s="208"/>
      <c r="AW49" s="208"/>
      <c r="AY49" s="208"/>
      <c r="BA49" s="208"/>
      <c r="BC49" s="208"/>
      <c r="BE49" s="208"/>
    </row>
    <row r="50" spans="1:57" ht="18" customHeight="1" x14ac:dyDescent="0.2">
      <c r="A50" s="2228"/>
      <c r="B50" s="2209"/>
      <c r="C50" s="491" t="s">
        <v>170</v>
      </c>
      <c r="D50" s="491" t="s">
        <v>170</v>
      </c>
      <c r="E50" s="444" t="s">
        <v>171</v>
      </c>
      <c r="F50" s="445"/>
      <c r="G50" s="492"/>
      <c r="H50" s="493"/>
      <c r="I50" s="494" t="s">
        <v>206</v>
      </c>
      <c r="J50" s="495"/>
      <c r="K50" s="495"/>
      <c r="L50" s="495"/>
      <c r="M50" s="495"/>
      <c r="N50" s="496"/>
      <c r="O50" s="446" t="s">
        <v>172</v>
      </c>
      <c r="Q50" s="442"/>
      <c r="R50" s="208"/>
      <c r="S50" s="208"/>
      <c r="U50" s="208"/>
      <c r="V50" s="208"/>
      <c r="AB50" s="208"/>
      <c r="AC50" s="208"/>
      <c r="AE50" s="208"/>
      <c r="AG50" s="208"/>
      <c r="AI50" s="208"/>
      <c r="AK50" s="208"/>
      <c r="AM50" s="208"/>
      <c r="AN50" s="208"/>
      <c r="AO50" s="208"/>
      <c r="AT50" s="208"/>
      <c r="AU50" s="208"/>
      <c r="AW50" s="208"/>
      <c r="AY50" s="208"/>
      <c r="BA50" s="208"/>
      <c r="BC50" s="208"/>
      <c r="BE50" s="208"/>
    </row>
    <row r="51" spans="1:57" ht="18" customHeight="1" x14ac:dyDescent="0.2">
      <c r="A51" s="2228"/>
      <c r="B51" s="2209"/>
      <c r="C51" s="491" t="s">
        <v>218</v>
      </c>
      <c r="D51" s="491" t="s">
        <v>185</v>
      </c>
      <c r="E51" s="447" t="s">
        <v>6</v>
      </c>
      <c r="F51" s="447" t="s">
        <v>173</v>
      </c>
      <c r="G51" s="497"/>
      <c r="H51" s="498"/>
      <c r="I51" s="498" t="s">
        <v>174</v>
      </c>
      <c r="J51" s="498"/>
      <c r="K51" s="499"/>
      <c r="L51" s="451" t="s">
        <v>175</v>
      </c>
      <c r="M51" s="449" t="s">
        <v>176</v>
      </c>
      <c r="N51" s="451" t="s">
        <v>177</v>
      </c>
      <c r="O51" s="446" t="s">
        <v>178</v>
      </c>
      <c r="Q51" s="442"/>
      <c r="R51" s="208"/>
      <c r="S51" s="208"/>
      <c r="U51" s="208"/>
      <c r="V51" s="208"/>
      <c r="AB51" s="208"/>
      <c r="AC51" s="208"/>
      <c r="AE51" s="208"/>
      <c r="AG51" s="208"/>
      <c r="AI51" s="208"/>
      <c r="AK51" s="208"/>
      <c r="AM51" s="208"/>
      <c r="AN51" s="208"/>
      <c r="AO51" s="208"/>
      <c r="AT51" s="208"/>
      <c r="AU51" s="208"/>
      <c r="AW51" s="208"/>
      <c r="AY51" s="208"/>
      <c r="BA51" s="208"/>
      <c r="BC51" s="208"/>
      <c r="BE51" s="208"/>
    </row>
    <row r="52" spans="1:57" ht="18" customHeight="1" x14ac:dyDescent="0.2">
      <c r="A52" s="2228"/>
      <c r="B52" s="2209"/>
      <c r="C52" s="491" t="s">
        <v>186</v>
      </c>
      <c r="D52" s="491" t="s">
        <v>179</v>
      </c>
      <c r="E52" s="453"/>
      <c r="F52" s="447" t="s">
        <v>130</v>
      </c>
      <c r="G52" s="449" t="s">
        <v>180</v>
      </c>
      <c r="H52" s="449" t="s">
        <v>219</v>
      </c>
      <c r="I52" s="449" t="s">
        <v>181</v>
      </c>
      <c r="J52" s="444" t="s">
        <v>163</v>
      </c>
      <c r="K52" s="449" t="s">
        <v>5</v>
      </c>
      <c r="L52" s="500"/>
      <c r="M52" s="453"/>
      <c r="N52" s="454"/>
      <c r="O52" s="455"/>
      <c r="Q52" s="442"/>
      <c r="R52" s="208"/>
      <c r="S52" s="208"/>
      <c r="U52" s="208"/>
      <c r="V52" s="208"/>
      <c r="AB52" s="208"/>
      <c r="AC52" s="208"/>
      <c r="AE52" s="208"/>
      <c r="AG52" s="208"/>
      <c r="AI52" s="208"/>
      <c r="AK52" s="208"/>
      <c r="AM52" s="208"/>
      <c r="AN52" s="208"/>
      <c r="AO52" s="208"/>
      <c r="AT52" s="208"/>
      <c r="AU52" s="208"/>
      <c r="AW52" s="208"/>
      <c r="AY52" s="208"/>
      <c r="BA52" s="208"/>
      <c r="BC52" s="208"/>
      <c r="BE52" s="208"/>
    </row>
    <row r="53" spans="1:57" ht="18" customHeight="1" thickBot="1" x14ac:dyDescent="0.25">
      <c r="A53" s="2229"/>
      <c r="B53" s="2211"/>
      <c r="C53" s="447" t="s">
        <v>182</v>
      </c>
      <c r="D53" s="447" t="s">
        <v>182</v>
      </c>
      <c r="E53" s="447" t="s">
        <v>182</v>
      </c>
      <c r="F53" s="447" t="s">
        <v>183</v>
      </c>
      <c r="G53" s="456"/>
      <c r="H53" s="447" t="s">
        <v>164</v>
      </c>
      <c r="I53" s="447"/>
      <c r="J53" s="447" t="s">
        <v>162</v>
      </c>
      <c r="K53" s="447"/>
      <c r="L53" s="447"/>
      <c r="M53" s="447"/>
      <c r="N53" s="458"/>
      <c r="O53" s="446" t="s">
        <v>182</v>
      </c>
      <c r="Q53" s="442"/>
      <c r="R53" s="208"/>
      <c r="S53" s="208"/>
      <c r="U53" s="208"/>
      <c r="V53" s="208"/>
      <c r="AB53" s="208"/>
      <c r="AC53" s="208"/>
      <c r="AE53" s="208"/>
      <c r="AG53" s="208"/>
      <c r="AI53" s="208"/>
      <c r="AK53" s="208"/>
      <c r="AM53" s="208"/>
      <c r="AN53" s="208"/>
      <c r="AO53" s="208"/>
      <c r="AT53" s="208"/>
      <c r="AU53" s="208"/>
      <c r="AW53" s="208"/>
      <c r="AY53" s="208"/>
      <c r="BA53" s="208"/>
      <c r="BC53" s="208"/>
      <c r="BE53" s="208"/>
    </row>
    <row r="54" spans="1:57" ht="18" customHeight="1" thickBot="1" x14ac:dyDescent="0.25">
      <c r="A54" s="2230" t="s">
        <v>93</v>
      </c>
      <c r="B54" s="2108"/>
      <c r="C54" s="459">
        <f>SUM(C55:C57)</f>
        <v>64761.070999999996</v>
      </c>
      <c r="D54" s="459">
        <f>SUM(D55:D57)</f>
        <v>16836.901279999998</v>
      </c>
      <c r="E54" s="459">
        <f>SUM(E55:E57)</f>
        <v>16544</v>
      </c>
      <c r="F54" s="459">
        <f>ROUND(E54/D54*100,0)</f>
        <v>98</v>
      </c>
      <c r="G54" s="460">
        <f t="shared" ref="G54:O54" si="10">SUM(G55:G57)</f>
        <v>7762.84</v>
      </c>
      <c r="H54" s="459">
        <f t="shared" si="10"/>
        <v>572.08999999999992</v>
      </c>
      <c r="I54" s="459">
        <f t="shared" si="10"/>
        <v>1172.98</v>
      </c>
      <c r="J54" s="459">
        <f t="shared" si="10"/>
        <v>1000.13</v>
      </c>
      <c r="K54" s="459">
        <f t="shared" si="10"/>
        <v>10508.039999999999</v>
      </c>
      <c r="L54" s="459">
        <f t="shared" si="10"/>
        <v>4534.26</v>
      </c>
      <c r="M54" s="460">
        <f t="shared" si="10"/>
        <v>1271.0400000000002</v>
      </c>
      <c r="N54" s="461">
        <f t="shared" si="10"/>
        <v>175.66</v>
      </c>
      <c r="O54" s="462">
        <f t="shared" si="10"/>
        <v>349</v>
      </c>
      <c r="Q54" s="306">
        <f t="shared" ref="Q54:Q64" si="11">SUM(K54:N54)</f>
        <v>16489</v>
      </c>
      <c r="R54" s="502">
        <f t="shared" ref="R54:R64" si="12">SUM(K54:O54)</f>
        <v>16838</v>
      </c>
      <c r="S54" s="208"/>
      <c r="U54" s="208"/>
      <c r="V54" s="208"/>
      <c r="AB54" s="208"/>
      <c r="AC54" s="208"/>
      <c r="AE54" s="208"/>
      <c r="AG54" s="208"/>
      <c r="AI54" s="208"/>
      <c r="AK54" s="208"/>
      <c r="AM54" s="208"/>
      <c r="AN54" s="208"/>
      <c r="AO54" s="208"/>
      <c r="AT54" s="208"/>
      <c r="AU54" s="208"/>
      <c r="AW54" s="208"/>
      <c r="AY54" s="208"/>
      <c r="BA54" s="208"/>
      <c r="BC54" s="208"/>
      <c r="BE54" s="208"/>
    </row>
    <row r="55" spans="1:57" ht="18" customHeight="1" x14ac:dyDescent="0.2">
      <c r="A55" s="2082" t="s">
        <v>92</v>
      </c>
      <c r="B55" s="2056"/>
      <c r="C55" s="371">
        <f>SUM(C58:C60)</f>
        <v>30431.143</v>
      </c>
      <c r="D55" s="371">
        <f>SUM(D58:D60)</f>
        <v>7911</v>
      </c>
      <c r="E55" s="371">
        <f>SUM(E58:E60)</f>
        <v>7869</v>
      </c>
      <c r="F55" s="371">
        <f t="shared" ref="F55:F64" si="13">ROUND(E55/D55*100,0)</f>
        <v>99</v>
      </c>
      <c r="G55" s="372">
        <f t="shared" ref="G55:O55" si="14">SUM(G58:G60)</f>
        <v>4063.18</v>
      </c>
      <c r="H55" s="371">
        <f t="shared" si="14"/>
        <v>185.20000000000002</v>
      </c>
      <c r="I55" s="371">
        <f t="shared" si="14"/>
        <v>592.29</v>
      </c>
      <c r="J55" s="371">
        <f t="shared" si="14"/>
        <v>338.39</v>
      </c>
      <c r="K55" s="371">
        <f t="shared" si="14"/>
        <v>5179.0599999999995</v>
      </c>
      <c r="L55" s="371">
        <f t="shared" si="14"/>
        <v>2443.91</v>
      </c>
      <c r="M55" s="372">
        <f t="shared" si="14"/>
        <v>168.69</v>
      </c>
      <c r="N55" s="374">
        <f t="shared" si="14"/>
        <v>77.34</v>
      </c>
      <c r="O55" s="397">
        <f t="shared" si="14"/>
        <v>42</v>
      </c>
      <c r="Q55" s="306">
        <f t="shared" si="11"/>
        <v>7868.9999999999991</v>
      </c>
      <c r="R55" s="502">
        <f t="shared" si="12"/>
        <v>7910.9999999999991</v>
      </c>
      <c r="S55" s="208"/>
      <c r="U55" s="208"/>
      <c r="V55" s="208"/>
      <c r="AB55" s="208"/>
      <c r="AC55" s="208"/>
      <c r="AE55" s="208"/>
      <c r="AG55" s="208"/>
      <c r="AI55" s="208"/>
      <c r="AK55" s="208"/>
      <c r="AM55" s="208"/>
      <c r="AN55" s="208"/>
      <c r="AO55" s="208"/>
      <c r="AT55" s="208"/>
      <c r="AU55" s="208"/>
      <c r="AW55" s="208"/>
      <c r="AY55" s="208"/>
      <c r="BA55" s="208"/>
      <c r="BC55" s="208"/>
      <c r="BE55" s="208"/>
    </row>
    <row r="56" spans="1:57" ht="18" customHeight="1" x14ac:dyDescent="0.2">
      <c r="A56" s="2083" t="s">
        <v>94</v>
      </c>
      <c r="B56" s="2050"/>
      <c r="C56" s="373">
        <f>SUM(C61:C62)</f>
        <v>22380.05</v>
      </c>
      <c r="D56" s="373">
        <f>SUM(D61:D62)</f>
        <v>5818.7129999999997</v>
      </c>
      <c r="E56" s="373">
        <f>SUM(E61:E62)</f>
        <v>5568</v>
      </c>
      <c r="F56" s="373">
        <f t="shared" si="13"/>
        <v>96</v>
      </c>
      <c r="G56" s="396">
        <f t="shared" ref="G56:O56" si="15">SUM(G61:G62)</f>
        <v>2423.56</v>
      </c>
      <c r="H56" s="373">
        <f t="shared" si="15"/>
        <v>81.69</v>
      </c>
      <c r="I56" s="373">
        <f t="shared" si="15"/>
        <v>275.49</v>
      </c>
      <c r="J56" s="373">
        <f t="shared" si="15"/>
        <v>170.14</v>
      </c>
      <c r="K56" s="373">
        <f t="shared" si="15"/>
        <v>2950.88</v>
      </c>
      <c r="L56" s="373">
        <f t="shared" si="15"/>
        <v>1637.67</v>
      </c>
      <c r="M56" s="396">
        <f t="shared" si="15"/>
        <v>979.45</v>
      </c>
      <c r="N56" s="429">
        <f t="shared" si="15"/>
        <v>0</v>
      </c>
      <c r="O56" s="463">
        <f t="shared" si="15"/>
        <v>251</v>
      </c>
      <c r="Q56" s="306">
        <f t="shared" si="11"/>
        <v>5568</v>
      </c>
      <c r="R56" s="502">
        <f t="shared" si="12"/>
        <v>5819</v>
      </c>
      <c r="S56" s="208"/>
      <c r="U56" s="208"/>
      <c r="V56" s="208"/>
      <c r="AB56" s="208"/>
      <c r="AC56" s="208"/>
      <c r="AE56" s="208"/>
      <c r="AG56" s="208"/>
      <c r="AI56" s="208"/>
      <c r="AK56" s="208"/>
      <c r="AM56" s="208"/>
      <c r="AN56" s="208"/>
      <c r="AO56" s="208"/>
      <c r="AT56" s="208"/>
      <c r="AU56" s="208"/>
      <c r="AW56" s="208"/>
      <c r="AY56" s="208"/>
      <c r="BA56" s="208"/>
      <c r="BC56" s="208"/>
      <c r="BE56" s="208"/>
    </row>
    <row r="57" spans="1:57" ht="18" customHeight="1" thickBot="1" x14ac:dyDescent="0.25">
      <c r="A57" s="2091" t="s">
        <v>95</v>
      </c>
      <c r="B57" s="2064"/>
      <c r="C57" s="464">
        <f>SUM(C63:C64)</f>
        <v>11949.878000000001</v>
      </c>
      <c r="D57" s="464">
        <f>SUM(D63:D64)</f>
        <v>3107.1882800000003</v>
      </c>
      <c r="E57" s="464">
        <f>SUM(E63:E64)</f>
        <v>3107</v>
      </c>
      <c r="F57" s="464">
        <f t="shared" si="13"/>
        <v>100</v>
      </c>
      <c r="G57" s="465">
        <f t="shared" ref="G57:O57" si="16">SUM(G63:G64)</f>
        <v>1276.0999999999999</v>
      </c>
      <c r="H57" s="464">
        <f t="shared" si="16"/>
        <v>305.2</v>
      </c>
      <c r="I57" s="464">
        <f t="shared" si="16"/>
        <v>305.2</v>
      </c>
      <c r="J57" s="464">
        <f t="shared" si="16"/>
        <v>491.6</v>
      </c>
      <c r="K57" s="464">
        <f t="shared" si="16"/>
        <v>2378.1</v>
      </c>
      <c r="L57" s="464">
        <f t="shared" si="16"/>
        <v>452.67999999999995</v>
      </c>
      <c r="M57" s="465">
        <f t="shared" si="16"/>
        <v>122.9</v>
      </c>
      <c r="N57" s="466">
        <f t="shared" si="16"/>
        <v>98.32</v>
      </c>
      <c r="O57" s="467">
        <f t="shared" si="16"/>
        <v>56</v>
      </c>
      <c r="Q57" s="306">
        <f t="shared" si="11"/>
        <v>3052</v>
      </c>
      <c r="R57" s="502">
        <f t="shared" si="12"/>
        <v>3108</v>
      </c>
      <c r="S57" s="208"/>
      <c r="U57" s="208"/>
      <c r="V57" s="208"/>
      <c r="AB57" s="208"/>
      <c r="AC57" s="208"/>
      <c r="AE57" s="208"/>
      <c r="AG57" s="208"/>
      <c r="AI57" s="208"/>
      <c r="AK57" s="208"/>
      <c r="AM57" s="208"/>
      <c r="AN57" s="208"/>
      <c r="AO57" s="208"/>
      <c r="AT57" s="208"/>
      <c r="AU57" s="208"/>
      <c r="AW57" s="208"/>
      <c r="AY57" s="208"/>
      <c r="BA57" s="208"/>
      <c r="BC57" s="208"/>
      <c r="BE57" s="208"/>
    </row>
    <row r="58" spans="1:57" ht="18" customHeight="1" x14ac:dyDescent="0.2">
      <c r="A58" s="2221" t="s">
        <v>123</v>
      </c>
      <c r="B58" s="370" t="s">
        <v>96</v>
      </c>
      <c r="C58" s="371">
        <f>SUM(C65:C67)</f>
        <v>6469.143</v>
      </c>
      <c r="D58" s="371">
        <f>SUM(D65:D67)</f>
        <v>1681</v>
      </c>
      <c r="E58" s="371">
        <f>SUM(E65:E67)</f>
        <v>1639</v>
      </c>
      <c r="F58" s="371">
        <f t="shared" si="13"/>
        <v>98</v>
      </c>
      <c r="G58" s="372">
        <f>SUM(G65:G67)</f>
        <v>574.77</v>
      </c>
      <c r="H58" s="371">
        <f t="shared" ref="H58:O58" si="17">SUM(H65:H67)</f>
        <v>56.930000000000007</v>
      </c>
      <c r="I58" s="371">
        <f>SUM(I65:I67)</f>
        <v>225.24</v>
      </c>
      <c r="J58" s="371">
        <f t="shared" si="17"/>
        <v>8.0399999999999991</v>
      </c>
      <c r="K58" s="371">
        <f t="shared" si="17"/>
        <v>864.98</v>
      </c>
      <c r="L58" s="371">
        <f t="shared" si="17"/>
        <v>725.78</v>
      </c>
      <c r="M58" s="372">
        <f t="shared" si="17"/>
        <v>8.0399999999999991</v>
      </c>
      <c r="N58" s="374">
        <f t="shared" si="17"/>
        <v>40.200000000000003</v>
      </c>
      <c r="O58" s="397">
        <f t="shared" si="17"/>
        <v>42</v>
      </c>
      <c r="Q58" s="306">
        <f>SUM(K58:N58)</f>
        <v>1639</v>
      </c>
      <c r="R58" s="502">
        <f t="shared" si="12"/>
        <v>1681</v>
      </c>
      <c r="S58" s="208"/>
      <c r="U58" s="208"/>
      <c r="V58" s="208"/>
      <c r="AB58" s="208"/>
      <c r="AC58" s="208"/>
      <c r="AE58" s="208"/>
      <c r="AG58" s="208"/>
      <c r="AI58" s="208"/>
      <c r="AK58" s="208"/>
      <c r="AM58" s="208"/>
      <c r="AN58" s="208"/>
      <c r="AO58" s="208"/>
      <c r="AT58" s="208"/>
      <c r="AU58" s="208"/>
      <c r="AW58" s="208"/>
      <c r="AY58" s="208"/>
      <c r="BA58" s="208"/>
      <c r="BC58" s="208"/>
      <c r="BE58" s="208"/>
    </row>
    <row r="59" spans="1:57" ht="18" customHeight="1" x14ac:dyDescent="0.2">
      <c r="A59" s="2222"/>
      <c r="B59" s="424" t="s">
        <v>97</v>
      </c>
      <c r="C59" s="373">
        <f>SUM(C68:C70)</f>
        <v>14964</v>
      </c>
      <c r="D59" s="373">
        <f>SUM(D68:D70)</f>
        <v>3891</v>
      </c>
      <c r="E59" s="373">
        <f>SUM(E68:E70)</f>
        <v>3891</v>
      </c>
      <c r="F59" s="373">
        <f t="shared" si="13"/>
        <v>100</v>
      </c>
      <c r="G59" s="396">
        <f t="shared" ref="G59:O59" si="18">SUM(G68:G70)</f>
        <v>1968.06</v>
      </c>
      <c r="H59" s="373">
        <f t="shared" si="18"/>
        <v>81.490000000000009</v>
      </c>
      <c r="I59" s="373">
        <f t="shared" si="18"/>
        <v>203.32</v>
      </c>
      <c r="J59" s="373">
        <f t="shared" si="18"/>
        <v>119.84</v>
      </c>
      <c r="K59" s="373">
        <f t="shared" si="18"/>
        <v>2372.71</v>
      </c>
      <c r="L59" s="373">
        <f t="shared" si="18"/>
        <v>1390.67</v>
      </c>
      <c r="M59" s="396">
        <f t="shared" si="18"/>
        <v>90.48</v>
      </c>
      <c r="N59" s="429">
        <f t="shared" si="18"/>
        <v>37.14</v>
      </c>
      <c r="O59" s="463">
        <f t="shared" si="18"/>
        <v>0</v>
      </c>
      <c r="Q59" s="306">
        <f t="shared" si="11"/>
        <v>3891</v>
      </c>
      <c r="R59" s="502">
        <f t="shared" si="12"/>
        <v>3891</v>
      </c>
      <c r="S59" s="208"/>
      <c r="U59" s="208"/>
      <c r="V59" s="208"/>
      <c r="AB59" s="208"/>
      <c r="AC59" s="208"/>
      <c r="AE59" s="208"/>
      <c r="AG59" s="208"/>
      <c r="AI59" s="208"/>
      <c r="AK59" s="208"/>
      <c r="AM59" s="208"/>
      <c r="AN59" s="208"/>
      <c r="AO59" s="208"/>
      <c r="AT59" s="208"/>
      <c r="AU59" s="208"/>
      <c r="AW59" s="208"/>
      <c r="AY59" s="208"/>
      <c r="BA59" s="208"/>
      <c r="BC59" s="208"/>
      <c r="BE59" s="208"/>
    </row>
    <row r="60" spans="1:57" ht="18" customHeight="1" x14ac:dyDescent="0.2">
      <c r="A60" s="2222"/>
      <c r="B60" s="424" t="s">
        <v>98</v>
      </c>
      <c r="C60" s="373">
        <f>SUM(C71)</f>
        <v>8998</v>
      </c>
      <c r="D60" s="373">
        <f>SUM(D71)</f>
        <v>2339</v>
      </c>
      <c r="E60" s="373">
        <f>SUM(E71)</f>
        <v>2339</v>
      </c>
      <c r="F60" s="373">
        <f t="shared" si="13"/>
        <v>100</v>
      </c>
      <c r="G60" s="396">
        <f t="shared" ref="G60:O60" si="19">SUM(G71)</f>
        <v>1520.35</v>
      </c>
      <c r="H60" s="373">
        <f t="shared" si="19"/>
        <v>46.78</v>
      </c>
      <c r="I60" s="373">
        <f t="shared" si="19"/>
        <v>163.72999999999999</v>
      </c>
      <c r="J60" s="373">
        <f t="shared" si="19"/>
        <v>210.51</v>
      </c>
      <c r="K60" s="373">
        <f t="shared" si="19"/>
        <v>1941.37</v>
      </c>
      <c r="L60" s="373">
        <f t="shared" si="19"/>
        <v>327.45999999999998</v>
      </c>
      <c r="M60" s="396">
        <f t="shared" si="19"/>
        <v>70.17</v>
      </c>
      <c r="N60" s="429">
        <f t="shared" si="19"/>
        <v>0</v>
      </c>
      <c r="O60" s="463">
        <f t="shared" si="19"/>
        <v>0</v>
      </c>
      <c r="Q60" s="306">
        <f t="shared" si="11"/>
        <v>2339</v>
      </c>
      <c r="R60" s="502">
        <f t="shared" si="12"/>
        <v>2339</v>
      </c>
      <c r="S60" s="208"/>
      <c r="U60" s="208"/>
      <c r="V60" s="208"/>
      <c r="AB60" s="208"/>
      <c r="AC60" s="208"/>
      <c r="AE60" s="208"/>
      <c r="AG60" s="208"/>
      <c r="AI60" s="208"/>
      <c r="AK60" s="208"/>
      <c r="AM60" s="208"/>
      <c r="AN60" s="208"/>
      <c r="AO60" s="208"/>
      <c r="AT60" s="208"/>
      <c r="AU60" s="208"/>
      <c r="AW60" s="208"/>
      <c r="AY60" s="208"/>
      <c r="BA60" s="208"/>
      <c r="BC60" s="208"/>
      <c r="BE60" s="208"/>
    </row>
    <row r="61" spans="1:57" ht="18" customHeight="1" x14ac:dyDescent="0.2">
      <c r="A61" s="2222"/>
      <c r="B61" s="424" t="s">
        <v>99</v>
      </c>
      <c r="C61" s="373">
        <f>SUM(C72:C74)</f>
        <v>20582.05</v>
      </c>
      <c r="D61" s="373">
        <f>SUM(D72:D74)</f>
        <v>5351.7129999999997</v>
      </c>
      <c r="E61" s="373">
        <f>SUM(E72:E74)</f>
        <v>5101</v>
      </c>
      <c r="F61" s="373">
        <f t="shared" si="13"/>
        <v>95</v>
      </c>
      <c r="G61" s="396">
        <f t="shared" ref="G61:O61" si="20">SUM(G72:G74)</f>
        <v>2157.37</v>
      </c>
      <c r="H61" s="373">
        <f t="shared" si="20"/>
        <v>77.02</v>
      </c>
      <c r="I61" s="373">
        <f t="shared" si="20"/>
        <v>144.72999999999999</v>
      </c>
      <c r="J61" s="373">
        <f t="shared" si="20"/>
        <v>170.14</v>
      </c>
      <c r="K61" s="373">
        <f t="shared" si="20"/>
        <v>2549.2600000000002</v>
      </c>
      <c r="L61" s="373">
        <f t="shared" si="20"/>
        <v>1633</v>
      </c>
      <c r="M61" s="396">
        <f t="shared" si="20"/>
        <v>918.74</v>
      </c>
      <c r="N61" s="429">
        <f t="shared" si="20"/>
        <v>0</v>
      </c>
      <c r="O61" s="463">
        <f t="shared" si="20"/>
        <v>251</v>
      </c>
      <c r="Q61" s="306">
        <f t="shared" si="11"/>
        <v>5101</v>
      </c>
      <c r="R61" s="502">
        <f t="shared" si="12"/>
        <v>5352</v>
      </c>
      <c r="S61" s="208"/>
      <c r="U61" s="208"/>
      <c r="V61" s="208"/>
      <c r="AB61" s="208"/>
      <c r="AC61" s="208"/>
      <c r="AE61" s="208"/>
      <c r="AG61" s="208"/>
      <c r="AI61" s="208"/>
      <c r="AK61" s="208"/>
      <c r="AM61" s="208"/>
      <c r="AN61" s="208"/>
      <c r="AO61" s="208"/>
      <c r="AT61" s="208"/>
      <c r="AU61" s="208"/>
      <c r="AW61" s="208"/>
      <c r="AY61" s="208"/>
      <c r="BA61" s="208"/>
      <c r="BC61" s="208"/>
      <c r="BE61" s="208"/>
    </row>
    <row r="62" spans="1:57" ht="18" customHeight="1" x14ac:dyDescent="0.2">
      <c r="A62" s="2222"/>
      <c r="B62" s="424" t="s">
        <v>100</v>
      </c>
      <c r="C62" s="373">
        <f>SUM(C75)</f>
        <v>1798</v>
      </c>
      <c r="D62" s="373">
        <f>SUM(D75)</f>
        <v>467</v>
      </c>
      <c r="E62" s="373">
        <f>SUM(E75)</f>
        <v>467</v>
      </c>
      <c r="F62" s="373">
        <f t="shared" si="13"/>
        <v>100</v>
      </c>
      <c r="G62" s="396">
        <f t="shared" ref="G62:O62" si="21">SUM(G75)</f>
        <v>266.19</v>
      </c>
      <c r="H62" s="373">
        <f t="shared" si="21"/>
        <v>4.67</v>
      </c>
      <c r="I62" s="373">
        <f t="shared" si="21"/>
        <v>130.76</v>
      </c>
      <c r="J62" s="373">
        <f t="shared" si="21"/>
        <v>0</v>
      </c>
      <c r="K62" s="373">
        <f t="shared" si="21"/>
        <v>401.62</v>
      </c>
      <c r="L62" s="373">
        <f t="shared" si="21"/>
        <v>4.67</v>
      </c>
      <c r="M62" s="396">
        <f t="shared" si="21"/>
        <v>60.71</v>
      </c>
      <c r="N62" s="429">
        <f t="shared" si="21"/>
        <v>0</v>
      </c>
      <c r="O62" s="463">
        <f t="shared" si="21"/>
        <v>0</v>
      </c>
      <c r="Q62" s="306">
        <f t="shared" si="11"/>
        <v>467</v>
      </c>
      <c r="R62" s="502">
        <f t="shared" si="12"/>
        <v>467</v>
      </c>
      <c r="S62" s="208"/>
      <c r="U62" s="208"/>
      <c r="V62" s="208"/>
      <c r="AB62" s="208"/>
      <c r="AC62" s="208"/>
      <c r="AE62" s="208"/>
      <c r="AG62" s="208"/>
      <c r="AI62" s="208"/>
      <c r="AK62" s="208"/>
      <c r="AM62" s="208"/>
      <c r="AN62" s="208"/>
      <c r="AO62" s="208"/>
      <c r="AT62" s="208"/>
      <c r="AU62" s="208"/>
      <c r="AW62" s="208"/>
      <c r="AY62" s="208"/>
      <c r="BA62" s="208"/>
      <c r="BC62" s="208"/>
      <c r="BE62" s="208"/>
    </row>
    <row r="63" spans="1:57" ht="18" customHeight="1" x14ac:dyDescent="0.2">
      <c r="A63" s="2222"/>
      <c r="B63" s="424" t="s">
        <v>101</v>
      </c>
      <c r="C63" s="373">
        <f>SUM(C76:C77)</f>
        <v>9665.8780000000006</v>
      </c>
      <c r="D63" s="373">
        <f>SUM(D76:D77)</f>
        <v>2513.3482800000002</v>
      </c>
      <c r="E63" s="373">
        <f>SUM(E76:E77)</f>
        <v>2513</v>
      </c>
      <c r="F63" s="373">
        <f t="shared" si="13"/>
        <v>100</v>
      </c>
      <c r="G63" s="396">
        <f t="shared" ref="G63:O63" si="22">SUM(G76:G77)</f>
        <v>860.3</v>
      </c>
      <c r="H63" s="373">
        <f t="shared" si="22"/>
        <v>245.8</v>
      </c>
      <c r="I63" s="373">
        <f t="shared" si="22"/>
        <v>245.8</v>
      </c>
      <c r="J63" s="373">
        <f t="shared" si="22"/>
        <v>491.6</v>
      </c>
      <c r="K63" s="373">
        <f t="shared" si="22"/>
        <v>1843.5</v>
      </c>
      <c r="L63" s="373">
        <f t="shared" si="22"/>
        <v>393.28</v>
      </c>
      <c r="M63" s="396">
        <f t="shared" si="22"/>
        <v>122.9</v>
      </c>
      <c r="N63" s="429">
        <f t="shared" si="22"/>
        <v>98.32</v>
      </c>
      <c r="O63" s="463">
        <f t="shared" si="22"/>
        <v>56</v>
      </c>
      <c r="Q63" s="306">
        <f t="shared" si="11"/>
        <v>2458</v>
      </c>
      <c r="R63" s="502">
        <f t="shared" si="12"/>
        <v>2514</v>
      </c>
      <c r="S63" s="208"/>
      <c r="U63" s="208"/>
      <c r="V63" s="208"/>
      <c r="AB63" s="208"/>
      <c r="AC63" s="208"/>
      <c r="AE63" s="208"/>
      <c r="AG63" s="208"/>
      <c r="AI63" s="208"/>
      <c r="AK63" s="208"/>
      <c r="AM63" s="208"/>
      <c r="AN63" s="208"/>
      <c r="AO63" s="208"/>
      <c r="AT63" s="208"/>
      <c r="AU63" s="208"/>
      <c r="AW63" s="208"/>
      <c r="AY63" s="208"/>
      <c r="BA63" s="208"/>
      <c r="BC63" s="208"/>
      <c r="BE63" s="208"/>
    </row>
    <row r="64" spans="1:57" ht="18" customHeight="1" thickBot="1" x14ac:dyDescent="0.25">
      <c r="A64" s="2223"/>
      <c r="B64" s="468" t="s">
        <v>104</v>
      </c>
      <c r="C64" s="464">
        <f>SUM(C78)</f>
        <v>2284</v>
      </c>
      <c r="D64" s="464">
        <f>SUM(D78)</f>
        <v>593.84</v>
      </c>
      <c r="E64" s="464">
        <f>SUM(E78)</f>
        <v>594</v>
      </c>
      <c r="F64" s="464">
        <f t="shared" si="13"/>
        <v>100</v>
      </c>
      <c r="G64" s="465">
        <f t="shared" ref="G64:O64" si="23">SUM(G78)</f>
        <v>415.8</v>
      </c>
      <c r="H64" s="464">
        <f t="shared" si="23"/>
        <v>59.4</v>
      </c>
      <c r="I64" s="464">
        <f t="shared" si="23"/>
        <v>59.4</v>
      </c>
      <c r="J64" s="464">
        <f t="shared" si="23"/>
        <v>0</v>
      </c>
      <c r="K64" s="464">
        <f t="shared" si="23"/>
        <v>534.6</v>
      </c>
      <c r="L64" s="464">
        <f t="shared" si="23"/>
        <v>59.4</v>
      </c>
      <c r="M64" s="465">
        <f t="shared" si="23"/>
        <v>0</v>
      </c>
      <c r="N64" s="466">
        <f t="shared" si="23"/>
        <v>0</v>
      </c>
      <c r="O64" s="467">
        <f t="shared" si="23"/>
        <v>0</v>
      </c>
      <c r="Q64" s="306">
        <f t="shared" si="11"/>
        <v>594</v>
      </c>
      <c r="R64" s="502">
        <f t="shared" si="12"/>
        <v>594</v>
      </c>
      <c r="S64" s="208"/>
      <c r="U64" s="208"/>
      <c r="V64" s="208"/>
      <c r="AB64" s="208"/>
      <c r="AC64" s="208"/>
      <c r="AE64" s="208"/>
      <c r="AG64" s="208"/>
      <c r="AI64" s="208"/>
      <c r="AK64" s="208"/>
      <c r="AM64" s="208"/>
      <c r="AN64" s="208"/>
      <c r="AO64" s="208"/>
      <c r="AT64" s="208"/>
      <c r="AU64" s="208"/>
      <c r="AW64" s="208"/>
      <c r="AY64" s="208"/>
      <c r="BA64" s="208"/>
      <c r="BC64" s="208"/>
      <c r="BE64" s="208"/>
    </row>
    <row r="65" spans="1:18" ht="18" customHeight="1" x14ac:dyDescent="0.2">
      <c r="A65" s="2218" t="s">
        <v>110</v>
      </c>
      <c r="B65" s="501" t="s">
        <v>109</v>
      </c>
      <c r="C65" s="247">
        <f>C20</f>
        <v>1178</v>
      </c>
      <c r="D65" s="247">
        <f>D20</f>
        <v>306</v>
      </c>
      <c r="E65" s="247">
        <f>E20</f>
        <v>298</v>
      </c>
      <c r="F65" s="247">
        <f>F20</f>
        <v>97</v>
      </c>
      <c r="G65" s="248">
        <f t="shared" ref="G65:H67" si="24">$E20*G20/100</f>
        <v>143.04</v>
      </c>
      <c r="H65" s="248">
        <f t="shared" si="24"/>
        <v>5.96</v>
      </c>
      <c r="I65" s="248">
        <f t="shared" ref="I65:N65" si="25">$E20*I20/100</f>
        <v>26.82</v>
      </c>
      <c r="J65" s="248">
        <f>$E20*J20/100</f>
        <v>0</v>
      </c>
      <c r="K65" s="248">
        <f>$E20*K20/100</f>
        <v>175.82</v>
      </c>
      <c r="L65" s="248">
        <f t="shared" si="25"/>
        <v>122.18</v>
      </c>
      <c r="M65" s="248">
        <f t="shared" si="25"/>
        <v>0</v>
      </c>
      <c r="N65" s="248">
        <f t="shared" si="25"/>
        <v>0</v>
      </c>
      <c r="O65" s="1927">
        <f>O20</f>
        <v>8</v>
      </c>
      <c r="Q65" s="306">
        <f>SUM(K65:N65)</f>
        <v>298</v>
      </c>
      <c r="R65" s="502">
        <f>SUM(K65:O65)</f>
        <v>306</v>
      </c>
    </row>
    <row r="66" spans="1:18" ht="18" customHeight="1" x14ac:dyDescent="0.2">
      <c r="A66" s="2219"/>
      <c r="B66" s="368" t="s">
        <v>114</v>
      </c>
      <c r="C66" s="395">
        <f t="shared" ref="C66:F78" si="26">C21</f>
        <v>3224.143</v>
      </c>
      <c r="D66" s="395">
        <f t="shared" si="26"/>
        <v>838</v>
      </c>
      <c r="E66" s="395">
        <f t="shared" si="26"/>
        <v>804</v>
      </c>
      <c r="F66" s="395">
        <f t="shared" si="26"/>
        <v>96</v>
      </c>
      <c r="G66" s="302">
        <f t="shared" si="24"/>
        <v>297.48</v>
      </c>
      <c r="H66" s="302">
        <f t="shared" si="24"/>
        <v>24.12</v>
      </c>
      <c r="I66" s="302">
        <f>$E21*I21/100</f>
        <v>144.72</v>
      </c>
      <c r="J66" s="302">
        <f>$E21*J21/100</f>
        <v>8.0399999999999991</v>
      </c>
      <c r="K66" s="302">
        <f>$E21*K21/100</f>
        <v>474.36</v>
      </c>
      <c r="L66" s="302">
        <f t="shared" ref="H66:N68" si="27">$E21*L21/100</f>
        <v>281.39999999999998</v>
      </c>
      <c r="M66" s="302">
        <f t="shared" si="27"/>
        <v>8.0399999999999991</v>
      </c>
      <c r="N66" s="302">
        <f>$E21*N21/100</f>
        <v>40.200000000000003</v>
      </c>
      <c r="O66" s="1537">
        <f>O21</f>
        <v>34</v>
      </c>
      <c r="Q66" s="306">
        <f>SUM(K66:N66)</f>
        <v>804</v>
      </c>
      <c r="R66" s="502">
        <f>SUM(K66:O66)</f>
        <v>838</v>
      </c>
    </row>
    <row r="67" spans="1:18" ht="18" customHeight="1" x14ac:dyDescent="0.2">
      <c r="A67" s="2219"/>
      <c r="B67" s="368" t="s">
        <v>115</v>
      </c>
      <c r="C67" s="395">
        <f t="shared" si="26"/>
        <v>2067</v>
      </c>
      <c r="D67" s="395">
        <f t="shared" si="26"/>
        <v>537</v>
      </c>
      <c r="E67" s="395">
        <f t="shared" si="26"/>
        <v>537</v>
      </c>
      <c r="F67" s="395">
        <f t="shared" si="26"/>
        <v>100</v>
      </c>
      <c r="G67" s="302">
        <f t="shared" si="24"/>
        <v>134.25</v>
      </c>
      <c r="H67" s="302">
        <f t="shared" si="24"/>
        <v>26.85</v>
      </c>
      <c r="I67" s="302">
        <f>$E22*I22/100</f>
        <v>53.7</v>
      </c>
      <c r="J67" s="302">
        <f>$E22*J22/100</f>
        <v>0</v>
      </c>
      <c r="K67" s="302">
        <f t="shared" si="27"/>
        <v>214.8</v>
      </c>
      <c r="L67" s="302">
        <f t="shared" si="27"/>
        <v>322.2</v>
      </c>
      <c r="M67" s="302">
        <f t="shared" si="27"/>
        <v>0</v>
      </c>
      <c r="N67" s="302">
        <f t="shared" si="27"/>
        <v>0</v>
      </c>
      <c r="O67" s="1537">
        <f t="shared" ref="O67:O78" si="28">O22</f>
        <v>0</v>
      </c>
      <c r="Q67" s="306">
        <f t="shared" ref="Q67:Q78" si="29">SUM(K67:N67)</f>
        <v>537</v>
      </c>
      <c r="R67" s="502">
        <f t="shared" ref="R67:R78" si="30">SUM(K67:O67)</f>
        <v>537</v>
      </c>
    </row>
    <row r="68" spans="1:18" ht="18" customHeight="1" x14ac:dyDescent="0.2">
      <c r="A68" s="2219"/>
      <c r="B68" s="368" t="s">
        <v>116</v>
      </c>
      <c r="C68" s="395">
        <f t="shared" si="26"/>
        <v>7140</v>
      </c>
      <c r="D68" s="395">
        <f t="shared" si="26"/>
        <v>1857</v>
      </c>
      <c r="E68" s="395">
        <f t="shared" si="26"/>
        <v>1857</v>
      </c>
      <c r="F68" s="395">
        <f t="shared" si="26"/>
        <v>100</v>
      </c>
      <c r="G68" s="302">
        <f>$E23*G23/100</f>
        <v>928.5</v>
      </c>
      <c r="H68" s="302">
        <f t="shared" si="27"/>
        <v>55.71</v>
      </c>
      <c r="I68" s="302">
        <f t="shared" si="27"/>
        <v>111.42</v>
      </c>
      <c r="J68" s="302">
        <f t="shared" si="27"/>
        <v>74.28</v>
      </c>
      <c r="K68" s="302">
        <f t="shared" si="27"/>
        <v>1169.9100000000001</v>
      </c>
      <c r="L68" s="302">
        <f t="shared" si="27"/>
        <v>612.80999999999995</v>
      </c>
      <c r="M68" s="302">
        <f t="shared" si="27"/>
        <v>37.14</v>
      </c>
      <c r="N68" s="302">
        <f t="shared" si="27"/>
        <v>37.14</v>
      </c>
      <c r="O68" s="1537">
        <f t="shared" si="28"/>
        <v>0</v>
      </c>
      <c r="Q68" s="306">
        <f t="shared" si="29"/>
        <v>1857.0000000000002</v>
      </c>
      <c r="R68" s="502">
        <f t="shared" si="30"/>
        <v>1857.0000000000002</v>
      </c>
    </row>
    <row r="69" spans="1:18" ht="18" customHeight="1" x14ac:dyDescent="0.2">
      <c r="A69" s="2219"/>
      <c r="B69" s="368" t="s">
        <v>117</v>
      </c>
      <c r="C69" s="395">
        <f t="shared" si="26"/>
        <v>985</v>
      </c>
      <c r="D69" s="395">
        <f t="shared" si="26"/>
        <v>256</v>
      </c>
      <c r="E69" s="395">
        <f t="shared" si="26"/>
        <v>256</v>
      </c>
      <c r="F69" s="395">
        <f t="shared" si="26"/>
        <v>100</v>
      </c>
      <c r="G69" s="302">
        <f>ROUND($E24*G24/100,0)</f>
        <v>115</v>
      </c>
      <c r="H69" s="302">
        <f t="shared" ref="H69:N69" si="31">ROUND($E24*H24/100,0)</f>
        <v>8</v>
      </c>
      <c r="I69" s="302">
        <f t="shared" si="31"/>
        <v>3</v>
      </c>
      <c r="J69" s="302">
        <f t="shared" si="31"/>
        <v>10</v>
      </c>
      <c r="K69" s="302">
        <f t="shared" si="31"/>
        <v>136</v>
      </c>
      <c r="L69" s="302">
        <f t="shared" si="31"/>
        <v>120</v>
      </c>
      <c r="M69" s="302">
        <f t="shared" si="31"/>
        <v>0</v>
      </c>
      <c r="N69" s="302">
        <f t="shared" si="31"/>
        <v>0</v>
      </c>
      <c r="O69" s="1537">
        <f t="shared" si="28"/>
        <v>0</v>
      </c>
      <c r="Q69" s="306">
        <f t="shared" si="29"/>
        <v>256</v>
      </c>
      <c r="R69" s="502">
        <f t="shared" si="30"/>
        <v>256</v>
      </c>
    </row>
    <row r="70" spans="1:18" ht="18" customHeight="1" x14ac:dyDescent="0.2">
      <c r="A70" s="2219"/>
      <c r="B70" s="368" t="s">
        <v>118</v>
      </c>
      <c r="C70" s="395">
        <f t="shared" si="26"/>
        <v>6839</v>
      </c>
      <c r="D70" s="395">
        <f t="shared" si="26"/>
        <v>1778</v>
      </c>
      <c r="E70" s="395">
        <f t="shared" si="26"/>
        <v>1778</v>
      </c>
      <c r="F70" s="395">
        <f t="shared" si="26"/>
        <v>100</v>
      </c>
      <c r="G70" s="302">
        <f t="shared" ref="G70:N76" si="32">$E25*G25/100</f>
        <v>924.56</v>
      </c>
      <c r="H70" s="302">
        <f t="shared" si="32"/>
        <v>17.78</v>
      </c>
      <c r="I70" s="302">
        <f t="shared" si="32"/>
        <v>88.9</v>
      </c>
      <c r="J70" s="302">
        <f t="shared" si="32"/>
        <v>35.56</v>
      </c>
      <c r="K70" s="302">
        <f t="shared" si="32"/>
        <v>1066.8</v>
      </c>
      <c r="L70" s="302">
        <f t="shared" si="32"/>
        <v>657.86</v>
      </c>
      <c r="M70" s="302">
        <f t="shared" si="32"/>
        <v>53.34</v>
      </c>
      <c r="N70" s="302">
        <f t="shared" si="32"/>
        <v>0</v>
      </c>
      <c r="O70" s="1537">
        <f t="shared" si="28"/>
        <v>0</v>
      </c>
      <c r="Q70" s="306">
        <f t="shared" si="29"/>
        <v>1777.9999999999998</v>
      </c>
      <c r="R70" s="502">
        <f t="shared" si="30"/>
        <v>1777.9999999999998</v>
      </c>
    </row>
    <row r="71" spans="1:18" ht="18" customHeight="1" x14ac:dyDescent="0.2">
      <c r="A71" s="2219"/>
      <c r="B71" s="368" t="s">
        <v>119</v>
      </c>
      <c r="C71" s="475">
        <f t="shared" si="26"/>
        <v>8998</v>
      </c>
      <c r="D71" s="475">
        <f t="shared" si="26"/>
        <v>2339</v>
      </c>
      <c r="E71" s="475">
        <f t="shared" si="26"/>
        <v>2339</v>
      </c>
      <c r="F71" s="475">
        <f t="shared" si="26"/>
        <v>100</v>
      </c>
      <c r="G71" s="302">
        <f t="shared" si="32"/>
        <v>1520.35</v>
      </c>
      <c r="H71" s="302">
        <f t="shared" si="32"/>
        <v>46.78</v>
      </c>
      <c r="I71" s="302">
        <f t="shared" si="32"/>
        <v>163.72999999999999</v>
      </c>
      <c r="J71" s="302">
        <f t="shared" si="32"/>
        <v>210.51</v>
      </c>
      <c r="K71" s="302">
        <f t="shared" si="32"/>
        <v>1941.37</v>
      </c>
      <c r="L71" s="302">
        <f t="shared" si="32"/>
        <v>327.45999999999998</v>
      </c>
      <c r="M71" s="302">
        <f t="shared" si="32"/>
        <v>70.17</v>
      </c>
      <c r="N71" s="302">
        <f t="shared" si="32"/>
        <v>0</v>
      </c>
      <c r="O71" s="1537">
        <f t="shared" si="28"/>
        <v>0</v>
      </c>
      <c r="Q71" s="306">
        <f t="shared" si="29"/>
        <v>2339</v>
      </c>
      <c r="R71" s="502">
        <f t="shared" si="30"/>
        <v>2339</v>
      </c>
    </row>
    <row r="72" spans="1:18" ht="18" customHeight="1" x14ac:dyDescent="0.2">
      <c r="A72" s="2219"/>
      <c r="B72" s="368" t="s">
        <v>111</v>
      </c>
      <c r="C72" s="475">
        <f t="shared" si="26"/>
        <v>4806</v>
      </c>
      <c r="D72" s="475">
        <f t="shared" si="26"/>
        <v>1250</v>
      </c>
      <c r="E72" s="475">
        <f t="shared" si="26"/>
        <v>1250</v>
      </c>
      <c r="F72" s="475">
        <f t="shared" si="26"/>
        <v>100</v>
      </c>
      <c r="G72" s="302">
        <f t="shared" si="32"/>
        <v>687.5</v>
      </c>
      <c r="H72" s="302">
        <f t="shared" si="32"/>
        <v>0</v>
      </c>
      <c r="I72" s="302">
        <f t="shared" si="32"/>
        <v>0</v>
      </c>
      <c r="J72" s="302">
        <f t="shared" si="32"/>
        <v>125</v>
      </c>
      <c r="K72" s="302">
        <f t="shared" si="32"/>
        <v>812.5</v>
      </c>
      <c r="L72" s="302">
        <f t="shared" si="32"/>
        <v>437.5</v>
      </c>
      <c r="M72" s="302">
        <f t="shared" si="32"/>
        <v>0</v>
      </c>
      <c r="N72" s="302">
        <f t="shared" si="32"/>
        <v>0</v>
      </c>
      <c r="O72" s="1537">
        <f t="shared" si="28"/>
        <v>0</v>
      </c>
      <c r="Q72" s="306">
        <f t="shared" si="29"/>
        <v>1250</v>
      </c>
      <c r="R72" s="502">
        <f t="shared" si="30"/>
        <v>1250</v>
      </c>
    </row>
    <row r="73" spans="1:18" ht="18" customHeight="1" x14ac:dyDescent="0.2">
      <c r="A73" s="2219"/>
      <c r="B73" s="368" t="s">
        <v>120</v>
      </c>
      <c r="C73" s="475">
        <f t="shared" si="26"/>
        <v>6131</v>
      </c>
      <c r="D73" s="475">
        <f t="shared" si="26"/>
        <v>1594</v>
      </c>
      <c r="E73" s="475">
        <f t="shared" si="26"/>
        <v>1594</v>
      </c>
      <c r="F73" s="475">
        <f t="shared" si="26"/>
        <v>100</v>
      </c>
      <c r="G73" s="302">
        <f t="shared" si="32"/>
        <v>318.8</v>
      </c>
      <c r="H73" s="302">
        <f t="shared" si="32"/>
        <v>31.88</v>
      </c>
      <c r="I73" s="302">
        <f t="shared" si="32"/>
        <v>31.88</v>
      </c>
      <c r="J73" s="302">
        <f t="shared" si="32"/>
        <v>0</v>
      </c>
      <c r="K73" s="302">
        <f t="shared" si="32"/>
        <v>382.56</v>
      </c>
      <c r="L73" s="302">
        <f t="shared" si="32"/>
        <v>1195.5</v>
      </c>
      <c r="M73" s="302">
        <f t="shared" si="32"/>
        <v>15.94</v>
      </c>
      <c r="N73" s="302">
        <f t="shared" si="32"/>
        <v>0</v>
      </c>
      <c r="O73" s="1537">
        <f t="shared" si="28"/>
        <v>0</v>
      </c>
      <c r="Q73" s="306">
        <f t="shared" si="29"/>
        <v>1594</v>
      </c>
      <c r="R73" s="502">
        <f t="shared" si="30"/>
        <v>1594</v>
      </c>
    </row>
    <row r="74" spans="1:18" ht="18" customHeight="1" x14ac:dyDescent="0.2">
      <c r="A74" s="2219"/>
      <c r="B74" s="368" t="s">
        <v>112</v>
      </c>
      <c r="C74" s="475">
        <f t="shared" si="26"/>
        <v>9645.0499999999993</v>
      </c>
      <c r="D74" s="475">
        <f t="shared" si="26"/>
        <v>2507.7129999999997</v>
      </c>
      <c r="E74" s="475">
        <f t="shared" si="26"/>
        <v>2257</v>
      </c>
      <c r="F74" s="475">
        <f t="shared" si="26"/>
        <v>90</v>
      </c>
      <c r="G74" s="302">
        <f t="shared" si="32"/>
        <v>1151.07</v>
      </c>
      <c r="H74" s="302">
        <f t="shared" si="32"/>
        <v>45.14</v>
      </c>
      <c r="I74" s="302">
        <f t="shared" si="32"/>
        <v>112.85</v>
      </c>
      <c r="J74" s="302">
        <f t="shared" si="32"/>
        <v>45.14</v>
      </c>
      <c r="K74" s="302">
        <f t="shared" si="32"/>
        <v>1354.2</v>
      </c>
      <c r="L74" s="302">
        <f t="shared" si="32"/>
        <v>0</v>
      </c>
      <c r="M74" s="302">
        <f t="shared" si="32"/>
        <v>902.8</v>
      </c>
      <c r="N74" s="302">
        <f t="shared" si="32"/>
        <v>0</v>
      </c>
      <c r="O74" s="1537">
        <f t="shared" si="28"/>
        <v>251</v>
      </c>
      <c r="Q74" s="306">
        <f t="shared" si="29"/>
        <v>2257</v>
      </c>
      <c r="R74" s="502">
        <f t="shared" si="30"/>
        <v>2508</v>
      </c>
    </row>
    <row r="75" spans="1:18" ht="18" customHeight="1" x14ac:dyDescent="0.2">
      <c r="A75" s="2219"/>
      <c r="B75" s="368" t="s">
        <v>100</v>
      </c>
      <c r="C75" s="475">
        <f t="shared" si="26"/>
        <v>1798</v>
      </c>
      <c r="D75" s="475">
        <f t="shared" si="26"/>
        <v>467</v>
      </c>
      <c r="E75" s="475">
        <f t="shared" si="26"/>
        <v>467</v>
      </c>
      <c r="F75" s="475">
        <f t="shared" si="26"/>
        <v>100</v>
      </c>
      <c r="G75" s="302">
        <f t="shared" si="32"/>
        <v>266.19</v>
      </c>
      <c r="H75" s="302">
        <f t="shared" si="32"/>
        <v>4.67</v>
      </c>
      <c r="I75" s="302">
        <f t="shared" si="32"/>
        <v>130.76</v>
      </c>
      <c r="J75" s="302">
        <f t="shared" si="32"/>
        <v>0</v>
      </c>
      <c r="K75" s="302">
        <f t="shared" si="32"/>
        <v>401.62</v>
      </c>
      <c r="L75" s="302">
        <f t="shared" si="32"/>
        <v>4.67</v>
      </c>
      <c r="M75" s="302">
        <f t="shared" si="32"/>
        <v>60.71</v>
      </c>
      <c r="N75" s="302">
        <f t="shared" si="32"/>
        <v>0</v>
      </c>
      <c r="O75" s="1537">
        <f t="shared" si="28"/>
        <v>0</v>
      </c>
      <c r="Q75" s="306">
        <f t="shared" si="29"/>
        <v>467</v>
      </c>
      <c r="R75" s="502">
        <f t="shared" si="30"/>
        <v>467</v>
      </c>
    </row>
    <row r="76" spans="1:18" ht="18" customHeight="1" x14ac:dyDescent="0.2">
      <c r="A76" s="2219"/>
      <c r="B76" s="368" t="s">
        <v>101</v>
      </c>
      <c r="C76" s="475">
        <f t="shared" si="26"/>
        <v>9453</v>
      </c>
      <c r="D76" s="475">
        <f t="shared" si="26"/>
        <v>2458</v>
      </c>
      <c r="E76" s="475">
        <f t="shared" si="26"/>
        <v>2458</v>
      </c>
      <c r="F76" s="475">
        <f t="shared" si="26"/>
        <v>100</v>
      </c>
      <c r="G76" s="302">
        <f t="shared" si="32"/>
        <v>860.3</v>
      </c>
      <c r="H76" s="302">
        <f t="shared" si="32"/>
        <v>245.8</v>
      </c>
      <c r="I76" s="302">
        <f t="shared" si="32"/>
        <v>245.8</v>
      </c>
      <c r="J76" s="302">
        <f t="shared" si="32"/>
        <v>491.6</v>
      </c>
      <c r="K76" s="302">
        <f t="shared" si="32"/>
        <v>1843.5</v>
      </c>
      <c r="L76" s="302">
        <f t="shared" si="32"/>
        <v>393.28</v>
      </c>
      <c r="M76" s="302">
        <f t="shared" si="32"/>
        <v>122.9</v>
      </c>
      <c r="N76" s="302">
        <f t="shared" si="32"/>
        <v>98.32</v>
      </c>
      <c r="O76" s="1537">
        <f t="shared" si="28"/>
        <v>1</v>
      </c>
      <c r="Q76" s="306">
        <f t="shared" si="29"/>
        <v>2458</v>
      </c>
      <c r="R76" s="502">
        <f t="shared" si="30"/>
        <v>2459</v>
      </c>
    </row>
    <row r="77" spans="1:18" ht="18" customHeight="1" x14ac:dyDescent="0.2">
      <c r="A77" s="2219"/>
      <c r="B77" s="284" t="s">
        <v>113</v>
      </c>
      <c r="C77" s="475">
        <f t="shared" si="26"/>
        <v>212.87799999999999</v>
      </c>
      <c r="D77" s="475">
        <f t="shared" si="26"/>
        <v>55.348279999999995</v>
      </c>
      <c r="E77" s="475">
        <f t="shared" si="26"/>
        <v>55</v>
      </c>
      <c r="F77" s="475">
        <f t="shared" si="26"/>
        <v>0</v>
      </c>
      <c r="G77" s="302">
        <f t="shared" ref="G77:N77" si="33">$E32*G32/100</f>
        <v>0</v>
      </c>
      <c r="H77" s="302">
        <f t="shared" si="33"/>
        <v>0</v>
      </c>
      <c r="I77" s="302">
        <f t="shared" si="33"/>
        <v>0</v>
      </c>
      <c r="J77" s="302">
        <f t="shared" si="33"/>
        <v>0</v>
      </c>
      <c r="K77" s="302">
        <f t="shared" si="33"/>
        <v>0</v>
      </c>
      <c r="L77" s="302">
        <f t="shared" si="33"/>
        <v>0</v>
      </c>
      <c r="M77" s="302">
        <f t="shared" si="33"/>
        <v>0</v>
      </c>
      <c r="N77" s="302">
        <f t="shared" si="33"/>
        <v>0</v>
      </c>
      <c r="O77" s="1537">
        <f t="shared" si="28"/>
        <v>55</v>
      </c>
      <c r="Q77" s="306">
        <f t="shared" si="29"/>
        <v>0</v>
      </c>
      <c r="R77" s="502">
        <f t="shared" si="30"/>
        <v>55</v>
      </c>
    </row>
    <row r="78" spans="1:18" ht="18" customHeight="1" thickBot="1" x14ac:dyDescent="0.25">
      <c r="A78" s="2220"/>
      <c r="B78" s="478" t="s">
        <v>104</v>
      </c>
      <c r="C78" s="479">
        <f t="shared" si="26"/>
        <v>2284</v>
      </c>
      <c r="D78" s="479">
        <f t="shared" si="26"/>
        <v>593.84</v>
      </c>
      <c r="E78" s="479">
        <f t="shared" si="26"/>
        <v>594</v>
      </c>
      <c r="F78" s="479">
        <f t="shared" si="26"/>
        <v>100</v>
      </c>
      <c r="G78" s="271">
        <f t="shared" ref="G78:N78" si="34">$E33*G33/100</f>
        <v>415.8</v>
      </c>
      <c r="H78" s="271">
        <f t="shared" si="34"/>
        <v>59.4</v>
      </c>
      <c r="I78" s="271">
        <f t="shared" si="34"/>
        <v>59.4</v>
      </c>
      <c r="J78" s="271">
        <f t="shared" si="34"/>
        <v>0</v>
      </c>
      <c r="K78" s="271">
        <f t="shared" si="34"/>
        <v>534.6</v>
      </c>
      <c r="L78" s="271">
        <f t="shared" si="34"/>
        <v>59.4</v>
      </c>
      <c r="M78" s="271">
        <f t="shared" si="34"/>
        <v>0</v>
      </c>
      <c r="N78" s="271">
        <f t="shared" si="34"/>
        <v>0</v>
      </c>
      <c r="O78" s="1537">
        <f t="shared" si="28"/>
        <v>0</v>
      </c>
      <c r="Q78" s="306">
        <f t="shared" si="29"/>
        <v>594</v>
      </c>
      <c r="R78" s="502">
        <f t="shared" si="30"/>
        <v>594</v>
      </c>
    </row>
  </sheetData>
  <mergeCells count="21">
    <mergeCell ref="A1:P1"/>
    <mergeCell ref="G2:H2"/>
    <mergeCell ref="A4:B8"/>
    <mergeCell ref="A9:B9"/>
    <mergeCell ref="B3:L3"/>
    <mergeCell ref="A20:A33"/>
    <mergeCell ref="E4:N4"/>
    <mergeCell ref="A11:B11"/>
    <mergeCell ref="A65:A78"/>
    <mergeCell ref="A49:B53"/>
    <mergeCell ref="A54:B54"/>
    <mergeCell ref="A55:B55"/>
    <mergeCell ref="A56:B56"/>
    <mergeCell ref="A12:B12"/>
    <mergeCell ref="A58:A64"/>
    <mergeCell ref="E41:K41"/>
    <mergeCell ref="A10:B10"/>
    <mergeCell ref="A57:B57"/>
    <mergeCell ref="G5:N5"/>
    <mergeCell ref="G6:K6"/>
    <mergeCell ref="A13:A19"/>
  </mergeCells>
  <phoneticPr fontId="4"/>
  <printOptions horizontalCentered="1"/>
  <pageMargins left="0.59055118110236227" right="0.27559055118110237" top="0.78740157480314965" bottom="0.78740157480314965" header="0.51181102362204722" footer="0.51181102362204722"/>
  <pageSetup paperSize="9" scale="81" firstPageNumber="11" orientation="portrait" r:id="rId1"/>
  <headerFooter alignWithMargins="0">
    <oddFooter>&amp;C&amp;14-&amp;P -</odd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X93"/>
  <sheetViews>
    <sheetView view="pageBreakPreview" zoomScale="85" zoomScaleNormal="75" zoomScaleSheetLayoutView="85" workbookViewId="0">
      <pane xSplit="3" ySplit="8" topLeftCell="D9" activePane="bottomRight" state="frozen"/>
      <selection activeCell="I25" sqref="I25"/>
      <selection pane="topRight" activeCell="I25" sqref="I25"/>
      <selection pane="bottomLeft" activeCell="I25" sqref="I25"/>
      <selection pane="bottomRight" activeCell="O29" sqref="O29"/>
    </sheetView>
  </sheetViews>
  <sheetFormatPr defaultColWidth="13.33203125" defaultRowHeight="16.2" x14ac:dyDescent="0.2"/>
  <cols>
    <col min="1" max="1" width="4.44140625" style="107" bestFit="1" customWidth="1"/>
    <col min="2" max="2" width="1.6640625" style="107" customWidth="1"/>
    <col min="3" max="3" width="11.33203125" style="107" customWidth="1"/>
    <col min="4" max="4" width="8.44140625" style="107" bestFit="1" customWidth="1"/>
    <col min="5" max="5" width="8.44140625" style="47" bestFit="1" customWidth="1"/>
    <col min="6" max="6" width="7.44140625" style="47" bestFit="1" customWidth="1"/>
    <col min="7" max="8" width="8.44140625" style="47" bestFit="1" customWidth="1"/>
    <col min="9" max="10" width="7.44140625" style="47" bestFit="1" customWidth="1"/>
    <col min="11" max="11" width="8.44140625" style="47" customWidth="1"/>
    <col min="12" max="13" width="8.44140625" style="47" bestFit="1" customWidth="1"/>
    <col min="14" max="15" width="8.44140625" style="47" customWidth="1"/>
    <col min="16" max="16" width="8.44140625" style="47" bestFit="1" customWidth="1"/>
    <col min="17" max="17" width="8.44140625" style="47" customWidth="1"/>
    <col min="18" max="18" width="8.44140625" style="47" bestFit="1" customWidth="1"/>
    <col min="19" max="19" width="6" style="47" bestFit="1" customWidth="1"/>
    <col min="20" max="20" width="8.44140625" style="47" bestFit="1" customWidth="1"/>
    <col min="21" max="21" width="4.44140625" style="47" bestFit="1" customWidth="1"/>
    <col min="22" max="22" width="5.44140625" style="47" bestFit="1" customWidth="1"/>
    <col min="23" max="23" width="2.44140625" style="47" customWidth="1"/>
    <col min="24" max="24" width="9.88671875" style="47" customWidth="1"/>
    <col min="25" max="16384" width="13.33203125" style="47"/>
  </cols>
  <sheetData>
    <row r="1" spans="1:24" x14ac:dyDescent="0.2">
      <c r="A1" s="2305" t="s">
        <v>749</v>
      </c>
      <c r="B1" s="2305"/>
      <c r="C1" s="2305"/>
      <c r="D1" s="2305"/>
      <c r="E1" s="2305"/>
      <c r="F1" s="2305"/>
      <c r="G1" s="2305"/>
      <c r="H1" s="2305"/>
      <c r="I1" s="2305"/>
      <c r="J1" s="2305"/>
      <c r="K1" s="2305"/>
      <c r="L1" s="2305"/>
      <c r="M1" s="45"/>
      <c r="N1" s="45"/>
      <c r="O1" s="45"/>
      <c r="P1" s="45"/>
      <c r="Q1" s="45"/>
      <c r="R1" s="45"/>
      <c r="S1" s="45"/>
      <c r="T1" s="45"/>
      <c r="U1" s="45"/>
      <c r="V1" s="45"/>
      <c r="W1" s="46"/>
      <c r="X1" s="46"/>
    </row>
    <row r="2" spans="1:24" x14ac:dyDescent="0.2">
      <c r="A2" s="48"/>
      <c r="B2" s="48"/>
      <c r="C2" s="2306" t="s">
        <v>402</v>
      </c>
      <c r="D2" s="2306"/>
      <c r="E2" s="2306"/>
      <c r="F2" s="2306"/>
      <c r="G2" s="45"/>
      <c r="H2" s="45"/>
      <c r="I2" s="45"/>
      <c r="J2" s="2311"/>
      <c r="K2" s="2311"/>
      <c r="L2" s="2311"/>
      <c r="M2" s="45"/>
      <c r="N2" s="45"/>
      <c r="O2" s="45"/>
      <c r="P2" s="45"/>
      <c r="Q2" s="45"/>
      <c r="R2" s="45"/>
      <c r="S2" s="45"/>
      <c r="T2" s="45"/>
      <c r="U2" s="45"/>
      <c r="V2" s="45"/>
      <c r="W2" s="46"/>
      <c r="X2" s="46"/>
    </row>
    <row r="3" spans="1:24" ht="9" customHeight="1" thickBot="1" x14ac:dyDescent="0.25">
      <c r="A3" s="48"/>
      <c r="B3" s="48"/>
      <c r="C3" s="49"/>
      <c r="D3" s="48"/>
      <c r="E3" s="49"/>
      <c r="F3" s="49"/>
      <c r="G3" s="49"/>
      <c r="H3" s="49"/>
      <c r="I3" s="49"/>
      <c r="J3" s="49"/>
      <c r="K3" s="49"/>
      <c r="L3" s="49"/>
      <c r="M3" s="49"/>
      <c r="N3" s="49"/>
      <c r="O3" s="49"/>
      <c r="P3" s="49"/>
      <c r="Q3" s="49"/>
      <c r="R3" s="49"/>
      <c r="S3" s="49"/>
      <c r="T3" s="49"/>
      <c r="U3" s="49"/>
      <c r="V3" s="49"/>
      <c r="W3" s="50"/>
      <c r="X3" s="50"/>
    </row>
    <row r="4" spans="1:24" ht="15" customHeight="1" x14ac:dyDescent="0.2">
      <c r="A4" s="2291" t="s">
        <v>86</v>
      </c>
      <c r="B4" s="2292"/>
      <c r="C4" s="2293"/>
      <c r="D4" s="2300" t="s">
        <v>49</v>
      </c>
      <c r="E4" s="2284"/>
      <c r="F4" s="2284"/>
      <c r="G4" s="2314"/>
      <c r="H4" s="2300" t="s">
        <v>73</v>
      </c>
      <c r="I4" s="2284"/>
      <c r="J4" s="2301"/>
      <c r="K4" s="2315" t="s">
        <v>405</v>
      </c>
      <c r="L4" s="2284"/>
      <c r="M4" s="2284"/>
      <c r="N4" s="2284"/>
      <c r="O4" s="2314"/>
      <c r="P4" s="169"/>
      <c r="Q4" s="170"/>
      <c r="R4" s="2284" t="s">
        <v>16</v>
      </c>
      <c r="S4" s="2284"/>
      <c r="T4" s="2284"/>
      <c r="U4" s="170"/>
      <c r="V4" s="171"/>
      <c r="W4" s="51"/>
    </row>
    <row r="5" spans="1:24" ht="15" customHeight="1" x14ac:dyDescent="0.2">
      <c r="A5" s="2294"/>
      <c r="B5" s="2295"/>
      <c r="C5" s="2296"/>
      <c r="D5" s="1352"/>
      <c r="E5" s="1354"/>
      <c r="F5" s="1354"/>
      <c r="G5" s="52"/>
      <c r="H5" s="53"/>
      <c r="I5" s="53"/>
      <c r="J5" s="212"/>
      <c r="K5" s="180"/>
      <c r="L5" s="54" t="s">
        <v>4</v>
      </c>
      <c r="M5" s="54"/>
      <c r="N5" s="54"/>
      <c r="O5" s="55" t="s">
        <v>2</v>
      </c>
      <c r="P5" s="2302" t="s">
        <v>220</v>
      </c>
      <c r="Q5" s="2303"/>
      <c r="R5" s="2302" t="s">
        <v>221</v>
      </c>
      <c r="S5" s="2304"/>
      <c r="T5" s="2303"/>
      <c r="U5" s="2282" t="s">
        <v>60</v>
      </c>
      <c r="V5" s="2283"/>
      <c r="W5" s="51"/>
    </row>
    <row r="6" spans="1:24" ht="15" customHeight="1" x14ac:dyDescent="0.2">
      <c r="A6" s="2294"/>
      <c r="B6" s="2295"/>
      <c r="C6" s="2296"/>
      <c r="D6" s="56" t="s">
        <v>222</v>
      </c>
      <c r="E6" s="56" t="s">
        <v>222</v>
      </c>
      <c r="F6" s="56" t="s">
        <v>223</v>
      </c>
      <c r="G6" s="56" t="s">
        <v>190</v>
      </c>
      <c r="H6" s="56" t="s">
        <v>224</v>
      </c>
      <c r="I6" s="56" t="s">
        <v>225</v>
      </c>
      <c r="J6" s="213" t="s">
        <v>67</v>
      </c>
      <c r="K6" s="833"/>
      <c r="L6" s="847"/>
      <c r="M6" s="53"/>
      <c r="N6" s="53"/>
      <c r="O6" s="56" t="s">
        <v>202</v>
      </c>
      <c r="P6" s="56" t="s">
        <v>406</v>
      </c>
      <c r="Q6" s="56" t="s">
        <v>58</v>
      </c>
      <c r="R6" s="58" t="s">
        <v>189</v>
      </c>
      <c r="S6" s="1353"/>
      <c r="T6" s="56" t="s">
        <v>58</v>
      </c>
      <c r="U6" s="59" t="s">
        <v>409</v>
      </c>
      <c r="V6" s="172" t="s">
        <v>58</v>
      </c>
      <c r="W6" s="51"/>
    </row>
    <row r="7" spans="1:24" ht="15" customHeight="1" x14ac:dyDescent="0.2">
      <c r="A7" s="2294"/>
      <c r="B7" s="2295"/>
      <c r="C7" s="2296"/>
      <c r="D7" s="56" t="s">
        <v>17</v>
      </c>
      <c r="E7" s="56" t="s">
        <v>17</v>
      </c>
      <c r="F7" s="56" t="s">
        <v>17</v>
      </c>
      <c r="G7" s="56"/>
      <c r="H7" s="56" t="s">
        <v>57</v>
      </c>
      <c r="I7" s="56" t="s">
        <v>57</v>
      </c>
      <c r="J7" s="213" t="s">
        <v>57</v>
      </c>
      <c r="K7" s="834" t="s">
        <v>411</v>
      </c>
      <c r="L7" s="848" t="s">
        <v>226</v>
      </c>
      <c r="M7" s="57" t="s">
        <v>413</v>
      </c>
      <c r="N7" s="56" t="s">
        <v>412</v>
      </c>
      <c r="O7" s="60"/>
      <c r="P7" s="60"/>
      <c r="Q7" s="56" t="s">
        <v>59</v>
      </c>
      <c r="R7" s="60"/>
      <c r="S7" s="61" t="s">
        <v>22</v>
      </c>
      <c r="T7" s="56" t="s">
        <v>59</v>
      </c>
      <c r="U7" s="62"/>
      <c r="V7" s="172" t="s">
        <v>59</v>
      </c>
      <c r="W7" s="51"/>
    </row>
    <row r="8" spans="1:24" ht="15" customHeight="1" thickBot="1" x14ac:dyDescent="0.25">
      <c r="A8" s="2297"/>
      <c r="B8" s="2298"/>
      <c r="C8" s="2299"/>
      <c r="D8" s="173" t="s">
        <v>40</v>
      </c>
      <c r="E8" s="173"/>
      <c r="F8" s="173" t="s">
        <v>20</v>
      </c>
      <c r="G8" s="174"/>
      <c r="H8" s="173"/>
      <c r="I8" s="173"/>
      <c r="J8" s="214"/>
      <c r="K8" s="835"/>
      <c r="L8" s="849"/>
      <c r="M8" s="176"/>
      <c r="N8" s="175"/>
      <c r="O8" s="175"/>
      <c r="P8" s="173" t="s">
        <v>407</v>
      </c>
      <c r="Q8" s="173" t="s">
        <v>228</v>
      </c>
      <c r="R8" s="173" t="s">
        <v>227</v>
      </c>
      <c r="S8" s="177" t="s">
        <v>408</v>
      </c>
      <c r="T8" s="173" t="s">
        <v>228</v>
      </c>
      <c r="U8" s="178" t="s">
        <v>410</v>
      </c>
      <c r="V8" s="179" t="s">
        <v>228</v>
      </c>
      <c r="W8" s="51"/>
    </row>
    <row r="9" spans="1:24" ht="16.5" customHeight="1" thickBot="1" x14ac:dyDescent="0.25">
      <c r="A9" s="2294" t="s">
        <v>358</v>
      </c>
      <c r="B9" s="2295"/>
      <c r="C9" s="2296"/>
      <c r="D9" s="63">
        <f>SUM(D10:D12)</f>
        <v>24882.799999999999</v>
      </c>
      <c r="E9" s="64">
        <f t="shared" ref="E9:V9" si="0">SUM(E10:E12)</f>
        <v>32821</v>
      </c>
      <c r="F9" s="63">
        <f t="shared" si="0"/>
        <v>4254</v>
      </c>
      <c r="G9" s="64">
        <f t="shared" si="0"/>
        <v>61957.8</v>
      </c>
      <c r="H9" s="64">
        <f t="shared" si="0"/>
        <v>19563</v>
      </c>
      <c r="I9" s="63">
        <f t="shared" si="0"/>
        <v>802.4</v>
      </c>
      <c r="J9" s="215">
        <f t="shared" si="0"/>
        <v>5</v>
      </c>
      <c r="K9" s="836">
        <f t="shared" si="0"/>
        <v>10</v>
      </c>
      <c r="L9" s="535">
        <f>SUM(L10:L12)</f>
        <v>36179.887926077172</v>
      </c>
      <c r="M9" s="63">
        <f t="shared" si="0"/>
        <v>25034.40075392283</v>
      </c>
      <c r="N9" s="63">
        <f t="shared" si="0"/>
        <v>826.42939999999999</v>
      </c>
      <c r="O9" s="63">
        <f t="shared" si="0"/>
        <v>62050.718080000006</v>
      </c>
      <c r="P9" s="64">
        <f t="shared" si="0"/>
        <v>16267</v>
      </c>
      <c r="Q9" s="63">
        <f t="shared" si="0"/>
        <v>4680.5200000000004</v>
      </c>
      <c r="R9" s="63">
        <f t="shared" si="0"/>
        <v>22072</v>
      </c>
      <c r="S9" s="63">
        <f t="shared" si="0"/>
        <v>824</v>
      </c>
      <c r="T9" s="63">
        <f t="shared" si="0"/>
        <v>58957.601779999997</v>
      </c>
      <c r="U9" s="63">
        <f t="shared" si="0"/>
        <v>4</v>
      </c>
      <c r="V9" s="227">
        <f t="shared" si="0"/>
        <v>27</v>
      </c>
      <c r="W9" s="65"/>
      <c r="X9" s="65"/>
    </row>
    <row r="10" spans="1:24" ht="16.5" customHeight="1" x14ac:dyDescent="0.2">
      <c r="A10" s="2285" t="s">
        <v>92</v>
      </c>
      <c r="B10" s="2286"/>
      <c r="C10" s="2287"/>
      <c r="D10" s="66">
        <f>SUM(D13:D15)</f>
        <v>16191</v>
      </c>
      <c r="E10" s="67">
        <f t="shared" ref="E10:V10" si="1">SUM(E13:E15)</f>
        <v>17642</v>
      </c>
      <c r="F10" s="66">
        <f t="shared" si="1"/>
        <v>1176</v>
      </c>
      <c r="G10" s="67">
        <f t="shared" si="1"/>
        <v>35009</v>
      </c>
      <c r="H10" s="67">
        <f t="shared" si="1"/>
        <v>5918</v>
      </c>
      <c r="I10" s="66">
        <f t="shared" si="1"/>
        <v>472</v>
      </c>
      <c r="J10" s="216">
        <f t="shared" si="1"/>
        <v>5</v>
      </c>
      <c r="K10" s="837">
        <f t="shared" si="1"/>
        <v>0</v>
      </c>
      <c r="L10" s="536">
        <f t="shared" si="1"/>
        <v>28207.27266607717</v>
      </c>
      <c r="M10" s="66">
        <f t="shared" si="1"/>
        <v>6300.7273339228304</v>
      </c>
      <c r="N10" s="66">
        <f t="shared" si="1"/>
        <v>494</v>
      </c>
      <c r="O10" s="66">
        <f t="shared" si="1"/>
        <v>35002</v>
      </c>
      <c r="P10" s="67">
        <f t="shared" si="1"/>
        <v>12658</v>
      </c>
      <c r="Q10" s="66">
        <f t="shared" si="1"/>
        <v>4196</v>
      </c>
      <c r="R10" s="66">
        <f t="shared" si="1"/>
        <v>11653</v>
      </c>
      <c r="S10" s="66">
        <f t="shared" si="1"/>
        <v>218</v>
      </c>
      <c r="T10" s="66">
        <f t="shared" si="1"/>
        <v>31212</v>
      </c>
      <c r="U10" s="66">
        <f t="shared" si="1"/>
        <v>1</v>
      </c>
      <c r="V10" s="228">
        <f t="shared" si="1"/>
        <v>27</v>
      </c>
      <c r="W10" s="68"/>
      <c r="X10" s="68"/>
    </row>
    <row r="11" spans="1:24" ht="16.5" customHeight="1" x14ac:dyDescent="0.2">
      <c r="A11" s="2288" t="s">
        <v>359</v>
      </c>
      <c r="B11" s="2289"/>
      <c r="C11" s="2290"/>
      <c r="D11" s="69">
        <f>SUM(D16:D17)</f>
        <v>6114</v>
      </c>
      <c r="E11" s="70">
        <f t="shared" ref="E11:V11" si="2">SUM(E16:E17)</f>
        <v>12925</v>
      </c>
      <c r="F11" s="69">
        <f t="shared" si="2"/>
        <v>2458</v>
      </c>
      <c r="G11" s="70">
        <f t="shared" si="2"/>
        <v>21497</v>
      </c>
      <c r="H11" s="70">
        <f t="shared" si="2"/>
        <v>11096</v>
      </c>
      <c r="I11" s="69">
        <f t="shared" si="2"/>
        <v>306.39999999999998</v>
      </c>
      <c r="J11" s="210">
        <f>SUM(J16:J17)</f>
        <v>0</v>
      </c>
      <c r="K11" s="211">
        <f>SUM(K16:K17)</f>
        <v>0</v>
      </c>
      <c r="L11" s="537">
        <f t="shared" si="2"/>
        <v>3362.8152599999999</v>
      </c>
      <c r="M11" s="69">
        <f t="shared" si="2"/>
        <v>17927.673419999999</v>
      </c>
      <c r="N11" s="69">
        <f t="shared" si="2"/>
        <v>306.42939999999999</v>
      </c>
      <c r="O11" s="69">
        <f t="shared" si="2"/>
        <v>21596.918079999999</v>
      </c>
      <c r="P11" s="70">
        <f t="shared" si="2"/>
        <v>571</v>
      </c>
      <c r="Q11" s="69">
        <f t="shared" si="2"/>
        <v>156.02000000000001</v>
      </c>
      <c r="R11" s="69">
        <f t="shared" si="2"/>
        <v>7615</v>
      </c>
      <c r="S11" s="69">
        <f t="shared" si="2"/>
        <v>498</v>
      </c>
      <c r="T11" s="69">
        <f t="shared" si="2"/>
        <v>21997.601779999997</v>
      </c>
      <c r="U11" s="69">
        <f t="shared" si="2"/>
        <v>0</v>
      </c>
      <c r="V11" s="229">
        <f t="shared" si="2"/>
        <v>0</v>
      </c>
      <c r="W11" s="68"/>
      <c r="X11" s="68"/>
    </row>
    <row r="12" spans="1:24" ht="16.5" customHeight="1" thickBot="1" x14ac:dyDescent="0.25">
      <c r="A12" s="2316" t="s">
        <v>95</v>
      </c>
      <c r="B12" s="2317"/>
      <c r="C12" s="2318"/>
      <c r="D12" s="71">
        <f>SUM(D18:D19)</f>
        <v>2577.8000000000002</v>
      </c>
      <c r="E12" s="72">
        <f t="shared" ref="E12:V12" si="3">SUM(E18:E19)</f>
        <v>2254</v>
      </c>
      <c r="F12" s="71">
        <f t="shared" si="3"/>
        <v>620</v>
      </c>
      <c r="G12" s="72">
        <f t="shared" si="3"/>
        <v>5451.8</v>
      </c>
      <c r="H12" s="72">
        <f t="shared" si="3"/>
        <v>2549</v>
      </c>
      <c r="I12" s="71">
        <f t="shared" si="3"/>
        <v>24</v>
      </c>
      <c r="J12" s="217">
        <f t="shared" si="3"/>
        <v>0</v>
      </c>
      <c r="K12" s="838">
        <f t="shared" si="3"/>
        <v>10</v>
      </c>
      <c r="L12" s="538">
        <f t="shared" si="3"/>
        <v>4609.8</v>
      </c>
      <c r="M12" s="71">
        <f t="shared" si="3"/>
        <v>806</v>
      </c>
      <c r="N12" s="71">
        <f t="shared" si="3"/>
        <v>26</v>
      </c>
      <c r="O12" s="71">
        <f t="shared" si="3"/>
        <v>5451.8</v>
      </c>
      <c r="P12" s="72">
        <f t="shared" si="3"/>
        <v>3038</v>
      </c>
      <c r="Q12" s="71">
        <f t="shared" si="3"/>
        <v>328.5</v>
      </c>
      <c r="R12" s="71">
        <f t="shared" si="3"/>
        <v>2804</v>
      </c>
      <c r="S12" s="71">
        <f t="shared" si="3"/>
        <v>108</v>
      </c>
      <c r="T12" s="71">
        <f t="shared" si="3"/>
        <v>5748</v>
      </c>
      <c r="U12" s="71">
        <f t="shared" si="3"/>
        <v>3</v>
      </c>
      <c r="V12" s="230">
        <f t="shared" si="3"/>
        <v>0</v>
      </c>
      <c r="W12" s="68"/>
      <c r="X12" s="68"/>
    </row>
    <row r="13" spans="1:24" s="313" customFormat="1" ht="16.5" customHeight="1" x14ac:dyDescent="0.2">
      <c r="A13" s="2307" t="s">
        <v>102</v>
      </c>
      <c r="B13" s="2319" t="s">
        <v>360</v>
      </c>
      <c r="C13" s="2320"/>
      <c r="D13" s="378">
        <f t="shared" ref="D13:I13" si="4">SUM(D22,D26,D30)</f>
        <v>4715</v>
      </c>
      <c r="E13" s="379">
        <f t="shared" si="4"/>
        <v>2841</v>
      </c>
      <c r="F13" s="378">
        <f t="shared" si="4"/>
        <v>105</v>
      </c>
      <c r="G13" s="379">
        <f t="shared" si="4"/>
        <v>7661</v>
      </c>
      <c r="H13" s="379">
        <f t="shared" si="4"/>
        <v>810</v>
      </c>
      <c r="I13" s="378">
        <f t="shared" si="4"/>
        <v>53</v>
      </c>
      <c r="J13" s="380">
        <f>SUM(J22,J26,J30)</f>
        <v>0</v>
      </c>
      <c r="K13" s="839">
        <f>SUM(K22,K26,K30)</f>
        <v>0</v>
      </c>
      <c r="L13" s="539">
        <f t="shared" ref="L13:V13" si="5">SUM(L22,L26,L30)</f>
        <v>7367</v>
      </c>
      <c r="M13" s="378">
        <f t="shared" si="5"/>
        <v>241</v>
      </c>
      <c r="N13" s="378">
        <f t="shared" si="5"/>
        <v>46</v>
      </c>
      <c r="O13" s="378">
        <f t="shared" si="5"/>
        <v>7654</v>
      </c>
      <c r="P13" s="379">
        <f t="shared" si="5"/>
        <v>6920</v>
      </c>
      <c r="Q13" s="378">
        <f t="shared" si="5"/>
        <v>957</v>
      </c>
      <c r="R13" s="378">
        <f t="shared" si="5"/>
        <v>3308</v>
      </c>
      <c r="S13" s="378">
        <f t="shared" si="5"/>
        <v>28</v>
      </c>
      <c r="T13" s="378">
        <f t="shared" si="5"/>
        <v>6783</v>
      </c>
      <c r="U13" s="378">
        <f t="shared" si="5"/>
        <v>0</v>
      </c>
      <c r="V13" s="381">
        <f t="shared" si="5"/>
        <v>0</v>
      </c>
      <c r="W13" s="312"/>
      <c r="X13" s="312"/>
    </row>
    <row r="14" spans="1:24" ht="16.5" customHeight="1" x14ac:dyDescent="0.2">
      <c r="A14" s="2255"/>
      <c r="B14" s="2321" t="s">
        <v>361</v>
      </c>
      <c r="C14" s="2290"/>
      <c r="D14" s="69">
        <f>SUM(D31,D35,D44)</f>
        <v>4824</v>
      </c>
      <c r="E14" s="70">
        <f>SUM(E31,E35,E44)</f>
        <v>12921</v>
      </c>
      <c r="F14" s="69">
        <f t="shared" ref="F14:L14" si="6">SUM(F31,F35,F44)</f>
        <v>1001</v>
      </c>
      <c r="G14" s="70">
        <f t="shared" si="6"/>
        <v>18746</v>
      </c>
      <c r="H14" s="70">
        <f>SUM(H31,H35,H44)</f>
        <v>3173</v>
      </c>
      <c r="I14" s="69">
        <f t="shared" si="6"/>
        <v>353</v>
      </c>
      <c r="J14" s="210">
        <f t="shared" si="6"/>
        <v>5</v>
      </c>
      <c r="K14" s="211">
        <f>SUM(K31,K35,K44)</f>
        <v>0</v>
      </c>
      <c r="L14" s="537">
        <f t="shared" si="6"/>
        <v>13029.27266607717</v>
      </c>
      <c r="M14" s="69">
        <f t="shared" ref="M14:V14" si="7">SUM(M31,M35,M44)</f>
        <v>5332.7273339228304</v>
      </c>
      <c r="N14" s="69">
        <f t="shared" si="7"/>
        <v>384</v>
      </c>
      <c r="O14" s="69">
        <f t="shared" si="7"/>
        <v>18746</v>
      </c>
      <c r="P14" s="70">
        <f t="shared" si="7"/>
        <v>4523</v>
      </c>
      <c r="Q14" s="69">
        <f t="shared" si="7"/>
        <v>2638</v>
      </c>
      <c r="R14" s="69">
        <f t="shared" si="7"/>
        <v>6106</v>
      </c>
      <c r="S14" s="69">
        <f t="shared" si="7"/>
        <v>142</v>
      </c>
      <c r="T14" s="69">
        <f t="shared" si="7"/>
        <v>16149</v>
      </c>
      <c r="U14" s="69">
        <f t="shared" si="7"/>
        <v>1</v>
      </c>
      <c r="V14" s="229">
        <f t="shared" si="7"/>
        <v>27</v>
      </c>
      <c r="W14" s="68"/>
      <c r="X14" s="68"/>
    </row>
    <row r="15" spans="1:24" ht="16.5" customHeight="1" x14ac:dyDescent="0.2">
      <c r="A15" s="2255"/>
      <c r="B15" s="2321" t="s">
        <v>362</v>
      </c>
      <c r="C15" s="2290"/>
      <c r="D15" s="69">
        <f>SUM(D54)</f>
        <v>6652</v>
      </c>
      <c r="E15" s="70">
        <f t="shared" ref="E15:V15" si="8">SUM(E54)</f>
        <v>1880</v>
      </c>
      <c r="F15" s="69">
        <f t="shared" si="8"/>
        <v>70</v>
      </c>
      <c r="G15" s="70">
        <f t="shared" si="8"/>
        <v>8602</v>
      </c>
      <c r="H15" s="70">
        <f t="shared" si="8"/>
        <v>1935</v>
      </c>
      <c r="I15" s="69">
        <f t="shared" si="8"/>
        <v>66</v>
      </c>
      <c r="J15" s="210">
        <f>SUM(J54)</f>
        <v>0</v>
      </c>
      <c r="K15" s="211">
        <f>SUM(K54)</f>
        <v>0</v>
      </c>
      <c r="L15" s="537">
        <f>SUM(L54)</f>
        <v>7811</v>
      </c>
      <c r="M15" s="69">
        <f t="shared" si="8"/>
        <v>727</v>
      </c>
      <c r="N15" s="69">
        <f t="shared" si="8"/>
        <v>64</v>
      </c>
      <c r="O15" s="69">
        <f t="shared" si="8"/>
        <v>8602</v>
      </c>
      <c r="P15" s="70">
        <f t="shared" si="8"/>
        <v>1215</v>
      </c>
      <c r="Q15" s="69">
        <f t="shared" si="8"/>
        <v>601</v>
      </c>
      <c r="R15" s="69">
        <f t="shared" si="8"/>
        <v>2239</v>
      </c>
      <c r="S15" s="69">
        <f t="shared" si="8"/>
        <v>48</v>
      </c>
      <c r="T15" s="69">
        <f t="shared" si="8"/>
        <v>8280</v>
      </c>
      <c r="U15" s="69">
        <f t="shared" si="8"/>
        <v>0</v>
      </c>
      <c r="V15" s="229">
        <f t="shared" si="8"/>
        <v>0</v>
      </c>
      <c r="W15" s="68"/>
      <c r="X15" s="68"/>
    </row>
    <row r="16" spans="1:24" ht="16.5" customHeight="1" x14ac:dyDescent="0.2">
      <c r="A16" s="2255"/>
      <c r="B16" s="2321" t="s">
        <v>359</v>
      </c>
      <c r="C16" s="2290"/>
      <c r="D16" s="69">
        <f t="shared" ref="D16:V16" si="9">SUM(D58,D62,D70)</f>
        <v>4849</v>
      </c>
      <c r="E16" s="70">
        <f t="shared" si="9"/>
        <v>12507</v>
      </c>
      <c r="F16" s="69">
        <f t="shared" si="9"/>
        <v>2292</v>
      </c>
      <c r="G16" s="70">
        <f t="shared" si="9"/>
        <v>19648</v>
      </c>
      <c r="H16" s="70">
        <f t="shared" si="9"/>
        <v>10791</v>
      </c>
      <c r="I16" s="69">
        <f t="shared" si="9"/>
        <v>279.39999999999998</v>
      </c>
      <c r="J16" s="210">
        <f>SUM(J58,J62,J70)</f>
        <v>0</v>
      </c>
      <c r="K16" s="211">
        <f>SUM(K58,K62,K70)</f>
        <v>0</v>
      </c>
      <c r="L16" s="537">
        <f t="shared" si="9"/>
        <v>2963.8152599999999</v>
      </c>
      <c r="M16" s="69">
        <f t="shared" si="9"/>
        <v>16504.673419999999</v>
      </c>
      <c r="N16" s="69">
        <f t="shared" si="9"/>
        <v>279.42939999999999</v>
      </c>
      <c r="O16" s="69">
        <f t="shared" si="9"/>
        <v>19747.918079999999</v>
      </c>
      <c r="P16" s="70">
        <f t="shared" si="9"/>
        <v>344</v>
      </c>
      <c r="Q16" s="69">
        <f t="shared" si="9"/>
        <v>89.02000000000001</v>
      </c>
      <c r="R16" s="69">
        <f t="shared" si="9"/>
        <v>6854</v>
      </c>
      <c r="S16" s="69">
        <f t="shared" si="9"/>
        <v>483</v>
      </c>
      <c r="T16" s="69">
        <f t="shared" si="9"/>
        <v>20204.601779999997</v>
      </c>
      <c r="U16" s="69">
        <f t="shared" si="9"/>
        <v>0</v>
      </c>
      <c r="V16" s="229">
        <f t="shared" si="9"/>
        <v>0</v>
      </c>
      <c r="W16" s="68"/>
      <c r="X16" s="68"/>
    </row>
    <row r="17" spans="1:24" ht="16.5" customHeight="1" x14ac:dyDescent="0.2">
      <c r="A17" s="2255"/>
      <c r="B17" s="2312" t="s">
        <v>100</v>
      </c>
      <c r="C17" s="2313"/>
      <c r="D17" s="505">
        <f>SUM(D74)</f>
        <v>1265</v>
      </c>
      <c r="E17" s="506">
        <f t="shared" ref="E17:V17" si="10">SUM(E74)</f>
        <v>418</v>
      </c>
      <c r="F17" s="505">
        <f t="shared" si="10"/>
        <v>166</v>
      </c>
      <c r="G17" s="506">
        <f t="shared" si="10"/>
        <v>1849</v>
      </c>
      <c r="H17" s="506">
        <f t="shared" si="10"/>
        <v>305</v>
      </c>
      <c r="I17" s="505">
        <f t="shared" si="10"/>
        <v>27</v>
      </c>
      <c r="J17" s="507">
        <f>SUM(J74)</f>
        <v>0</v>
      </c>
      <c r="K17" s="840">
        <f>SUM(K74)</f>
        <v>0</v>
      </c>
      <c r="L17" s="540">
        <f>SUM(L74)</f>
        <v>399</v>
      </c>
      <c r="M17" s="505">
        <f t="shared" si="10"/>
        <v>1423</v>
      </c>
      <c r="N17" s="505">
        <f t="shared" si="10"/>
        <v>27</v>
      </c>
      <c r="O17" s="505">
        <f t="shared" si="10"/>
        <v>1849</v>
      </c>
      <c r="P17" s="506">
        <f t="shared" si="10"/>
        <v>227</v>
      </c>
      <c r="Q17" s="505">
        <f t="shared" si="10"/>
        <v>67</v>
      </c>
      <c r="R17" s="505">
        <f t="shared" si="10"/>
        <v>761</v>
      </c>
      <c r="S17" s="505">
        <f t="shared" si="10"/>
        <v>15</v>
      </c>
      <c r="T17" s="505">
        <f t="shared" si="10"/>
        <v>1793</v>
      </c>
      <c r="U17" s="505">
        <f t="shared" si="10"/>
        <v>0</v>
      </c>
      <c r="V17" s="508">
        <f t="shared" si="10"/>
        <v>0</v>
      </c>
      <c r="W17" s="68"/>
      <c r="X17" s="68"/>
    </row>
    <row r="18" spans="1:24" ht="16.5" customHeight="1" x14ac:dyDescent="0.2">
      <c r="A18" s="2255"/>
      <c r="B18" s="2321" t="s">
        <v>363</v>
      </c>
      <c r="C18" s="2290"/>
      <c r="D18" s="69">
        <f>SUM(D79,D88)</f>
        <v>467.8</v>
      </c>
      <c r="E18" s="70">
        <f t="shared" ref="E18:V18" si="11">SUM(E79,E88)</f>
        <v>1054</v>
      </c>
      <c r="F18" s="69">
        <f t="shared" si="11"/>
        <v>320</v>
      </c>
      <c r="G18" s="70">
        <f t="shared" si="11"/>
        <v>1841.8</v>
      </c>
      <c r="H18" s="70">
        <f t="shared" si="11"/>
        <v>1649</v>
      </c>
      <c r="I18" s="69">
        <f t="shared" si="11"/>
        <v>14</v>
      </c>
      <c r="J18" s="210">
        <f t="shared" si="11"/>
        <v>0</v>
      </c>
      <c r="K18" s="211">
        <f>SUM(K79,K88)</f>
        <v>0</v>
      </c>
      <c r="L18" s="537">
        <f>SUM(L79,L88)</f>
        <v>1319.8</v>
      </c>
      <c r="M18" s="69">
        <f t="shared" si="11"/>
        <v>506</v>
      </c>
      <c r="N18" s="69">
        <f t="shared" si="11"/>
        <v>16</v>
      </c>
      <c r="O18" s="69">
        <f t="shared" si="11"/>
        <v>1841.8</v>
      </c>
      <c r="P18" s="70">
        <f t="shared" si="11"/>
        <v>38</v>
      </c>
      <c r="Q18" s="69">
        <f t="shared" si="11"/>
        <v>28.5</v>
      </c>
      <c r="R18" s="69">
        <f t="shared" si="11"/>
        <v>804</v>
      </c>
      <c r="S18" s="69">
        <f t="shared" si="11"/>
        <v>58</v>
      </c>
      <c r="T18" s="69">
        <f t="shared" si="11"/>
        <v>2438</v>
      </c>
      <c r="U18" s="69">
        <f t="shared" si="11"/>
        <v>0</v>
      </c>
      <c r="V18" s="229">
        <f t="shared" si="11"/>
        <v>0</v>
      </c>
      <c r="W18" s="68"/>
      <c r="X18" s="68"/>
    </row>
    <row r="19" spans="1:24" ht="16.5" customHeight="1" thickBot="1" x14ac:dyDescent="0.25">
      <c r="A19" s="2308"/>
      <c r="B19" s="2322" t="s">
        <v>104</v>
      </c>
      <c r="C19" s="2318"/>
      <c r="D19" s="71">
        <f>SUM(D89)</f>
        <v>2110</v>
      </c>
      <c r="E19" s="72">
        <f t="shared" ref="E19:V19" si="12">SUM(E89)</f>
        <v>1200</v>
      </c>
      <c r="F19" s="71">
        <f t="shared" si="12"/>
        <v>300</v>
      </c>
      <c r="G19" s="72">
        <f t="shared" si="12"/>
        <v>3610</v>
      </c>
      <c r="H19" s="72">
        <f t="shared" si="12"/>
        <v>900</v>
      </c>
      <c r="I19" s="71">
        <f t="shared" si="12"/>
        <v>10</v>
      </c>
      <c r="J19" s="217">
        <f>SUM(J89)</f>
        <v>0</v>
      </c>
      <c r="K19" s="838">
        <f>SUM(K89)</f>
        <v>10</v>
      </c>
      <c r="L19" s="538">
        <f>SUM(L89)</f>
        <v>3290</v>
      </c>
      <c r="M19" s="71">
        <f t="shared" si="12"/>
        <v>300</v>
      </c>
      <c r="N19" s="71">
        <f t="shared" si="12"/>
        <v>10</v>
      </c>
      <c r="O19" s="71">
        <f t="shared" si="12"/>
        <v>3610</v>
      </c>
      <c r="P19" s="72">
        <f t="shared" si="12"/>
        <v>3000</v>
      </c>
      <c r="Q19" s="71">
        <f t="shared" si="12"/>
        <v>300</v>
      </c>
      <c r="R19" s="71">
        <f t="shared" si="12"/>
        <v>2000</v>
      </c>
      <c r="S19" s="71">
        <f t="shared" si="12"/>
        <v>50</v>
      </c>
      <c r="T19" s="71">
        <f t="shared" si="12"/>
        <v>3310</v>
      </c>
      <c r="U19" s="71">
        <f t="shared" si="12"/>
        <v>3</v>
      </c>
      <c r="V19" s="230">
        <f t="shared" si="12"/>
        <v>0</v>
      </c>
      <c r="W19" s="68"/>
      <c r="X19" s="68"/>
    </row>
    <row r="20" spans="1:24" ht="16.5" customHeight="1" x14ac:dyDescent="0.2">
      <c r="A20" s="2307" t="s">
        <v>317</v>
      </c>
      <c r="B20" s="2266" t="s">
        <v>334</v>
      </c>
      <c r="C20" s="2267"/>
      <c r="D20" s="73">
        <v>1776</v>
      </c>
      <c r="E20" s="73">
        <v>104</v>
      </c>
      <c r="F20" s="73">
        <v>30</v>
      </c>
      <c r="G20" s="73">
        <v>1910</v>
      </c>
      <c r="H20" s="1538">
        <v>382</v>
      </c>
      <c r="I20" s="1538">
        <v>20</v>
      </c>
      <c r="J20" s="218"/>
      <c r="K20" s="1363"/>
      <c r="L20" s="1366">
        <v>1699</v>
      </c>
      <c r="M20" s="1539">
        <v>191</v>
      </c>
      <c r="N20" s="1538">
        <v>20</v>
      </c>
      <c r="O20" s="1539">
        <v>1910</v>
      </c>
      <c r="P20" s="73">
        <v>3250</v>
      </c>
      <c r="Q20" s="73">
        <v>296</v>
      </c>
      <c r="R20" s="73">
        <v>787</v>
      </c>
      <c r="S20" s="73">
        <v>6</v>
      </c>
      <c r="T20" s="73">
        <v>1614</v>
      </c>
      <c r="U20" s="73"/>
      <c r="V20" s="231"/>
      <c r="W20" s="68"/>
      <c r="X20" s="68"/>
    </row>
    <row r="21" spans="1:24" ht="16.5" customHeight="1" thickBot="1" x14ac:dyDescent="0.25">
      <c r="A21" s="2255"/>
      <c r="B21" s="2268" t="s">
        <v>335</v>
      </c>
      <c r="C21" s="2269"/>
      <c r="D21" s="73">
        <v>204</v>
      </c>
      <c r="E21" s="73"/>
      <c r="F21" s="73"/>
      <c r="G21" s="73">
        <v>204</v>
      </c>
      <c r="H21" s="1538">
        <v>10</v>
      </c>
      <c r="I21" s="1538">
        <v>5</v>
      </c>
      <c r="J21" s="218"/>
      <c r="K21" s="1363"/>
      <c r="L21" s="1366">
        <v>154</v>
      </c>
      <c r="M21" s="1539">
        <v>50</v>
      </c>
      <c r="N21" s="1538">
        <v>5</v>
      </c>
      <c r="O21" s="1539">
        <v>209</v>
      </c>
      <c r="P21" s="73">
        <v>845</v>
      </c>
      <c r="Q21" s="73">
        <v>75</v>
      </c>
      <c r="R21" s="73">
        <v>129</v>
      </c>
      <c r="S21" s="73"/>
      <c r="T21" s="73"/>
      <c r="U21" s="73"/>
      <c r="V21" s="231"/>
      <c r="W21" s="68"/>
      <c r="X21" s="68"/>
    </row>
    <row r="22" spans="1:24" ht="16.5" customHeight="1" thickTop="1" thickBot="1" x14ac:dyDescent="0.25">
      <c r="A22" s="2308"/>
      <c r="B22" s="2272" t="s">
        <v>601</v>
      </c>
      <c r="C22" s="2323"/>
      <c r="D22" s="74">
        <f>SUM(D20:D21)</f>
        <v>1980</v>
      </c>
      <c r="E22" s="74">
        <f t="shared" ref="E22:V22" si="13">SUM(E20:E21)</f>
        <v>104</v>
      </c>
      <c r="F22" s="74">
        <f t="shared" si="13"/>
        <v>30</v>
      </c>
      <c r="G22" s="74">
        <f t="shared" si="13"/>
        <v>2114</v>
      </c>
      <c r="H22" s="74">
        <f t="shared" si="13"/>
        <v>392</v>
      </c>
      <c r="I22" s="74">
        <f t="shared" si="13"/>
        <v>25</v>
      </c>
      <c r="J22" s="1364">
        <f t="shared" si="13"/>
        <v>0</v>
      </c>
      <c r="K22" s="1984">
        <f t="shared" si="13"/>
        <v>0</v>
      </c>
      <c r="L22" s="1367">
        <f t="shared" si="13"/>
        <v>1853</v>
      </c>
      <c r="M22" s="74">
        <f t="shared" si="13"/>
        <v>241</v>
      </c>
      <c r="N22" s="74">
        <f t="shared" si="13"/>
        <v>25</v>
      </c>
      <c r="O22" s="74">
        <f t="shared" si="13"/>
        <v>2119</v>
      </c>
      <c r="P22" s="74">
        <f t="shared" si="13"/>
        <v>4095</v>
      </c>
      <c r="Q22" s="74">
        <f t="shared" si="13"/>
        <v>371</v>
      </c>
      <c r="R22" s="74">
        <f t="shared" si="13"/>
        <v>916</v>
      </c>
      <c r="S22" s="74">
        <f t="shared" si="13"/>
        <v>6</v>
      </c>
      <c r="T22" s="74">
        <f t="shared" si="13"/>
        <v>1614</v>
      </c>
      <c r="U22" s="74">
        <f t="shared" si="13"/>
        <v>0</v>
      </c>
      <c r="V22" s="1362">
        <f t="shared" si="13"/>
        <v>0</v>
      </c>
      <c r="W22" s="68"/>
      <c r="X22" s="68"/>
    </row>
    <row r="23" spans="1:24" ht="16.5" customHeight="1" x14ac:dyDescent="0.2">
      <c r="A23" s="2309" t="s">
        <v>403</v>
      </c>
      <c r="B23" s="2274" t="s">
        <v>271</v>
      </c>
      <c r="C23" s="2275"/>
      <c r="D23" s="263">
        <v>680</v>
      </c>
      <c r="E23" s="263">
        <v>180</v>
      </c>
      <c r="F23" s="263">
        <v>15</v>
      </c>
      <c r="G23" s="1487">
        <f>SUM(D23:F23)</f>
        <v>875</v>
      </c>
      <c r="H23" s="1734">
        <v>70</v>
      </c>
      <c r="I23" s="1734">
        <v>0</v>
      </c>
      <c r="J23" s="1740">
        <v>0</v>
      </c>
      <c r="K23" s="1733">
        <v>0</v>
      </c>
      <c r="L23" s="1741">
        <v>870</v>
      </c>
      <c r="M23" s="1730">
        <v>0</v>
      </c>
      <c r="N23" s="1734">
        <v>0</v>
      </c>
      <c r="O23" s="1488">
        <f>SUM(K23:N23)</f>
        <v>870</v>
      </c>
      <c r="P23" s="263">
        <v>1030</v>
      </c>
      <c r="Q23" s="263">
        <v>81</v>
      </c>
      <c r="R23" s="263">
        <v>290</v>
      </c>
      <c r="S23" s="263">
        <v>8</v>
      </c>
      <c r="T23" s="263">
        <v>910</v>
      </c>
      <c r="U23" s="263">
        <v>0</v>
      </c>
      <c r="V23" s="320">
        <v>0</v>
      </c>
      <c r="W23" s="68"/>
      <c r="X23" s="76"/>
    </row>
    <row r="24" spans="1:24" ht="16.5" customHeight="1" x14ac:dyDescent="0.2">
      <c r="A24" s="2258"/>
      <c r="B24" s="2278" t="s">
        <v>578</v>
      </c>
      <c r="C24" s="2279"/>
      <c r="D24" s="263">
        <v>270</v>
      </c>
      <c r="E24" s="263">
        <v>65</v>
      </c>
      <c r="F24" s="263">
        <v>0</v>
      </c>
      <c r="G24" s="1487">
        <f>SUM(D24:F24)</f>
        <v>335</v>
      </c>
      <c r="H24" s="1734">
        <v>50</v>
      </c>
      <c r="I24" s="1734">
        <v>6</v>
      </c>
      <c r="J24" s="1740">
        <v>0</v>
      </c>
      <c r="K24" s="1733">
        <v>0</v>
      </c>
      <c r="L24" s="1741">
        <v>330</v>
      </c>
      <c r="M24" s="1730">
        <v>0</v>
      </c>
      <c r="N24" s="1734">
        <v>0</v>
      </c>
      <c r="O24" s="1488">
        <f>SUM(K24:N24)</f>
        <v>330</v>
      </c>
      <c r="P24" s="263">
        <v>150</v>
      </c>
      <c r="Q24" s="263">
        <v>70</v>
      </c>
      <c r="R24" s="263">
        <v>114</v>
      </c>
      <c r="S24" s="263">
        <v>6</v>
      </c>
      <c r="T24" s="263">
        <v>311</v>
      </c>
      <c r="U24" s="263">
        <v>0</v>
      </c>
      <c r="V24" s="320">
        <v>0</v>
      </c>
      <c r="W24" s="68"/>
      <c r="X24" s="76"/>
    </row>
    <row r="25" spans="1:24" ht="16.5" customHeight="1" thickBot="1" x14ac:dyDescent="0.25">
      <c r="A25" s="2258"/>
      <c r="B25" s="2276" t="s">
        <v>579</v>
      </c>
      <c r="C25" s="2277"/>
      <c r="D25" s="263">
        <v>280</v>
      </c>
      <c r="E25" s="263">
        <v>52</v>
      </c>
      <c r="F25" s="263">
        <v>0</v>
      </c>
      <c r="G25" s="1487">
        <f>SUM(D25:F25)</f>
        <v>332</v>
      </c>
      <c r="H25" s="1734">
        <v>40</v>
      </c>
      <c r="I25" s="1734">
        <v>1</v>
      </c>
      <c r="J25" s="1740">
        <v>0</v>
      </c>
      <c r="K25" s="1733">
        <v>0</v>
      </c>
      <c r="L25" s="1741">
        <v>330</v>
      </c>
      <c r="M25" s="1730">
        <v>0</v>
      </c>
      <c r="N25" s="1734">
        <v>0</v>
      </c>
      <c r="O25" s="1488">
        <f>SUM(K25:N25)</f>
        <v>330</v>
      </c>
      <c r="P25" s="263">
        <v>295</v>
      </c>
      <c r="Q25" s="263">
        <v>55</v>
      </c>
      <c r="R25" s="263">
        <v>71</v>
      </c>
      <c r="S25" s="263">
        <v>8</v>
      </c>
      <c r="T25" s="263">
        <v>323</v>
      </c>
      <c r="U25" s="263">
        <v>0</v>
      </c>
      <c r="V25" s="320">
        <v>0</v>
      </c>
      <c r="W25" s="68"/>
      <c r="X25" s="76"/>
    </row>
    <row r="26" spans="1:24" ht="16.5" customHeight="1" thickTop="1" thickBot="1" x14ac:dyDescent="0.25">
      <c r="A26" s="2310"/>
      <c r="B26" s="2261" t="s">
        <v>601</v>
      </c>
      <c r="C26" s="2265"/>
      <c r="D26" s="1275">
        <f>SUM(D23:D25)</f>
        <v>1230</v>
      </c>
      <c r="E26" s="1276">
        <f t="shared" ref="E26:V26" si="14">SUM(E23:E25)</f>
        <v>297</v>
      </c>
      <c r="F26" s="1276">
        <f t="shared" si="14"/>
        <v>15</v>
      </c>
      <c r="G26" s="1276">
        <f t="shared" si="14"/>
        <v>1542</v>
      </c>
      <c r="H26" s="1276">
        <f t="shared" si="14"/>
        <v>160</v>
      </c>
      <c r="I26" s="1276">
        <f t="shared" si="14"/>
        <v>7</v>
      </c>
      <c r="J26" s="1277">
        <f t="shared" si="14"/>
        <v>0</v>
      </c>
      <c r="K26" s="1365">
        <f t="shared" si="14"/>
        <v>0</v>
      </c>
      <c r="L26" s="1489">
        <f>SUM(L23:L25)</f>
        <v>1530</v>
      </c>
      <c r="M26" s="1276">
        <f t="shared" si="14"/>
        <v>0</v>
      </c>
      <c r="N26" s="1276">
        <f>SUM(N23:N25)</f>
        <v>0</v>
      </c>
      <c r="O26" s="1276">
        <f>SUM(O23:O25)</f>
        <v>1530</v>
      </c>
      <c r="P26" s="1275">
        <f t="shared" si="14"/>
        <v>1475</v>
      </c>
      <c r="Q26" s="1276">
        <f t="shared" si="14"/>
        <v>206</v>
      </c>
      <c r="R26" s="1276">
        <f t="shared" si="14"/>
        <v>475</v>
      </c>
      <c r="S26" s="1276">
        <f t="shared" si="14"/>
        <v>22</v>
      </c>
      <c r="T26" s="1276">
        <f t="shared" si="14"/>
        <v>1544</v>
      </c>
      <c r="U26" s="1276">
        <f t="shared" si="14"/>
        <v>0</v>
      </c>
      <c r="V26" s="1279">
        <f t="shared" si="14"/>
        <v>0</v>
      </c>
      <c r="W26" s="226"/>
      <c r="X26" s="76"/>
    </row>
    <row r="27" spans="1:24" ht="16.5" customHeight="1" x14ac:dyDescent="0.2">
      <c r="A27" s="2324" t="s">
        <v>404</v>
      </c>
      <c r="B27" s="2266" t="s">
        <v>337</v>
      </c>
      <c r="C27" s="2267"/>
      <c r="D27" s="1540">
        <v>660</v>
      </c>
      <c r="E27" s="1540">
        <v>1180</v>
      </c>
      <c r="F27" s="1540">
        <v>30</v>
      </c>
      <c r="G27" s="1538">
        <v>1870</v>
      </c>
      <c r="H27" s="1649">
        <v>68</v>
      </c>
      <c r="I27" s="1649">
        <v>12</v>
      </c>
      <c r="J27" s="1654"/>
      <c r="K27" s="1646"/>
      <c r="L27" s="1658">
        <v>1858</v>
      </c>
      <c r="M27" s="1635"/>
      <c r="N27" s="1649">
        <v>12</v>
      </c>
      <c r="O27" s="1539">
        <v>1870</v>
      </c>
      <c r="P27" s="1540">
        <v>800</v>
      </c>
      <c r="Q27" s="1540">
        <v>240</v>
      </c>
      <c r="R27" s="1540">
        <v>1231</v>
      </c>
      <c r="S27" s="1540"/>
      <c r="T27" s="1540">
        <v>1630</v>
      </c>
      <c r="U27" s="1540"/>
      <c r="V27" s="1542"/>
      <c r="W27" s="226"/>
      <c r="X27" s="76"/>
    </row>
    <row r="28" spans="1:24" ht="16.5" customHeight="1" x14ac:dyDescent="0.2">
      <c r="A28" s="2325"/>
      <c r="B28" s="2327" t="s">
        <v>284</v>
      </c>
      <c r="C28" s="2269"/>
      <c r="D28" s="1540">
        <v>490</v>
      </c>
      <c r="E28" s="1540">
        <v>710</v>
      </c>
      <c r="F28" s="1540">
        <v>30</v>
      </c>
      <c r="G28" s="1538">
        <v>1230</v>
      </c>
      <c r="H28" s="1649">
        <v>88</v>
      </c>
      <c r="I28" s="1649">
        <v>7</v>
      </c>
      <c r="J28" s="1654"/>
      <c r="K28" s="1646"/>
      <c r="L28" s="1658">
        <v>1223</v>
      </c>
      <c r="M28" s="1635"/>
      <c r="N28" s="1649">
        <v>7</v>
      </c>
      <c r="O28" s="1539">
        <v>1230</v>
      </c>
      <c r="P28" s="1540">
        <v>345</v>
      </c>
      <c r="Q28" s="1540">
        <v>85</v>
      </c>
      <c r="R28" s="1540">
        <v>593</v>
      </c>
      <c r="S28" s="1540"/>
      <c r="T28" s="1540">
        <v>1145</v>
      </c>
      <c r="U28" s="1540"/>
      <c r="V28" s="1542"/>
      <c r="W28" s="68"/>
      <c r="X28" s="68"/>
    </row>
    <row r="29" spans="1:24" ht="16.5" customHeight="1" thickBot="1" x14ac:dyDescent="0.25">
      <c r="A29" s="2325"/>
      <c r="B29" s="2270" t="s">
        <v>338</v>
      </c>
      <c r="C29" s="2281"/>
      <c r="D29" s="1541">
        <v>355</v>
      </c>
      <c r="E29" s="1540">
        <v>550</v>
      </c>
      <c r="F29" s="1540"/>
      <c r="G29" s="1538">
        <v>905</v>
      </c>
      <c r="H29" s="1649">
        <v>102</v>
      </c>
      <c r="I29" s="1649">
        <v>2</v>
      </c>
      <c r="J29" s="1654"/>
      <c r="K29" s="1646"/>
      <c r="L29" s="1658">
        <v>903</v>
      </c>
      <c r="M29" s="1635"/>
      <c r="N29" s="1649">
        <v>2</v>
      </c>
      <c r="O29" s="1539">
        <v>905</v>
      </c>
      <c r="P29" s="1540">
        <v>205</v>
      </c>
      <c r="Q29" s="1540">
        <v>55</v>
      </c>
      <c r="R29" s="1540">
        <v>93</v>
      </c>
      <c r="S29" s="1540"/>
      <c r="T29" s="1540">
        <v>850</v>
      </c>
      <c r="U29" s="1540"/>
      <c r="V29" s="1542"/>
      <c r="W29" s="226"/>
      <c r="X29" s="76"/>
    </row>
    <row r="30" spans="1:24" ht="16.5" customHeight="1" thickTop="1" thickBot="1" x14ac:dyDescent="0.25">
      <c r="A30" s="2326"/>
      <c r="B30" s="2272" t="s">
        <v>601</v>
      </c>
      <c r="C30" s="2323"/>
      <c r="D30" s="77">
        <f t="shared" ref="D30:V30" si="15">SUM(D27:D29)</f>
        <v>1505</v>
      </c>
      <c r="E30" s="78">
        <f t="shared" si="15"/>
        <v>2440</v>
      </c>
      <c r="F30" s="78">
        <f t="shared" si="15"/>
        <v>60</v>
      </c>
      <c r="G30" s="78">
        <f t="shared" si="15"/>
        <v>4005</v>
      </c>
      <c r="H30" s="78">
        <f t="shared" si="15"/>
        <v>258</v>
      </c>
      <c r="I30" s="78">
        <f t="shared" si="15"/>
        <v>21</v>
      </c>
      <c r="J30" s="221">
        <f t="shared" si="15"/>
        <v>0</v>
      </c>
      <c r="K30" s="842">
        <f t="shared" si="15"/>
        <v>0</v>
      </c>
      <c r="L30" s="851">
        <f t="shared" si="15"/>
        <v>3984</v>
      </c>
      <c r="M30" s="78">
        <f t="shared" si="15"/>
        <v>0</v>
      </c>
      <c r="N30" s="78">
        <f t="shared" si="15"/>
        <v>21</v>
      </c>
      <c r="O30" s="205">
        <f t="shared" si="15"/>
        <v>4005</v>
      </c>
      <c r="P30" s="205">
        <f t="shared" si="15"/>
        <v>1350</v>
      </c>
      <c r="Q30" s="78">
        <f t="shared" si="15"/>
        <v>380</v>
      </c>
      <c r="R30" s="78">
        <f t="shared" si="15"/>
        <v>1917</v>
      </c>
      <c r="S30" s="78">
        <f t="shared" si="15"/>
        <v>0</v>
      </c>
      <c r="T30" s="78">
        <f t="shared" si="15"/>
        <v>3625</v>
      </c>
      <c r="U30" s="78">
        <f t="shared" si="15"/>
        <v>0</v>
      </c>
      <c r="V30" s="232">
        <f t="shared" si="15"/>
        <v>0</v>
      </c>
      <c r="W30" s="68"/>
      <c r="X30" s="68"/>
    </row>
    <row r="31" spans="1:24" ht="16.5" customHeight="1" thickBot="1" x14ac:dyDescent="0.25">
      <c r="A31" s="281" t="s">
        <v>144</v>
      </c>
      <c r="B31" s="2328" t="s">
        <v>256</v>
      </c>
      <c r="C31" s="2329"/>
      <c r="D31" s="80">
        <v>957</v>
      </c>
      <c r="E31" s="81">
        <v>6518</v>
      </c>
      <c r="F31" s="81">
        <v>419</v>
      </c>
      <c r="G31" s="206">
        <v>7894</v>
      </c>
      <c r="H31" s="81">
        <v>1736</v>
      </c>
      <c r="I31" s="81">
        <v>32</v>
      </c>
      <c r="J31" s="223">
        <v>5</v>
      </c>
      <c r="K31" s="843">
        <v>0</v>
      </c>
      <c r="L31" s="852">
        <v>5802</v>
      </c>
      <c r="M31" s="82">
        <v>2021</v>
      </c>
      <c r="N31" s="81">
        <v>71</v>
      </c>
      <c r="O31" s="252">
        <v>7894</v>
      </c>
      <c r="P31" s="104">
        <v>1019</v>
      </c>
      <c r="Q31" s="81">
        <v>401</v>
      </c>
      <c r="R31" s="81">
        <v>2495</v>
      </c>
      <c r="S31" s="81">
        <v>32</v>
      </c>
      <c r="T31" s="81">
        <v>7342</v>
      </c>
      <c r="U31" s="81">
        <v>1</v>
      </c>
      <c r="V31" s="233">
        <v>27</v>
      </c>
      <c r="W31" s="68"/>
      <c r="X31" s="83"/>
    </row>
    <row r="32" spans="1:24" ht="16.5" customHeight="1" x14ac:dyDescent="0.2">
      <c r="A32" s="2307" t="s">
        <v>449</v>
      </c>
      <c r="B32" s="2266" t="s">
        <v>243</v>
      </c>
      <c r="C32" s="2267"/>
      <c r="D32" s="75">
        <v>433</v>
      </c>
      <c r="E32" s="75">
        <v>665</v>
      </c>
      <c r="F32" s="75">
        <v>221</v>
      </c>
      <c r="G32" s="98">
        <v>1319</v>
      </c>
      <c r="H32" s="1649">
        <v>326</v>
      </c>
      <c r="I32" s="1649">
        <v>0</v>
      </c>
      <c r="J32" s="1654">
        <v>0</v>
      </c>
      <c r="K32" s="1646">
        <v>0</v>
      </c>
      <c r="L32" s="1658">
        <v>594.534328358209</v>
      </c>
      <c r="M32" s="1635">
        <v>724.465671641791</v>
      </c>
      <c r="N32" s="1649">
        <v>0</v>
      </c>
      <c r="O32" s="1635">
        <v>1319</v>
      </c>
      <c r="P32" s="75">
        <v>755</v>
      </c>
      <c r="Q32" s="263">
        <v>299</v>
      </c>
      <c r="R32" s="263">
        <v>240</v>
      </c>
      <c r="S32" s="263">
        <v>36</v>
      </c>
      <c r="T32" s="263">
        <v>1021</v>
      </c>
      <c r="U32" s="75">
        <v>0</v>
      </c>
      <c r="V32" s="100">
        <v>0</v>
      </c>
      <c r="W32" s="68"/>
      <c r="X32" s="83"/>
    </row>
    <row r="33" spans="1:24" ht="16.5" customHeight="1" x14ac:dyDescent="0.2">
      <c r="A33" s="2255"/>
      <c r="B33" s="2268" t="s">
        <v>244</v>
      </c>
      <c r="C33" s="2269"/>
      <c r="D33" s="75">
        <v>129</v>
      </c>
      <c r="E33" s="75">
        <v>170</v>
      </c>
      <c r="F33" s="75">
        <v>37</v>
      </c>
      <c r="G33" s="75">
        <v>336</v>
      </c>
      <c r="H33" s="1649">
        <v>57</v>
      </c>
      <c r="I33" s="1649">
        <v>0</v>
      </c>
      <c r="J33" s="1654">
        <v>0</v>
      </c>
      <c r="K33" s="1646">
        <v>0</v>
      </c>
      <c r="L33" s="1658">
        <v>189.05849582172701</v>
      </c>
      <c r="M33" s="1635">
        <v>146.94150417827299</v>
      </c>
      <c r="N33" s="1649">
        <v>0</v>
      </c>
      <c r="O33" s="1635">
        <v>336</v>
      </c>
      <c r="P33" s="75">
        <v>235</v>
      </c>
      <c r="Q33" s="75">
        <v>90</v>
      </c>
      <c r="R33" s="75">
        <v>80</v>
      </c>
      <c r="S33" s="75">
        <v>2</v>
      </c>
      <c r="T33" s="75">
        <v>246</v>
      </c>
      <c r="U33" s="75">
        <v>0</v>
      </c>
      <c r="V33" s="100">
        <v>0</v>
      </c>
      <c r="W33" s="68"/>
      <c r="X33" s="83"/>
    </row>
    <row r="34" spans="1:24" ht="16.5" customHeight="1" thickBot="1" x14ac:dyDescent="0.25">
      <c r="A34" s="2255"/>
      <c r="B34" s="2270" t="s">
        <v>245</v>
      </c>
      <c r="C34" s="2271"/>
      <c r="D34" s="75">
        <v>171</v>
      </c>
      <c r="E34" s="75">
        <v>238</v>
      </c>
      <c r="F34" s="75">
        <v>89</v>
      </c>
      <c r="G34" s="75">
        <v>498</v>
      </c>
      <c r="H34" s="1649">
        <v>94</v>
      </c>
      <c r="I34" s="1649">
        <v>0</v>
      </c>
      <c r="J34" s="1654">
        <v>0</v>
      </c>
      <c r="K34" s="1646">
        <v>0</v>
      </c>
      <c r="L34" s="1658">
        <v>206.67984189723319</v>
      </c>
      <c r="M34" s="1635">
        <v>291.32015810276681</v>
      </c>
      <c r="N34" s="1649">
        <v>0</v>
      </c>
      <c r="O34" s="1635">
        <v>498</v>
      </c>
      <c r="P34" s="75">
        <v>284</v>
      </c>
      <c r="Q34" s="75">
        <v>111</v>
      </c>
      <c r="R34" s="75">
        <v>92</v>
      </c>
      <c r="S34" s="75">
        <v>11</v>
      </c>
      <c r="T34" s="75">
        <v>387</v>
      </c>
      <c r="U34" s="75">
        <v>0</v>
      </c>
      <c r="V34" s="100">
        <v>0</v>
      </c>
      <c r="W34" s="226"/>
      <c r="X34" s="83"/>
    </row>
    <row r="35" spans="1:24" ht="16.5" customHeight="1" thickTop="1" thickBot="1" x14ac:dyDescent="0.25">
      <c r="A35" s="2308"/>
      <c r="B35" s="2272" t="s">
        <v>601</v>
      </c>
      <c r="C35" s="2273"/>
      <c r="D35" s="96">
        <f t="shared" ref="D35:V35" si="16">SUM(D32:D34)</f>
        <v>733</v>
      </c>
      <c r="E35" s="253">
        <f t="shared" si="16"/>
        <v>1073</v>
      </c>
      <c r="F35" s="253">
        <f t="shared" si="16"/>
        <v>347</v>
      </c>
      <c r="G35" s="253">
        <f t="shared" si="16"/>
        <v>2153</v>
      </c>
      <c r="H35" s="253">
        <f t="shared" si="16"/>
        <v>477</v>
      </c>
      <c r="I35" s="253">
        <f t="shared" si="16"/>
        <v>0</v>
      </c>
      <c r="J35" s="224">
        <f t="shared" si="16"/>
        <v>0</v>
      </c>
      <c r="K35" s="841">
        <f t="shared" si="16"/>
        <v>0</v>
      </c>
      <c r="L35" s="541">
        <f t="shared" si="16"/>
        <v>990.27266607716911</v>
      </c>
      <c r="M35" s="96">
        <f t="shared" si="16"/>
        <v>1162.7273339228309</v>
      </c>
      <c r="N35" s="253">
        <f t="shared" si="16"/>
        <v>0</v>
      </c>
      <c r="O35" s="253">
        <f t="shared" si="16"/>
        <v>2153</v>
      </c>
      <c r="P35" s="96">
        <f t="shared" si="16"/>
        <v>1274</v>
      </c>
      <c r="Q35" s="253">
        <f t="shared" si="16"/>
        <v>500</v>
      </c>
      <c r="R35" s="253">
        <f t="shared" si="16"/>
        <v>412</v>
      </c>
      <c r="S35" s="253">
        <f t="shared" si="16"/>
        <v>49</v>
      </c>
      <c r="T35" s="253">
        <f t="shared" si="16"/>
        <v>1654</v>
      </c>
      <c r="U35" s="253">
        <f t="shared" si="16"/>
        <v>0</v>
      </c>
      <c r="V35" s="234">
        <f t="shared" si="16"/>
        <v>0</v>
      </c>
      <c r="W35" s="68"/>
      <c r="X35" s="83"/>
    </row>
    <row r="36" spans="1:24" ht="16.5" customHeight="1" x14ac:dyDescent="0.2">
      <c r="A36" s="2307" t="s">
        <v>450</v>
      </c>
      <c r="B36" s="2266" t="s">
        <v>339</v>
      </c>
      <c r="C36" s="2330"/>
      <c r="D36" s="84">
        <v>1600</v>
      </c>
      <c r="E36" s="39">
        <v>2850</v>
      </c>
      <c r="F36" s="85">
        <v>120</v>
      </c>
      <c r="G36" s="75">
        <v>4570</v>
      </c>
      <c r="H36" s="1231">
        <v>600</v>
      </c>
      <c r="I36" s="86">
        <v>235</v>
      </c>
      <c r="J36" s="1654"/>
      <c r="K36" s="1646"/>
      <c r="L36" s="1368">
        <v>3630</v>
      </c>
      <c r="M36" s="87">
        <v>710</v>
      </c>
      <c r="N36" s="86">
        <v>230</v>
      </c>
      <c r="O36" s="1635">
        <v>4570</v>
      </c>
      <c r="P36" s="84">
        <v>740</v>
      </c>
      <c r="Q36" s="84">
        <v>638</v>
      </c>
      <c r="R36" s="39">
        <v>1810</v>
      </c>
      <c r="S36" s="39">
        <v>35</v>
      </c>
      <c r="T36" s="84">
        <v>3963</v>
      </c>
      <c r="U36" s="75"/>
      <c r="V36" s="100"/>
      <c r="W36" s="68"/>
      <c r="X36" s="68"/>
    </row>
    <row r="37" spans="1:24" ht="16.5" customHeight="1" x14ac:dyDescent="0.2">
      <c r="A37" s="2255"/>
      <c r="B37" s="2268" t="s">
        <v>246</v>
      </c>
      <c r="C37" s="2280"/>
      <c r="D37" s="88">
        <v>329</v>
      </c>
      <c r="E37" s="40">
        <v>472</v>
      </c>
      <c r="F37" s="89">
        <v>20</v>
      </c>
      <c r="G37" s="75">
        <v>821</v>
      </c>
      <c r="H37" s="1232">
        <v>80</v>
      </c>
      <c r="I37" s="90">
        <v>19</v>
      </c>
      <c r="J37" s="1654"/>
      <c r="K37" s="1646"/>
      <c r="L37" s="1369">
        <v>693</v>
      </c>
      <c r="M37" s="90">
        <v>110</v>
      </c>
      <c r="N37" s="90">
        <v>18</v>
      </c>
      <c r="O37" s="1635">
        <v>821</v>
      </c>
      <c r="P37" s="88">
        <v>60</v>
      </c>
      <c r="Q37" s="88">
        <v>51</v>
      </c>
      <c r="R37" s="40">
        <v>385</v>
      </c>
      <c r="S37" s="40"/>
      <c r="T37" s="88">
        <v>785</v>
      </c>
      <c r="U37" s="75"/>
      <c r="V37" s="100"/>
      <c r="W37" s="68"/>
      <c r="X37" s="68"/>
    </row>
    <row r="38" spans="1:24" ht="16.5" customHeight="1" x14ac:dyDescent="0.2">
      <c r="A38" s="2255"/>
      <c r="B38" s="2268" t="s">
        <v>247</v>
      </c>
      <c r="C38" s="2280"/>
      <c r="D38" s="88">
        <v>322</v>
      </c>
      <c r="E38" s="40">
        <v>429</v>
      </c>
      <c r="F38" s="89">
        <v>20</v>
      </c>
      <c r="G38" s="75">
        <v>771</v>
      </c>
      <c r="H38" s="1232">
        <v>60</v>
      </c>
      <c r="I38" s="90">
        <v>37</v>
      </c>
      <c r="J38" s="1654"/>
      <c r="K38" s="1646"/>
      <c r="L38" s="1369">
        <v>516</v>
      </c>
      <c r="M38" s="90">
        <v>220</v>
      </c>
      <c r="N38" s="90">
        <v>35</v>
      </c>
      <c r="O38" s="1635">
        <v>771</v>
      </c>
      <c r="P38" s="88">
        <v>115</v>
      </c>
      <c r="Q38" s="88">
        <v>102</v>
      </c>
      <c r="R38" s="40">
        <v>335</v>
      </c>
      <c r="S38" s="40">
        <v>10</v>
      </c>
      <c r="T38" s="88">
        <v>695</v>
      </c>
      <c r="U38" s="75"/>
      <c r="V38" s="100"/>
      <c r="W38" s="68"/>
      <c r="X38" s="68"/>
    </row>
    <row r="39" spans="1:24" ht="16.5" customHeight="1" x14ac:dyDescent="0.2">
      <c r="A39" s="2255"/>
      <c r="B39" s="2268" t="s">
        <v>248</v>
      </c>
      <c r="C39" s="2280"/>
      <c r="D39" s="88">
        <v>256</v>
      </c>
      <c r="E39" s="40">
        <v>579</v>
      </c>
      <c r="F39" s="89">
        <v>25</v>
      </c>
      <c r="G39" s="75">
        <v>860</v>
      </c>
      <c r="H39" s="1232">
        <v>60</v>
      </c>
      <c r="I39" s="90">
        <v>20</v>
      </c>
      <c r="J39" s="219"/>
      <c r="K39" s="1646"/>
      <c r="L39" s="1369">
        <v>606</v>
      </c>
      <c r="M39" s="90">
        <v>235</v>
      </c>
      <c r="N39" s="90">
        <v>19</v>
      </c>
      <c r="O39" s="1635">
        <v>860</v>
      </c>
      <c r="P39" s="88">
        <v>480</v>
      </c>
      <c r="Q39" s="88">
        <v>369</v>
      </c>
      <c r="R39" s="40">
        <v>176</v>
      </c>
      <c r="S39" s="40">
        <v>7</v>
      </c>
      <c r="T39" s="88">
        <v>506</v>
      </c>
      <c r="U39" s="75"/>
      <c r="V39" s="100"/>
      <c r="W39" s="68"/>
      <c r="X39" s="68"/>
    </row>
    <row r="40" spans="1:24" ht="16.5" customHeight="1" x14ac:dyDescent="0.2">
      <c r="A40" s="2255"/>
      <c r="B40" s="2268" t="s">
        <v>249</v>
      </c>
      <c r="C40" s="2280"/>
      <c r="D40" s="88">
        <v>200</v>
      </c>
      <c r="E40" s="40">
        <v>250</v>
      </c>
      <c r="F40" s="89">
        <v>10</v>
      </c>
      <c r="G40" s="75">
        <v>460</v>
      </c>
      <c r="H40" s="1232">
        <v>30</v>
      </c>
      <c r="I40" s="90">
        <v>6</v>
      </c>
      <c r="J40" s="1654"/>
      <c r="K40" s="1646"/>
      <c r="L40" s="1369">
        <v>358</v>
      </c>
      <c r="M40" s="90">
        <v>95</v>
      </c>
      <c r="N40" s="90">
        <v>7</v>
      </c>
      <c r="O40" s="1635">
        <v>460</v>
      </c>
      <c r="P40" s="88">
        <v>150</v>
      </c>
      <c r="Q40" s="88">
        <v>144</v>
      </c>
      <c r="R40" s="40">
        <v>130</v>
      </c>
      <c r="S40" s="40">
        <v>3</v>
      </c>
      <c r="T40" s="88">
        <v>335</v>
      </c>
      <c r="U40" s="75"/>
      <c r="V40" s="100"/>
      <c r="W40" s="68"/>
      <c r="X40" s="68"/>
    </row>
    <row r="41" spans="1:24" ht="16.5" customHeight="1" x14ac:dyDescent="0.2">
      <c r="A41" s="2255"/>
      <c r="B41" s="2268" t="s">
        <v>250</v>
      </c>
      <c r="C41" s="2280"/>
      <c r="D41" s="88">
        <v>150</v>
      </c>
      <c r="E41" s="40">
        <v>293</v>
      </c>
      <c r="F41" s="89">
        <v>0</v>
      </c>
      <c r="G41" s="75">
        <v>443</v>
      </c>
      <c r="H41" s="1232">
        <v>30</v>
      </c>
      <c r="I41" s="90">
        <v>4</v>
      </c>
      <c r="J41" s="1654"/>
      <c r="K41" s="1646"/>
      <c r="L41" s="1369">
        <v>106</v>
      </c>
      <c r="M41" s="90">
        <v>333</v>
      </c>
      <c r="N41" s="90">
        <v>4</v>
      </c>
      <c r="O41" s="1635">
        <v>443</v>
      </c>
      <c r="P41" s="88">
        <v>300</v>
      </c>
      <c r="Q41" s="88">
        <v>192</v>
      </c>
      <c r="R41" s="40">
        <v>124</v>
      </c>
      <c r="S41" s="40">
        <v>2</v>
      </c>
      <c r="T41" s="88">
        <v>325</v>
      </c>
      <c r="U41" s="75"/>
      <c r="V41" s="100"/>
      <c r="W41" s="68"/>
      <c r="X41" s="68"/>
    </row>
    <row r="42" spans="1:24" ht="16.5" customHeight="1" x14ac:dyDescent="0.2">
      <c r="A42" s="2255"/>
      <c r="B42" s="2268" t="s">
        <v>251</v>
      </c>
      <c r="C42" s="2280"/>
      <c r="D42" s="88">
        <v>197</v>
      </c>
      <c r="E42" s="40">
        <v>305</v>
      </c>
      <c r="F42" s="89">
        <v>40</v>
      </c>
      <c r="G42" s="75">
        <v>542</v>
      </c>
      <c r="H42" s="1232">
        <v>60</v>
      </c>
      <c r="I42" s="90"/>
      <c r="J42" s="1654"/>
      <c r="K42" s="1646"/>
      <c r="L42" s="1369">
        <v>261</v>
      </c>
      <c r="M42" s="90">
        <v>281</v>
      </c>
      <c r="N42" s="90"/>
      <c r="O42" s="1635">
        <v>542</v>
      </c>
      <c r="P42" s="88">
        <v>170</v>
      </c>
      <c r="Q42" s="88">
        <v>124</v>
      </c>
      <c r="R42" s="40">
        <v>176</v>
      </c>
      <c r="S42" s="40">
        <v>2</v>
      </c>
      <c r="T42" s="88">
        <v>424</v>
      </c>
      <c r="U42" s="75"/>
      <c r="V42" s="100"/>
      <c r="W42" s="68"/>
      <c r="X42" s="68"/>
    </row>
    <row r="43" spans="1:24" ht="16.5" customHeight="1" thickBot="1" x14ac:dyDescent="0.25">
      <c r="A43" s="2255"/>
      <c r="B43" s="2270" t="s">
        <v>252</v>
      </c>
      <c r="C43" s="2281"/>
      <c r="D43" s="88">
        <v>80</v>
      </c>
      <c r="E43" s="40">
        <v>152</v>
      </c>
      <c r="F43" s="89">
        <v>0</v>
      </c>
      <c r="G43" s="75">
        <v>232</v>
      </c>
      <c r="H43" s="1232">
        <v>40</v>
      </c>
      <c r="I43" s="90"/>
      <c r="J43" s="1654"/>
      <c r="K43" s="1646"/>
      <c r="L43" s="1369">
        <v>67</v>
      </c>
      <c r="M43" s="90">
        <v>165</v>
      </c>
      <c r="N43" s="90"/>
      <c r="O43" s="1635">
        <v>232</v>
      </c>
      <c r="P43" s="88">
        <v>215</v>
      </c>
      <c r="Q43" s="88">
        <v>117</v>
      </c>
      <c r="R43" s="40">
        <v>63</v>
      </c>
      <c r="S43" s="40">
        <v>2</v>
      </c>
      <c r="T43" s="88">
        <v>120</v>
      </c>
      <c r="U43" s="75"/>
      <c r="V43" s="100"/>
      <c r="W43" s="68"/>
      <c r="X43" s="68"/>
    </row>
    <row r="44" spans="1:24" ht="16.5" customHeight="1" thickTop="1" thickBot="1" x14ac:dyDescent="0.25">
      <c r="A44" s="2308"/>
      <c r="B44" s="2272" t="s">
        <v>601</v>
      </c>
      <c r="C44" s="2273"/>
      <c r="D44" s="96">
        <f t="shared" ref="D44:V44" si="17">SUM(D36:D43)</f>
        <v>3134</v>
      </c>
      <c r="E44" s="253">
        <f t="shared" si="17"/>
        <v>5330</v>
      </c>
      <c r="F44" s="253">
        <f t="shared" si="17"/>
        <v>235</v>
      </c>
      <c r="G44" s="253">
        <f t="shared" si="17"/>
        <v>8699</v>
      </c>
      <c r="H44" s="1233">
        <f t="shared" si="17"/>
        <v>960</v>
      </c>
      <c r="I44" s="253">
        <f t="shared" si="17"/>
        <v>321</v>
      </c>
      <c r="J44" s="224">
        <f t="shared" si="17"/>
        <v>0</v>
      </c>
      <c r="K44" s="841">
        <f t="shared" si="17"/>
        <v>0</v>
      </c>
      <c r="L44" s="541">
        <f t="shared" si="17"/>
        <v>6237</v>
      </c>
      <c r="M44" s="96">
        <f t="shared" si="17"/>
        <v>2149</v>
      </c>
      <c r="N44" s="253">
        <f t="shared" si="17"/>
        <v>313</v>
      </c>
      <c r="O44" s="253">
        <f t="shared" si="17"/>
        <v>8699</v>
      </c>
      <c r="P44" s="96">
        <f t="shared" si="17"/>
        <v>2230</v>
      </c>
      <c r="Q44" s="253">
        <f t="shared" si="17"/>
        <v>1737</v>
      </c>
      <c r="R44" s="253">
        <f t="shared" si="17"/>
        <v>3199</v>
      </c>
      <c r="S44" s="253">
        <f t="shared" si="17"/>
        <v>61</v>
      </c>
      <c r="T44" s="253">
        <f t="shared" si="17"/>
        <v>7153</v>
      </c>
      <c r="U44" s="253">
        <f t="shared" si="17"/>
        <v>0</v>
      </c>
      <c r="V44" s="234">
        <f t="shared" si="17"/>
        <v>0</v>
      </c>
      <c r="W44" s="68"/>
      <c r="X44" s="68"/>
    </row>
    <row r="45" spans="1:24" ht="16.5" customHeight="1" x14ac:dyDescent="0.2">
      <c r="A45" s="2307" t="s">
        <v>420</v>
      </c>
      <c r="B45" s="2266" t="s">
        <v>540</v>
      </c>
      <c r="C45" s="2267"/>
      <c r="D45" s="1638">
        <v>2785</v>
      </c>
      <c r="E45" s="1638">
        <v>648</v>
      </c>
      <c r="F45" s="1638">
        <v>35</v>
      </c>
      <c r="G45" s="1639">
        <v>3468</v>
      </c>
      <c r="H45" s="1651">
        <v>806</v>
      </c>
      <c r="I45" s="1651"/>
      <c r="J45" s="1655"/>
      <c r="K45" s="1647"/>
      <c r="L45" s="1659">
        <v>3240</v>
      </c>
      <c r="M45" s="1639">
        <v>228</v>
      </c>
      <c r="N45" s="1651"/>
      <c r="O45" s="1639">
        <v>3468</v>
      </c>
      <c r="P45" s="1638">
        <v>406</v>
      </c>
      <c r="Q45" s="1644">
        <v>98</v>
      </c>
      <c r="R45" s="1644">
        <v>846</v>
      </c>
      <c r="S45" s="1644">
        <v>12</v>
      </c>
      <c r="T45" s="1645">
        <v>3462</v>
      </c>
      <c r="U45" s="1639"/>
      <c r="V45" s="1641"/>
      <c r="W45" s="68"/>
    </row>
    <row r="46" spans="1:24" ht="16.5" customHeight="1" x14ac:dyDescent="0.2">
      <c r="A46" s="2255"/>
      <c r="B46" s="2268" t="s">
        <v>541</v>
      </c>
      <c r="C46" s="2269"/>
      <c r="D46" s="1634">
        <v>563</v>
      </c>
      <c r="E46" s="1634">
        <v>113</v>
      </c>
      <c r="F46" s="1634"/>
      <c r="G46" s="1634">
        <v>676</v>
      </c>
      <c r="H46" s="1649">
        <v>317</v>
      </c>
      <c r="I46" s="1649"/>
      <c r="J46" s="1654"/>
      <c r="K46" s="1646"/>
      <c r="L46" s="1658">
        <v>579</v>
      </c>
      <c r="M46" s="1635">
        <v>97</v>
      </c>
      <c r="N46" s="1649"/>
      <c r="O46" s="1635">
        <v>676</v>
      </c>
      <c r="P46" s="1634">
        <v>86</v>
      </c>
      <c r="Q46" s="1643">
        <v>21</v>
      </c>
      <c r="R46" s="1643">
        <v>175</v>
      </c>
      <c r="S46" s="1643">
        <v>4</v>
      </c>
      <c r="T46" s="1643">
        <v>806</v>
      </c>
      <c r="U46" s="1634"/>
      <c r="V46" s="1640"/>
      <c r="W46" s="68"/>
    </row>
    <row r="47" spans="1:24" ht="16.5" customHeight="1" x14ac:dyDescent="0.2">
      <c r="A47" s="2255"/>
      <c r="B47" s="2268" t="s">
        <v>542</v>
      </c>
      <c r="C47" s="2269"/>
      <c r="D47" s="1634">
        <v>525</v>
      </c>
      <c r="E47" s="1634">
        <v>115</v>
      </c>
      <c r="F47" s="1634">
        <v>35</v>
      </c>
      <c r="G47" s="1634">
        <v>675</v>
      </c>
      <c r="H47" s="1649">
        <v>105</v>
      </c>
      <c r="I47" s="1649"/>
      <c r="J47" s="1654"/>
      <c r="K47" s="1646"/>
      <c r="L47" s="1658">
        <v>609</v>
      </c>
      <c r="M47" s="1635">
        <v>66</v>
      </c>
      <c r="N47" s="1649"/>
      <c r="O47" s="1635">
        <v>675</v>
      </c>
      <c r="P47" s="1634">
        <v>60</v>
      </c>
      <c r="Q47" s="1634">
        <v>18</v>
      </c>
      <c r="R47" s="1634">
        <v>140</v>
      </c>
      <c r="S47" s="1634">
        <v>2</v>
      </c>
      <c r="T47" s="1634">
        <v>645</v>
      </c>
      <c r="U47" s="1634"/>
      <c r="V47" s="1640"/>
      <c r="W47" s="68"/>
    </row>
    <row r="48" spans="1:24" ht="16.5" customHeight="1" x14ac:dyDescent="0.2">
      <c r="A48" s="2255"/>
      <c r="B48" s="2268" t="s">
        <v>543</v>
      </c>
      <c r="C48" s="2269"/>
      <c r="D48" s="1634">
        <v>364</v>
      </c>
      <c r="E48" s="1634">
        <v>150</v>
      </c>
      <c r="F48" s="1634"/>
      <c r="G48" s="1634">
        <v>514</v>
      </c>
      <c r="H48" s="1649">
        <v>86</v>
      </c>
      <c r="I48" s="1649"/>
      <c r="J48" s="1654"/>
      <c r="K48" s="1646"/>
      <c r="L48" s="1658">
        <v>471</v>
      </c>
      <c r="M48" s="1635">
        <v>43</v>
      </c>
      <c r="N48" s="1649"/>
      <c r="O48" s="1635">
        <v>514</v>
      </c>
      <c r="P48" s="1634">
        <v>60</v>
      </c>
      <c r="Q48" s="1634">
        <v>15</v>
      </c>
      <c r="R48" s="1634">
        <v>175</v>
      </c>
      <c r="S48" s="1634">
        <v>3</v>
      </c>
      <c r="T48" s="1634">
        <v>491</v>
      </c>
      <c r="U48" s="1634"/>
      <c r="V48" s="1640"/>
      <c r="W48" s="68"/>
    </row>
    <row r="49" spans="1:24" ht="16.5" customHeight="1" x14ac:dyDescent="0.2">
      <c r="A49" s="2255"/>
      <c r="B49" s="2268" t="s">
        <v>544</v>
      </c>
      <c r="C49" s="2269"/>
      <c r="D49" s="1634">
        <v>782</v>
      </c>
      <c r="E49" s="1634">
        <v>487</v>
      </c>
      <c r="F49" s="1634"/>
      <c r="G49" s="1634">
        <v>1269</v>
      </c>
      <c r="H49" s="1649">
        <v>333</v>
      </c>
      <c r="I49" s="1649"/>
      <c r="J49" s="1654"/>
      <c r="K49" s="1646"/>
      <c r="L49" s="1658">
        <v>1226</v>
      </c>
      <c r="M49" s="1635">
        <v>43</v>
      </c>
      <c r="N49" s="1649"/>
      <c r="O49" s="1635">
        <v>1269</v>
      </c>
      <c r="P49" s="1634">
        <v>185</v>
      </c>
      <c r="Q49" s="1634">
        <v>55</v>
      </c>
      <c r="R49" s="1634">
        <v>355</v>
      </c>
      <c r="S49" s="1634">
        <v>11</v>
      </c>
      <c r="T49" s="1634">
        <v>1224</v>
      </c>
      <c r="U49" s="1634"/>
      <c r="V49" s="1640"/>
      <c r="W49" s="68"/>
    </row>
    <row r="50" spans="1:24" ht="16.5" customHeight="1" x14ac:dyDescent="0.2">
      <c r="A50" s="2255"/>
      <c r="B50" s="2268" t="s">
        <v>545</v>
      </c>
      <c r="C50" s="2269"/>
      <c r="D50" s="1634">
        <v>644</v>
      </c>
      <c r="E50" s="1634">
        <v>187</v>
      </c>
      <c r="F50" s="1634"/>
      <c r="G50" s="1634">
        <v>831</v>
      </c>
      <c r="H50" s="1649">
        <v>91</v>
      </c>
      <c r="I50" s="1649"/>
      <c r="J50" s="1654"/>
      <c r="K50" s="1646"/>
      <c r="L50" s="1658">
        <v>796</v>
      </c>
      <c r="M50" s="1635">
        <v>35</v>
      </c>
      <c r="N50" s="1649"/>
      <c r="O50" s="1635">
        <v>831</v>
      </c>
      <c r="P50" s="1634">
        <v>102</v>
      </c>
      <c r="Q50" s="1634">
        <v>147</v>
      </c>
      <c r="R50" s="1634">
        <v>246</v>
      </c>
      <c r="S50" s="1634">
        <v>7</v>
      </c>
      <c r="T50" s="1634">
        <v>690</v>
      </c>
      <c r="U50" s="1634"/>
      <c r="V50" s="1640"/>
      <c r="W50" s="68"/>
    </row>
    <row r="51" spans="1:24" ht="16.5" customHeight="1" x14ac:dyDescent="0.2">
      <c r="A51" s="2255"/>
      <c r="B51" s="2268" t="s">
        <v>546</v>
      </c>
      <c r="C51" s="2269"/>
      <c r="D51" s="1634">
        <v>251</v>
      </c>
      <c r="E51" s="1634">
        <v>65</v>
      </c>
      <c r="F51" s="1634"/>
      <c r="G51" s="1634">
        <v>316</v>
      </c>
      <c r="H51" s="1649">
        <v>63</v>
      </c>
      <c r="I51" s="1649"/>
      <c r="J51" s="1654"/>
      <c r="K51" s="1646"/>
      <c r="L51" s="1658">
        <v>301</v>
      </c>
      <c r="M51" s="1635">
        <v>15</v>
      </c>
      <c r="N51" s="1649"/>
      <c r="O51" s="1635">
        <v>316</v>
      </c>
      <c r="P51" s="1634">
        <v>76</v>
      </c>
      <c r="Q51" s="1634">
        <v>84</v>
      </c>
      <c r="R51" s="1634">
        <v>61</v>
      </c>
      <c r="S51" s="1634">
        <v>2</v>
      </c>
      <c r="T51" s="1634">
        <v>255</v>
      </c>
      <c r="U51" s="1634"/>
      <c r="V51" s="1640"/>
      <c r="W51" s="68"/>
    </row>
    <row r="52" spans="1:24" ht="16.5" customHeight="1" x14ac:dyDescent="0.2">
      <c r="A52" s="2255"/>
      <c r="B52" s="2268" t="s">
        <v>547</v>
      </c>
      <c r="C52" s="2269"/>
      <c r="D52" s="1634">
        <v>484</v>
      </c>
      <c r="E52" s="1634">
        <v>115</v>
      </c>
      <c r="F52" s="1634"/>
      <c r="G52" s="1634">
        <v>599</v>
      </c>
      <c r="H52" s="1649">
        <v>89</v>
      </c>
      <c r="I52" s="1649">
        <v>3</v>
      </c>
      <c r="J52" s="1654"/>
      <c r="K52" s="1646"/>
      <c r="L52" s="1658">
        <v>502</v>
      </c>
      <c r="M52" s="1635">
        <v>94</v>
      </c>
      <c r="N52" s="1649">
        <v>3</v>
      </c>
      <c r="O52" s="1635">
        <v>599</v>
      </c>
      <c r="P52" s="1634">
        <v>169</v>
      </c>
      <c r="Q52" s="1634">
        <v>98</v>
      </c>
      <c r="R52" s="1634">
        <v>155</v>
      </c>
      <c r="S52" s="1634">
        <v>6</v>
      </c>
      <c r="T52" s="1634">
        <v>506</v>
      </c>
      <c r="U52" s="1634"/>
      <c r="V52" s="1640"/>
      <c r="W52" s="68"/>
    </row>
    <row r="53" spans="1:24" ht="16.5" customHeight="1" thickBot="1" x14ac:dyDescent="0.25">
      <c r="A53" s="2255"/>
      <c r="B53" s="2270" t="s">
        <v>548</v>
      </c>
      <c r="C53" s="2271"/>
      <c r="D53" s="1636">
        <v>254</v>
      </c>
      <c r="E53" s="1636"/>
      <c r="F53" s="1636"/>
      <c r="G53" s="1636">
        <v>254</v>
      </c>
      <c r="H53" s="1650">
        <v>45</v>
      </c>
      <c r="I53" s="1650">
        <v>63</v>
      </c>
      <c r="J53" s="1656"/>
      <c r="K53" s="1648"/>
      <c r="L53" s="1660">
        <v>87</v>
      </c>
      <c r="M53" s="1637">
        <v>106</v>
      </c>
      <c r="N53" s="1650">
        <v>61</v>
      </c>
      <c r="O53" s="1637">
        <v>254</v>
      </c>
      <c r="P53" s="1636">
        <v>71</v>
      </c>
      <c r="Q53" s="1636">
        <v>65</v>
      </c>
      <c r="R53" s="1636">
        <v>86</v>
      </c>
      <c r="S53" s="1636">
        <v>1</v>
      </c>
      <c r="T53" s="1636">
        <v>201</v>
      </c>
      <c r="U53" s="1636"/>
      <c r="V53" s="1642"/>
      <c r="W53" s="68"/>
    </row>
    <row r="54" spans="1:24" ht="16.5" customHeight="1" thickTop="1" thickBot="1" x14ac:dyDescent="0.25">
      <c r="A54" s="2308"/>
      <c r="B54" s="2272" t="s">
        <v>601</v>
      </c>
      <c r="C54" s="2273"/>
      <c r="D54" s="96">
        <f>SUM(D45:D53)</f>
        <v>6652</v>
      </c>
      <c r="E54" s="253">
        <f t="shared" ref="E54:V54" si="18">SUM(E45:E53)</f>
        <v>1880</v>
      </c>
      <c r="F54" s="253">
        <f t="shared" si="18"/>
        <v>70</v>
      </c>
      <c r="G54" s="253">
        <f t="shared" si="18"/>
        <v>8602</v>
      </c>
      <c r="H54" s="253">
        <f t="shared" si="18"/>
        <v>1935</v>
      </c>
      <c r="I54" s="253">
        <f t="shared" si="18"/>
        <v>66</v>
      </c>
      <c r="J54" s="224">
        <f t="shared" si="18"/>
        <v>0</v>
      </c>
      <c r="K54" s="841">
        <f t="shared" si="18"/>
        <v>0</v>
      </c>
      <c r="L54" s="541">
        <f t="shared" si="18"/>
        <v>7811</v>
      </c>
      <c r="M54" s="96">
        <f t="shared" si="18"/>
        <v>727</v>
      </c>
      <c r="N54" s="253">
        <f t="shared" si="18"/>
        <v>64</v>
      </c>
      <c r="O54" s="253">
        <f t="shared" si="18"/>
        <v>8602</v>
      </c>
      <c r="P54" s="96">
        <f t="shared" si="18"/>
        <v>1215</v>
      </c>
      <c r="Q54" s="253">
        <f t="shared" si="18"/>
        <v>601</v>
      </c>
      <c r="R54" s="253">
        <f t="shared" si="18"/>
        <v>2239</v>
      </c>
      <c r="S54" s="253">
        <f t="shared" si="18"/>
        <v>48</v>
      </c>
      <c r="T54" s="253">
        <f t="shared" si="18"/>
        <v>8280</v>
      </c>
      <c r="U54" s="253">
        <f t="shared" si="18"/>
        <v>0</v>
      </c>
      <c r="V54" s="234">
        <f t="shared" si="18"/>
        <v>0</v>
      </c>
      <c r="W54" s="68"/>
    </row>
    <row r="55" spans="1:24" ht="16.5" customHeight="1" x14ac:dyDescent="0.2">
      <c r="A55" s="2307" t="s">
        <v>421</v>
      </c>
      <c r="B55" s="2266" t="s">
        <v>659</v>
      </c>
      <c r="C55" s="2267"/>
      <c r="D55" s="1651">
        <v>412</v>
      </c>
      <c r="E55" s="1651">
        <v>3846</v>
      </c>
      <c r="F55" s="1651">
        <v>320</v>
      </c>
      <c r="G55" s="1650">
        <f>SUM(D55:F55)</f>
        <v>4578</v>
      </c>
      <c r="H55" s="1651">
        <v>4538</v>
      </c>
      <c r="I55" s="1651">
        <v>40</v>
      </c>
      <c r="J55" s="1655"/>
      <c r="K55" s="1647"/>
      <c r="L55" s="1659">
        <v>608</v>
      </c>
      <c r="M55" s="1639">
        <v>3930</v>
      </c>
      <c r="N55" s="1651">
        <v>40</v>
      </c>
      <c r="O55" s="94">
        <f>SUM(K55:N55)</f>
        <v>4578</v>
      </c>
      <c r="P55" s="1651">
        <v>18</v>
      </c>
      <c r="Q55" s="1651">
        <v>7</v>
      </c>
      <c r="R55" s="1651">
        <v>1570</v>
      </c>
      <c r="S55" s="1651">
        <v>100</v>
      </c>
      <c r="T55" s="1651">
        <v>4623</v>
      </c>
      <c r="U55" s="1651"/>
      <c r="V55" s="1653"/>
      <c r="W55" s="68"/>
      <c r="X55" s="68"/>
    </row>
    <row r="56" spans="1:24" ht="16.5" customHeight="1" x14ac:dyDescent="0.2">
      <c r="A56" s="2255"/>
      <c r="B56" s="2268" t="s">
        <v>660</v>
      </c>
      <c r="C56" s="2269"/>
      <c r="D56" s="1649">
        <v>42</v>
      </c>
      <c r="E56" s="1649">
        <v>296</v>
      </c>
      <c r="F56" s="1649">
        <v>46</v>
      </c>
      <c r="G56" s="37">
        <f>SUM(D56:F56)</f>
        <v>384</v>
      </c>
      <c r="H56" s="1541">
        <v>379</v>
      </c>
      <c r="I56" s="1649">
        <v>5</v>
      </c>
      <c r="J56" s="1654"/>
      <c r="K56" s="1646"/>
      <c r="L56" s="1658">
        <v>16</v>
      </c>
      <c r="M56" s="1635">
        <v>363</v>
      </c>
      <c r="N56" s="1649">
        <v>5</v>
      </c>
      <c r="O56" s="95">
        <f>SUM(K56:N56)</f>
        <v>384</v>
      </c>
      <c r="P56" s="1649">
        <v>6</v>
      </c>
      <c r="Q56" s="1649">
        <v>3</v>
      </c>
      <c r="R56" s="1649">
        <v>172</v>
      </c>
      <c r="S56" s="1649">
        <v>15</v>
      </c>
      <c r="T56" s="1649">
        <v>382</v>
      </c>
      <c r="U56" s="1649"/>
      <c r="V56" s="1652"/>
      <c r="W56" s="68"/>
      <c r="X56" s="68"/>
    </row>
    <row r="57" spans="1:24" ht="16.5" customHeight="1" thickBot="1" x14ac:dyDescent="0.25">
      <c r="A57" s="2255"/>
      <c r="B57" s="2270" t="s">
        <v>661</v>
      </c>
      <c r="C57" s="2271"/>
      <c r="D57" s="1649">
        <v>21</v>
      </c>
      <c r="E57" s="1649">
        <v>1897</v>
      </c>
      <c r="F57" s="1649">
        <v>192</v>
      </c>
      <c r="G57" s="1650">
        <f>SUM(D57:F57)</f>
        <v>2110</v>
      </c>
      <c r="H57" s="1649">
        <v>2090</v>
      </c>
      <c r="I57" s="1649">
        <v>20</v>
      </c>
      <c r="J57" s="1654"/>
      <c r="K57" s="1646"/>
      <c r="L57" s="1658">
        <v>21</v>
      </c>
      <c r="M57" s="1635">
        <v>2069</v>
      </c>
      <c r="N57" s="1649">
        <v>20</v>
      </c>
      <c r="O57" s="1635">
        <f>SUM(K57:N57)</f>
        <v>2110</v>
      </c>
      <c r="P57" s="1649">
        <v>4</v>
      </c>
      <c r="Q57" s="1649">
        <v>2</v>
      </c>
      <c r="R57" s="1649">
        <v>508</v>
      </c>
      <c r="S57" s="1649">
        <v>102</v>
      </c>
      <c r="T57" s="1649">
        <v>2118</v>
      </c>
      <c r="U57" s="1649"/>
      <c r="V57" s="1652"/>
      <c r="W57" s="68"/>
      <c r="X57" s="68"/>
    </row>
    <row r="58" spans="1:24" ht="16.5" customHeight="1" thickTop="1" thickBot="1" x14ac:dyDescent="0.25">
      <c r="A58" s="2256"/>
      <c r="B58" s="2272" t="s">
        <v>662</v>
      </c>
      <c r="C58" s="2273"/>
      <c r="D58" s="96">
        <f t="shared" ref="D58:T58" si="19">SUM(D55:D57)</f>
        <v>475</v>
      </c>
      <c r="E58" s="96">
        <f t="shared" si="19"/>
        <v>6039</v>
      </c>
      <c r="F58" s="96">
        <f t="shared" si="19"/>
        <v>558</v>
      </c>
      <c r="G58" s="253">
        <f t="shared" si="19"/>
        <v>7072</v>
      </c>
      <c r="H58" s="96">
        <f t="shared" si="19"/>
        <v>7007</v>
      </c>
      <c r="I58" s="96">
        <f t="shared" si="19"/>
        <v>65</v>
      </c>
      <c r="J58" s="224">
        <f t="shared" si="19"/>
        <v>0</v>
      </c>
      <c r="K58" s="841">
        <f t="shared" si="19"/>
        <v>0</v>
      </c>
      <c r="L58" s="541">
        <f t="shared" si="19"/>
        <v>645</v>
      </c>
      <c r="M58" s="96">
        <f t="shared" si="19"/>
        <v>6362</v>
      </c>
      <c r="N58" s="96">
        <f t="shared" si="19"/>
        <v>65</v>
      </c>
      <c r="O58" s="96">
        <f t="shared" si="19"/>
        <v>7072</v>
      </c>
      <c r="P58" s="96">
        <f t="shared" si="19"/>
        <v>28</v>
      </c>
      <c r="Q58" s="96">
        <f t="shared" si="19"/>
        <v>12</v>
      </c>
      <c r="R58" s="96">
        <f t="shared" si="19"/>
        <v>2250</v>
      </c>
      <c r="S58" s="96">
        <f t="shared" si="19"/>
        <v>217</v>
      </c>
      <c r="T58" s="96">
        <f t="shared" si="19"/>
        <v>7123</v>
      </c>
      <c r="U58" s="96">
        <f>SUM(U55:U57)</f>
        <v>0</v>
      </c>
      <c r="V58" s="234">
        <f>SUM(V55:V57)</f>
        <v>0</v>
      </c>
      <c r="W58" s="226"/>
      <c r="X58" s="68"/>
    </row>
    <row r="59" spans="1:24" ht="16.5" customHeight="1" x14ac:dyDescent="0.2">
      <c r="A59" s="2254" t="s">
        <v>416</v>
      </c>
      <c r="B59" s="2266" t="s">
        <v>261</v>
      </c>
      <c r="C59" s="2267"/>
      <c r="D59" s="75">
        <v>783</v>
      </c>
      <c r="E59" s="75">
        <v>4186</v>
      </c>
      <c r="F59" s="75">
        <v>432</v>
      </c>
      <c r="G59" s="91">
        <v>5401</v>
      </c>
      <c r="H59" s="1649">
        <v>2268</v>
      </c>
      <c r="I59" s="1649">
        <v>185</v>
      </c>
      <c r="J59" s="1654"/>
      <c r="K59" s="1646"/>
      <c r="L59" s="1658">
        <v>617</v>
      </c>
      <c r="M59" s="1635">
        <v>4599</v>
      </c>
      <c r="N59" s="1649">
        <v>185</v>
      </c>
      <c r="O59" s="1635">
        <v>5401</v>
      </c>
      <c r="P59" s="75">
        <v>77</v>
      </c>
      <c r="Q59" s="263">
        <v>16</v>
      </c>
      <c r="R59" s="263">
        <v>2044</v>
      </c>
      <c r="S59" s="263">
        <v>76</v>
      </c>
      <c r="T59" s="263">
        <v>5434</v>
      </c>
      <c r="U59" s="75"/>
      <c r="V59" s="100"/>
      <c r="W59" s="226"/>
      <c r="X59" s="68"/>
    </row>
    <row r="60" spans="1:24" ht="16.5" customHeight="1" x14ac:dyDescent="0.2">
      <c r="A60" s="2255"/>
      <c r="B60" s="2268" t="s">
        <v>347</v>
      </c>
      <c r="C60" s="2269"/>
      <c r="D60" s="75">
        <v>80</v>
      </c>
      <c r="E60" s="75">
        <v>120</v>
      </c>
      <c r="F60" s="75"/>
      <c r="G60" s="37">
        <v>200</v>
      </c>
      <c r="H60" s="1541">
        <v>95</v>
      </c>
      <c r="I60" s="1649"/>
      <c r="J60" s="1654"/>
      <c r="K60" s="1646"/>
      <c r="L60" s="1658"/>
      <c r="M60" s="1635">
        <v>200</v>
      </c>
      <c r="N60" s="1649"/>
      <c r="O60" s="1635">
        <v>200</v>
      </c>
      <c r="P60" s="75">
        <v>10</v>
      </c>
      <c r="Q60" s="263">
        <v>3</v>
      </c>
      <c r="R60" s="263">
        <v>94</v>
      </c>
      <c r="S60" s="263">
        <v>9</v>
      </c>
      <c r="T60" s="263">
        <v>197</v>
      </c>
      <c r="U60" s="75"/>
      <c r="V60" s="100"/>
      <c r="W60" s="226"/>
      <c r="X60" s="68"/>
    </row>
    <row r="61" spans="1:24" ht="16.5" customHeight="1" thickBot="1" x14ac:dyDescent="0.25">
      <c r="A61" s="2255"/>
      <c r="B61" s="2270" t="s">
        <v>348</v>
      </c>
      <c r="C61" s="2271"/>
      <c r="D61" s="75">
        <v>249</v>
      </c>
      <c r="E61" s="75">
        <v>300</v>
      </c>
      <c r="F61" s="75">
        <v>83</v>
      </c>
      <c r="G61" s="91">
        <v>632</v>
      </c>
      <c r="H61" s="1649">
        <v>291</v>
      </c>
      <c r="I61" s="1649"/>
      <c r="J61" s="1654"/>
      <c r="K61" s="1646"/>
      <c r="L61" s="1658">
        <v>145</v>
      </c>
      <c r="M61" s="1635">
        <v>487</v>
      </c>
      <c r="N61" s="1649"/>
      <c r="O61" s="1635">
        <v>632</v>
      </c>
      <c r="P61" s="75">
        <v>44</v>
      </c>
      <c r="Q61" s="263">
        <v>10</v>
      </c>
      <c r="R61" s="263">
        <v>446</v>
      </c>
      <c r="S61" s="263">
        <v>8</v>
      </c>
      <c r="T61" s="263">
        <v>622</v>
      </c>
      <c r="U61" s="75"/>
      <c r="V61" s="100"/>
      <c r="W61" s="226"/>
      <c r="X61" s="68"/>
    </row>
    <row r="62" spans="1:24" ht="16.5" customHeight="1" thickTop="1" thickBot="1" x14ac:dyDescent="0.25">
      <c r="A62" s="2256"/>
      <c r="B62" s="2272" t="s">
        <v>601</v>
      </c>
      <c r="C62" s="2273"/>
      <c r="D62" s="96">
        <f>SUM(D59:D61)</f>
        <v>1112</v>
      </c>
      <c r="E62" s="253">
        <f t="shared" ref="E62:V62" si="20">SUM(E59:E61)</f>
        <v>4606</v>
      </c>
      <c r="F62" s="253">
        <f t="shared" si="20"/>
        <v>515</v>
      </c>
      <c r="G62" s="253">
        <f>SUM(G59:G61)</f>
        <v>6233</v>
      </c>
      <c r="H62" s="253">
        <f t="shared" si="20"/>
        <v>2654</v>
      </c>
      <c r="I62" s="253">
        <f t="shared" si="20"/>
        <v>185</v>
      </c>
      <c r="J62" s="224">
        <f t="shared" si="20"/>
        <v>0</v>
      </c>
      <c r="K62" s="841">
        <f t="shared" si="20"/>
        <v>0</v>
      </c>
      <c r="L62" s="541">
        <f t="shared" si="20"/>
        <v>762</v>
      </c>
      <c r="M62" s="96">
        <f t="shared" si="20"/>
        <v>5286</v>
      </c>
      <c r="N62" s="253">
        <f t="shared" si="20"/>
        <v>185</v>
      </c>
      <c r="O62" s="96">
        <f>SUM(O59:O61)</f>
        <v>6233</v>
      </c>
      <c r="P62" s="96">
        <f t="shared" si="20"/>
        <v>131</v>
      </c>
      <c r="Q62" s="253">
        <f t="shared" si="20"/>
        <v>29</v>
      </c>
      <c r="R62" s="253">
        <f t="shared" si="20"/>
        <v>2584</v>
      </c>
      <c r="S62" s="253">
        <f t="shared" si="20"/>
        <v>93</v>
      </c>
      <c r="T62" s="253">
        <f t="shared" si="20"/>
        <v>6253</v>
      </c>
      <c r="U62" s="253">
        <f t="shared" si="20"/>
        <v>0</v>
      </c>
      <c r="V62" s="234">
        <f t="shared" si="20"/>
        <v>0</v>
      </c>
      <c r="W62" s="226"/>
      <c r="X62" s="68"/>
    </row>
    <row r="63" spans="1:24" ht="16.5" customHeight="1" x14ac:dyDescent="0.2">
      <c r="A63" s="2254" t="s">
        <v>451</v>
      </c>
      <c r="B63" s="2266" t="s">
        <v>564</v>
      </c>
      <c r="C63" s="2267"/>
      <c r="D63" s="97">
        <v>1293</v>
      </c>
      <c r="E63" s="97">
        <v>604</v>
      </c>
      <c r="F63" s="97">
        <v>540</v>
      </c>
      <c r="G63" s="1650">
        <f>SUM(D63:F63)</f>
        <v>2437</v>
      </c>
      <c r="H63" s="97">
        <v>269</v>
      </c>
      <c r="I63" s="97">
        <v>9.8000000000000007</v>
      </c>
      <c r="J63" s="225">
        <v>0</v>
      </c>
      <c r="K63" s="844">
        <v>0</v>
      </c>
      <c r="L63" s="854">
        <v>465.96549999999996</v>
      </c>
      <c r="M63" s="98">
        <v>1999</v>
      </c>
      <c r="N63" s="97">
        <v>9.8097999999999992</v>
      </c>
      <c r="O63" s="1635">
        <f>SUM(K63:N63)</f>
        <v>2474.7752999999998</v>
      </c>
      <c r="P63" s="97">
        <v>19</v>
      </c>
      <c r="Q63" s="97">
        <v>3.92</v>
      </c>
      <c r="R63" s="97">
        <v>635</v>
      </c>
      <c r="S63" s="97">
        <v>69</v>
      </c>
      <c r="T63" s="97">
        <v>2487.7652799999996</v>
      </c>
      <c r="U63" s="97">
        <v>0</v>
      </c>
      <c r="V63" s="99">
        <v>0</v>
      </c>
      <c r="W63" s="68"/>
      <c r="X63" s="68"/>
    </row>
    <row r="64" spans="1:24" ht="16.5" customHeight="1" x14ac:dyDescent="0.2">
      <c r="A64" s="2255"/>
      <c r="B64" s="2268" t="s">
        <v>565</v>
      </c>
      <c r="C64" s="2269"/>
      <c r="D64" s="1649">
        <v>537</v>
      </c>
      <c r="E64" s="1649">
        <v>261</v>
      </c>
      <c r="F64" s="1649">
        <v>74</v>
      </c>
      <c r="G64" s="37">
        <f t="shared" ref="G64:G69" si="21">SUM(D64:F64)</f>
        <v>872</v>
      </c>
      <c r="H64" s="1541">
        <v>141</v>
      </c>
      <c r="I64" s="1649">
        <v>4.9000000000000004</v>
      </c>
      <c r="J64" s="1654">
        <v>0</v>
      </c>
      <c r="K64" s="1646">
        <v>0</v>
      </c>
      <c r="L64" s="1658">
        <v>9.8097999999999992</v>
      </c>
      <c r="M64" s="1635">
        <v>874.05317999999988</v>
      </c>
      <c r="N64" s="1649">
        <v>4.9048999999999996</v>
      </c>
      <c r="O64" s="1635">
        <f t="shared" ref="O64:O69" si="22">SUM(K64:N64)</f>
        <v>888.76787999999988</v>
      </c>
      <c r="P64" s="1649">
        <v>3</v>
      </c>
      <c r="Q64" s="1649">
        <v>0.98</v>
      </c>
      <c r="R64" s="1649">
        <v>210</v>
      </c>
      <c r="S64" s="1649">
        <v>23</v>
      </c>
      <c r="T64" s="1649">
        <v>906.42551999999989</v>
      </c>
      <c r="U64" s="1649">
        <v>0</v>
      </c>
      <c r="V64" s="1652">
        <v>0</v>
      </c>
      <c r="W64" s="68"/>
      <c r="X64" s="68"/>
    </row>
    <row r="65" spans="1:24" ht="16.5" customHeight="1" x14ac:dyDescent="0.2">
      <c r="A65" s="2255"/>
      <c r="B65" s="2268" t="s">
        <v>349</v>
      </c>
      <c r="C65" s="2269"/>
      <c r="D65" s="1649">
        <v>148</v>
      </c>
      <c r="E65" s="1649">
        <v>140</v>
      </c>
      <c r="F65" s="1649">
        <v>0</v>
      </c>
      <c r="G65" s="37">
        <f t="shared" si="21"/>
        <v>288</v>
      </c>
      <c r="H65" s="1541">
        <v>51</v>
      </c>
      <c r="I65" s="1649">
        <v>4.9000000000000004</v>
      </c>
      <c r="J65" s="1654">
        <v>0</v>
      </c>
      <c r="K65" s="1646">
        <v>0</v>
      </c>
      <c r="L65" s="1658">
        <v>21.581559999999996</v>
      </c>
      <c r="M65" s="1635">
        <v>267.80754000000002</v>
      </c>
      <c r="N65" s="1649">
        <v>4.9048999999999996</v>
      </c>
      <c r="O65" s="1635">
        <f t="shared" si="22"/>
        <v>294.29399999999998</v>
      </c>
      <c r="P65" s="1649">
        <v>48</v>
      </c>
      <c r="Q65" s="1649">
        <v>12.74</v>
      </c>
      <c r="R65" s="1649">
        <v>205</v>
      </c>
      <c r="S65" s="1649">
        <v>8</v>
      </c>
      <c r="T65" s="1649">
        <v>298.21791999999999</v>
      </c>
      <c r="U65" s="1649">
        <v>0</v>
      </c>
      <c r="V65" s="1652">
        <v>0</v>
      </c>
      <c r="W65" s="68"/>
      <c r="X65" s="68"/>
    </row>
    <row r="66" spans="1:24" ht="16.5" customHeight="1" x14ac:dyDescent="0.2">
      <c r="A66" s="2255"/>
      <c r="B66" s="2268" t="s">
        <v>350</v>
      </c>
      <c r="C66" s="2269"/>
      <c r="D66" s="1649">
        <v>34</v>
      </c>
      <c r="E66" s="1649">
        <v>6</v>
      </c>
      <c r="F66" s="1649">
        <v>0</v>
      </c>
      <c r="G66" s="38">
        <f t="shared" si="21"/>
        <v>40</v>
      </c>
      <c r="H66" s="1541">
        <v>0</v>
      </c>
      <c r="I66" s="1649">
        <v>0</v>
      </c>
      <c r="J66" s="1654">
        <v>0</v>
      </c>
      <c r="K66" s="1646">
        <v>0</v>
      </c>
      <c r="L66" s="1658">
        <v>1.9619599999999997</v>
      </c>
      <c r="M66" s="1635">
        <v>39.239199999999997</v>
      </c>
      <c r="N66" s="1649">
        <v>0</v>
      </c>
      <c r="O66" s="1635">
        <f t="shared" si="22"/>
        <v>41.201159999999994</v>
      </c>
      <c r="P66" s="1649">
        <v>19</v>
      </c>
      <c r="Q66" s="1649">
        <v>4.9000000000000004</v>
      </c>
      <c r="R66" s="1649">
        <v>25</v>
      </c>
      <c r="S66" s="1649">
        <v>0</v>
      </c>
      <c r="T66" s="1649">
        <v>36.296259999999997</v>
      </c>
      <c r="U66" s="1649">
        <v>0</v>
      </c>
      <c r="V66" s="1652">
        <v>0</v>
      </c>
      <c r="W66" s="68"/>
      <c r="X66" s="68"/>
    </row>
    <row r="67" spans="1:24" ht="16.5" customHeight="1" x14ac:dyDescent="0.2">
      <c r="A67" s="2255"/>
      <c r="B67" s="2268" t="s">
        <v>351</v>
      </c>
      <c r="C67" s="2269"/>
      <c r="D67" s="1734">
        <v>94</v>
      </c>
      <c r="E67" s="1734">
        <v>20</v>
      </c>
      <c r="F67" s="1734">
        <v>0</v>
      </c>
      <c r="G67" s="636">
        <f t="shared" si="21"/>
        <v>114</v>
      </c>
      <c r="H67" s="1811">
        <v>20</v>
      </c>
      <c r="I67" s="1734">
        <v>0</v>
      </c>
      <c r="J67" s="1740">
        <v>0</v>
      </c>
      <c r="K67" s="1733">
        <v>0</v>
      </c>
      <c r="L67" s="1741">
        <v>107.90779999999998</v>
      </c>
      <c r="M67" s="1730">
        <v>8.8288199999999986</v>
      </c>
      <c r="N67" s="1734">
        <v>0</v>
      </c>
      <c r="O67" s="1730">
        <f t="shared" si="22"/>
        <v>116.73661999999997</v>
      </c>
      <c r="P67" s="1734">
        <v>48</v>
      </c>
      <c r="Q67" s="1734">
        <v>12.74</v>
      </c>
      <c r="R67" s="1734">
        <v>61</v>
      </c>
      <c r="S67" s="1734">
        <v>1</v>
      </c>
      <c r="T67" s="1734">
        <v>103.98387999999998</v>
      </c>
      <c r="U67" s="1734">
        <v>0</v>
      </c>
      <c r="V67" s="1737">
        <v>0</v>
      </c>
      <c r="W67" s="68"/>
      <c r="X67" s="68"/>
    </row>
    <row r="68" spans="1:24" ht="16.5" customHeight="1" x14ac:dyDescent="0.2">
      <c r="A68" s="2255"/>
      <c r="B68" s="2268" t="s">
        <v>352</v>
      </c>
      <c r="C68" s="2269"/>
      <c r="D68" s="1734">
        <v>82</v>
      </c>
      <c r="E68" s="1734">
        <v>19</v>
      </c>
      <c r="F68" s="1734">
        <v>74</v>
      </c>
      <c r="G68" s="1812">
        <f t="shared" si="21"/>
        <v>175</v>
      </c>
      <c r="H68" s="1734">
        <v>43</v>
      </c>
      <c r="I68" s="1734">
        <v>0</v>
      </c>
      <c r="J68" s="1740">
        <v>0</v>
      </c>
      <c r="K68" s="1733">
        <v>0</v>
      </c>
      <c r="L68" s="1741">
        <v>110.85073999999999</v>
      </c>
      <c r="M68" s="1730">
        <v>64.744679999999988</v>
      </c>
      <c r="N68" s="1734">
        <v>0</v>
      </c>
      <c r="O68" s="1730">
        <f t="shared" si="22"/>
        <v>175.59541999999999</v>
      </c>
      <c r="P68" s="1734">
        <v>29</v>
      </c>
      <c r="Q68" s="1734">
        <v>7.84</v>
      </c>
      <c r="R68" s="1734">
        <v>90</v>
      </c>
      <c r="S68" s="1734">
        <v>0</v>
      </c>
      <c r="T68" s="1734">
        <v>175.59541999999996</v>
      </c>
      <c r="U68" s="1734">
        <v>0</v>
      </c>
      <c r="V68" s="1737">
        <v>0</v>
      </c>
      <c r="W68" s="68"/>
      <c r="X68" s="68"/>
    </row>
    <row r="69" spans="1:24" ht="16.5" customHeight="1" thickBot="1" x14ac:dyDescent="0.25">
      <c r="A69" s="2255"/>
      <c r="B69" s="2270" t="s">
        <v>253</v>
      </c>
      <c r="C69" s="2271"/>
      <c r="D69" s="1649">
        <v>1074</v>
      </c>
      <c r="E69" s="1649">
        <v>812</v>
      </c>
      <c r="F69" s="1649">
        <v>531</v>
      </c>
      <c r="G69" s="1650">
        <f t="shared" si="21"/>
        <v>2417</v>
      </c>
      <c r="H69" s="1649">
        <v>606</v>
      </c>
      <c r="I69" s="1649">
        <v>9.8000000000000007</v>
      </c>
      <c r="J69" s="1654">
        <v>0</v>
      </c>
      <c r="K69" s="1646">
        <v>0</v>
      </c>
      <c r="L69" s="1658">
        <v>838.73789999999985</v>
      </c>
      <c r="M69" s="1635">
        <v>1603</v>
      </c>
      <c r="N69" s="1649">
        <v>9.8097999999999992</v>
      </c>
      <c r="O69" s="1635">
        <f t="shared" si="22"/>
        <v>2451.5477000000001</v>
      </c>
      <c r="P69" s="1649">
        <v>19</v>
      </c>
      <c r="Q69" s="1649">
        <v>4.9000000000000004</v>
      </c>
      <c r="R69" s="1649">
        <v>794</v>
      </c>
      <c r="S69" s="1649">
        <v>72</v>
      </c>
      <c r="T69" s="1649">
        <v>2820.3174999999997</v>
      </c>
      <c r="U69" s="1649">
        <v>0</v>
      </c>
      <c r="V69" s="1652">
        <v>0</v>
      </c>
      <c r="W69" s="68"/>
      <c r="X69" s="68"/>
    </row>
    <row r="70" spans="1:24" ht="16.5" customHeight="1" thickTop="1" thickBot="1" x14ac:dyDescent="0.25">
      <c r="A70" s="2256"/>
      <c r="B70" s="2272" t="s">
        <v>602</v>
      </c>
      <c r="C70" s="2273"/>
      <c r="D70" s="96">
        <f>SUM(D63:D69)</f>
        <v>3262</v>
      </c>
      <c r="E70" s="253">
        <f t="shared" ref="E70:V70" si="23">SUM(E63:E69)</f>
        <v>1862</v>
      </c>
      <c r="F70" s="253">
        <f t="shared" si="23"/>
        <v>1219</v>
      </c>
      <c r="G70" s="253">
        <f t="shared" si="23"/>
        <v>6343</v>
      </c>
      <c r="H70" s="253">
        <f t="shared" si="23"/>
        <v>1130</v>
      </c>
      <c r="I70" s="253">
        <f t="shared" si="23"/>
        <v>29.400000000000002</v>
      </c>
      <c r="J70" s="224">
        <f t="shared" si="23"/>
        <v>0</v>
      </c>
      <c r="K70" s="841">
        <f t="shared" si="23"/>
        <v>0</v>
      </c>
      <c r="L70" s="541">
        <f t="shared" si="23"/>
        <v>1556.8152599999999</v>
      </c>
      <c r="M70" s="96">
        <f t="shared" si="23"/>
        <v>4856.6734199999992</v>
      </c>
      <c r="N70" s="253">
        <f t="shared" si="23"/>
        <v>29.429399999999998</v>
      </c>
      <c r="O70" s="253">
        <f t="shared" si="23"/>
        <v>6442.9180799999995</v>
      </c>
      <c r="P70" s="96">
        <f t="shared" si="23"/>
        <v>185</v>
      </c>
      <c r="Q70" s="253">
        <f t="shared" si="23"/>
        <v>48.02</v>
      </c>
      <c r="R70" s="253">
        <f t="shared" si="23"/>
        <v>2020</v>
      </c>
      <c r="S70" s="253">
        <f t="shared" si="23"/>
        <v>173</v>
      </c>
      <c r="T70" s="253">
        <f t="shared" si="23"/>
        <v>6828.6017799999991</v>
      </c>
      <c r="U70" s="253">
        <f t="shared" si="23"/>
        <v>0</v>
      </c>
      <c r="V70" s="234">
        <f t="shared" si="23"/>
        <v>0</v>
      </c>
      <c r="W70" s="68"/>
      <c r="X70" s="68"/>
    </row>
    <row r="71" spans="1:24" s="313" customFormat="1" ht="16.5" customHeight="1" x14ac:dyDescent="0.2">
      <c r="A71" s="2257" t="s">
        <v>83</v>
      </c>
      <c r="B71" s="2274" t="s">
        <v>315</v>
      </c>
      <c r="C71" s="2275"/>
      <c r="D71" s="1729">
        <v>318</v>
      </c>
      <c r="E71" s="1729">
        <v>99</v>
      </c>
      <c r="F71" s="1729">
        <v>20</v>
      </c>
      <c r="G71" s="1729">
        <v>437</v>
      </c>
      <c r="H71" s="1734">
        <v>74</v>
      </c>
      <c r="I71" s="1734">
        <v>4</v>
      </c>
      <c r="J71" s="1740"/>
      <c r="K71" s="1733"/>
      <c r="L71" s="1741">
        <v>83</v>
      </c>
      <c r="M71" s="1730">
        <v>350</v>
      </c>
      <c r="N71" s="1734">
        <v>4</v>
      </c>
      <c r="O71" s="1730">
        <v>437</v>
      </c>
      <c r="P71" s="1729">
        <v>92</v>
      </c>
      <c r="Q71" s="1729">
        <v>21</v>
      </c>
      <c r="R71" s="1729">
        <v>310</v>
      </c>
      <c r="S71" s="1729">
        <v>2</v>
      </c>
      <c r="T71" s="1729">
        <v>415</v>
      </c>
      <c r="U71" s="1729"/>
      <c r="V71" s="1731"/>
      <c r="W71" s="312"/>
      <c r="X71" s="312"/>
    </row>
    <row r="72" spans="1:24" s="313" customFormat="1" ht="16.5" customHeight="1" x14ac:dyDescent="0.2">
      <c r="A72" s="2258"/>
      <c r="B72" s="2278" t="s">
        <v>397</v>
      </c>
      <c r="C72" s="2279"/>
      <c r="D72" s="1729">
        <v>210</v>
      </c>
      <c r="E72" s="1729">
        <v>139</v>
      </c>
      <c r="F72" s="1729">
        <v>55</v>
      </c>
      <c r="G72" s="1729">
        <v>404</v>
      </c>
      <c r="H72" s="1734">
        <v>65</v>
      </c>
      <c r="I72" s="1734">
        <v>10</v>
      </c>
      <c r="J72" s="1740"/>
      <c r="K72" s="1733"/>
      <c r="L72" s="1741">
        <v>173</v>
      </c>
      <c r="M72" s="1730">
        <v>221</v>
      </c>
      <c r="N72" s="1734">
        <v>10</v>
      </c>
      <c r="O72" s="1730">
        <v>404</v>
      </c>
      <c r="P72" s="1729">
        <v>46</v>
      </c>
      <c r="Q72" s="1729">
        <v>13</v>
      </c>
      <c r="R72" s="1729">
        <v>88</v>
      </c>
      <c r="S72" s="1729">
        <v>9</v>
      </c>
      <c r="T72" s="1729">
        <v>391</v>
      </c>
      <c r="U72" s="1729"/>
      <c r="V72" s="1732"/>
      <c r="W72" s="312"/>
      <c r="X72" s="312"/>
    </row>
    <row r="73" spans="1:24" s="313" customFormat="1" ht="16.5" customHeight="1" thickBot="1" x14ac:dyDescent="0.25">
      <c r="A73" s="2258"/>
      <c r="B73" s="2276" t="s">
        <v>254</v>
      </c>
      <c r="C73" s="2277"/>
      <c r="D73" s="1729">
        <v>737</v>
      </c>
      <c r="E73" s="1729">
        <v>180</v>
      </c>
      <c r="F73" s="1729">
        <v>91</v>
      </c>
      <c r="G73" s="1729">
        <v>1008</v>
      </c>
      <c r="H73" s="1734">
        <v>166</v>
      </c>
      <c r="I73" s="1734">
        <v>13</v>
      </c>
      <c r="J73" s="1740"/>
      <c r="K73" s="1733"/>
      <c r="L73" s="1741">
        <v>143</v>
      </c>
      <c r="M73" s="1730">
        <v>852</v>
      </c>
      <c r="N73" s="1734">
        <v>13</v>
      </c>
      <c r="O73" s="1730">
        <v>1008</v>
      </c>
      <c r="P73" s="1729">
        <v>89</v>
      </c>
      <c r="Q73" s="1729">
        <v>33</v>
      </c>
      <c r="R73" s="1729">
        <v>363</v>
      </c>
      <c r="S73" s="1729">
        <v>4</v>
      </c>
      <c r="T73" s="1729">
        <v>987</v>
      </c>
      <c r="U73" s="1729"/>
      <c r="V73" s="1732"/>
      <c r="W73" s="312"/>
      <c r="X73" s="312"/>
    </row>
    <row r="74" spans="1:24" s="313" customFormat="1" ht="16.5" customHeight="1" thickTop="1" thickBot="1" x14ac:dyDescent="0.25">
      <c r="A74" s="2259"/>
      <c r="B74" s="2261" t="s">
        <v>602</v>
      </c>
      <c r="C74" s="2265"/>
      <c r="D74" s="1275">
        <f>SUM(D71:D73)</f>
        <v>1265</v>
      </c>
      <c r="E74" s="1276">
        <f t="shared" ref="E74:V74" si="24">SUM(E71:E73)</f>
        <v>418</v>
      </c>
      <c r="F74" s="1276">
        <f t="shared" si="24"/>
        <v>166</v>
      </c>
      <c r="G74" s="1276">
        <f t="shared" si="24"/>
        <v>1849</v>
      </c>
      <c r="H74" s="1276">
        <f t="shared" si="24"/>
        <v>305</v>
      </c>
      <c r="I74" s="1276">
        <f t="shared" si="24"/>
        <v>27</v>
      </c>
      <c r="J74" s="1277">
        <f t="shared" si="24"/>
        <v>0</v>
      </c>
      <c r="K74" s="1365">
        <f t="shared" si="24"/>
        <v>0</v>
      </c>
      <c r="L74" s="1278">
        <f t="shared" si="24"/>
        <v>399</v>
      </c>
      <c r="M74" s="1275">
        <f t="shared" si="24"/>
        <v>1423</v>
      </c>
      <c r="N74" s="1276">
        <f t="shared" si="24"/>
        <v>27</v>
      </c>
      <c r="O74" s="1276">
        <f t="shared" si="24"/>
        <v>1849</v>
      </c>
      <c r="P74" s="1275">
        <f t="shared" si="24"/>
        <v>227</v>
      </c>
      <c r="Q74" s="1276">
        <f t="shared" si="24"/>
        <v>67</v>
      </c>
      <c r="R74" s="1276">
        <f t="shared" si="24"/>
        <v>761</v>
      </c>
      <c r="S74" s="1276">
        <f t="shared" si="24"/>
        <v>15</v>
      </c>
      <c r="T74" s="1276">
        <f t="shared" si="24"/>
        <v>1793</v>
      </c>
      <c r="U74" s="1276">
        <f t="shared" si="24"/>
        <v>0</v>
      </c>
      <c r="V74" s="1279">
        <f t="shared" si="24"/>
        <v>0</v>
      </c>
      <c r="W74" s="312"/>
      <c r="X74" s="312"/>
    </row>
    <row r="75" spans="1:24" ht="16.5" customHeight="1" x14ac:dyDescent="0.2">
      <c r="A75" s="2254" t="s">
        <v>422</v>
      </c>
      <c r="B75" s="2266" t="s">
        <v>354</v>
      </c>
      <c r="C75" s="2267"/>
      <c r="D75" s="75">
        <v>280</v>
      </c>
      <c r="E75" s="75">
        <v>657</v>
      </c>
      <c r="F75" s="75">
        <v>135</v>
      </c>
      <c r="G75" s="93">
        <v>1072</v>
      </c>
      <c r="H75" s="1649">
        <v>1140</v>
      </c>
      <c r="I75" s="1649">
        <v>12</v>
      </c>
      <c r="J75" s="1654"/>
      <c r="K75" s="1646"/>
      <c r="L75" s="1658">
        <v>650</v>
      </c>
      <c r="M75" s="1635">
        <v>440</v>
      </c>
      <c r="N75" s="1649">
        <v>12</v>
      </c>
      <c r="O75" s="1639">
        <v>1102</v>
      </c>
      <c r="P75" s="75">
        <v>25</v>
      </c>
      <c r="Q75" s="263">
        <v>20</v>
      </c>
      <c r="R75" s="263">
        <v>456</v>
      </c>
      <c r="S75" s="263">
        <v>23</v>
      </c>
      <c r="T75" s="263">
        <v>1540</v>
      </c>
      <c r="U75" s="75"/>
      <c r="V75" s="168"/>
      <c r="W75" s="68"/>
      <c r="X75" s="68"/>
    </row>
    <row r="76" spans="1:24" ht="16.5" customHeight="1" x14ac:dyDescent="0.2">
      <c r="A76" s="2255"/>
      <c r="B76" s="2268" t="s">
        <v>255</v>
      </c>
      <c r="C76" s="2269"/>
      <c r="D76" s="75">
        <v>25</v>
      </c>
      <c r="E76" s="75">
        <v>130</v>
      </c>
      <c r="F76" s="75">
        <v>82</v>
      </c>
      <c r="G76" s="101">
        <v>237</v>
      </c>
      <c r="H76" s="1649">
        <v>170</v>
      </c>
      <c r="I76" s="1649"/>
      <c r="J76" s="1654"/>
      <c r="K76" s="1646"/>
      <c r="L76" s="1658">
        <v>190</v>
      </c>
      <c r="M76" s="1635"/>
      <c r="N76" s="1649"/>
      <c r="O76" s="101">
        <v>190</v>
      </c>
      <c r="P76" s="75"/>
      <c r="Q76" s="75"/>
      <c r="R76" s="75">
        <v>122</v>
      </c>
      <c r="S76" s="75">
        <v>17</v>
      </c>
      <c r="T76" s="75">
        <v>258</v>
      </c>
      <c r="U76" s="75"/>
      <c r="V76" s="100"/>
      <c r="W76" s="68"/>
      <c r="X76" s="68"/>
    </row>
    <row r="77" spans="1:24" ht="16.5" customHeight="1" x14ac:dyDescent="0.2">
      <c r="A77" s="2255"/>
      <c r="B77" s="2268" t="s">
        <v>316</v>
      </c>
      <c r="C77" s="2269"/>
      <c r="D77" s="75">
        <v>55</v>
      </c>
      <c r="E77" s="75">
        <v>200</v>
      </c>
      <c r="F77" s="75">
        <v>50</v>
      </c>
      <c r="G77" s="101">
        <v>305</v>
      </c>
      <c r="H77" s="1649">
        <v>290</v>
      </c>
      <c r="I77" s="1649">
        <v>2</v>
      </c>
      <c r="J77" s="1654"/>
      <c r="K77" s="1646"/>
      <c r="L77" s="1658">
        <v>258</v>
      </c>
      <c r="M77" s="1635">
        <v>60</v>
      </c>
      <c r="N77" s="1649">
        <v>4</v>
      </c>
      <c r="O77" s="101">
        <v>322</v>
      </c>
      <c r="P77" s="75">
        <v>10</v>
      </c>
      <c r="Q77" s="263">
        <v>7</v>
      </c>
      <c r="R77" s="75">
        <v>143</v>
      </c>
      <c r="S77" s="75">
        <v>11</v>
      </c>
      <c r="T77" s="263">
        <v>414</v>
      </c>
      <c r="U77" s="75"/>
      <c r="V77" s="100"/>
      <c r="W77" s="68"/>
      <c r="X77" s="68"/>
    </row>
    <row r="78" spans="1:24" ht="16.5" customHeight="1" thickBot="1" x14ac:dyDescent="0.25">
      <c r="A78" s="2255"/>
      <c r="B78" s="2270" t="s">
        <v>355</v>
      </c>
      <c r="C78" s="2271"/>
      <c r="D78" s="75"/>
      <c r="E78" s="75">
        <v>6</v>
      </c>
      <c r="F78" s="75"/>
      <c r="G78" s="102">
        <v>6</v>
      </c>
      <c r="H78" s="1649">
        <v>6</v>
      </c>
      <c r="I78" s="1649"/>
      <c r="J78" s="1654"/>
      <c r="K78" s="1646"/>
      <c r="L78" s="1658"/>
      <c r="M78" s="1635">
        <v>6</v>
      </c>
      <c r="N78" s="1649"/>
      <c r="O78" s="102">
        <v>6</v>
      </c>
      <c r="P78" s="75"/>
      <c r="Q78" s="75"/>
      <c r="R78" s="75">
        <v>2</v>
      </c>
      <c r="S78" s="75">
        <v>0</v>
      </c>
      <c r="T78" s="75">
        <v>6</v>
      </c>
      <c r="U78" s="75"/>
      <c r="V78" s="100"/>
      <c r="W78" s="68"/>
      <c r="X78" s="68"/>
    </row>
    <row r="79" spans="1:24" ht="16.5" customHeight="1" thickTop="1" thickBot="1" x14ac:dyDescent="0.25">
      <c r="A79" s="2256"/>
      <c r="B79" s="2272" t="s">
        <v>601</v>
      </c>
      <c r="C79" s="2273"/>
      <c r="D79" s="96">
        <f t="shared" ref="D79:V79" si="25">SUM(D75:D76,D77:D78)</f>
        <v>360</v>
      </c>
      <c r="E79" s="253">
        <f t="shared" si="25"/>
        <v>993</v>
      </c>
      <c r="F79" s="253">
        <f t="shared" si="25"/>
        <v>267</v>
      </c>
      <c r="G79" s="253">
        <f t="shared" si="25"/>
        <v>1620</v>
      </c>
      <c r="H79" s="253">
        <f t="shared" si="25"/>
        <v>1606</v>
      </c>
      <c r="I79" s="253">
        <f t="shared" si="25"/>
        <v>14</v>
      </c>
      <c r="J79" s="224">
        <f t="shared" si="25"/>
        <v>0</v>
      </c>
      <c r="K79" s="841">
        <f t="shared" si="25"/>
        <v>0</v>
      </c>
      <c r="L79" s="541">
        <f t="shared" si="25"/>
        <v>1098</v>
      </c>
      <c r="M79" s="96">
        <f t="shared" si="25"/>
        <v>506</v>
      </c>
      <c r="N79" s="253">
        <f t="shared" si="25"/>
        <v>16</v>
      </c>
      <c r="O79" s="253">
        <f t="shared" si="25"/>
        <v>1620</v>
      </c>
      <c r="P79" s="96">
        <f t="shared" si="25"/>
        <v>35</v>
      </c>
      <c r="Q79" s="253">
        <f t="shared" si="25"/>
        <v>27</v>
      </c>
      <c r="R79" s="253">
        <f t="shared" si="25"/>
        <v>723</v>
      </c>
      <c r="S79" s="253">
        <f t="shared" si="25"/>
        <v>51</v>
      </c>
      <c r="T79" s="253">
        <f t="shared" si="25"/>
        <v>2218</v>
      </c>
      <c r="U79" s="253">
        <f t="shared" si="25"/>
        <v>0</v>
      </c>
      <c r="V79" s="234">
        <f t="shared" si="25"/>
        <v>0</v>
      </c>
      <c r="W79" s="68"/>
      <c r="X79" s="68"/>
    </row>
    <row r="80" spans="1:24" s="313" customFormat="1" ht="16.5" customHeight="1" x14ac:dyDescent="0.2">
      <c r="A80" s="2257" t="s">
        <v>322</v>
      </c>
      <c r="B80" s="2274" t="s">
        <v>398</v>
      </c>
      <c r="C80" s="2275"/>
      <c r="D80" s="307">
        <v>60</v>
      </c>
      <c r="E80" s="307">
        <v>30</v>
      </c>
      <c r="F80" s="307">
        <v>20</v>
      </c>
      <c r="G80" s="263">
        <v>110</v>
      </c>
      <c r="H80" s="308">
        <v>35</v>
      </c>
      <c r="I80" s="308"/>
      <c r="J80" s="309"/>
      <c r="K80" s="846"/>
      <c r="L80" s="857">
        <v>110</v>
      </c>
      <c r="M80" s="310"/>
      <c r="N80" s="308"/>
      <c r="O80" s="1730">
        <v>110</v>
      </c>
      <c r="P80" s="308">
        <v>1</v>
      </c>
      <c r="Q80" s="308">
        <v>1</v>
      </c>
      <c r="R80" s="308">
        <v>25</v>
      </c>
      <c r="S80" s="308">
        <v>4</v>
      </c>
      <c r="T80" s="308">
        <v>109</v>
      </c>
      <c r="U80" s="308"/>
      <c r="V80" s="311"/>
      <c r="W80" s="312"/>
      <c r="X80" s="312"/>
    </row>
    <row r="81" spans="1:24" s="313" customFormat="1" ht="16.5" customHeight="1" x14ac:dyDescent="0.2">
      <c r="A81" s="2258"/>
      <c r="B81" s="2278" t="s">
        <v>399</v>
      </c>
      <c r="C81" s="2279"/>
      <c r="D81" s="307">
        <v>5</v>
      </c>
      <c r="E81" s="307">
        <v>6</v>
      </c>
      <c r="F81" s="307">
        <v>8</v>
      </c>
      <c r="G81" s="263">
        <v>19</v>
      </c>
      <c r="H81" s="308">
        <v>8</v>
      </c>
      <c r="I81" s="308"/>
      <c r="J81" s="309"/>
      <c r="K81" s="846"/>
      <c r="L81" s="857">
        <v>19</v>
      </c>
      <c r="M81" s="310"/>
      <c r="N81" s="308"/>
      <c r="O81" s="1730">
        <v>19</v>
      </c>
      <c r="P81" s="308">
        <v>2</v>
      </c>
      <c r="Q81" s="308">
        <v>0.5</v>
      </c>
      <c r="R81" s="308">
        <v>8</v>
      </c>
      <c r="S81" s="308">
        <v>2</v>
      </c>
      <c r="T81" s="308">
        <v>18</v>
      </c>
      <c r="U81" s="308"/>
      <c r="V81" s="311"/>
      <c r="W81" s="312"/>
      <c r="X81" s="312"/>
    </row>
    <row r="82" spans="1:24" s="313" customFormat="1" ht="16.5" customHeight="1" x14ac:dyDescent="0.2">
      <c r="A82" s="2258"/>
      <c r="B82" s="2278" t="s">
        <v>279</v>
      </c>
      <c r="C82" s="2279"/>
      <c r="D82" s="307"/>
      <c r="E82" s="307">
        <v>5</v>
      </c>
      <c r="F82" s="307"/>
      <c r="G82" s="263">
        <v>5</v>
      </c>
      <c r="H82" s="308"/>
      <c r="I82" s="308"/>
      <c r="J82" s="309"/>
      <c r="K82" s="846"/>
      <c r="L82" s="857">
        <v>5</v>
      </c>
      <c r="M82" s="310"/>
      <c r="N82" s="308"/>
      <c r="O82" s="1730">
        <v>5</v>
      </c>
      <c r="P82" s="308"/>
      <c r="Q82" s="308"/>
      <c r="R82" s="308">
        <v>3</v>
      </c>
      <c r="S82" s="308">
        <v>1</v>
      </c>
      <c r="T82" s="308">
        <v>5</v>
      </c>
      <c r="U82" s="308"/>
      <c r="V82" s="311"/>
      <c r="W82" s="312"/>
      <c r="X82" s="312"/>
    </row>
    <row r="83" spans="1:24" s="313" customFormat="1" ht="16.5" customHeight="1" x14ac:dyDescent="0.2">
      <c r="A83" s="2258"/>
      <c r="B83" s="2278" t="s">
        <v>280</v>
      </c>
      <c r="C83" s="2279"/>
      <c r="D83" s="307">
        <v>40</v>
      </c>
      <c r="E83" s="307">
        <v>12</v>
      </c>
      <c r="F83" s="307">
        <v>25</v>
      </c>
      <c r="G83" s="263">
        <v>77</v>
      </c>
      <c r="H83" s="308"/>
      <c r="I83" s="308"/>
      <c r="J83" s="309"/>
      <c r="K83" s="846"/>
      <c r="L83" s="857">
        <v>77</v>
      </c>
      <c r="M83" s="310"/>
      <c r="N83" s="308"/>
      <c r="O83" s="1730">
        <v>77</v>
      </c>
      <c r="P83" s="308"/>
      <c r="Q83" s="308"/>
      <c r="R83" s="308">
        <v>42</v>
      </c>
      <c r="S83" s="308"/>
      <c r="T83" s="308">
        <v>77</v>
      </c>
      <c r="U83" s="308"/>
      <c r="V83" s="311"/>
      <c r="W83" s="312"/>
      <c r="X83" s="312"/>
    </row>
    <row r="84" spans="1:24" s="313" customFormat="1" ht="16.5" customHeight="1" x14ac:dyDescent="0.2">
      <c r="A84" s="2258"/>
      <c r="B84" s="2278" t="s">
        <v>281</v>
      </c>
      <c r="C84" s="2279"/>
      <c r="D84" s="307"/>
      <c r="E84" s="307"/>
      <c r="F84" s="307"/>
      <c r="G84" s="263">
        <v>0</v>
      </c>
      <c r="H84" s="308"/>
      <c r="I84" s="308"/>
      <c r="J84" s="309"/>
      <c r="K84" s="846"/>
      <c r="L84" s="857"/>
      <c r="M84" s="310"/>
      <c r="N84" s="308"/>
      <c r="O84" s="1730">
        <v>0</v>
      </c>
      <c r="P84" s="308"/>
      <c r="Q84" s="308"/>
      <c r="R84" s="308"/>
      <c r="S84" s="308"/>
      <c r="T84" s="308"/>
      <c r="U84" s="308"/>
      <c r="V84" s="311"/>
      <c r="W84" s="312"/>
      <c r="X84" s="312"/>
    </row>
    <row r="85" spans="1:24" s="313" customFormat="1" ht="16.5" customHeight="1" x14ac:dyDescent="0.2">
      <c r="A85" s="2258"/>
      <c r="B85" s="2278" t="s">
        <v>282</v>
      </c>
      <c r="C85" s="2279"/>
      <c r="D85" s="307"/>
      <c r="E85" s="307"/>
      <c r="F85" s="307"/>
      <c r="G85" s="263">
        <v>0</v>
      </c>
      <c r="H85" s="308"/>
      <c r="I85" s="308"/>
      <c r="J85" s="309"/>
      <c r="K85" s="846"/>
      <c r="L85" s="857"/>
      <c r="M85" s="310"/>
      <c r="N85" s="308"/>
      <c r="O85" s="1730">
        <v>0</v>
      </c>
      <c r="P85" s="308"/>
      <c r="Q85" s="308"/>
      <c r="R85" s="308"/>
      <c r="S85" s="308"/>
      <c r="T85" s="308"/>
      <c r="U85" s="308"/>
      <c r="V85" s="311"/>
      <c r="W85" s="312"/>
      <c r="X85" s="312"/>
    </row>
    <row r="86" spans="1:24" s="313" customFormat="1" ht="16.5" customHeight="1" x14ac:dyDescent="0.2">
      <c r="A86" s="2258"/>
      <c r="B86" s="2278" t="s">
        <v>262</v>
      </c>
      <c r="C86" s="2279"/>
      <c r="D86" s="307">
        <v>2.8</v>
      </c>
      <c r="E86" s="307"/>
      <c r="F86" s="307"/>
      <c r="G86" s="263">
        <v>2.8</v>
      </c>
      <c r="H86" s="308"/>
      <c r="I86" s="308"/>
      <c r="J86" s="309"/>
      <c r="K86" s="846"/>
      <c r="L86" s="857">
        <v>2.8</v>
      </c>
      <c r="M86" s="310"/>
      <c r="N86" s="308"/>
      <c r="O86" s="1730">
        <v>2.8</v>
      </c>
      <c r="P86" s="308"/>
      <c r="Q86" s="308"/>
      <c r="R86" s="308">
        <v>1</v>
      </c>
      <c r="S86" s="308"/>
      <c r="T86" s="308">
        <v>3</v>
      </c>
      <c r="U86" s="308"/>
      <c r="V86" s="311"/>
      <c r="W86" s="312"/>
      <c r="X86" s="312"/>
    </row>
    <row r="87" spans="1:24" s="313" customFormat="1" ht="16.5" customHeight="1" thickBot="1" x14ac:dyDescent="0.25">
      <c r="A87" s="2258"/>
      <c r="B87" s="2276" t="s">
        <v>263</v>
      </c>
      <c r="C87" s="2277"/>
      <c r="D87" s="307"/>
      <c r="E87" s="307">
        <v>8</v>
      </c>
      <c r="F87" s="307"/>
      <c r="G87" s="263">
        <v>8</v>
      </c>
      <c r="H87" s="308"/>
      <c r="I87" s="308"/>
      <c r="J87" s="309"/>
      <c r="K87" s="846"/>
      <c r="L87" s="857">
        <v>8</v>
      </c>
      <c r="M87" s="310"/>
      <c r="N87" s="308"/>
      <c r="O87" s="1730">
        <v>8</v>
      </c>
      <c r="P87" s="308"/>
      <c r="Q87" s="308"/>
      <c r="R87" s="308">
        <v>2</v>
      </c>
      <c r="S87" s="308"/>
      <c r="T87" s="308">
        <v>8</v>
      </c>
      <c r="U87" s="308"/>
      <c r="V87" s="311"/>
      <c r="W87" s="312"/>
      <c r="X87" s="312"/>
    </row>
    <row r="88" spans="1:24" s="313" customFormat="1" ht="16.5" customHeight="1" thickTop="1" thickBot="1" x14ac:dyDescent="0.25">
      <c r="A88" s="2259"/>
      <c r="B88" s="2261" t="s">
        <v>601</v>
      </c>
      <c r="C88" s="2262"/>
      <c r="D88" s="314">
        <f t="shared" ref="D88:V88" si="26">SUM(D80:D87)</f>
        <v>107.8</v>
      </c>
      <c r="E88" s="315">
        <f t="shared" si="26"/>
        <v>61</v>
      </c>
      <c r="F88" s="315">
        <f t="shared" si="26"/>
        <v>53</v>
      </c>
      <c r="G88" s="315">
        <f t="shared" si="26"/>
        <v>221.8</v>
      </c>
      <c r="H88" s="315">
        <f>SUM(H80:H87)</f>
        <v>43</v>
      </c>
      <c r="I88" s="315">
        <f t="shared" si="26"/>
        <v>0</v>
      </c>
      <c r="J88" s="316">
        <f t="shared" si="26"/>
        <v>0</v>
      </c>
      <c r="K88" s="845">
        <f t="shared" si="26"/>
        <v>0</v>
      </c>
      <c r="L88" s="856">
        <f t="shared" si="26"/>
        <v>221.8</v>
      </c>
      <c r="M88" s="314">
        <f t="shared" si="26"/>
        <v>0</v>
      </c>
      <c r="N88" s="315">
        <f t="shared" si="26"/>
        <v>0</v>
      </c>
      <c r="O88" s="315">
        <f t="shared" si="26"/>
        <v>221.8</v>
      </c>
      <c r="P88" s="314">
        <f t="shared" si="26"/>
        <v>3</v>
      </c>
      <c r="Q88" s="315">
        <f t="shared" si="26"/>
        <v>1.5</v>
      </c>
      <c r="R88" s="315">
        <f t="shared" si="26"/>
        <v>81</v>
      </c>
      <c r="S88" s="315">
        <f t="shared" si="26"/>
        <v>7</v>
      </c>
      <c r="T88" s="315">
        <f t="shared" si="26"/>
        <v>220</v>
      </c>
      <c r="U88" s="315">
        <f t="shared" si="26"/>
        <v>0</v>
      </c>
      <c r="V88" s="317">
        <f t="shared" si="26"/>
        <v>0</v>
      </c>
      <c r="W88" s="312"/>
      <c r="X88" s="312"/>
    </row>
    <row r="89" spans="1:24" ht="16.5" customHeight="1" thickBot="1" x14ac:dyDescent="0.25">
      <c r="A89" s="282" t="s">
        <v>400</v>
      </c>
      <c r="B89" s="2263" t="s">
        <v>401</v>
      </c>
      <c r="C89" s="2264"/>
      <c r="D89" s="81">
        <v>2110</v>
      </c>
      <c r="E89" s="81">
        <v>1200</v>
      </c>
      <c r="F89" s="81">
        <v>300</v>
      </c>
      <c r="G89" s="104">
        <v>3610</v>
      </c>
      <c r="H89" s="81">
        <v>900</v>
      </c>
      <c r="I89" s="81">
        <v>10</v>
      </c>
      <c r="J89" s="223">
        <v>0</v>
      </c>
      <c r="K89" s="843">
        <v>10</v>
      </c>
      <c r="L89" s="852">
        <v>3290</v>
      </c>
      <c r="M89" s="82">
        <v>300</v>
      </c>
      <c r="N89" s="81">
        <v>10</v>
      </c>
      <c r="O89" s="283">
        <v>3610</v>
      </c>
      <c r="P89" s="279">
        <v>3000</v>
      </c>
      <c r="Q89" s="279">
        <v>300</v>
      </c>
      <c r="R89" s="81">
        <v>2000</v>
      </c>
      <c r="S89" s="81">
        <v>50</v>
      </c>
      <c r="T89" s="81">
        <v>3310</v>
      </c>
      <c r="U89" s="81">
        <v>3</v>
      </c>
      <c r="V89" s="233">
        <v>0</v>
      </c>
      <c r="W89" s="68"/>
      <c r="X89" s="68"/>
    </row>
    <row r="90" spans="1:24" ht="15" customHeight="1" x14ac:dyDescent="0.2">
      <c r="A90" s="1361" t="s">
        <v>708</v>
      </c>
      <c r="B90" s="1372"/>
      <c r="C90" s="1372"/>
      <c r="D90" s="1372"/>
      <c r="E90" s="1373"/>
      <c r="F90" s="1373"/>
      <c r="G90" s="1373"/>
      <c r="H90" s="1373"/>
      <c r="I90" s="1373"/>
      <c r="J90" s="1373"/>
      <c r="K90" s="1373"/>
    </row>
    <row r="91" spans="1:24" ht="15" customHeight="1" x14ac:dyDescent="0.2">
      <c r="A91" s="2260" t="s">
        <v>634</v>
      </c>
      <c r="B91" s="2260"/>
      <c r="C91" s="2260"/>
      <c r="D91" s="2260"/>
      <c r="E91" s="2260"/>
      <c r="F91" s="2260"/>
      <c r="G91" s="2260"/>
      <c r="H91" s="2260"/>
      <c r="I91" s="2260"/>
      <c r="J91" s="2260"/>
      <c r="K91" s="2260"/>
      <c r="L91" s="1370"/>
      <c r="M91" s="1370"/>
      <c r="N91" s="1370"/>
      <c r="O91" s="1370"/>
      <c r="P91" s="1370"/>
      <c r="Q91" s="1370"/>
      <c r="R91" s="1370"/>
      <c r="S91" s="1370"/>
      <c r="T91" s="1370"/>
      <c r="U91" s="1370"/>
      <c r="V91" s="1370"/>
      <c r="W91" s="68"/>
    </row>
    <row r="92" spans="1:24" x14ac:dyDescent="0.2">
      <c r="A92" s="1371"/>
      <c r="B92" s="1371"/>
      <c r="C92" s="68"/>
      <c r="D92" s="68"/>
      <c r="E92" s="1370"/>
      <c r="F92" s="1370"/>
      <c r="G92" s="1370"/>
      <c r="H92" s="1370"/>
      <c r="I92" s="1370"/>
      <c r="J92" s="1370"/>
      <c r="K92" s="1370"/>
      <c r="L92" s="1370"/>
      <c r="M92" s="1370"/>
      <c r="N92" s="1370"/>
      <c r="O92" s="1370"/>
      <c r="P92" s="1370"/>
      <c r="Q92" s="1370"/>
      <c r="R92" s="1370"/>
      <c r="S92" s="1370"/>
      <c r="T92" s="1370"/>
      <c r="U92" s="1370"/>
      <c r="V92" s="1370"/>
      <c r="W92" s="68"/>
    </row>
    <row r="93" spans="1:24" x14ac:dyDescent="0.2">
      <c r="A93" s="105"/>
      <c r="B93" s="105"/>
      <c r="C93" s="106"/>
      <c r="D93" s="106"/>
      <c r="E93" s="108"/>
      <c r="F93" s="108"/>
      <c r="G93" s="108"/>
      <c r="H93" s="108"/>
      <c r="I93" s="108"/>
      <c r="J93" s="108"/>
      <c r="K93" s="108"/>
      <c r="L93" s="108"/>
      <c r="M93" s="108"/>
      <c r="N93" s="108"/>
      <c r="O93" s="108"/>
      <c r="P93" s="108"/>
      <c r="Q93" s="108"/>
      <c r="R93" s="108"/>
      <c r="S93" s="108"/>
      <c r="T93" s="108"/>
      <c r="U93" s="108"/>
      <c r="V93" s="108"/>
    </row>
  </sheetData>
  <mergeCells count="106">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57:C57"/>
    <mergeCell ref="B42:C42"/>
    <mergeCell ref="B45:C45"/>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B46:C46"/>
    <mergeCell ref="B47:C47"/>
    <mergeCell ref="B48:C48"/>
    <mergeCell ref="B49:C49"/>
    <mergeCell ref="B50:C50"/>
    <mergeCell ref="B51:C51"/>
    <mergeCell ref="U5:V5"/>
    <mergeCell ref="R4:T4"/>
    <mergeCell ref="A10:C10"/>
    <mergeCell ref="A11:C11"/>
    <mergeCell ref="A4:C8"/>
    <mergeCell ref="A9:C9"/>
    <mergeCell ref="H4:J4"/>
    <mergeCell ref="P5:Q5"/>
    <mergeCell ref="R5:T5"/>
    <mergeCell ref="B27:C27"/>
    <mergeCell ref="B52:C52"/>
    <mergeCell ref="B53:C53"/>
    <mergeCell ref="B54:C54"/>
    <mergeCell ref="B55:C55"/>
    <mergeCell ref="B40:C40"/>
    <mergeCell ref="B41:C41"/>
    <mergeCell ref="B72:C72"/>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43:C43"/>
    <mergeCell ref="B44:C44"/>
    <mergeCell ref="A75:A79"/>
    <mergeCell ref="A80:A88"/>
    <mergeCell ref="A91:K9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s>
  <phoneticPr fontId="6"/>
  <printOptions horizontalCentered="1"/>
  <pageMargins left="0.59055118110236227" right="0.59055118110236227" top="0.59055118110236227" bottom="0.39370078740157483" header="0.51181102362204722" footer="0.31496062992125984"/>
  <pageSetup paperSize="9" scale="95" firstPageNumber="24" fitToWidth="2" fitToHeight="2" pageOrder="overThenDown" orientation="portrait" useFirstPageNumber="1" r:id="rId1"/>
  <headerFooter scaleWithDoc="0" alignWithMargins="0">
    <oddHeader>&amp;R&amp;6　　　　</oddHeader>
    <oddFooter>&amp;C&amp;14-&amp;P -</oddFooter>
  </headerFooter>
  <rowBreaks count="1" manualBreakCount="1">
    <brk id="44" max="21" man="1"/>
  </rowBreaks>
  <colBreaks count="1" manualBreakCount="1">
    <brk id="10" max="8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10産地生産力強化</vt:lpstr>
      <vt:lpstr>'10産地生産力強化'!Print_Area</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廣瀬 允康</cp:lastModifiedBy>
  <cp:lastPrinted>2019-11-07T10:18:12Z</cp:lastPrinted>
  <dcterms:created xsi:type="dcterms:W3CDTF">2000-03-29T01:26:53Z</dcterms:created>
  <dcterms:modified xsi:type="dcterms:W3CDTF">2019-11-19T06:10:40Z</dcterms:modified>
</cp:coreProperties>
</file>