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0" windowWidth="10200" windowHeight="8085" tabRatio="856"/>
  </bookViews>
  <sheets>
    <sheet name="Ⅲ麦の部" sheetId="13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麦わら処理状況（大小麦）④" sheetId="12" r:id="rId7"/>
    <sheet name="排水対策（大小麦）⑤" sheetId="5" r:id="rId8"/>
    <sheet name="麦団地状況⑥" sheetId="14" r:id="rId9"/>
  </sheets>
  <definedNames>
    <definedName name="_xlnm.Print_Area" localSheetId="0">Ⅲ麦の部!$A$1:$G$36</definedName>
    <definedName name="_xlnm.Print_Area" localSheetId="5">検査結果③!$A$1:$I$14</definedName>
    <definedName name="_xlnm.Print_Area" localSheetId="3">小麦栽培②!$A$1:$AC$119</definedName>
    <definedName name="_xlnm.Print_Area" localSheetId="1">小麦生産①!$A$1:$O$116</definedName>
    <definedName name="_xlnm.Print_Area" localSheetId="4">大麦栽培②!$A$1:$AB$27</definedName>
    <definedName name="_xlnm.Print_Area" localSheetId="2">大麦生産①!$A$1:$K$24</definedName>
    <definedName name="_xlnm.Print_Area" localSheetId="7">'排水対策（大小麦）⑤'!$A$1:$L$92</definedName>
    <definedName name="_xlnm.Print_Area" localSheetId="6">'麦わら処理状況（大小麦）④'!$A$1:$K$95</definedName>
    <definedName name="_xlnm.Print_Area" localSheetId="8">麦団地状況⑥!$A$1:$Z$14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7">'排水対策（大小麦）⑤'!$2:$6</definedName>
    <definedName name="_xlnm.Print_Titles" localSheetId="6">'麦わら処理状況（大小麦）④'!$1:$10</definedName>
    <definedName name="_xlnm.Print_Titles" localSheetId="8">麦団地状況⑥!$1:$5</definedName>
  </definedNames>
  <calcPr calcId="145621"/>
</workbook>
</file>

<file path=xl/calcChain.xml><?xml version="1.0" encoding="utf-8"?>
<calcChain xmlns="http://schemas.openxmlformats.org/spreadsheetml/2006/main">
  <c r="H16" i="3" l="1"/>
  <c r="H14" i="3"/>
  <c r="G30" i="3"/>
  <c r="F16" i="3"/>
  <c r="E16" i="3"/>
  <c r="D12" i="3"/>
  <c r="F14" i="3" l="1"/>
  <c r="G14" i="3"/>
  <c r="I14" i="3"/>
  <c r="J14" i="3"/>
  <c r="K14" i="3"/>
  <c r="E14" i="3"/>
  <c r="E12" i="3" s="1"/>
  <c r="L19" i="1" l="1"/>
  <c r="J19" i="1"/>
  <c r="N75" i="1" l="1"/>
  <c r="K12" i="4" l="1"/>
  <c r="J12" i="4"/>
  <c r="I12" i="4"/>
  <c r="H12" i="4"/>
  <c r="G12" i="4"/>
  <c r="F12" i="4"/>
  <c r="E12" i="4"/>
  <c r="D12" i="4"/>
  <c r="K19" i="8" l="1"/>
  <c r="K16" i="8"/>
  <c r="D8" i="8"/>
  <c r="K22" i="8" l="1"/>
  <c r="N45" i="1" l="1"/>
  <c r="O89" i="1" l="1"/>
  <c r="N32" i="1" l="1"/>
  <c r="N102" i="1" l="1"/>
  <c r="N98" i="1"/>
  <c r="N97" i="1"/>
  <c r="D23" i="1" l="1"/>
  <c r="I115" i="1" l="1"/>
  <c r="D16" i="3" l="1"/>
  <c r="D20" i="3"/>
  <c r="D18" i="1" l="1"/>
  <c r="D16" i="1"/>
  <c r="O31" i="1"/>
  <c r="I60" i="1" l="1"/>
  <c r="I32" i="1" l="1"/>
  <c r="I113" i="1" l="1"/>
  <c r="I104" i="1" l="1"/>
  <c r="I105" i="1"/>
  <c r="I107" i="1"/>
  <c r="I108" i="1"/>
  <c r="I110" i="1"/>
  <c r="I98" i="1"/>
  <c r="I100" i="1"/>
  <c r="I97" i="1"/>
  <c r="I92" i="1"/>
  <c r="I93" i="1"/>
  <c r="I94" i="1"/>
  <c r="I84" i="1" l="1"/>
  <c r="I85" i="1"/>
  <c r="I86" i="1"/>
  <c r="I87" i="1"/>
  <c r="I88" i="1"/>
  <c r="I82" i="1"/>
  <c r="I78" i="1"/>
  <c r="I79" i="1"/>
  <c r="I77" i="1"/>
  <c r="I62" i="1" l="1"/>
  <c r="I63" i="1"/>
  <c r="I64" i="1"/>
  <c r="I69" i="1"/>
  <c r="I61" i="1"/>
  <c r="I53" i="1"/>
  <c r="I54" i="1"/>
  <c r="I58" i="1"/>
  <c r="I52" i="1"/>
  <c r="I46" i="1" l="1"/>
  <c r="I43" i="1" l="1"/>
  <c r="D20" i="1" l="1"/>
  <c r="H13" i="5" l="1"/>
  <c r="H15" i="5"/>
  <c r="H20" i="5"/>
  <c r="H24" i="5"/>
  <c r="H11" i="5" s="1"/>
  <c r="H28" i="5"/>
  <c r="H30" i="5"/>
  <c r="H34" i="5"/>
  <c r="H43" i="5"/>
  <c r="H53" i="5"/>
  <c r="H57" i="5"/>
  <c r="H61" i="5"/>
  <c r="H69" i="5"/>
  <c r="H74" i="5"/>
  <c r="H79" i="5"/>
  <c r="H16" i="5" s="1"/>
  <c r="H88" i="5"/>
  <c r="H90" i="5"/>
  <c r="H17" i="5" s="1"/>
  <c r="L90" i="5"/>
  <c r="L17" i="5" s="1"/>
  <c r="L88" i="5"/>
  <c r="L79" i="5"/>
  <c r="L74" i="5"/>
  <c r="L15" i="5" s="1"/>
  <c r="L69" i="5"/>
  <c r="L61" i="5"/>
  <c r="L57" i="5"/>
  <c r="L53" i="5"/>
  <c r="L13" i="5" s="1"/>
  <c r="L43" i="5"/>
  <c r="L34" i="5"/>
  <c r="L12" i="5" s="1"/>
  <c r="L30" i="5"/>
  <c r="L28" i="5"/>
  <c r="L24" i="5"/>
  <c r="L20" i="5"/>
  <c r="L14" i="5"/>
  <c r="K90" i="5"/>
  <c r="K17" i="5" s="1"/>
  <c r="K88" i="5"/>
  <c r="K79" i="5"/>
  <c r="K16" i="5" s="1"/>
  <c r="K74" i="5"/>
  <c r="K69" i="5"/>
  <c r="K61" i="5"/>
  <c r="K57" i="5"/>
  <c r="K14" i="5" s="1"/>
  <c r="K9" i="5" s="1"/>
  <c r="K53" i="5"/>
  <c r="K43" i="5"/>
  <c r="K34" i="5"/>
  <c r="K30" i="5"/>
  <c r="K12" i="5" s="1"/>
  <c r="K28" i="5"/>
  <c r="K24" i="5"/>
  <c r="K20" i="5"/>
  <c r="K15" i="5"/>
  <c r="K13" i="5"/>
  <c r="K11" i="5"/>
  <c r="K10" i="5" l="1"/>
  <c r="H10" i="5"/>
  <c r="L16" i="5"/>
  <c r="L10" i="5" s="1"/>
  <c r="H14" i="5"/>
  <c r="H9" i="5" s="1"/>
  <c r="H12" i="5"/>
  <c r="L11" i="5"/>
  <c r="L8" i="5" s="1"/>
  <c r="K8" i="5"/>
  <c r="H8" i="5"/>
  <c r="L9" i="5"/>
  <c r="U118" i="3"/>
  <c r="U31" i="3" s="1"/>
  <c r="V118" i="3"/>
  <c r="W118" i="3"/>
  <c r="X118" i="3"/>
  <c r="Y118" i="3"/>
  <c r="Y31" i="3" s="1"/>
  <c r="Z118" i="3"/>
  <c r="AA118" i="3"/>
  <c r="U27" i="3"/>
  <c r="X27" i="3"/>
  <c r="Y27" i="3"/>
  <c r="Z27" i="3"/>
  <c r="U84" i="3"/>
  <c r="V84" i="3"/>
  <c r="W84" i="3"/>
  <c r="X84" i="3"/>
  <c r="Y84" i="3"/>
  <c r="Z84" i="3"/>
  <c r="AA84" i="3"/>
  <c r="Y23" i="3"/>
  <c r="Z23" i="3"/>
  <c r="X48" i="3"/>
  <c r="Y48" i="3"/>
  <c r="Z48" i="3"/>
  <c r="X31" i="3"/>
  <c r="Z31" i="3"/>
  <c r="X23" i="3"/>
  <c r="U48" i="3"/>
  <c r="U23" i="3"/>
  <c r="S31" i="3"/>
  <c r="S48" i="3"/>
  <c r="S84" i="3"/>
  <c r="S27" i="3"/>
  <c r="S118" i="3"/>
  <c r="S23" i="3"/>
  <c r="J20" i="3"/>
  <c r="J22" i="3"/>
  <c r="J24" i="3"/>
  <c r="J26" i="3"/>
  <c r="J28" i="3"/>
  <c r="J30" i="3"/>
  <c r="J18" i="3" s="1"/>
  <c r="J32" i="3"/>
  <c r="J48" i="3"/>
  <c r="J23" i="3"/>
  <c r="J84" i="3"/>
  <c r="J27" i="3"/>
  <c r="J118" i="3"/>
  <c r="J31" i="3" s="1"/>
  <c r="I47" i="12"/>
  <c r="I17" i="12"/>
  <c r="D94" i="12"/>
  <c r="C94" i="12"/>
  <c r="C21" i="12" s="1"/>
  <c r="D78" i="12"/>
  <c r="C78" i="12"/>
  <c r="D65" i="12"/>
  <c r="C65" i="12"/>
  <c r="J17" i="12"/>
  <c r="G17" i="12"/>
  <c r="E17" i="12"/>
  <c r="D17" i="12"/>
  <c r="C17" i="12"/>
  <c r="K47" i="12"/>
  <c r="J47" i="12"/>
  <c r="H47" i="12"/>
  <c r="G47" i="12"/>
  <c r="F47" i="12"/>
  <c r="E47" i="12"/>
  <c r="D21" i="12"/>
  <c r="K17" i="12"/>
  <c r="H17" i="12"/>
  <c r="F17" i="12"/>
  <c r="H7" i="5" l="1"/>
  <c r="K7" i="5"/>
  <c r="L7" i="5"/>
  <c r="J16" i="3"/>
  <c r="C12" i="9"/>
  <c r="H5" i="9"/>
  <c r="G10" i="9"/>
  <c r="I10" i="9"/>
  <c r="E10" i="9"/>
  <c r="I8" i="9"/>
  <c r="G8" i="9"/>
  <c r="E8" i="9"/>
  <c r="G11" i="12" l="1"/>
  <c r="K11" i="12"/>
  <c r="H11" i="12"/>
  <c r="E11" i="12"/>
  <c r="J11" i="12"/>
  <c r="J12" i="3"/>
  <c r="E24" i="1"/>
  <c r="E22" i="1"/>
  <c r="E12" i="1" s="1"/>
  <c r="E26" i="1"/>
  <c r="G114" i="1" l="1"/>
  <c r="G27" i="1" s="1"/>
  <c r="G23" i="1"/>
  <c r="G80" i="1"/>
  <c r="G19" i="1"/>
  <c r="G44" i="1"/>
  <c r="G16" i="1"/>
  <c r="G18" i="1"/>
  <c r="G20" i="1"/>
  <c r="G22" i="1"/>
  <c r="G24" i="1"/>
  <c r="G26" i="1"/>
  <c r="G28" i="1"/>
  <c r="G12" i="1" l="1"/>
  <c r="G10" i="1"/>
  <c r="G14" i="1"/>
  <c r="K13" i="8"/>
  <c r="G8" i="8"/>
  <c r="F8" i="8"/>
  <c r="E8" i="8"/>
  <c r="J90" i="5"/>
  <c r="J17" i="5" s="1"/>
  <c r="I90" i="5"/>
  <c r="I17" i="5" s="1"/>
  <c r="G90" i="5"/>
  <c r="G17" i="5" s="1"/>
  <c r="F90" i="5"/>
  <c r="F17" i="5" s="1"/>
  <c r="E90" i="5"/>
  <c r="D90" i="5"/>
  <c r="D17" i="5" s="1"/>
  <c r="C90" i="5"/>
  <c r="C17" i="5" s="1"/>
  <c r="J88" i="5"/>
  <c r="I88" i="5"/>
  <c r="I16" i="5" s="1"/>
  <c r="G88" i="5"/>
  <c r="F88" i="5"/>
  <c r="E88" i="5"/>
  <c r="D88" i="5"/>
  <c r="C88" i="5"/>
  <c r="J79" i="5"/>
  <c r="I79" i="5"/>
  <c r="G79" i="5"/>
  <c r="F79" i="5"/>
  <c r="E79" i="5"/>
  <c r="D79" i="5"/>
  <c r="D16" i="5" s="1"/>
  <c r="C79" i="5"/>
  <c r="C16" i="5" s="1"/>
  <c r="J69" i="5"/>
  <c r="I69" i="5"/>
  <c r="G69" i="5"/>
  <c r="F69" i="5"/>
  <c r="F14" i="5" s="1"/>
  <c r="F9" i="5" s="1"/>
  <c r="E69" i="5"/>
  <c r="D69" i="5"/>
  <c r="C69" i="5"/>
  <c r="J61" i="5"/>
  <c r="I61" i="5"/>
  <c r="G61" i="5"/>
  <c r="F61" i="5"/>
  <c r="E61" i="5"/>
  <c r="D61" i="5"/>
  <c r="C61" i="5"/>
  <c r="J28" i="5"/>
  <c r="J11" i="5" s="1"/>
  <c r="I28" i="5"/>
  <c r="G28" i="5"/>
  <c r="F28" i="5"/>
  <c r="F11" i="5" s="1"/>
  <c r="E28" i="5"/>
  <c r="E11" i="5" s="1"/>
  <c r="D28" i="5"/>
  <c r="C28" i="5"/>
  <c r="C20" i="5"/>
  <c r="H12" i="9"/>
  <c r="I12" i="9" s="1"/>
  <c r="F12" i="9"/>
  <c r="F4" i="9" s="1"/>
  <c r="D12" i="9"/>
  <c r="E12" i="9" s="1"/>
  <c r="I14" i="9"/>
  <c r="I9" i="9"/>
  <c r="I7" i="9"/>
  <c r="I6" i="9"/>
  <c r="G14" i="9"/>
  <c r="G9" i="9"/>
  <c r="E14" i="9"/>
  <c r="E9" i="9"/>
  <c r="L30" i="3"/>
  <c r="K32" i="3"/>
  <c r="I32" i="3"/>
  <c r="F32" i="3"/>
  <c r="AC118" i="3"/>
  <c r="AC31" i="3" s="1"/>
  <c r="AB118" i="3"/>
  <c r="AB31" i="3"/>
  <c r="AA31" i="3"/>
  <c r="W31" i="3"/>
  <c r="T118" i="3"/>
  <c r="R118" i="3"/>
  <c r="R31" i="3" s="1"/>
  <c r="Q118" i="3"/>
  <c r="Q31" i="3" s="1"/>
  <c r="P118" i="3"/>
  <c r="O118" i="3"/>
  <c r="O31" i="3" s="1"/>
  <c r="N118" i="3"/>
  <c r="M118" i="3"/>
  <c r="M31" i="3" s="1"/>
  <c r="L118" i="3"/>
  <c r="K118" i="3"/>
  <c r="K31" i="3" s="1"/>
  <c r="I118" i="3"/>
  <c r="I31" i="3" s="1"/>
  <c r="H118" i="3"/>
  <c r="G118" i="3"/>
  <c r="F118" i="3"/>
  <c r="F31" i="3" s="1"/>
  <c r="E118" i="3"/>
  <c r="E31" i="3" s="1"/>
  <c r="D118" i="3"/>
  <c r="D31" i="3" s="1"/>
  <c r="D27" i="3"/>
  <c r="K26" i="3"/>
  <c r="I26" i="3"/>
  <c r="F26" i="3"/>
  <c r="E26" i="3"/>
  <c r="T31" i="3"/>
  <c r="V31" i="3"/>
  <c r="P31" i="3"/>
  <c r="G31" i="3"/>
  <c r="AC84" i="3"/>
  <c r="AB84" i="3"/>
  <c r="T84" i="3"/>
  <c r="R84" i="3"/>
  <c r="Q84" i="3"/>
  <c r="P84" i="3"/>
  <c r="O84" i="3"/>
  <c r="N84" i="3"/>
  <c r="M84" i="3"/>
  <c r="L84" i="3"/>
  <c r="K84" i="3"/>
  <c r="I84" i="3"/>
  <c r="H84" i="3"/>
  <c r="G84" i="3"/>
  <c r="F84" i="3"/>
  <c r="E84" i="3"/>
  <c r="D84" i="3"/>
  <c r="AB23" i="3"/>
  <c r="AA23" i="3"/>
  <c r="T23" i="3"/>
  <c r="R23" i="3"/>
  <c r="P23" i="3"/>
  <c r="O23" i="3"/>
  <c r="N23" i="3"/>
  <c r="K23" i="3"/>
  <c r="I23" i="3"/>
  <c r="H23" i="3"/>
  <c r="F23" i="3"/>
  <c r="E23" i="3"/>
  <c r="AC48" i="3"/>
  <c r="AB48" i="3"/>
  <c r="AA48" i="3"/>
  <c r="W48" i="3"/>
  <c r="V48" i="3"/>
  <c r="T48" i="3"/>
  <c r="R48" i="3"/>
  <c r="Q48" i="3"/>
  <c r="P48" i="3"/>
  <c r="O48" i="3"/>
  <c r="N48" i="3"/>
  <c r="M48" i="3"/>
  <c r="L48" i="3"/>
  <c r="K48" i="3"/>
  <c r="I48" i="3"/>
  <c r="H48" i="3"/>
  <c r="G48" i="3"/>
  <c r="F48" i="3"/>
  <c r="E48" i="3"/>
  <c r="D48" i="3"/>
  <c r="K10" i="8"/>
  <c r="O114" i="1"/>
  <c r="M114" i="1"/>
  <c r="L114" i="1" s="1"/>
  <c r="K114" i="1"/>
  <c r="J114" i="1"/>
  <c r="J27" i="1" s="1"/>
  <c r="I114" i="1"/>
  <c r="I27" i="1" s="1"/>
  <c r="H114" i="1"/>
  <c r="H27" i="1" s="1"/>
  <c r="F114" i="1"/>
  <c r="F27" i="1" s="1"/>
  <c r="E114" i="1"/>
  <c r="E27" i="1" s="1"/>
  <c r="D114" i="1"/>
  <c r="O111" i="1"/>
  <c r="O101" i="1"/>
  <c r="O25" i="1" s="1"/>
  <c r="O80" i="1"/>
  <c r="M80" i="1"/>
  <c r="K80" i="1"/>
  <c r="J80" i="1"/>
  <c r="I80" i="1"/>
  <c r="H80" i="1"/>
  <c r="F80" i="1"/>
  <c r="E80" i="1"/>
  <c r="D80" i="1"/>
  <c r="O75" i="1"/>
  <c r="O59" i="1"/>
  <c r="O49" i="1"/>
  <c r="O44" i="1"/>
  <c r="M44" i="1"/>
  <c r="K44" i="1"/>
  <c r="J44" i="1"/>
  <c r="I44" i="1"/>
  <c r="H44" i="1"/>
  <c r="F44" i="1"/>
  <c r="E44" i="1"/>
  <c r="D44" i="1"/>
  <c r="O41" i="1"/>
  <c r="I39" i="1"/>
  <c r="I38" i="1"/>
  <c r="I34" i="1"/>
  <c r="O36" i="1"/>
  <c r="K30" i="3"/>
  <c r="I30" i="3"/>
  <c r="G32" i="3"/>
  <c r="H31" i="3"/>
  <c r="O28" i="1"/>
  <c r="O26" i="1"/>
  <c r="O14" i="1" s="1"/>
  <c r="J28" i="1"/>
  <c r="J26" i="1"/>
  <c r="H26" i="1"/>
  <c r="F26" i="1"/>
  <c r="F14" i="1" s="1"/>
  <c r="K24" i="1"/>
  <c r="J24" i="1"/>
  <c r="H24" i="1"/>
  <c r="K22" i="1"/>
  <c r="K12" i="1" s="1"/>
  <c r="J22" i="1"/>
  <c r="K20" i="1"/>
  <c r="J18" i="1"/>
  <c r="K16" i="1"/>
  <c r="J16" i="1"/>
  <c r="H16" i="1"/>
  <c r="H20" i="1"/>
  <c r="AC27" i="3"/>
  <c r="W27" i="3"/>
  <c r="V27" i="3"/>
  <c r="T27" i="3"/>
  <c r="R27" i="3"/>
  <c r="Q27" i="3"/>
  <c r="P27" i="3"/>
  <c r="O27" i="3"/>
  <c r="N27" i="3"/>
  <c r="M27" i="3"/>
  <c r="L27" i="3"/>
  <c r="K27" i="3"/>
  <c r="I27" i="3"/>
  <c r="H27" i="3"/>
  <c r="F27" i="3"/>
  <c r="E27" i="3"/>
  <c r="O95" i="1"/>
  <c r="M23" i="1"/>
  <c r="L23" i="1"/>
  <c r="K23" i="1"/>
  <c r="J23" i="1"/>
  <c r="H23" i="1"/>
  <c r="E23" i="1"/>
  <c r="I23" i="1"/>
  <c r="D23" i="3"/>
  <c r="O70" i="1"/>
  <c r="K19" i="1"/>
  <c r="I19" i="1"/>
  <c r="H19" i="1"/>
  <c r="F19" i="1"/>
  <c r="E19" i="1"/>
  <c r="D19" i="1"/>
  <c r="D20" i="5"/>
  <c r="D11" i="5" s="1"/>
  <c r="E20" i="5"/>
  <c r="F20" i="5"/>
  <c r="G20" i="5"/>
  <c r="I20" i="5"/>
  <c r="I11" i="5" s="1"/>
  <c r="J20" i="5"/>
  <c r="C24" i="5"/>
  <c r="D24" i="5"/>
  <c r="E24" i="5"/>
  <c r="F24" i="5"/>
  <c r="G24" i="5"/>
  <c r="G11" i="5" s="1"/>
  <c r="I24" i="5"/>
  <c r="J24" i="5"/>
  <c r="C30" i="5"/>
  <c r="D30" i="5"/>
  <c r="E30" i="5"/>
  <c r="E12" i="5"/>
  <c r="F30" i="5"/>
  <c r="G30" i="5"/>
  <c r="I30" i="5"/>
  <c r="J30" i="5"/>
  <c r="C34" i="5"/>
  <c r="D34" i="5"/>
  <c r="E34" i="5"/>
  <c r="F34" i="5"/>
  <c r="G34" i="5"/>
  <c r="I34" i="5"/>
  <c r="J34" i="5"/>
  <c r="C43" i="5"/>
  <c r="D43" i="5"/>
  <c r="E43" i="5"/>
  <c r="F43" i="5"/>
  <c r="G43" i="5"/>
  <c r="G12" i="5" s="1"/>
  <c r="I43" i="5"/>
  <c r="J43" i="5"/>
  <c r="C53" i="5"/>
  <c r="C13" i="5" s="1"/>
  <c r="D53" i="5"/>
  <c r="D13" i="5" s="1"/>
  <c r="E53" i="5"/>
  <c r="E13" i="5" s="1"/>
  <c r="F53" i="5"/>
  <c r="G53" i="5"/>
  <c r="I53" i="5"/>
  <c r="I13" i="5" s="1"/>
  <c r="J53" i="5"/>
  <c r="J13" i="5" s="1"/>
  <c r="C57" i="5"/>
  <c r="C14" i="5"/>
  <c r="C9" i="5" s="1"/>
  <c r="D57" i="5"/>
  <c r="E57" i="5"/>
  <c r="F57" i="5"/>
  <c r="G57" i="5"/>
  <c r="G14" i="5" s="1"/>
  <c r="G9" i="5" s="1"/>
  <c r="I57" i="5"/>
  <c r="J57" i="5"/>
  <c r="C74" i="5"/>
  <c r="C15" i="5" s="1"/>
  <c r="D74" i="5"/>
  <c r="D15" i="5"/>
  <c r="E74" i="5"/>
  <c r="F74" i="5"/>
  <c r="F15" i="5"/>
  <c r="G74" i="5"/>
  <c r="G15" i="5" s="1"/>
  <c r="I74" i="5"/>
  <c r="I15" i="5"/>
  <c r="J74" i="5"/>
  <c r="J15" i="5" s="1"/>
  <c r="E16" i="5"/>
  <c r="H28" i="1"/>
  <c r="I16" i="1"/>
  <c r="E32" i="3"/>
  <c r="H32" i="3"/>
  <c r="L32" i="3"/>
  <c r="L18" i="3" s="1"/>
  <c r="D32" i="3"/>
  <c r="D18" i="3" s="1"/>
  <c r="L31" i="3"/>
  <c r="E17" i="5"/>
  <c r="I28" i="1"/>
  <c r="AA27" i="3"/>
  <c r="F23" i="1"/>
  <c r="G13" i="5"/>
  <c r="F13" i="5"/>
  <c r="E15" i="5"/>
  <c r="J16" i="5"/>
  <c r="J10" i="5" s="1"/>
  <c r="F16" i="5"/>
  <c r="F10" i="5" s="1"/>
  <c r="E7" i="9"/>
  <c r="L20" i="3"/>
  <c r="K20" i="3"/>
  <c r="I20" i="3"/>
  <c r="H20" i="3"/>
  <c r="G20" i="3"/>
  <c r="K22" i="3"/>
  <c r="I22" i="3"/>
  <c r="H22" i="3"/>
  <c r="G22" i="3"/>
  <c r="F22" i="3"/>
  <c r="L24" i="3"/>
  <c r="K24" i="3"/>
  <c r="I24" i="3"/>
  <c r="H24" i="3"/>
  <c r="G24" i="3"/>
  <c r="F24" i="3"/>
  <c r="L26" i="3"/>
  <c r="H26" i="3"/>
  <c r="G26" i="3"/>
  <c r="L28" i="3"/>
  <c r="K28" i="3"/>
  <c r="I28" i="3"/>
  <c r="H28" i="3"/>
  <c r="G28" i="3"/>
  <c r="F28" i="3"/>
  <c r="G27" i="3"/>
  <c r="AB27" i="3"/>
  <c r="W23" i="3"/>
  <c r="V23" i="3"/>
  <c r="Q23" i="3"/>
  <c r="M23" i="3"/>
  <c r="L23" i="3"/>
  <c r="G23" i="3"/>
  <c r="I22" i="1"/>
  <c r="I12" i="1" s="1"/>
  <c r="H22" i="1"/>
  <c r="F22" i="1"/>
  <c r="I24" i="1"/>
  <c r="F24" i="1"/>
  <c r="D24" i="1"/>
  <c r="K26" i="1"/>
  <c r="I26" i="1"/>
  <c r="I14" i="1" s="1"/>
  <c r="K27" i="1"/>
  <c r="K28" i="1"/>
  <c r="H14" i="1"/>
  <c r="O16" i="1"/>
  <c r="F16" i="1"/>
  <c r="E16" i="1"/>
  <c r="G6" i="9"/>
  <c r="G7" i="9"/>
  <c r="E6" i="9"/>
  <c r="D4" i="9"/>
  <c r="E30" i="3"/>
  <c r="F30" i="3"/>
  <c r="H30" i="3"/>
  <c r="H18" i="3" s="1"/>
  <c r="H12" i="3" s="1"/>
  <c r="D30" i="3"/>
  <c r="AC23" i="3"/>
  <c r="E28" i="3"/>
  <c r="D28" i="3"/>
  <c r="O24" i="1"/>
  <c r="O22" i="1"/>
  <c r="O20" i="1"/>
  <c r="O18" i="1"/>
  <c r="F28" i="1"/>
  <c r="E28" i="1"/>
  <c r="D28" i="1"/>
  <c r="D26" i="1"/>
  <c r="D22" i="1"/>
  <c r="D12" i="1" s="1"/>
  <c r="J20" i="1"/>
  <c r="F20" i="1"/>
  <c r="E20" i="1"/>
  <c r="K18" i="1"/>
  <c r="I18" i="1"/>
  <c r="H18" i="1"/>
  <c r="F18" i="1"/>
  <c r="E18" i="1"/>
  <c r="E10" i="1" s="1"/>
  <c r="D26" i="3"/>
  <c r="E24" i="3"/>
  <c r="D24" i="3"/>
  <c r="L22" i="3"/>
  <c r="L14" i="3" s="1"/>
  <c r="E22" i="3"/>
  <c r="D22" i="3"/>
  <c r="F20" i="3"/>
  <c r="E20" i="3"/>
  <c r="I20" i="1"/>
  <c r="D27" i="1"/>
  <c r="M27" i="1"/>
  <c r="C11" i="5"/>
  <c r="J12" i="5"/>
  <c r="I12" i="5"/>
  <c r="D12" i="5"/>
  <c r="O15" i="1"/>
  <c r="G16" i="5"/>
  <c r="G10" i="5" s="1"/>
  <c r="I14" i="5"/>
  <c r="I9" i="5" s="1"/>
  <c r="D14" i="5"/>
  <c r="D9" i="5" s="1"/>
  <c r="E5" i="9"/>
  <c r="M19" i="1" l="1"/>
  <c r="N22" i="1"/>
  <c r="N26" i="1"/>
  <c r="O21" i="1"/>
  <c r="N80" i="1"/>
  <c r="N18" i="1"/>
  <c r="O19" i="1"/>
  <c r="F12" i="1"/>
  <c r="D14" i="1"/>
  <c r="N14" i="1" s="1"/>
  <c r="N20" i="1"/>
  <c r="O23" i="1"/>
  <c r="N16" i="1"/>
  <c r="H12" i="1"/>
  <c r="J12" i="1"/>
  <c r="N41" i="1"/>
  <c r="L44" i="1"/>
  <c r="L80" i="1"/>
  <c r="O27" i="1"/>
  <c r="I18" i="3"/>
  <c r="J10" i="1"/>
  <c r="J8" i="1" s="1"/>
  <c r="E18" i="3"/>
  <c r="N28" i="1"/>
  <c r="D14" i="3"/>
  <c r="H10" i="1"/>
  <c r="I10" i="1"/>
  <c r="I8" i="1" s="1"/>
  <c r="D10" i="1"/>
  <c r="K16" i="3"/>
  <c r="E10" i="5"/>
  <c r="C10" i="5"/>
  <c r="D10" i="5"/>
  <c r="F18" i="3"/>
  <c r="O13" i="1"/>
  <c r="K14" i="1"/>
  <c r="J14" i="1"/>
  <c r="I16" i="3"/>
  <c r="E14" i="5"/>
  <c r="E9" i="5" s="1"/>
  <c r="J14" i="5"/>
  <c r="J9" i="5" s="1"/>
  <c r="G16" i="3"/>
  <c r="D8" i="5"/>
  <c r="E8" i="5"/>
  <c r="F12" i="5"/>
  <c r="C12" i="5"/>
  <c r="C8" i="5" s="1"/>
  <c r="G8" i="5"/>
  <c r="G7" i="5" s="1"/>
  <c r="O10" i="1"/>
  <c r="O17" i="1"/>
  <c r="J8" i="5"/>
  <c r="K10" i="1"/>
  <c r="O9" i="1"/>
  <c r="G18" i="3"/>
  <c r="L16" i="3"/>
  <c r="K18" i="3"/>
  <c r="G12" i="9"/>
  <c r="G8" i="1"/>
  <c r="F10" i="1"/>
  <c r="H8" i="1"/>
  <c r="D7" i="5"/>
  <c r="O12" i="1"/>
  <c r="G5" i="9"/>
  <c r="C4" i="9"/>
  <c r="G4" i="9" s="1"/>
  <c r="I10" i="5"/>
  <c r="I8" i="5"/>
  <c r="L27" i="1"/>
  <c r="E14" i="1"/>
  <c r="I5" i="9"/>
  <c r="H4" i="9"/>
  <c r="F8" i="5"/>
  <c r="F7" i="5" s="1"/>
  <c r="K12" i="3" l="1"/>
  <c r="N27" i="1"/>
  <c r="N12" i="1"/>
  <c r="F8" i="1"/>
  <c r="O11" i="1"/>
  <c r="N10" i="1"/>
  <c r="D8" i="1"/>
  <c r="K8" i="1"/>
  <c r="I12" i="3"/>
  <c r="F12" i="3"/>
  <c r="C7" i="5"/>
  <c r="O7" i="1"/>
  <c r="G12" i="3"/>
  <c r="E7" i="5"/>
  <c r="L12" i="3"/>
  <c r="J7" i="5"/>
  <c r="E8" i="1"/>
  <c r="E4" i="9"/>
  <c r="I4" i="9"/>
  <c r="O8" i="1"/>
  <c r="I7" i="5"/>
  <c r="N8" i="1" l="1"/>
  <c r="N7" i="1" l="1"/>
</calcChain>
</file>

<file path=xl/sharedStrings.xml><?xml version="1.0" encoding="utf-8"?>
<sst xmlns="http://schemas.openxmlformats.org/spreadsheetml/2006/main" count="3343" uniqueCount="421">
  <si>
    <t>　</t>
  </si>
  <si>
    <t>普</t>
  </si>
  <si>
    <t>10ａ当</t>
  </si>
  <si>
    <t>更新率</t>
  </si>
  <si>
    <t>市町村名</t>
  </si>
  <si>
    <t>アオバ</t>
  </si>
  <si>
    <t>アブク</t>
  </si>
  <si>
    <t>計</t>
  </si>
  <si>
    <t>その他</t>
  </si>
  <si>
    <t>たり収量</t>
  </si>
  <si>
    <t>コムギ</t>
  </si>
  <si>
    <t>マワセ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</si>
  <si>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</si>
  <si>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</si>
  <si>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</si>
  <si>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</si>
  <si>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</si>
  <si>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</si>
  <si>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</si>
  <si>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</si>
  <si>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</si>
  <si>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</si>
  <si>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</si>
  <si>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</si>
  <si>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</si>
  <si>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</si>
  <si>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単</t>
  </si>
  <si>
    <t>１</t>
  </si>
  <si>
    <t>２</t>
  </si>
  <si>
    <t>リ</t>
  </si>
  <si>
    <t>面</t>
  </si>
  <si>
    <t>の</t>
  </si>
  <si>
    <t>年</t>
  </si>
  <si>
    <t>ル</t>
  </si>
  <si>
    <t>他</t>
  </si>
  <si>
    <t>３</t>
  </si>
  <si>
    <t>播</t>
  </si>
  <si>
    <t>層</t>
  </si>
  <si>
    <t>脱</t>
  </si>
  <si>
    <t>通</t>
  </si>
  <si>
    <t>作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</si>
  <si>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</si>
  <si>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</si>
  <si>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</si>
  <si>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</si>
  <si>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</si>
  <si>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</si>
  <si>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</si>
  <si>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</si>
  <si>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</si>
  <si>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</si>
  <si>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</si>
  <si>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</si>
  <si>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</si>
  <si>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</si>
  <si>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　</t>
    <phoneticPr fontId="5"/>
  </si>
  <si>
    <t>　　</t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</si>
  <si>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</si>
  <si>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</si>
  <si>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</si>
  <si>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</si>
  <si>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</si>
  <si>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</si>
  <si>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</si>
  <si>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</si>
  <si>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</si>
  <si>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</si>
  <si>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</si>
  <si>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</si>
  <si>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</si>
  <si>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</si>
  <si>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</si>
  <si>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</si>
  <si>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</si>
  <si>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</si>
  <si>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</si>
  <si>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</si>
  <si>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</si>
  <si>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</si>
  <si>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</si>
  <si>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</si>
  <si>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</si>
  <si>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</si>
  <si>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</si>
  <si>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</si>
  <si>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</si>
  <si>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</si>
  <si>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</si>
  <si>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</si>
  <si>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</si>
  <si>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</si>
  <si>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</si>
  <si>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</si>
  <si>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</si>
  <si>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</si>
  <si>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　</t>
    <phoneticPr fontId="5"/>
  </si>
  <si>
    <t>　　</t>
    <phoneticPr fontId="5"/>
  </si>
  <si>
    <t>　</t>
    <phoneticPr fontId="5"/>
  </si>
  <si>
    <t>規格外</t>
    <rPh sb="0" eb="3">
      <t>キカクガイ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</si>
  <si>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</si>
  <si>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</si>
  <si>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</si>
  <si>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</si>
  <si>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</si>
  <si>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</si>
  <si>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</si>
  <si>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</si>
  <si>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</si>
  <si>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</si>
  <si>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</si>
  <si>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</si>
  <si>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</si>
  <si>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</si>
  <si>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</si>
  <si>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</si>
  <si>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</si>
  <si>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</si>
  <si>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</si>
  <si>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</si>
  <si>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</si>
  <si>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</si>
  <si>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</si>
  <si>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輪作体系別面積</t>
    <rPh sb="5" eb="7">
      <t>メンセキ</t>
    </rPh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</si>
  <si>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</si>
  <si>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</si>
  <si>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</si>
  <si>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ﾄﾝ</t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</si>
  <si>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</si>
  <si>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</si>
  <si>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</si>
  <si>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</si>
  <si>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(ﾄﾝ)</t>
    <phoneticPr fontId="5"/>
  </si>
  <si>
    <t>(ﾄﾝ)</t>
    <phoneticPr fontId="5"/>
  </si>
  <si>
    <t>きぬあずま</t>
    <phoneticPr fontId="5"/>
  </si>
  <si>
    <t>ゆきちから</t>
    <phoneticPr fontId="5"/>
  </si>
  <si>
    <t>シュンライ</t>
    <phoneticPr fontId="5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</si>
  <si>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</si>
  <si>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</si>
  <si>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</si>
  <si>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生産量</t>
    <phoneticPr fontId="3"/>
  </si>
  <si>
    <t>種 子</t>
    <phoneticPr fontId="3"/>
  </si>
  <si>
    <t>　</t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</si>
  <si>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</si>
  <si>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</si>
  <si>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</si>
  <si>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</si>
  <si>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</si>
  <si>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安達</t>
    <rPh sb="0" eb="2">
      <t>アダチ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</si>
  <si>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</si>
  <si>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</si>
  <si>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</si>
  <si>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南会津</t>
    <rPh sb="0" eb="3">
      <t>ミナミアイヅ</t>
    </rPh>
    <phoneticPr fontId="3"/>
  </si>
  <si>
    <t>双葉</t>
    <rPh sb="0" eb="2">
      <t>フタバ</t>
    </rPh>
    <phoneticPr fontId="3"/>
  </si>
  <si>
    <t>いわき</t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</si>
  <si>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</si>
  <si>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</si>
  <si>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</si>
  <si>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</si>
  <si>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</si>
  <si>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</si>
  <si>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</si>
  <si>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</si>
  <si>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</si>
  <si>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</si>
  <si>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</si>
  <si>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南会津</t>
    <rPh sb="0" eb="1">
      <t>ミナミ</t>
    </rPh>
    <rPh sb="1" eb="3">
      <t>アイヅ</t>
    </rPh>
    <phoneticPr fontId="5"/>
  </si>
  <si>
    <t>アオバコムギ</t>
    <phoneticPr fontId="5"/>
  </si>
  <si>
    <t>会津坂下</t>
    <rPh sb="0" eb="2">
      <t>アイヅ</t>
    </rPh>
    <rPh sb="2" eb="3">
      <t>サカ</t>
    </rPh>
    <rPh sb="3" eb="4">
      <t>シタ</t>
    </rPh>
    <phoneticPr fontId="3"/>
  </si>
  <si>
    <t>いわき</t>
    <phoneticPr fontId="3"/>
  </si>
  <si>
    <t>相双</t>
    <rPh sb="0" eb="2">
      <t>ソウソウ</t>
    </rPh>
    <phoneticPr fontId="3"/>
  </si>
  <si>
    <t>喜多方</t>
  </si>
  <si>
    <t>　</t>
    <phoneticPr fontId="5"/>
  </si>
  <si>
    <t>　　</t>
    <phoneticPr fontId="5"/>
  </si>
  <si>
    <t>ふく</t>
    <phoneticPr fontId="3"/>
  </si>
  <si>
    <t>あかり</t>
    <phoneticPr fontId="3"/>
  </si>
  <si>
    <t>（ha）</t>
    <phoneticPr fontId="3"/>
  </si>
  <si>
    <t>県中</t>
    <rPh sb="0" eb="1">
      <t>ケン</t>
    </rPh>
    <rPh sb="1" eb="2">
      <t>チュウ</t>
    </rPh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</si>
  <si>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</si>
  <si>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</si>
  <si>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</si>
  <si>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</si>
  <si>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</si>
  <si>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</si>
  <si>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単収</t>
    <rPh sb="0" eb="1">
      <t>タン</t>
    </rPh>
    <rPh sb="1" eb="2">
      <t>オサム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</si>
  <si>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</si>
  <si>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</si>
  <si>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</si>
  <si>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</si>
  <si>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4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</si>
  <si>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</si>
  <si>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</si>
  <si>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農林事務所</t>
    <rPh sb="0" eb="2">
      <t>ノウリン</t>
    </rPh>
    <rPh sb="2" eb="5">
      <t>ジムショ</t>
    </rPh>
    <phoneticPr fontId="14"/>
  </si>
  <si>
    <t>２８年産</t>
    <phoneticPr fontId="3"/>
  </si>
  <si>
    <t>相双</t>
    <rPh sb="0" eb="2">
      <t>ソウソウ</t>
    </rPh>
    <phoneticPr fontId="5"/>
  </si>
  <si>
    <t>ふくあかり</t>
    <phoneticPr fontId="5"/>
  </si>
  <si>
    <t>アブクマワセ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</si>
  <si>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</si>
  <si>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</si>
  <si>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</si>
  <si>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</si>
  <si>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</si>
  <si>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</si>
  <si>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</si>
  <si>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</si>
  <si>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</si>
  <si>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</si>
  <si>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</si>
  <si>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</si>
  <si>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燥</t>
    <rPh sb="0" eb="1">
      <t>ソウ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</si>
  <si>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</si>
  <si>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</si>
  <si>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</si>
  <si>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</si>
  <si>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</si>
  <si>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</si>
  <si>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</si>
  <si>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</si>
  <si>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</si>
  <si>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</si>
  <si>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</si>
  <si>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</si>
  <si>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</si>
  <si>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</si>
  <si>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</si>
  <si>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</si>
  <si>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</si>
  <si>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</si>
  <si>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</si>
  <si>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</si>
  <si>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</si>
  <si>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</si>
  <si>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</si>
  <si>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</si>
  <si>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</si>
  <si>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</si>
  <si>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</si>
  <si>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</si>
  <si>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</si>
  <si>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</si>
  <si>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５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</si>
  <si>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６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4"/>
  </si>
  <si>
    <t>排水溝・</t>
    <rPh sb="0" eb="3">
      <t>ハイスイコウ</t>
    </rPh>
    <phoneticPr fontId="5"/>
  </si>
  <si>
    <t>明きょ整備</t>
    <rPh sb="0" eb="1">
      <t>メイ</t>
    </rPh>
    <rPh sb="3" eb="5">
      <t>セイビ</t>
    </rPh>
    <phoneticPr fontId="5"/>
  </si>
  <si>
    <t>畝立て</t>
    <rPh sb="0" eb="1">
      <t>ウネ</t>
    </rPh>
    <rPh sb="1" eb="2">
      <t>タ</t>
    </rPh>
    <phoneticPr fontId="5"/>
  </si>
  <si>
    <t>本暗きょ</t>
    <rPh sb="0" eb="1">
      <t>ホン</t>
    </rPh>
    <rPh sb="1" eb="2">
      <t>アン</t>
    </rPh>
    <phoneticPr fontId="5"/>
  </si>
  <si>
    <t>地下水位</t>
    <rPh sb="0" eb="2">
      <t>チカ</t>
    </rPh>
    <rPh sb="2" eb="4">
      <t>スイイ</t>
    </rPh>
    <phoneticPr fontId="5"/>
  </si>
  <si>
    <t>システム</t>
    <phoneticPr fontId="5"/>
  </si>
  <si>
    <t>（FOEAS）</t>
    <phoneticPr fontId="5"/>
  </si>
  <si>
    <t>簡易暗きょ</t>
    <rPh sb="0" eb="2">
      <t>カンイ</t>
    </rPh>
    <rPh sb="2" eb="3">
      <t>アン</t>
    </rPh>
    <phoneticPr fontId="5"/>
  </si>
  <si>
    <t>整備</t>
    <rPh sb="0" eb="2">
      <t>セイビ</t>
    </rPh>
    <phoneticPr fontId="5"/>
  </si>
  <si>
    <t>弾丸暗きょ</t>
    <rPh sb="0" eb="2">
      <t>ダンガン</t>
    </rPh>
    <rPh sb="2" eb="3">
      <t>アン</t>
    </rPh>
    <phoneticPr fontId="5"/>
  </si>
  <si>
    <t>心土破砕</t>
    <rPh sb="0" eb="1">
      <t>ココロ</t>
    </rPh>
    <rPh sb="1" eb="2">
      <t>ツチ</t>
    </rPh>
    <rPh sb="2" eb="4">
      <t>ハサイ</t>
    </rPh>
    <phoneticPr fontId="5"/>
  </si>
  <si>
    <t>２８年産</t>
  </si>
  <si>
    <t>２８年産</t>
    <phoneticPr fontId="3"/>
  </si>
  <si>
    <t>２９年産</t>
    <phoneticPr fontId="3"/>
  </si>
  <si>
    <t>平成２８年産実績</t>
    <rPh sb="0" eb="2">
      <t>ヘイセイ</t>
    </rPh>
    <rPh sb="4" eb="6">
      <t>ネンサン</t>
    </rPh>
    <rPh sb="6" eb="8">
      <t>ジッセキ</t>
    </rPh>
    <phoneticPr fontId="5"/>
  </si>
  <si>
    <t>平成２９年産播種状況</t>
    <rPh sb="0" eb="2">
      <t>ヘイセイ</t>
    </rPh>
    <rPh sb="4" eb="6">
      <t>ネンサン</t>
    </rPh>
    <rPh sb="6" eb="8">
      <t>ハシュ</t>
    </rPh>
    <rPh sb="8" eb="10">
      <t>ジョウキョウ</t>
    </rPh>
    <phoneticPr fontId="5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</si>
  <si>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</si>
  <si>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県中</t>
    <rPh sb="0" eb="2">
      <t>ケンチュウ</t>
    </rPh>
    <phoneticPr fontId="3"/>
  </si>
  <si>
    <t>備考</t>
    <rPh sb="0" eb="2">
      <t>ビコウ</t>
    </rPh>
    <phoneticPr fontId="3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</si>
  <si>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</si>
  <si>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(kg)</t>
    <phoneticPr fontId="3"/>
  </si>
  <si>
    <t>※　小麦と大麦の合計面積について記載した。</t>
    <rPh sb="2" eb="4">
      <t>コムギ</t>
    </rPh>
    <rPh sb="5" eb="7">
      <t>オオムギ</t>
    </rPh>
    <rPh sb="8" eb="10">
      <t>ゴウケイ</t>
    </rPh>
    <rPh sb="10" eb="12">
      <t>メンセキ</t>
    </rPh>
    <rPh sb="16" eb="18">
      <t>キサイ</t>
    </rPh>
    <phoneticPr fontId="5"/>
  </si>
  <si>
    <t>※　２種以上の対策を実施した場合には、重複して記載した。</t>
    <rPh sb="3" eb="6">
      <t>シュイジョウ</t>
    </rPh>
    <rPh sb="7" eb="9">
      <t>タイサク</t>
    </rPh>
    <rPh sb="10" eb="12">
      <t>ジッシ</t>
    </rPh>
    <rPh sb="14" eb="16">
      <t>バアイ</t>
    </rPh>
    <rPh sb="19" eb="21">
      <t>チョウフク</t>
    </rPh>
    <rPh sb="23" eb="25">
      <t>キサイ</t>
    </rPh>
    <phoneticPr fontId="5"/>
  </si>
  <si>
    <t>Ⅲ　麦の部</t>
    <rPh sb="2" eb="3">
      <t>ムギ</t>
    </rPh>
    <rPh sb="4" eb="5">
      <t>ブ</t>
    </rPh>
    <phoneticPr fontId="14"/>
  </si>
  <si>
    <t>会津坂下</t>
    <rPh sb="0" eb="4">
      <t>アイヅバンゲ</t>
    </rPh>
    <phoneticPr fontId="3"/>
  </si>
  <si>
    <t>２８年産</t>
    <phoneticPr fontId="3"/>
  </si>
  <si>
    <t>２９年産</t>
    <phoneticPr fontId="3"/>
  </si>
  <si>
    <t>会津美里町</t>
    <rPh sb="0" eb="5">
      <t>アイヅミサトマチ</t>
    </rPh>
    <phoneticPr fontId="3"/>
  </si>
  <si>
    <t>10ａ当</t>
    <phoneticPr fontId="3"/>
  </si>
  <si>
    <t>＊</t>
  </si>
  <si>
    <t>＊</t>
    <phoneticPr fontId="3"/>
  </si>
  <si>
    <t>＊</t>
    <phoneticPr fontId="3"/>
  </si>
  <si>
    <t>※　１ｈａ以上の取組みについて記載した。</t>
    <rPh sb="5" eb="7">
      <t>イジョウ</t>
    </rPh>
    <rPh sb="8" eb="9">
      <t>ト</t>
    </rPh>
    <rPh sb="9" eb="10">
      <t>ク</t>
    </rPh>
    <rPh sb="15" eb="17">
      <t>キサイ</t>
    </rPh>
    <phoneticPr fontId="15"/>
  </si>
  <si>
    <t>いわき</t>
    <phoneticPr fontId="5"/>
  </si>
  <si>
    <t>県南</t>
    <rPh sb="0" eb="2">
      <t>ケンナン</t>
    </rPh>
    <phoneticPr fontId="5"/>
  </si>
  <si>
    <t>県計</t>
    <rPh sb="0" eb="2">
      <t>ケンケイ</t>
    </rPh>
    <phoneticPr fontId="5"/>
  </si>
  <si>
    <t>(kg/10a)</t>
    <phoneticPr fontId="5"/>
  </si>
  <si>
    <t>(ｔ)</t>
    <phoneticPr fontId="5"/>
  </si>
  <si>
    <t>(ha)</t>
    <phoneticPr fontId="5"/>
  </si>
  <si>
    <t>シュンライ</t>
    <phoneticPr fontId="5"/>
  </si>
  <si>
    <t>アブクマワセ</t>
    <phoneticPr fontId="5"/>
  </si>
  <si>
    <t>アオバコムギ</t>
    <phoneticPr fontId="5"/>
  </si>
  <si>
    <t>ふくあかり</t>
    <phoneticPr fontId="5"/>
  </si>
  <si>
    <t>ゆきちから</t>
    <phoneticPr fontId="5"/>
  </si>
  <si>
    <t>きぬあずま</t>
    <phoneticPr fontId="14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</si>
  <si>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</si>
  <si>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　</t>
    <phoneticPr fontId="14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</si>
  <si>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</si>
  <si>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＊</t>
    <phoneticPr fontId="3"/>
  </si>
  <si>
    <t>＊</t>
    <phoneticPr fontId="3"/>
  </si>
  <si>
    <t>＊</t>
    <phoneticPr fontId="5"/>
  </si>
  <si>
    <t>中　通　り</t>
    <rPh sb="0" eb="1">
      <t>ナカ</t>
    </rPh>
    <rPh sb="2" eb="3">
      <t>トオ</t>
    </rPh>
    <phoneticPr fontId="3"/>
  </si>
  <si>
    <t>浜　通　り</t>
    <rPh sb="0" eb="1">
      <t>ハマ</t>
    </rPh>
    <rPh sb="2" eb="3">
      <t>ツウ</t>
    </rPh>
    <phoneticPr fontId="3"/>
  </si>
  <si>
    <t>会　　　津</t>
    <rPh sb="0" eb="1">
      <t>カイ</t>
    </rPh>
    <rPh sb="4" eb="5">
      <t>ツ</t>
    </rPh>
    <phoneticPr fontId="3"/>
  </si>
  <si>
    <t>県　　　計</t>
    <rPh sb="0" eb="1">
      <t>ケン</t>
    </rPh>
    <rPh sb="4" eb="5">
      <t>ケイ</t>
    </rPh>
    <phoneticPr fontId="3"/>
  </si>
  <si>
    <t>福 島 市</t>
    <rPh sb="0" eb="1">
      <t>フク</t>
    </rPh>
    <rPh sb="2" eb="3">
      <t>シマ</t>
    </rPh>
    <rPh sb="4" eb="5">
      <t>シ</t>
    </rPh>
    <phoneticPr fontId="3"/>
  </si>
  <si>
    <t>福 島 市</t>
    <rPh sb="0" eb="1">
      <t>フク</t>
    </rPh>
    <rPh sb="2" eb="3">
      <t>シマ</t>
    </rPh>
    <rPh sb="4" eb="5">
      <t>シ</t>
    </rPh>
    <phoneticPr fontId="19"/>
  </si>
  <si>
    <t>川 俣 町</t>
    <rPh sb="0" eb="1">
      <t>カワ</t>
    </rPh>
    <rPh sb="2" eb="3">
      <t>マタ</t>
    </rPh>
    <rPh sb="4" eb="5">
      <t>マチ</t>
    </rPh>
    <phoneticPr fontId="3"/>
  </si>
  <si>
    <t>川 俣 町</t>
    <rPh sb="0" eb="1">
      <t>カワ</t>
    </rPh>
    <rPh sb="2" eb="3">
      <t>マタ</t>
    </rPh>
    <rPh sb="4" eb="5">
      <t>マチ</t>
    </rPh>
    <phoneticPr fontId="19"/>
  </si>
  <si>
    <t>伊 達 市</t>
    <rPh sb="0" eb="1">
      <t>イ</t>
    </rPh>
    <rPh sb="2" eb="3">
      <t>タッ</t>
    </rPh>
    <rPh sb="4" eb="5">
      <t>シ</t>
    </rPh>
    <phoneticPr fontId="3"/>
  </si>
  <si>
    <t>伊 達 市</t>
    <rPh sb="0" eb="1">
      <t>イ</t>
    </rPh>
    <rPh sb="2" eb="3">
      <t>タッ</t>
    </rPh>
    <rPh sb="4" eb="5">
      <t>シ</t>
    </rPh>
    <phoneticPr fontId="19"/>
  </si>
  <si>
    <t>桑 折 町</t>
    <rPh sb="0" eb="1">
      <t>クワ</t>
    </rPh>
    <rPh sb="2" eb="3">
      <t>オリ</t>
    </rPh>
    <rPh sb="4" eb="5">
      <t>マチ</t>
    </rPh>
    <phoneticPr fontId="3"/>
  </si>
  <si>
    <t>桑 折 町</t>
    <rPh sb="0" eb="1">
      <t>クワ</t>
    </rPh>
    <rPh sb="2" eb="3">
      <t>オリ</t>
    </rPh>
    <rPh sb="4" eb="5">
      <t>マチ</t>
    </rPh>
    <phoneticPr fontId="19"/>
  </si>
  <si>
    <t>国 見 町</t>
    <rPh sb="0" eb="1">
      <t>クニ</t>
    </rPh>
    <rPh sb="2" eb="3">
      <t>ミ</t>
    </rPh>
    <rPh sb="4" eb="5">
      <t>マチ</t>
    </rPh>
    <phoneticPr fontId="3"/>
  </si>
  <si>
    <t>国 見 町</t>
    <rPh sb="0" eb="1">
      <t>クニ</t>
    </rPh>
    <rPh sb="2" eb="3">
      <t>ミ</t>
    </rPh>
    <rPh sb="4" eb="5">
      <t>マチ</t>
    </rPh>
    <phoneticPr fontId="19"/>
  </si>
  <si>
    <t>二 本 松 市</t>
    <rPh sb="0" eb="1">
      <t>ニ</t>
    </rPh>
    <rPh sb="2" eb="3">
      <t>ホン</t>
    </rPh>
    <rPh sb="4" eb="5">
      <t>マツ</t>
    </rPh>
    <rPh sb="6" eb="7">
      <t>シ</t>
    </rPh>
    <phoneticPr fontId="3"/>
  </si>
  <si>
    <t>二 本 松 市</t>
    <rPh sb="0" eb="1">
      <t>ニ</t>
    </rPh>
    <rPh sb="2" eb="3">
      <t>ホン</t>
    </rPh>
    <rPh sb="4" eb="5">
      <t>マツ</t>
    </rPh>
    <rPh sb="6" eb="7">
      <t>シ</t>
    </rPh>
    <phoneticPr fontId="19"/>
  </si>
  <si>
    <t>本 宮 市</t>
    <rPh sb="0" eb="1">
      <t>ホン</t>
    </rPh>
    <rPh sb="2" eb="3">
      <t>ミヤ</t>
    </rPh>
    <rPh sb="4" eb="5">
      <t>シ</t>
    </rPh>
    <phoneticPr fontId="3"/>
  </si>
  <si>
    <t>本 宮 市</t>
    <rPh sb="0" eb="1">
      <t>ホン</t>
    </rPh>
    <rPh sb="2" eb="3">
      <t>ミヤ</t>
    </rPh>
    <rPh sb="4" eb="5">
      <t>シ</t>
    </rPh>
    <phoneticPr fontId="19"/>
  </si>
  <si>
    <t>大 玉 村</t>
    <rPh sb="0" eb="1">
      <t>ダイ</t>
    </rPh>
    <rPh sb="2" eb="3">
      <t>タマ</t>
    </rPh>
    <rPh sb="4" eb="5">
      <t>ムラ</t>
    </rPh>
    <phoneticPr fontId="3"/>
  </si>
  <si>
    <t>大 玉 村</t>
    <rPh sb="0" eb="1">
      <t>ダイ</t>
    </rPh>
    <rPh sb="2" eb="3">
      <t>タマ</t>
    </rPh>
    <rPh sb="4" eb="5">
      <t>ムラ</t>
    </rPh>
    <phoneticPr fontId="19"/>
  </si>
  <si>
    <t>郡 山 市</t>
    <rPh sb="0" eb="1">
      <t>グン</t>
    </rPh>
    <rPh sb="2" eb="3">
      <t>ヤマ</t>
    </rPh>
    <rPh sb="4" eb="5">
      <t>シ</t>
    </rPh>
    <phoneticPr fontId="3"/>
  </si>
  <si>
    <t>郡 山 市</t>
    <rPh sb="0" eb="1">
      <t>グン</t>
    </rPh>
    <rPh sb="2" eb="3">
      <t>ヤマ</t>
    </rPh>
    <rPh sb="4" eb="5">
      <t>シ</t>
    </rPh>
    <phoneticPr fontId="19"/>
  </si>
  <si>
    <t>田 村 市</t>
    <rPh sb="0" eb="1">
      <t>デン</t>
    </rPh>
    <rPh sb="2" eb="3">
      <t>ムラ</t>
    </rPh>
    <rPh sb="4" eb="5">
      <t>シ</t>
    </rPh>
    <phoneticPr fontId="3"/>
  </si>
  <si>
    <t>田 村 市</t>
    <rPh sb="0" eb="1">
      <t>デン</t>
    </rPh>
    <rPh sb="2" eb="3">
      <t>ムラ</t>
    </rPh>
    <rPh sb="4" eb="5">
      <t>シ</t>
    </rPh>
    <phoneticPr fontId="19"/>
  </si>
  <si>
    <t>三 春 町</t>
    <rPh sb="0" eb="1">
      <t>サン</t>
    </rPh>
    <rPh sb="2" eb="3">
      <t>ハル</t>
    </rPh>
    <rPh sb="4" eb="5">
      <t>マチ</t>
    </rPh>
    <phoneticPr fontId="3"/>
  </si>
  <si>
    <t>三 春 町</t>
    <rPh sb="0" eb="1">
      <t>サン</t>
    </rPh>
    <rPh sb="2" eb="3">
      <t>ハル</t>
    </rPh>
    <rPh sb="4" eb="5">
      <t>マチ</t>
    </rPh>
    <phoneticPr fontId="19"/>
  </si>
  <si>
    <t>小 野 町</t>
    <rPh sb="0" eb="1">
      <t>ショウ</t>
    </rPh>
    <rPh sb="2" eb="3">
      <t>ノ</t>
    </rPh>
    <rPh sb="4" eb="5">
      <t>マチ</t>
    </rPh>
    <phoneticPr fontId="3"/>
  </si>
  <si>
    <t>小 野 町</t>
    <rPh sb="0" eb="1">
      <t>ショウ</t>
    </rPh>
    <rPh sb="2" eb="3">
      <t>ノ</t>
    </rPh>
    <rPh sb="4" eb="5">
      <t>マチ</t>
    </rPh>
    <phoneticPr fontId="19"/>
  </si>
  <si>
    <t>玉 川 村</t>
    <rPh sb="0" eb="1">
      <t>タマ</t>
    </rPh>
    <rPh sb="2" eb="3">
      <t>カワ</t>
    </rPh>
    <rPh sb="4" eb="5">
      <t>ムラ</t>
    </rPh>
    <phoneticPr fontId="5"/>
  </si>
  <si>
    <t>玉 川 村</t>
    <rPh sb="0" eb="1">
      <t>タマ</t>
    </rPh>
    <rPh sb="2" eb="3">
      <t>カワ</t>
    </rPh>
    <rPh sb="4" eb="5">
      <t>ムラ</t>
    </rPh>
    <phoneticPr fontId="3"/>
  </si>
  <si>
    <t>須 賀 川 市</t>
    <rPh sb="0" eb="1">
      <t>ス</t>
    </rPh>
    <rPh sb="2" eb="3">
      <t>ガ</t>
    </rPh>
    <rPh sb="4" eb="5">
      <t>カワ</t>
    </rPh>
    <rPh sb="6" eb="7">
      <t>シ</t>
    </rPh>
    <phoneticPr fontId="3"/>
  </si>
  <si>
    <t>鏡 石 町</t>
    <rPh sb="0" eb="1">
      <t>キョウ</t>
    </rPh>
    <rPh sb="2" eb="3">
      <t>イシ</t>
    </rPh>
    <rPh sb="4" eb="5">
      <t>マチ</t>
    </rPh>
    <phoneticPr fontId="3"/>
  </si>
  <si>
    <t>天 栄 村</t>
    <rPh sb="0" eb="1">
      <t>テン</t>
    </rPh>
    <rPh sb="2" eb="3">
      <t>エイ</t>
    </rPh>
    <rPh sb="4" eb="5">
      <t>ムラ</t>
    </rPh>
    <phoneticPr fontId="3"/>
  </si>
  <si>
    <t>石 川 町</t>
    <rPh sb="0" eb="1">
      <t>イシ</t>
    </rPh>
    <rPh sb="2" eb="3">
      <t>カワ</t>
    </rPh>
    <rPh sb="4" eb="5">
      <t>マチ</t>
    </rPh>
    <phoneticPr fontId="3"/>
  </si>
  <si>
    <t>平 田 村</t>
    <rPh sb="0" eb="1">
      <t>タイラ</t>
    </rPh>
    <rPh sb="2" eb="3">
      <t>デン</t>
    </rPh>
    <rPh sb="4" eb="5">
      <t>ムラ</t>
    </rPh>
    <phoneticPr fontId="3"/>
  </si>
  <si>
    <t>浅 川 町</t>
    <rPh sb="0" eb="1">
      <t>アサ</t>
    </rPh>
    <rPh sb="2" eb="3">
      <t>カワ</t>
    </rPh>
    <rPh sb="4" eb="5">
      <t>マチ</t>
    </rPh>
    <phoneticPr fontId="3"/>
  </si>
  <si>
    <t>古 殿 町</t>
    <rPh sb="0" eb="1">
      <t>フル</t>
    </rPh>
    <rPh sb="2" eb="3">
      <t>トノ</t>
    </rPh>
    <rPh sb="4" eb="5">
      <t>マチ</t>
    </rPh>
    <phoneticPr fontId="3"/>
  </si>
  <si>
    <t>白 河 市</t>
    <phoneticPr fontId="19"/>
  </si>
  <si>
    <t>西 郷 村</t>
    <phoneticPr fontId="19"/>
  </si>
  <si>
    <t>泉 崎 村</t>
    <phoneticPr fontId="19"/>
  </si>
  <si>
    <t>中 島 村</t>
    <phoneticPr fontId="19"/>
  </si>
  <si>
    <t>矢 吹 町</t>
    <phoneticPr fontId="19"/>
  </si>
  <si>
    <t>棚 倉 町</t>
    <phoneticPr fontId="19"/>
  </si>
  <si>
    <t>矢 祭 町</t>
    <phoneticPr fontId="19"/>
  </si>
  <si>
    <t>塙 町</t>
    <phoneticPr fontId="19"/>
  </si>
  <si>
    <t>鮫 川 村</t>
    <phoneticPr fontId="19"/>
  </si>
  <si>
    <t>小　計</t>
    <rPh sb="0" eb="1">
      <t>ショウ</t>
    </rPh>
    <rPh sb="2" eb="3">
      <t>ケイ</t>
    </rPh>
    <phoneticPr fontId="3"/>
  </si>
  <si>
    <t>小　計</t>
    <rPh sb="0" eb="1">
      <t>ショウ</t>
    </rPh>
    <rPh sb="2" eb="3">
      <t>ケイ</t>
    </rPh>
    <phoneticPr fontId="19"/>
  </si>
  <si>
    <t>会津若松市</t>
    <rPh sb="0" eb="1">
      <t>カイ</t>
    </rPh>
    <rPh sb="1" eb="2">
      <t>ツ</t>
    </rPh>
    <rPh sb="2" eb="3">
      <t>ワカ</t>
    </rPh>
    <rPh sb="3" eb="4">
      <t>マツ</t>
    </rPh>
    <rPh sb="4" eb="5">
      <t>シ</t>
    </rPh>
    <phoneticPr fontId="3"/>
  </si>
  <si>
    <t>磐 梯 町</t>
    <rPh sb="0" eb="1">
      <t>イワ</t>
    </rPh>
    <rPh sb="2" eb="3">
      <t>カケハシ</t>
    </rPh>
    <rPh sb="4" eb="5">
      <t>マチ</t>
    </rPh>
    <phoneticPr fontId="3"/>
  </si>
  <si>
    <t>猪 苗 代 町</t>
    <rPh sb="0" eb="1">
      <t>イノシシ</t>
    </rPh>
    <rPh sb="2" eb="3">
      <t>ビョウ</t>
    </rPh>
    <rPh sb="4" eb="5">
      <t>ダイ</t>
    </rPh>
    <rPh sb="6" eb="7">
      <t>マチ</t>
    </rPh>
    <phoneticPr fontId="3"/>
  </si>
  <si>
    <t>会津若松市</t>
    <rPh sb="0" eb="1">
      <t>カイ</t>
    </rPh>
    <rPh sb="1" eb="2">
      <t>ツ</t>
    </rPh>
    <rPh sb="2" eb="3">
      <t>ワカ</t>
    </rPh>
    <rPh sb="3" eb="4">
      <t>マツ</t>
    </rPh>
    <rPh sb="4" eb="5">
      <t>シ</t>
    </rPh>
    <phoneticPr fontId="19"/>
  </si>
  <si>
    <t>磐 梯 町</t>
    <rPh sb="0" eb="1">
      <t>イワ</t>
    </rPh>
    <rPh sb="2" eb="3">
      <t>カケハシ</t>
    </rPh>
    <rPh sb="4" eb="5">
      <t>マチ</t>
    </rPh>
    <phoneticPr fontId="19"/>
  </si>
  <si>
    <t>猪 苗 代 町</t>
    <rPh sb="0" eb="1">
      <t>イノシシ</t>
    </rPh>
    <rPh sb="2" eb="3">
      <t>ビョウ</t>
    </rPh>
    <rPh sb="4" eb="5">
      <t>ダイ</t>
    </rPh>
    <rPh sb="6" eb="7">
      <t>マチ</t>
    </rPh>
    <phoneticPr fontId="19"/>
  </si>
  <si>
    <t>喜 多 方 市</t>
    <rPh sb="0" eb="1">
      <t>ヨシ</t>
    </rPh>
    <rPh sb="2" eb="3">
      <t>タ</t>
    </rPh>
    <rPh sb="4" eb="5">
      <t>カタ</t>
    </rPh>
    <rPh sb="6" eb="7">
      <t>シ</t>
    </rPh>
    <phoneticPr fontId="3"/>
  </si>
  <si>
    <t>喜 多 方 市</t>
    <rPh sb="0" eb="1">
      <t>ヨシ</t>
    </rPh>
    <rPh sb="2" eb="3">
      <t>タ</t>
    </rPh>
    <rPh sb="4" eb="5">
      <t>カタ</t>
    </rPh>
    <rPh sb="6" eb="7">
      <t>シ</t>
    </rPh>
    <phoneticPr fontId="19"/>
  </si>
  <si>
    <t>北 塩 原 村</t>
    <rPh sb="0" eb="1">
      <t>ホク</t>
    </rPh>
    <rPh sb="2" eb="3">
      <t>シオ</t>
    </rPh>
    <rPh sb="4" eb="5">
      <t>ハラ</t>
    </rPh>
    <rPh sb="6" eb="7">
      <t>ムラ</t>
    </rPh>
    <phoneticPr fontId="3"/>
  </si>
  <si>
    <t>北 塩 原 村</t>
    <rPh sb="0" eb="1">
      <t>ホク</t>
    </rPh>
    <rPh sb="2" eb="3">
      <t>シオ</t>
    </rPh>
    <rPh sb="4" eb="5">
      <t>ハラ</t>
    </rPh>
    <rPh sb="6" eb="7">
      <t>ムラ</t>
    </rPh>
    <phoneticPr fontId="19"/>
  </si>
  <si>
    <t>西 会 津 町</t>
    <rPh sb="0" eb="1">
      <t>ニシ</t>
    </rPh>
    <rPh sb="2" eb="3">
      <t>カイ</t>
    </rPh>
    <rPh sb="4" eb="5">
      <t>ツ</t>
    </rPh>
    <rPh sb="6" eb="7">
      <t>マチ</t>
    </rPh>
    <phoneticPr fontId="3"/>
  </si>
  <si>
    <t>西 会 津 町</t>
    <rPh sb="0" eb="1">
      <t>ニシ</t>
    </rPh>
    <rPh sb="2" eb="3">
      <t>カイ</t>
    </rPh>
    <rPh sb="4" eb="5">
      <t>ツ</t>
    </rPh>
    <rPh sb="6" eb="7">
      <t>マチ</t>
    </rPh>
    <phoneticPr fontId="19"/>
  </si>
  <si>
    <t>会津坂下町</t>
    <rPh sb="0" eb="4">
      <t>アイヅバンゲ</t>
    </rPh>
    <rPh sb="2" eb="4">
      <t>サカシタ</t>
    </rPh>
    <rPh sb="4" eb="5">
      <t>マチ</t>
    </rPh>
    <phoneticPr fontId="3"/>
  </si>
  <si>
    <t>湯 川 村</t>
    <rPh sb="0" eb="1">
      <t>トウ</t>
    </rPh>
    <rPh sb="2" eb="3">
      <t>カワ</t>
    </rPh>
    <rPh sb="4" eb="5">
      <t>ムラ</t>
    </rPh>
    <phoneticPr fontId="3"/>
  </si>
  <si>
    <t>柳 津 町</t>
    <rPh sb="0" eb="1">
      <t>ヤナギ</t>
    </rPh>
    <rPh sb="2" eb="3">
      <t>ツ</t>
    </rPh>
    <rPh sb="4" eb="5">
      <t>マチ</t>
    </rPh>
    <phoneticPr fontId="3"/>
  </si>
  <si>
    <t>三 島 町</t>
    <rPh sb="0" eb="1">
      <t>サン</t>
    </rPh>
    <rPh sb="2" eb="3">
      <t>シマ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</si>
  <si>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</si>
  <si>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昭 和 村</t>
    <rPh sb="0" eb="1">
      <t>アキラ</t>
    </rPh>
    <rPh sb="2" eb="3">
      <t>ワ</t>
    </rPh>
    <rPh sb="4" eb="5">
      <t>ムラ</t>
    </rPh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</si>
  <si>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</si>
  <si>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>会津坂下町</t>
    <rPh sb="0" eb="4">
      <t>アイヅバンゲ</t>
    </rPh>
    <rPh sb="2" eb="4">
      <t>サカシタ</t>
    </rPh>
    <rPh sb="4" eb="5">
      <t>マチ</t>
    </rPh>
    <phoneticPr fontId="19"/>
  </si>
  <si>
    <t>湯 川 村</t>
    <rPh sb="0" eb="1">
      <t>トウ</t>
    </rPh>
    <rPh sb="2" eb="3">
      <t>カワ</t>
    </rPh>
    <rPh sb="4" eb="5">
      <t>ムラ</t>
    </rPh>
    <phoneticPr fontId="19"/>
  </si>
  <si>
    <t>柳 津 町</t>
    <rPh sb="0" eb="1">
      <t>ヤナギ</t>
    </rPh>
    <rPh sb="2" eb="3">
      <t>ツ</t>
    </rPh>
    <rPh sb="4" eb="5">
      <t>マチ</t>
    </rPh>
    <phoneticPr fontId="19"/>
  </si>
  <si>
    <t>三 島 町</t>
    <rPh sb="0" eb="1">
      <t>サン</t>
    </rPh>
    <rPh sb="2" eb="3">
      <t>シマ</t>
    </rPh>
    <rPh sb="4" eb="5">
      <t>マチ</t>
    </rPh>
    <phoneticPr fontId="19"/>
  </si>
  <si>
    <t>金 山 町</t>
    <rPh sb="0" eb="1">
      <t>キン</t>
    </rPh>
    <rPh sb="2" eb="3">
      <t>ヤマ</t>
    </rPh>
    <rPh sb="4" eb="5">
      <t>マチ</t>
    </rPh>
    <phoneticPr fontId="19"/>
  </si>
  <si>
    <t>昭 和 村</t>
    <rPh sb="0" eb="1">
      <t>アキラ</t>
    </rPh>
    <rPh sb="2" eb="3">
      <t>ワ</t>
    </rPh>
    <rPh sb="4" eb="5">
      <t>ムラ</t>
    </rPh>
    <phoneticPr fontId="19"/>
  </si>
  <si>
    <t>会津美里町</t>
    <rPh sb="0" eb="2">
      <t>アイヅ</t>
    </rPh>
    <rPh sb="2" eb="4">
      <t>ミサト</t>
    </rPh>
    <rPh sb="4" eb="5">
      <t>マチ</t>
    </rPh>
    <phoneticPr fontId="19"/>
  </si>
  <si>
    <t>下 郷 町</t>
    <rPh sb="0" eb="1">
      <t>シタ</t>
    </rPh>
    <rPh sb="2" eb="3">
      <t>ゴウ</t>
    </rPh>
    <rPh sb="4" eb="5">
      <t>マチ</t>
    </rPh>
    <phoneticPr fontId="3"/>
  </si>
  <si>
    <t>下 郷 町</t>
    <rPh sb="0" eb="1">
      <t>シタ</t>
    </rPh>
    <rPh sb="2" eb="3">
      <t>ゴウ</t>
    </rPh>
    <rPh sb="4" eb="5">
      <t>マチ</t>
    </rPh>
    <phoneticPr fontId="19"/>
  </si>
  <si>
    <t>檜 枝 岐 村</t>
    <rPh sb="0" eb="1">
      <t>ヒノキ</t>
    </rPh>
    <rPh sb="2" eb="3">
      <t>エダ</t>
    </rPh>
    <rPh sb="4" eb="5">
      <t>キ</t>
    </rPh>
    <rPh sb="6" eb="7">
      <t>ムラ</t>
    </rPh>
    <phoneticPr fontId="3"/>
  </si>
  <si>
    <t>檜 枝 岐 村</t>
    <rPh sb="0" eb="1">
      <t>ヒノキ</t>
    </rPh>
    <rPh sb="2" eb="3">
      <t>エダ</t>
    </rPh>
    <rPh sb="4" eb="5">
      <t>キ</t>
    </rPh>
    <rPh sb="6" eb="7">
      <t>ムラ</t>
    </rPh>
    <phoneticPr fontId="19"/>
  </si>
  <si>
    <t>只 見 町</t>
    <rPh sb="0" eb="1">
      <t>タダ</t>
    </rPh>
    <rPh sb="2" eb="3">
      <t>ミ</t>
    </rPh>
    <rPh sb="4" eb="5">
      <t>マチ</t>
    </rPh>
    <phoneticPr fontId="3"/>
  </si>
  <si>
    <t>只 見 町</t>
    <rPh sb="0" eb="1">
      <t>タダ</t>
    </rPh>
    <rPh sb="2" eb="3">
      <t>ミ</t>
    </rPh>
    <rPh sb="4" eb="5">
      <t>マチ</t>
    </rPh>
    <phoneticPr fontId="19"/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</si>
  <si>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3"/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</si>
  <si>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9"/>
  </si>
  <si>
    <t>相 馬 市</t>
    <rPh sb="0" eb="1">
      <t>ソウ</t>
    </rPh>
    <rPh sb="2" eb="3">
      <t>ウマ</t>
    </rPh>
    <rPh sb="4" eb="5">
      <t>シ</t>
    </rPh>
    <phoneticPr fontId="3"/>
  </si>
  <si>
    <t>相 馬 市</t>
    <rPh sb="0" eb="1">
      <t>ソウ</t>
    </rPh>
    <rPh sb="2" eb="3">
      <t>ウマ</t>
    </rPh>
    <rPh sb="4" eb="5">
      <t>シ</t>
    </rPh>
    <phoneticPr fontId="19"/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</si>
  <si>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3"/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</si>
  <si>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9"/>
  </si>
  <si>
    <t>新 地 町</t>
    <rPh sb="0" eb="1">
      <t>シン</t>
    </rPh>
    <rPh sb="2" eb="3">
      <t>チ</t>
    </rPh>
    <rPh sb="4" eb="5">
      <t>マチ</t>
    </rPh>
    <phoneticPr fontId="3"/>
  </si>
  <si>
    <t>新 地 町</t>
    <rPh sb="0" eb="1">
      <t>シン</t>
    </rPh>
    <rPh sb="2" eb="3">
      <t>チ</t>
    </rPh>
    <rPh sb="4" eb="5">
      <t>マチ</t>
    </rPh>
    <phoneticPr fontId="19"/>
  </si>
  <si>
    <t>飯 舘 村</t>
    <rPh sb="0" eb="1">
      <t>メシ</t>
    </rPh>
    <rPh sb="2" eb="3">
      <t>タチ</t>
    </rPh>
    <rPh sb="4" eb="5">
      <t>ムラ</t>
    </rPh>
    <phoneticPr fontId="3"/>
  </si>
  <si>
    <t>飯 舘 村</t>
    <rPh sb="0" eb="1">
      <t>メシ</t>
    </rPh>
    <rPh sb="2" eb="3">
      <t>タチ</t>
    </rPh>
    <rPh sb="4" eb="5">
      <t>ムラ</t>
    </rPh>
    <phoneticPr fontId="19"/>
  </si>
  <si>
    <t>広 野 町</t>
    <rPh sb="0" eb="1">
      <t>ヒロ</t>
    </rPh>
    <rPh sb="2" eb="3">
      <t>ヤ</t>
    </rPh>
    <rPh sb="4" eb="5">
      <t>マチ</t>
    </rPh>
    <phoneticPr fontId="3"/>
  </si>
  <si>
    <t>広 野 町</t>
    <rPh sb="0" eb="1">
      <t>ヒロ</t>
    </rPh>
    <rPh sb="2" eb="3">
      <t>ヤ</t>
    </rPh>
    <rPh sb="4" eb="5">
      <t>マチ</t>
    </rPh>
    <phoneticPr fontId="19"/>
  </si>
  <si>
    <t>楢 葉 町</t>
    <rPh sb="0" eb="1">
      <t>ナラ</t>
    </rPh>
    <rPh sb="2" eb="3">
      <t>ヨウ</t>
    </rPh>
    <rPh sb="4" eb="5">
      <t>マチ</t>
    </rPh>
    <phoneticPr fontId="3"/>
  </si>
  <si>
    <t>楢 葉 町</t>
    <rPh sb="0" eb="1">
      <t>ナラ</t>
    </rPh>
    <rPh sb="2" eb="3">
      <t>ヨウ</t>
    </rPh>
    <rPh sb="4" eb="5">
      <t>マチ</t>
    </rPh>
    <phoneticPr fontId="19"/>
  </si>
  <si>
    <t>富 岡 町</t>
    <rPh sb="0" eb="1">
      <t>トミ</t>
    </rPh>
    <rPh sb="2" eb="3">
      <t>オカ</t>
    </rPh>
    <rPh sb="4" eb="5">
      <t>マチ</t>
    </rPh>
    <phoneticPr fontId="3"/>
  </si>
  <si>
    <t>富 岡 町</t>
    <rPh sb="0" eb="1">
      <t>トミ</t>
    </rPh>
    <rPh sb="2" eb="3">
      <t>オカ</t>
    </rPh>
    <rPh sb="4" eb="5">
      <t>マチ</t>
    </rPh>
    <phoneticPr fontId="19"/>
  </si>
  <si>
    <t>川 内 村</t>
    <rPh sb="0" eb="1">
      <t>カワ</t>
    </rPh>
    <rPh sb="2" eb="3">
      <t>ナイ</t>
    </rPh>
    <rPh sb="4" eb="5">
      <t>ムラ</t>
    </rPh>
    <phoneticPr fontId="3"/>
  </si>
  <si>
    <t>川 内 村</t>
    <rPh sb="0" eb="1">
      <t>カワ</t>
    </rPh>
    <rPh sb="2" eb="3">
      <t>ナイ</t>
    </rPh>
    <rPh sb="4" eb="5">
      <t>ムラ</t>
    </rPh>
    <phoneticPr fontId="19"/>
  </si>
  <si>
    <t>大 熊 町</t>
    <rPh sb="0" eb="1">
      <t>ダイ</t>
    </rPh>
    <rPh sb="2" eb="3">
      <t>クマ</t>
    </rPh>
    <rPh sb="4" eb="5">
      <t>マチ</t>
    </rPh>
    <phoneticPr fontId="3"/>
  </si>
  <si>
    <t>大 熊 町</t>
    <rPh sb="0" eb="1">
      <t>ダイ</t>
    </rPh>
    <rPh sb="2" eb="3">
      <t>クマ</t>
    </rPh>
    <rPh sb="4" eb="5">
      <t>マチ</t>
    </rPh>
    <phoneticPr fontId="19"/>
  </si>
  <si>
    <t>双 葉 町</t>
    <rPh sb="0" eb="1">
      <t>ソウ</t>
    </rPh>
    <rPh sb="2" eb="3">
      <t>ヨウ</t>
    </rPh>
    <rPh sb="4" eb="5">
      <t>マチ</t>
    </rPh>
    <phoneticPr fontId="3"/>
  </si>
  <si>
    <t>双 葉 町</t>
    <rPh sb="0" eb="1">
      <t>ソウ</t>
    </rPh>
    <rPh sb="2" eb="3">
      <t>ヨウ</t>
    </rPh>
    <rPh sb="4" eb="5">
      <t>マチ</t>
    </rPh>
    <phoneticPr fontId="19"/>
  </si>
  <si>
    <t>浪 江 町</t>
    <rPh sb="0" eb="1">
      <t>ナミ</t>
    </rPh>
    <rPh sb="2" eb="3">
      <t>エ</t>
    </rPh>
    <rPh sb="4" eb="5">
      <t>マチ</t>
    </rPh>
    <phoneticPr fontId="3"/>
  </si>
  <si>
    <t>浪 江 町</t>
    <rPh sb="0" eb="1">
      <t>ナミ</t>
    </rPh>
    <rPh sb="2" eb="3">
      <t>エ</t>
    </rPh>
    <rPh sb="4" eb="5">
      <t>マチ</t>
    </rPh>
    <phoneticPr fontId="19"/>
  </si>
  <si>
    <t>葛 尾 村</t>
    <rPh sb="0" eb="1">
      <t>クズ</t>
    </rPh>
    <rPh sb="2" eb="3">
      <t>オ</t>
    </rPh>
    <rPh sb="4" eb="5">
      <t>ムラ</t>
    </rPh>
    <phoneticPr fontId="3"/>
  </si>
  <si>
    <t>葛 尾 村</t>
    <rPh sb="0" eb="1">
      <t>クズ</t>
    </rPh>
    <rPh sb="2" eb="3">
      <t>オ</t>
    </rPh>
    <rPh sb="4" eb="5">
      <t>ムラ</t>
    </rPh>
    <phoneticPr fontId="19"/>
  </si>
  <si>
    <t>い わ き 市</t>
    <rPh sb="6" eb="7">
      <t>シ</t>
    </rPh>
    <phoneticPr fontId="3"/>
  </si>
  <si>
    <t>い わ き 市</t>
    <rPh sb="6" eb="7">
      <t>シ</t>
    </rPh>
    <phoneticPr fontId="19"/>
  </si>
  <si>
    <t>県　　　計</t>
    <rPh sb="0" eb="1">
      <t>ケン</t>
    </rPh>
    <rPh sb="4" eb="5">
      <t>ケイ</t>
    </rPh>
    <phoneticPr fontId="19"/>
  </si>
  <si>
    <t>中　通　り</t>
    <rPh sb="0" eb="1">
      <t>ナカ</t>
    </rPh>
    <rPh sb="2" eb="3">
      <t>トオ</t>
    </rPh>
    <phoneticPr fontId="19"/>
  </si>
  <si>
    <t>会　　　津</t>
    <rPh sb="0" eb="1">
      <t>カイ</t>
    </rPh>
    <rPh sb="4" eb="5">
      <t>ツ</t>
    </rPh>
    <phoneticPr fontId="19"/>
  </si>
  <si>
    <t>浜　通　り</t>
    <rPh sb="0" eb="1">
      <t>ハマ</t>
    </rPh>
    <rPh sb="2" eb="3">
      <t>トオ</t>
    </rPh>
    <phoneticPr fontId="19"/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</si>
  <si>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</si>
  <si>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</si>
  <si>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</si>
  <si>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</si>
  <si>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</si>
  <si>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</si>
  <si>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</si>
  <si>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町</t>
  </si>
  <si>
    <t>鮫 川 村</t>
  </si>
  <si>
    <t>須 賀 川 市</t>
    <rPh sb="0" eb="1">
      <t>ス</t>
    </rPh>
    <rPh sb="2" eb="3">
      <t>ガ</t>
    </rPh>
    <rPh sb="4" eb="5">
      <t>カワ</t>
    </rPh>
    <rPh sb="6" eb="7">
      <t>シ</t>
    </rPh>
    <phoneticPr fontId="5"/>
  </si>
  <si>
    <t>鏡 石 町</t>
    <rPh sb="0" eb="1">
      <t>キョウ</t>
    </rPh>
    <rPh sb="2" eb="3">
      <t>イシ</t>
    </rPh>
    <rPh sb="4" eb="5">
      <t>マチ</t>
    </rPh>
    <phoneticPr fontId="5"/>
  </si>
  <si>
    <t>天 栄 村</t>
    <rPh sb="0" eb="1">
      <t>テン</t>
    </rPh>
    <rPh sb="2" eb="3">
      <t>エイ</t>
    </rPh>
    <rPh sb="4" eb="5">
      <t>ムラ</t>
    </rPh>
    <phoneticPr fontId="5"/>
  </si>
  <si>
    <t>石 川 町</t>
    <rPh sb="0" eb="1">
      <t>イシ</t>
    </rPh>
    <rPh sb="2" eb="3">
      <t>カワ</t>
    </rPh>
    <rPh sb="4" eb="5">
      <t>マチ</t>
    </rPh>
    <phoneticPr fontId="5"/>
  </si>
  <si>
    <t>平 田 村</t>
    <rPh sb="0" eb="1">
      <t>タイラ</t>
    </rPh>
    <rPh sb="2" eb="3">
      <t>デン</t>
    </rPh>
    <rPh sb="4" eb="5">
      <t>ムラ</t>
    </rPh>
    <phoneticPr fontId="5"/>
  </si>
  <si>
    <t>浅 川 町</t>
    <rPh sb="0" eb="1">
      <t>アサ</t>
    </rPh>
    <rPh sb="2" eb="3">
      <t>カワ</t>
    </rPh>
    <rPh sb="4" eb="5">
      <t>マチ</t>
    </rPh>
    <phoneticPr fontId="5"/>
  </si>
  <si>
    <t>古 殿 町</t>
    <rPh sb="0" eb="1">
      <t>フル</t>
    </rPh>
    <rPh sb="2" eb="3">
      <t>トノ</t>
    </rPh>
    <rPh sb="4" eb="5">
      <t>マチ</t>
    </rPh>
    <phoneticPr fontId="5"/>
  </si>
  <si>
    <t>べんけいむぎ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</si>
</sst>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</numFmts>
  <fonts count="20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8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707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177" fontId="2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0" fontId="6" fillId="0" borderId="0" xfId="0" applyFont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shrinkToFit="1"/>
    </xf>
    <xf numFmtId="0" fontId="2" fillId="0" borderId="30" xfId="0" applyFont="1" applyFill="1" applyBorder="1" applyAlignment="1" applyProtection="1">
      <alignment shrinkToFit="1"/>
    </xf>
    <xf numFmtId="0" fontId="6" fillId="0" borderId="31" xfId="0" applyFont="1" applyFill="1" applyBorder="1" applyAlignment="1" applyProtection="1">
      <alignment horizont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10" xfId="0" applyNumberFormat="1" applyFont="1" applyFill="1" applyBorder="1" applyAlignment="1" applyProtection="1">
      <alignment shrinkToFit="1"/>
    </xf>
    <xf numFmtId="0" fontId="2" fillId="0" borderId="5" xfId="0" applyFont="1" applyFill="1" applyBorder="1" applyAlignment="1" applyProtection="1">
      <alignment shrinkToFit="1"/>
    </xf>
    <xf numFmtId="0" fontId="6" fillId="0" borderId="5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horizontal="center" shrinkToFit="1"/>
    </xf>
    <xf numFmtId="0" fontId="2" fillId="0" borderId="41" xfId="0" applyFont="1" applyFill="1" applyBorder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0" fontId="2" fillId="0" borderId="42" xfId="0" applyFont="1" applyFill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6" fillId="0" borderId="4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horizontal="right" shrinkToFit="1"/>
    </xf>
    <xf numFmtId="0" fontId="2" fillId="0" borderId="4" xfId="0" applyFont="1" applyFill="1" applyBorder="1" applyAlignment="1" applyProtection="1">
      <alignment horizontal="right" shrinkToFit="1"/>
    </xf>
    <xf numFmtId="0" fontId="2" fillId="0" borderId="43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horizontal="center" shrinkToFit="1"/>
    </xf>
    <xf numFmtId="0" fontId="2" fillId="0" borderId="1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0" fontId="2" fillId="0" borderId="41" xfId="0" applyFont="1" applyFill="1" applyBorder="1" applyAlignment="1" applyProtection="1">
      <alignment horizontal="right" shrinkToFit="1"/>
    </xf>
    <xf numFmtId="0" fontId="6" fillId="0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50" xfId="0" applyFont="1" applyFill="1" applyBorder="1" applyAlignment="1" applyProtection="1">
      <alignment horizontal="center" shrinkToFit="1"/>
    </xf>
    <xf numFmtId="0" fontId="2" fillId="0" borderId="51" xfId="0" applyFont="1" applyFill="1" applyBorder="1" applyAlignment="1" applyProtection="1">
      <alignment horizontal="center" shrinkToFit="1"/>
    </xf>
    <xf numFmtId="0" fontId="2" fillId="0" borderId="52" xfId="0" applyFont="1" applyFill="1" applyBorder="1" applyAlignment="1" applyProtection="1">
      <alignment horizontal="center" shrinkToFit="1"/>
    </xf>
    <xf numFmtId="0" fontId="2" fillId="0" borderId="53" xfId="0" applyFont="1" applyFill="1" applyBorder="1" applyAlignment="1" applyProtection="1">
      <alignment horizontal="center" vertical="center" shrinkToFit="1"/>
    </xf>
    <xf numFmtId="0" fontId="2" fillId="0" borderId="55" xfId="0" applyFont="1" applyFill="1" applyBorder="1" applyAlignment="1" applyProtection="1">
      <alignment horizontal="center" shrinkToFit="1"/>
    </xf>
    <xf numFmtId="0" fontId="6" fillId="0" borderId="13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1" xfId="0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/>
    </xf>
    <xf numFmtId="0" fontId="0" fillId="0" borderId="56" xfId="0" applyBorder="1" applyAlignment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55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right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top"/>
    </xf>
    <xf numFmtId="0" fontId="2" fillId="0" borderId="8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0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9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17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/>
    </xf>
    <xf numFmtId="178" fontId="2" fillId="0" borderId="78" xfId="0" applyNumberFormat="1" applyFont="1" applyFill="1" applyBorder="1" applyAlignment="1" applyProtection="1">
      <alignment horizontal="right"/>
    </xf>
    <xf numFmtId="178" fontId="2" fillId="0" borderId="81" xfId="0" applyNumberFormat="1" applyFont="1" applyFill="1" applyBorder="1" applyAlignment="1" applyProtection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62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25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178" fontId="2" fillId="0" borderId="29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0" fontId="0" fillId="0" borderId="13" xfId="0" applyBorder="1" applyAlignment="1">
      <alignment shrinkToFit="1"/>
    </xf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27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0" borderId="21" xfId="0" applyFont="1" applyFill="1" applyBorder="1" applyAlignment="1">
      <alignment horizontal="center" shrinkToFit="1"/>
    </xf>
    <xf numFmtId="0" fontId="0" fillId="0" borderId="0" xfId="0" applyFont="1"/>
    <xf numFmtId="0" fontId="0" fillId="0" borderId="0" xfId="0" applyFont="1" applyFill="1"/>
    <xf numFmtId="178" fontId="2" fillId="0" borderId="92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5" xfId="0" applyFont="1" applyFill="1" applyBorder="1" applyAlignment="1" applyProtection="1">
      <alignment horizontal="center" shrinkToFit="1"/>
    </xf>
    <xf numFmtId="0" fontId="2" fillId="0" borderId="94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/>
    <xf numFmtId="0" fontId="0" fillId="0" borderId="0" xfId="0" applyFill="1" applyBorder="1"/>
    <xf numFmtId="178" fontId="2" fillId="0" borderId="17" xfId="0" applyNumberFormat="1" applyFont="1" applyFill="1" applyBorder="1" applyAlignment="1" applyProtection="1">
      <alignment horizontal="right" shrinkToFit="1"/>
    </xf>
    <xf numFmtId="178" fontId="2" fillId="0" borderId="16" xfId="0" applyNumberFormat="1" applyFont="1" applyFill="1" applyBorder="1" applyAlignment="1" applyProtection="1">
      <alignment horizontal="right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5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5" xfId="1" applyNumberFormat="1" applyFont="1" applyBorder="1" applyAlignment="1">
      <alignment horizontal="center"/>
    </xf>
    <xf numFmtId="180" fontId="2" fillId="0" borderId="13" xfId="1" applyNumberFormat="1" applyFont="1" applyBorder="1" applyAlignment="1">
      <alignment horizontal="right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5" xfId="0" applyNumberFormat="1" applyBorder="1" applyAlignment="1">
      <alignment horizontal="center"/>
    </xf>
    <xf numFmtId="177" fontId="2" fillId="0" borderId="13" xfId="0" applyNumberFormat="1" applyFont="1" applyBorder="1" applyAlignment="1">
      <alignment horizontal="right"/>
    </xf>
    <xf numFmtId="177" fontId="0" fillId="0" borderId="0" xfId="0" applyNumberFormat="1"/>
    <xf numFmtId="0" fontId="4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53" xfId="0" applyFont="1" applyFill="1" applyBorder="1" applyAlignment="1" applyProtection="1">
      <alignment horizontal="center" shrinkToFit="1"/>
    </xf>
    <xf numFmtId="0" fontId="2" fillId="0" borderId="97" xfId="0" applyFont="1" applyFill="1" applyBorder="1" applyAlignment="1" applyProtection="1">
      <alignment horizontal="center" shrinkToFit="1"/>
    </xf>
    <xf numFmtId="0" fontId="2" fillId="0" borderId="97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shrinkToFit="1"/>
    </xf>
    <xf numFmtId="0" fontId="2" fillId="0" borderId="15" xfId="0" applyFont="1" applyFill="1" applyBorder="1" applyAlignment="1" applyProtection="1">
      <alignment horizontal="center"/>
    </xf>
    <xf numFmtId="0" fontId="16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2" applyFont="1" applyFill="1"/>
    <xf numFmtId="0" fontId="0" fillId="0" borderId="2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0" fillId="4" borderId="0" xfId="0" applyFont="1" applyFill="1"/>
    <xf numFmtId="0" fontId="2" fillId="0" borderId="58" xfId="0" applyFont="1" applyFill="1" applyBorder="1" applyAlignment="1">
      <alignment horizontal="right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09" xfId="0" applyFont="1" applyFill="1" applyBorder="1" applyAlignment="1">
      <alignment horizontal="center" vertical="center"/>
    </xf>
    <xf numFmtId="0" fontId="0" fillId="0" borderId="13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48" xfId="0" applyFont="1" applyFill="1" applyBorder="1" applyAlignment="1" applyProtection="1">
      <alignment horizontal="center" vertical="center" shrinkToFit="1"/>
    </xf>
    <xf numFmtId="0" fontId="2" fillId="0" borderId="68" xfId="0" applyFont="1" applyBorder="1" applyAlignment="1">
      <alignment vertical="center" shrinkToFit="1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83" xfId="0" applyFont="1" applyFill="1" applyBorder="1" applyAlignment="1" applyProtection="1">
      <alignment horizontal="center" shrinkToFit="1"/>
    </xf>
    <xf numFmtId="0" fontId="2" fillId="0" borderId="68" xfId="0" applyFont="1" applyFill="1" applyBorder="1" applyAlignment="1" applyProtection="1">
      <alignment vertical="center" wrapText="1" shrinkToFit="1"/>
    </xf>
    <xf numFmtId="0" fontId="4" fillId="0" borderId="68" xfId="0" applyFont="1" applyBorder="1"/>
    <xf numFmtId="0" fontId="2" fillId="0" borderId="68" xfId="0" applyFont="1" applyFill="1" applyBorder="1" applyAlignment="1" applyProtection="1">
      <alignment vertical="center" shrinkToFit="1"/>
    </xf>
    <xf numFmtId="0" fontId="4" fillId="0" borderId="21" xfId="0" applyFont="1" applyBorder="1"/>
    <xf numFmtId="0" fontId="0" fillId="0" borderId="10" xfId="0" applyFont="1" applyFill="1" applyBorder="1" applyAlignment="1" applyProtection="1">
      <alignment horizontal="center"/>
    </xf>
    <xf numFmtId="0" fontId="0" fillId="0" borderId="29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146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127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0" fillId="0" borderId="48" xfId="0" applyFont="1" applyFill="1" applyBorder="1" applyAlignment="1" applyProtection="1">
      <alignment horizontal="center"/>
    </xf>
    <xf numFmtId="0" fontId="0" fillId="0" borderId="131" xfId="0" applyFont="1" applyFill="1" applyBorder="1" applyAlignment="1" applyProtection="1">
      <alignment horizontal="center"/>
    </xf>
    <xf numFmtId="0" fontId="6" fillId="0" borderId="131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8" fontId="2" fillId="0" borderId="151" xfId="0" applyNumberFormat="1" applyFont="1" applyFill="1" applyBorder="1" applyAlignment="1" applyProtection="1"/>
    <xf numFmtId="178" fontId="2" fillId="0" borderId="18" xfId="0" applyNumberFormat="1" applyFont="1" applyFill="1" applyBorder="1" applyAlignment="1" applyProtection="1"/>
    <xf numFmtId="178" fontId="2" fillId="0" borderId="35" xfId="0" applyNumberFormat="1" applyFont="1" applyFill="1" applyBorder="1" applyAlignment="1" applyProtection="1"/>
    <xf numFmtId="178" fontId="2" fillId="0" borderId="61" xfId="0" applyNumberFormat="1" applyFont="1" applyFill="1" applyBorder="1" applyAlignment="1" applyProtection="1"/>
    <xf numFmtId="178" fontId="2" fillId="0" borderId="49" xfId="0" applyNumberFormat="1" applyFont="1" applyFill="1" applyBorder="1" applyAlignment="1"/>
    <xf numFmtId="0" fontId="0" fillId="0" borderId="152" xfId="0" applyFont="1" applyFill="1" applyBorder="1" applyAlignment="1" applyProtection="1">
      <alignment horizontal="center"/>
    </xf>
    <xf numFmtId="0" fontId="6" fillId="0" borderId="153" xfId="0" applyFont="1" applyFill="1" applyBorder="1" applyAlignment="1" applyProtection="1">
      <alignment horizontal="center"/>
    </xf>
    <xf numFmtId="178" fontId="2" fillId="0" borderId="154" xfId="0" applyNumberFormat="1" applyFont="1" applyFill="1" applyBorder="1" applyAlignment="1" applyProtection="1"/>
    <xf numFmtId="178" fontId="2" fillId="0" borderId="92" xfId="0" applyNumberFormat="1" applyFont="1" applyFill="1" applyBorder="1" applyAlignment="1" applyProtection="1"/>
    <xf numFmtId="178" fontId="2" fillId="0" borderId="32" xfId="0" applyNumberFormat="1" applyFont="1" applyFill="1" applyBorder="1" applyAlignment="1" applyProtection="1"/>
    <xf numFmtId="178" fontId="2" fillId="0" borderId="33" xfId="0" applyNumberFormat="1" applyFont="1" applyFill="1" applyBorder="1" applyAlignment="1" applyProtection="1"/>
    <xf numFmtId="178" fontId="2" fillId="0" borderId="98" xfId="0" applyNumberFormat="1" applyFont="1" applyFill="1" applyBorder="1" applyAlignment="1" applyProtection="1"/>
    <xf numFmtId="178" fontId="2" fillId="0" borderId="153" xfId="0" applyNumberFormat="1" applyFont="1" applyFill="1" applyBorder="1" applyAlignment="1"/>
    <xf numFmtId="0" fontId="0" fillId="0" borderId="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31" xfId="0" applyFont="1" applyFill="1" applyBorder="1" applyProtection="1"/>
    <xf numFmtId="177" fontId="2" fillId="0" borderId="13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4" fillId="0" borderId="22" xfId="0" applyFont="1" applyBorder="1"/>
    <xf numFmtId="178" fontId="2" fillId="0" borderId="152" xfId="0" applyNumberFormat="1" applyFont="1" applyFill="1" applyBorder="1" applyAlignment="1" applyProtection="1">
      <alignment horizontal="right"/>
    </xf>
    <xf numFmtId="178" fontId="2" fillId="0" borderId="33" xfId="0" applyNumberFormat="1" applyFont="1" applyFill="1" applyBorder="1" applyAlignment="1" applyProtection="1">
      <alignment horizontal="right"/>
    </xf>
    <xf numFmtId="178" fontId="2" fillId="0" borderId="60" xfId="0" applyNumberFormat="1" applyFont="1" applyFill="1" applyBorder="1" applyAlignment="1" applyProtection="1">
      <alignment horizontal="right"/>
    </xf>
    <xf numFmtId="178" fontId="2" fillId="0" borderId="56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 applyProtection="1">
      <alignment horizontal="right"/>
    </xf>
    <xf numFmtId="178" fontId="2" fillId="0" borderId="31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 applyProtection="1">
      <alignment horizontal="right"/>
    </xf>
    <xf numFmtId="178" fontId="2" fillId="0" borderId="22" xfId="0" applyNumberFormat="1" applyFont="1" applyFill="1" applyBorder="1" applyAlignment="1" applyProtection="1">
      <alignment horizontal="right"/>
      <protection locked="0"/>
    </xf>
    <xf numFmtId="178" fontId="2" fillId="0" borderId="14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177" fontId="2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177" fontId="0" fillId="0" borderId="0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left" vertical="center"/>
    </xf>
    <xf numFmtId="0" fontId="1" fillId="0" borderId="0" xfId="5"/>
    <xf numFmtId="0" fontId="17" fillId="0" borderId="0" xfId="5" applyFont="1" applyAlignment="1">
      <alignment vertical="center"/>
    </xf>
    <xf numFmtId="0" fontId="18" fillId="0" borderId="0" xfId="5" applyFont="1" applyAlignment="1"/>
    <xf numFmtId="0" fontId="0" fillId="0" borderId="5" xfId="0" applyFont="1" applyFill="1" applyBorder="1" applyAlignment="1" applyProtection="1">
      <alignment horizontal="center"/>
    </xf>
    <xf numFmtId="178" fontId="2" fillId="0" borderId="3" xfId="0" applyNumberFormat="1" applyFont="1" applyFill="1" applyBorder="1" applyAlignment="1" applyProtection="1">
      <alignment horizontal="center"/>
    </xf>
    <xf numFmtId="178" fontId="2" fillId="0" borderId="16" xfId="0" applyNumberFormat="1" applyFont="1" applyFill="1" applyBorder="1" applyAlignment="1">
      <alignment horizontal="right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shrinkToFi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2" applyFill="1"/>
    <xf numFmtId="0" fontId="2" fillId="0" borderId="102" xfId="2" applyFont="1" applyFill="1" applyBorder="1" applyAlignment="1">
      <alignment vertical="center" textRotation="255" shrinkToFit="1"/>
    </xf>
    <xf numFmtId="0" fontId="2" fillId="0" borderId="59" xfId="0" applyFont="1" applyFill="1" applyBorder="1" applyAlignment="1">
      <alignment vertical="center" textRotation="255" shrinkToFit="1"/>
    </xf>
    <xf numFmtId="0" fontId="2" fillId="0" borderId="96" xfId="0" applyFont="1" applyFill="1" applyBorder="1" applyAlignment="1">
      <alignment vertical="center" textRotation="255" shrinkToFit="1"/>
    </xf>
    <xf numFmtId="0" fontId="2" fillId="0" borderId="143" xfId="0" applyFont="1" applyFill="1" applyBorder="1" applyAlignment="1">
      <alignment vertical="center" textRotation="255" shrinkToFit="1"/>
    </xf>
    <xf numFmtId="0" fontId="2" fillId="0" borderId="15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157" xfId="0" applyFont="1" applyFill="1" applyBorder="1" applyAlignment="1">
      <alignment horizontal="right" vertical="center"/>
    </xf>
    <xf numFmtId="0" fontId="2" fillId="0" borderId="148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 applyProtection="1">
      <alignment horizontal="right" shrinkToFit="1"/>
    </xf>
    <xf numFmtId="177" fontId="2" fillId="0" borderId="21" xfId="0" applyNumberFormat="1" applyFont="1" applyFill="1" applyBorder="1" applyAlignment="1" applyProtection="1">
      <alignment horizontal="center" vertical="center"/>
    </xf>
    <xf numFmtId="177" fontId="2" fillId="0" borderId="36" xfId="0" applyNumberFormat="1" applyFont="1" applyFill="1" applyBorder="1" applyAlignment="1" applyProtection="1">
      <alignment horizontal="center" vertical="center"/>
    </xf>
    <xf numFmtId="0" fontId="2" fillId="0" borderId="59" xfId="2" applyFont="1" applyFill="1" applyBorder="1" applyAlignment="1">
      <alignment vertical="center" textRotation="255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177" fontId="2" fillId="3" borderId="18" xfId="0" applyNumberFormat="1" applyFont="1" applyFill="1" applyBorder="1" applyAlignment="1" applyProtection="1">
      <alignment horizontal="center" vertical="center" shrinkToFit="1"/>
    </xf>
    <xf numFmtId="177" fontId="2" fillId="3" borderId="35" xfId="0" applyNumberFormat="1" applyFont="1" applyFill="1" applyBorder="1" applyAlignment="1" applyProtection="1">
      <alignment horizontal="center" vertical="center"/>
    </xf>
    <xf numFmtId="0" fontId="9" fillId="0" borderId="157" xfId="0" applyFont="1" applyFill="1" applyBorder="1" applyAlignment="1" applyProtection="1">
      <alignment horizontal="center" vertical="center" shrinkToFit="1"/>
    </xf>
    <xf numFmtId="0" fontId="9" fillId="0" borderId="78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177" fontId="2" fillId="3" borderId="7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177" fontId="2" fillId="0" borderId="18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177" fontId="2" fillId="0" borderId="0" xfId="0" applyNumberFormat="1" applyFont="1" applyFill="1" applyBorder="1" applyAlignment="1" applyProtection="1"/>
    <xf numFmtId="0" fontId="2" fillId="0" borderId="0" xfId="0" applyFont="1" applyFill="1" applyAlignment="1"/>
    <xf numFmtId="0" fontId="2" fillId="0" borderId="11" xfId="0" applyFont="1" applyFill="1" applyBorder="1" applyAlignment="1" applyProtection="1">
      <alignment horizontal="right"/>
    </xf>
    <xf numFmtId="177" fontId="2" fillId="0" borderId="24" xfId="0" applyNumberFormat="1" applyFont="1" applyFill="1" applyBorder="1" applyAlignment="1" applyProtection="1">
      <alignment horizontal="right"/>
    </xf>
    <xf numFmtId="177" fontId="2" fillId="0" borderId="25" xfId="0" applyNumberFormat="1" applyFont="1" applyFill="1" applyBorder="1" applyAlignment="1" applyProtection="1">
      <alignment horizontal="right"/>
    </xf>
    <xf numFmtId="177" fontId="2" fillId="0" borderId="90" xfId="0" applyNumberFormat="1" applyFont="1" applyFill="1" applyBorder="1" applyAlignment="1" applyProtection="1">
      <alignment horizontal="right"/>
    </xf>
    <xf numFmtId="177" fontId="2" fillId="0" borderId="10" xfId="0" applyNumberFormat="1" applyFont="1" applyFill="1" applyBorder="1" applyAlignment="1" applyProtection="1">
      <alignment horizontal="right"/>
    </xf>
    <xf numFmtId="177" fontId="2" fillId="0" borderId="20" xfId="0" applyNumberFormat="1" applyFont="1" applyFill="1" applyBorder="1" applyAlignment="1" applyProtection="1">
      <alignment horizontal="right"/>
    </xf>
    <xf numFmtId="177" fontId="2" fillId="0" borderId="99" xfId="0" applyNumberFormat="1" applyFont="1" applyFill="1" applyBorder="1" applyAlignment="1" applyProtection="1">
      <alignment horizontal="right"/>
    </xf>
    <xf numFmtId="177" fontId="2" fillId="0" borderId="17" xfId="0" applyNumberFormat="1" applyFont="1" applyFill="1" applyBorder="1" applyAlignment="1" applyProtection="1">
      <alignment horizontal="right"/>
    </xf>
    <xf numFmtId="177" fontId="2" fillId="0" borderId="13" xfId="0" applyNumberFormat="1" applyFont="1" applyFill="1" applyBorder="1" applyAlignment="1">
      <alignment horizontal="right"/>
    </xf>
    <xf numFmtId="177" fontId="2" fillId="0" borderId="93" xfId="0" applyNumberFormat="1" applyFont="1" applyFill="1" applyBorder="1" applyAlignment="1" applyProtection="1">
      <alignment horizontal="right"/>
    </xf>
    <xf numFmtId="177" fontId="2" fillId="0" borderId="39" xfId="0" applyNumberFormat="1" applyFont="1" applyFill="1" applyBorder="1" applyAlignment="1">
      <alignment horizontal="right"/>
    </xf>
    <xf numFmtId="177" fontId="2" fillId="0" borderId="11" xfId="0" applyNumberFormat="1" applyFont="1" applyFill="1" applyBorder="1" applyAlignment="1" applyProtection="1">
      <alignment horizontal="right"/>
    </xf>
    <xf numFmtId="177" fontId="2" fillId="0" borderId="39" xfId="0" applyNumberFormat="1" applyFont="1" applyFill="1" applyBorder="1" applyAlignment="1" applyProtection="1">
      <alignment horizontal="right"/>
    </xf>
    <xf numFmtId="177" fontId="2" fillId="0" borderId="13" xfId="0" applyNumberFormat="1" applyFont="1" applyFill="1" applyBorder="1" applyAlignment="1" applyProtection="1">
      <alignment horizontal="right"/>
    </xf>
    <xf numFmtId="177" fontId="2" fillId="0" borderId="16" xfId="0" applyNumberFormat="1" applyFont="1" applyFill="1" applyBorder="1" applyAlignment="1" applyProtection="1">
      <alignment horizontal="right"/>
    </xf>
    <xf numFmtId="177" fontId="2" fillId="0" borderId="85" xfId="0" applyNumberFormat="1" applyFont="1" applyFill="1" applyBorder="1" applyAlignment="1" applyProtection="1">
      <alignment horizontal="right"/>
    </xf>
    <xf numFmtId="177" fontId="2" fillId="0" borderId="86" xfId="0" applyNumberFormat="1" applyFont="1" applyFill="1" applyBorder="1" applyAlignment="1" applyProtection="1">
      <alignment horizontal="right"/>
    </xf>
    <xf numFmtId="177" fontId="2" fillId="0" borderId="87" xfId="0" applyNumberFormat="1" applyFont="1" applyFill="1" applyBorder="1" applyAlignment="1" applyProtection="1">
      <alignment horizontal="right"/>
    </xf>
    <xf numFmtId="177" fontId="2" fillId="0" borderId="88" xfId="0" applyNumberFormat="1" applyFont="1" applyFill="1" applyBorder="1" applyAlignment="1" applyProtection="1">
      <alignment horizontal="right"/>
    </xf>
    <xf numFmtId="178" fontId="2" fillId="0" borderId="61" xfId="0" applyNumberFormat="1" applyFont="1" applyFill="1" applyBorder="1" applyAlignment="1">
      <alignment horizontal="right"/>
    </xf>
    <xf numFmtId="177" fontId="2" fillId="0" borderId="91" xfId="0" applyNumberFormat="1" applyFont="1" applyFill="1" applyBorder="1" applyAlignment="1" applyProtection="1">
      <alignment horizontal="right"/>
    </xf>
    <xf numFmtId="177" fontId="2" fillId="0" borderId="20" xfId="0" applyNumberFormat="1" applyFont="1" applyFill="1" applyBorder="1" applyAlignment="1" applyProtection="1">
      <alignment horizontal="right"/>
      <protection locked="0"/>
    </xf>
    <xf numFmtId="177" fontId="2" fillId="0" borderId="85" xfId="0" applyNumberFormat="1" applyFont="1" applyFill="1" applyBorder="1" applyAlignment="1" applyProtection="1">
      <alignment horizontal="right"/>
      <protection locked="0"/>
    </xf>
    <xf numFmtId="177" fontId="2" fillId="0" borderId="86" xfId="0" applyNumberFormat="1" applyFont="1" applyFill="1" applyBorder="1" applyAlignment="1" applyProtection="1">
      <alignment horizontal="right"/>
      <protection locked="0"/>
    </xf>
    <xf numFmtId="177" fontId="2" fillId="0" borderId="13" xfId="0" applyNumberFormat="1" applyFont="1" applyFill="1" applyBorder="1" applyAlignment="1" applyProtection="1">
      <alignment horizontal="right"/>
      <protection locked="0"/>
    </xf>
    <xf numFmtId="177" fontId="2" fillId="0" borderId="23" xfId="0" applyNumberFormat="1" applyFont="1" applyFill="1" applyBorder="1" applyAlignment="1" applyProtection="1">
      <alignment horizontal="right"/>
      <protection locked="0"/>
    </xf>
    <xf numFmtId="177" fontId="2" fillId="0" borderId="24" xfId="0" applyNumberFormat="1" applyFont="1" applyFill="1" applyBorder="1" applyAlignment="1" applyProtection="1">
      <alignment horizontal="right"/>
      <protection locked="0"/>
    </xf>
    <xf numFmtId="177" fontId="2" fillId="0" borderId="25" xfId="0" applyNumberFormat="1" applyFont="1" applyFill="1" applyBorder="1" applyAlignment="1" applyProtection="1">
      <alignment horizontal="right"/>
      <protection locked="0"/>
    </xf>
    <xf numFmtId="177" fontId="2" fillId="0" borderId="90" xfId="0" applyNumberFormat="1" applyFont="1" applyFill="1" applyBorder="1" applyAlignment="1" applyProtection="1">
      <alignment horizontal="right"/>
      <protection locked="0"/>
    </xf>
    <xf numFmtId="177" fontId="2" fillId="0" borderId="16" xfId="0" applyNumberFormat="1" applyFont="1" applyFill="1" applyBorder="1" applyAlignment="1" applyProtection="1">
      <alignment horizontal="right"/>
      <protection locked="0"/>
    </xf>
    <xf numFmtId="177" fontId="2" fillId="0" borderId="19" xfId="0" applyNumberFormat="1" applyFont="1" applyFill="1" applyBorder="1" applyAlignment="1" applyProtection="1">
      <alignment horizontal="right"/>
    </xf>
    <xf numFmtId="177" fontId="2" fillId="0" borderId="23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/>
    <xf numFmtId="177" fontId="4" fillId="0" borderId="0" xfId="0" applyNumberFormat="1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Alignment="1"/>
    <xf numFmtId="177" fontId="4" fillId="0" borderId="0" xfId="0" applyNumberFormat="1" applyFont="1" applyFill="1" applyAlignment="1"/>
    <xf numFmtId="0" fontId="9" fillId="0" borderId="0" xfId="0" applyFont="1" applyFill="1" applyAlignment="1"/>
    <xf numFmtId="0" fontId="2" fillId="0" borderId="2" xfId="0" applyFont="1" applyFill="1" applyBorder="1" applyAlignment="1" applyProtection="1"/>
    <xf numFmtId="0" fontId="2" fillId="0" borderId="1" xfId="0" applyFont="1" applyFill="1" applyBorder="1" applyAlignment="1" applyProtection="1"/>
    <xf numFmtId="0" fontId="2" fillId="0" borderId="4" xfId="0" applyFont="1" applyFill="1" applyBorder="1" applyAlignment="1" applyProtection="1"/>
    <xf numFmtId="0" fontId="2" fillId="0" borderId="11" xfId="0" applyFont="1" applyFill="1" applyBorder="1" applyAlignment="1" applyProtection="1"/>
    <xf numFmtId="0" fontId="2" fillId="0" borderId="9" xfId="0" applyFont="1" applyFill="1" applyBorder="1" applyAlignment="1" applyProtection="1"/>
    <xf numFmtId="0" fontId="2" fillId="0" borderId="15" xfId="0" applyFont="1" applyFill="1" applyBorder="1" applyAlignment="1" applyProtection="1"/>
    <xf numFmtId="0" fontId="2" fillId="0" borderId="17" xfId="0" applyFont="1" applyFill="1" applyBorder="1" applyAlignment="1" applyProtection="1"/>
    <xf numFmtId="0" fontId="2" fillId="0" borderId="16" xfId="0" applyFont="1" applyFill="1" applyBorder="1" applyAlignment="1" applyProtection="1"/>
    <xf numFmtId="0" fontId="2" fillId="0" borderId="17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182" fontId="2" fillId="0" borderId="81" xfId="0" applyNumberFormat="1" applyFont="1" applyFill="1" applyBorder="1" applyAlignment="1">
      <alignment horizontal="right" shrinkToFit="1"/>
    </xf>
    <xf numFmtId="179" fontId="2" fillId="0" borderId="81" xfId="0" applyNumberFormat="1" applyFont="1" applyFill="1" applyBorder="1" applyAlignment="1">
      <alignment horizontal="right" shrinkToFit="1"/>
    </xf>
    <xf numFmtId="182" fontId="2" fillId="0" borderId="82" xfId="0" applyNumberFormat="1" applyFont="1" applyFill="1" applyBorder="1" applyAlignment="1">
      <alignment horizontal="right" shrinkToFit="1"/>
    </xf>
    <xf numFmtId="182" fontId="2" fillId="0" borderId="158" xfId="0" applyNumberFormat="1" applyFont="1" applyFill="1" applyBorder="1" applyAlignment="1">
      <alignment horizontal="right" shrinkToFit="1"/>
    </xf>
    <xf numFmtId="182" fontId="2" fillId="0" borderId="17" xfId="3" applyNumberFormat="1" applyFont="1" applyFill="1" applyBorder="1" applyAlignment="1">
      <alignment horizontal="right" shrinkToFit="1"/>
    </xf>
    <xf numFmtId="182" fontId="2" fillId="0" borderId="17" xfId="0" applyNumberFormat="1" applyFont="1" applyFill="1" applyBorder="1" applyAlignment="1">
      <alignment horizontal="right" shrinkToFit="1"/>
    </xf>
    <xf numFmtId="182" fontId="2" fillId="0" borderId="12" xfId="0" applyNumberFormat="1" applyFont="1" applyFill="1" applyBorder="1" applyAlignment="1">
      <alignment horizontal="right" shrinkToFit="1"/>
    </xf>
    <xf numFmtId="182" fontId="2" fillId="0" borderId="60" xfId="0" applyNumberFormat="1" applyFont="1" applyFill="1" applyBorder="1" applyAlignment="1">
      <alignment horizontal="right" shrinkToFit="1"/>
    </xf>
    <xf numFmtId="182" fontId="2" fillId="0" borderId="13" xfId="3" applyNumberFormat="1" applyFont="1" applyFill="1" applyBorder="1" applyAlignment="1">
      <alignment horizontal="right" shrinkToFit="1"/>
    </xf>
    <xf numFmtId="182" fontId="2" fillId="0" borderId="13" xfId="0" applyNumberFormat="1" applyFont="1" applyFill="1" applyBorder="1" applyAlignment="1">
      <alignment horizontal="right" shrinkToFit="1"/>
    </xf>
    <xf numFmtId="182" fontId="2" fillId="0" borderId="14" xfId="0" applyNumberFormat="1" applyFont="1" applyFill="1" applyBorder="1" applyAlignment="1">
      <alignment horizontal="right" shrinkToFit="1"/>
    </xf>
    <xf numFmtId="182" fontId="2" fillId="0" borderId="59" xfId="0" applyNumberFormat="1" applyFont="1" applyFill="1" applyBorder="1" applyAlignment="1">
      <alignment horizontal="right" shrinkToFit="1"/>
    </xf>
    <xf numFmtId="182" fontId="2" fillId="0" borderId="13" xfId="2" applyNumberFormat="1" applyFont="1" applyFill="1" applyBorder="1" applyAlignment="1">
      <alignment horizontal="right" shrinkToFit="1"/>
    </xf>
    <xf numFmtId="182" fontId="2" fillId="0" borderId="14" xfId="2" applyNumberFormat="1" applyFont="1" applyFill="1" applyBorder="1" applyAlignment="1">
      <alignment horizontal="right" shrinkToFit="1"/>
    </xf>
    <xf numFmtId="182" fontId="2" fillId="0" borderId="15" xfId="2" applyNumberFormat="1" applyFont="1" applyFill="1" applyBorder="1" applyAlignment="1">
      <alignment horizontal="right" shrinkToFit="1"/>
    </xf>
    <xf numFmtId="182" fontId="2" fillId="0" borderId="83" xfId="2" applyNumberFormat="1" applyFont="1" applyFill="1" applyBorder="1" applyAlignment="1">
      <alignment horizontal="right" shrinkToFit="1"/>
    </xf>
    <xf numFmtId="182" fontId="2" fillId="0" borderId="141" xfId="0" applyNumberFormat="1" applyFont="1" applyFill="1" applyBorder="1" applyAlignment="1">
      <alignment horizontal="right" shrinkToFit="1"/>
    </xf>
    <xf numFmtId="182" fontId="2" fillId="0" borderId="16" xfId="0" applyNumberFormat="1" applyFont="1" applyFill="1" applyBorder="1" applyAlignment="1">
      <alignment horizontal="right" shrinkToFit="1"/>
    </xf>
    <xf numFmtId="182" fontId="2" fillId="0" borderId="83" xfId="0" applyNumberFormat="1" applyFont="1" applyFill="1" applyBorder="1" applyAlignment="1">
      <alignment horizontal="right" shrinkToFit="1"/>
    </xf>
    <xf numFmtId="182" fontId="2" fillId="0" borderId="96" xfId="0" applyNumberFormat="1" applyFont="1" applyFill="1" applyBorder="1" applyAlignment="1">
      <alignment horizontal="right" shrinkToFit="1"/>
    </xf>
    <xf numFmtId="177" fontId="2" fillId="0" borderId="62" xfId="0" applyNumberFormat="1" applyFont="1" applyFill="1" applyBorder="1" applyAlignment="1" applyProtection="1">
      <alignment horizontal="right"/>
    </xf>
    <xf numFmtId="177" fontId="2" fillId="0" borderId="92" xfId="0" applyNumberFormat="1" applyFont="1" applyFill="1" applyBorder="1" applyAlignment="1" applyProtection="1">
      <alignment horizontal="right"/>
    </xf>
    <xf numFmtId="177" fontId="2" fillId="0" borderId="35" xfId="0" applyNumberFormat="1" applyFont="1" applyFill="1" applyBorder="1" applyAlignment="1" applyProtection="1">
      <alignment horizontal="right"/>
    </xf>
    <xf numFmtId="177" fontId="2" fillId="0" borderId="32" xfId="0" applyNumberFormat="1" applyFont="1" applyFill="1" applyBorder="1" applyAlignment="1" applyProtection="1">
      <alignment horizontal="right"/>
    </xf>
    <xf numFmtId="177" fontId="2" fillId="0" borderId="15" xfId="0" applyNumberFormat="1" applyFont="1" applyFill="1" applyBorder="1" applyAlignment="1">
      <alignment horizontal="right"/>
    </xf>
    <xf numFmtId="177" fontId="2" fillId="0" borderId="49" xfId="0" applyNumberFormat="1" applyFont="1" applyFill="1" applyBorder="1" applyAlignment="1">
      <alignment horizontal="right"/>
    </xf>
    <xf numFmtId="177" fontId="2" fillId="0" borderId="153" xfId="0" applyNumberFormat="1" applyFont="1" applyFill="1" applyBorder="1" applyAlignment="1">
      <alignment horizontal="right"/>
    </xf>
    <xf numFmtId="177" fontId="2" fillId="0" borderId="29" xfId="0" applyNumberFormat="1" applyFont="1" applyFill="1" applyBorder="1" applyAlignment="1" applyProtection="1">
      <alignment horizontal="right"/>
    </xf>
    <xf numFmtId="177" fontId="2" fillId="0" borderId="1" xfId="0" applyNumberFormat="1" applyFont="1" applyFill="1" applyBorder="1" applyAlignment="1" applyProtection="1">
      <alignment horizontal="right"/>
    </xf>
    <xf numFmtId="177" fontId="2" fillId="0" borderId="152" xfId="0" applyNumberFormat="1" applyFont="1" applyFill="1" applyBorder="1" applyAlignment="1" applyProtection="1">
      <alignment horizontal="right"/>
    </xf>
    <xf numFmtId="177" fontId="2" fillId="0" borderId="78" xfId="0" applyNumberFormat="1" applyFont="1" applyFill="1" applyBorder="1" applyAlignment="1" applyProtection="1">
      <alignment horizontal="right"/>
    </xf>
    <xf numFmtId="177" fontId="2" fillId="0" borderId="36" xfId="0" applyNumberFormat="1" applyFont="1" applyFill="1" applyBorder="1" applyAlignment="1" applyProtection="1">
      <alignment horizontal="right"/>
    </xf>
    <xf numFmtId="177" fontId="2" fillId="0" borderId="155" xfId="0" applyNumberFormat="1" applyFont="1" applyFill="1" applyBorder="1" applyAlignment="1" applyProtection="1">
      <alignment horizontal="right"/>
    </xf>
    <xf numFmtId="177" fontId="2" fillId="0" borderId="16" xfId="0" applyNumberFormat="1" applyFont="1" applyFill="1" applyBorder="1" applyAlignment="1">
      <alignment horizontal="right"/>
    </xf>
    <xf numFmtId="177" fontId="2" fillId="0" borderId="61" xfId="0" applyNumberFormat="1" applyFont="1" applyFill="1" applyBorder="1" applyAlignment="1">
      <alignment horizontal="right"/>
    </xf>
    <xf numFmtId="177" fontId="2" fillId="0" borderId="33" xfId="0" applyNumberFormat="1" applyFont="1" applyFill="1" applyBorder="1" applyAlignment="1">
      <alignment horizontal="right"/>
    </xf>
    <xf numFmtId="177" fontId="2" fillId="0" borderId="61" xfId="0" applyNumberFormat="1" applyFont="1" applyFill="1" applyBorder="1" applyAlignment="1" applyProtection="1">
      <alignment horizontal="right"/>
    </xf>
    <xf numFmtId="177" fontId="2" fillId="0" borderId="66" xfId="0" applyNumberFormat="1" applyFont="1" applyFill="1" applyBorder="1" applyAlignment="1" applyProtection="1">
      <alignment horizontal="right"/>
    </xf>
    <xf numFmtId="177" fontId="2" fillId="0" borderId="67" xfId="0" applyNumberFormat="1" applyFont="1" applyFill="1" applyBorder="1" applyAlignment="1" applyProtection="1">
      <alignment horizontal="right"/>
    </xf>
    <xf numFmtId="177" fontId="2" fillId="0" borderId="18" xfId="0" applyNumberFormat="1" applyFont="1" applyFill="1" applyBorder="1" applyAlignment="1" applyProtection="1">
      <alignment horizontal="right"/>
    </xf>
    <xf numFmtId="177" fontId="2" fillId="0" borderId="37" xfId="0" applyNumberFormat="1" applyFont="1" applyFill="1" applyBorder="1" applyAlignment="1" applyProtection="1">
      <alignment horizontal="right"/>
    </xf>
    <xf numFmtId="177" fontId="2" fillId="0" borderId="12" xfId="0" applyNumberFormat="1" applyFont="1" applyFill="1" applyBorder="1" applyAlignment="1" applyProtection="1">
      <alignment horizontal="right"/>
    </xf>
    <xf numFmtId="177" fontId="2" fillId="0" borderId="14" xfId="0" applyNumberFormat="1" applyFont="1" applyFill="1" applyBorder="1" applyAlignment="1" applyProtection="1">
      <alignment horizontal="right"/>
    </xf>
    <xf numFmtId="177" fontId="2" fillId="0" borderId="38" xfId="0" applyNumberFormat="1" applyFont="1" applyFill="1" applyBorder="1" applyAlignment="1" applyProtection="1">
      <alignment horizontal="right"/>
    </xf>
    <xf numFmtId="177" fontId="2" fillId="0" borderId="73" xfId="0" applyNumberFormat="1" applyFont="1" applyFill="1" applyBorder="1" applyAlignment="1" applyProtection="1">
      <alignment horizontal="right"/>
    </xf>
    <xf numFmtId="177" fontId="2" fillId="0" borderId="89" xfId="0" applyNumberFormat="1" applyFont="1" applyFill="1" applyBorder="1" applyAlignment="1" applyProtection="1">
      <alignment horizontal="right"/>
    </xf>
    <xf numFmtId="177" fontId="2" fillId="0" borderId="149" xfId="0" applyNumberFormat="1" applyFont="1" applyFill="1" applyBorder="1" applyAlignment="1" applyProtection="1">
      <alignment horizontal="right"/>
    </xf>
    <xf numFmtId="177" fontId="2" fillId="0" borderId="8" xfId="0" applyNumberFormat="1" applyFont="1" applyFill="1" applyBorder="1" applyAlignment="1" applyProtection="1">
      <alignment horizontal="right"/>
    </xf>
    <xf numFmtId="177" fontId="2" fillId="3" borderId="17" xfId="0" applyNumberFormat="1" applyFont="1" applyFill="1" applyBorder="1" applyAlignment="1" applyProtection="1">
      <alignment horizontal="right"/>
    </xf>
    <xf numFmtId="177" fontId="2" fillId="3" borderId="13" xfId="0" applyNumberFormat="1" applyFont="1" applyFill="1" applyBorder="1" applyAlignment="1" applyProtection="1">
      <alignment horizontal="right"/>
    </xf>
    <xf numFmtId="177" fontId="2" fillId="3" borderId="25" xfId="0" applyNumberFormat="1" applyFont="1" applyFill="1" applyBorder="1" applyAlignment="1" applyProtection="1">
      <alignment horizontal="right"/>
    </xf>
    <xf numFmtId="177" fontId="2" fillId="0" borderId="49" xfId="0" applyNumberFormat="1" applyFont="1" applyFill="1" applyBorder="1" applyAlignment="1" applyProtection="1">
      <alignment horizontal="right"/>
    </xf>
    <xf numFmtId="177" fontId="2" fillId="3" borderId="16" xfId="0" applyNumberFormat="1" applyFont="1" applyFill="1" applyBorder="1" applyAlignment="1" applyProtection="1">
      <alignment horizontal="right"/>
    </xf>
    <xf numFmtId="177" fontId="2" fillId="0" borderId="56" xfId="0" applyNumberFormat="1" applyFont="1" applyFill="1" applyBorder="1" applyAlignment="1" applyProtection="1">
      <alignment horizontal="right"/>
    </xf>
    <xf numFmtId="177" fontId="2" fillId="0" borderId="125" xfId="0" applyNumberFormat="1" applyFont="1" applyFill="1" applyBorder="1" applyAlignment="1" applyProtection="1">
      <alignment horizontal="right"/>
    </xf>
    <xf numFmtId="177" fontId="2" fillId="0" borderId="35" xfId="0" applyNumberFormat="1" applyFont="1" applyFill="1" applyBorder="1" applyAlignment="1">
      <alignment horizontal="right"/>
    </xf>
    <xf numFmtId="177" fontId="2" fillId="0" borderId="150" xfId="0" applyNumberFormat="1" applyFont="1" applyFill="1" applyBorder="1" applyAlignment="1" applyProtection="1">
      <alignment horizontal="right"/>
    </xf>
    <xf numFmtId="177" fontId="2" fillId="0" borderId="7" xfId="0" applyNumberFormat="1" applyFont="1" applyFill="1" applyBorder="1" applyAlignment="1" applyProtection="1">
      <alignment horizontal="right"/>
    </xf>
    <xf numFmtId="177" fontId="2" fillId="0" borderId="21" xfId="0" applyNumberFormat="1" applyFont="1" applyFill="1" applyBorder="1" applyAlignment="1" applyProtection="1">
      <alignment horizontal="right"/>
    </xf>
    <xf numFmtId="177" fontId="2" fillId="0" borderId="22" xfId="0" applyNumberFormat="1" applyFont="1" applyFill="1" applyBorder="1" applyAlignment="1" applyProtection="1">
      <alignment horizontal="right"/>
    </xf>
    <xf numFmtId="180" fontId="2" fillId="0" borderId="78" xfId="1" applyNumberFormat="1" applyFont="1" applyBorder="1" applyAlignment="1">
      <alignment horizontal="right"/>
    </xf>
    <xf numFmtId="177" fontId="2" fillId="0" borderId="78" xfId="0" applyNumberFormat="1" applyFont="1" applyBorder="1" applyAlignment="1">
      <alignment horizontal="right"/>
    </xf>
    <xf numFmtId="179" fontId="0" fillId="0" borderId="78" xfId="0" applyNumberFormat="1" applyBorder="1" applyAlignment="1">
      <alignment horizontal="right"/>
    </xf>
    <xf numFmtId="179" fontId="0" fillId="0" borderId="84" xfId="0" applyNumberFormat="1" applyBorder="1" applyAlignment="1">
      <alignment horizontal="right"/>
    </xf>
    <xf numFmtId="178" fontId="2" fillId="0" borderId="25" xfId="0" applyNumberFormat="1" applyFont="1" applyFill="1" applyBorder="1" applyAlignment="1" applyProtection="1">
      <alignment horizontal="right"/>
    </xf>
    <xf numFmtId="178" fontId="2" fillId="0" borderId="86" xfId="0" applyNumberFormat="1" applyFont="1" applyFill="1" applyBorder="1" applyAlignment="1" applyProtection="1">
      <alignment horizontal="right"/>
    </xf>
    <xf numFmtId="178" fontId="2" fillId="0" borderId="89" xfId="0" applyNumberFormat="1" applyFont="1" applyFill="1" applyBorder="1" applyAlignment="1" applyProtection="1">
      <alignment horizontal="right"/>
    </xf>
    <xf numFmtId="178" fontId="2" fillId="0" borderId="90" xfId="0" applyNumberFormat="1" applyFont="1" applyFill="1" applyBorder="1" applyAlignment="1" applyProtection="1">
      <alignment horizontal="right"/>
    </xf>
    <xf numFmtId="178" fontId="2" fillId="0" borderId="34" xfId="0" applyNumberFormat="1" applyFont="1" applyFill="1" applyBorder="1" applyAlignment="1" applyProtection="1">
      <alignment horizontal="right"/>
    </xf>
    <xf numFmtId="178" fontId="2" fillId="0" borderId="39" xfId="0" applyNumberFormat="1" applyFont="1" applyFill="1" applyBorder="1" applyAlignment="1" applyProtection="1">
      <alignment horizontal="right"/>
    </xf>
    <xf numFmtId="178" fontId="2" fillId="0" borderId="40" xfId="0" applyNumberFormat="1" applyFont="1" applyFill="1" applyBorder="1" applyAlignment="1" applyProtection="1">
      <alignment horizontal="right"/>
    </xf>
    <xf numFmtId="178" fontId="2" fillId="0" borderId="38" xfId="0" applyNumberFormat="1" applyFont="1" applyFill="1" applyBorder="1" applyAlignment="1" applyProtection="1">
      <alignment horizontal="right"/>
    </xf>
    <xf numFmtId="178" fontId="2" fillId="0" borderId="74" xfId="0" applyNumberFormat="1" applyFont="1" applyFill="1" applyBorder="1" applyAlignment="1" applyProtection="1">
      <alignment horizontal="right"/>
    </xf>
    <xf numFmtId="178" fontId="2" fillId="0" borderId="4" xfId="0" applyNumberFormat="1" applyFont="1" applyFill="1" applyBorder="1" applyAlignment="1" applyProtection="1">
      <alignment horizontal="right"/>
    </xf>
    <xf numFmtId="178" fontId="2" fillId="0" borderId="43" xfId="0" applyNumberFormat="1" applyFont="1" applyFill="1" applyBorder="1" applyAlignment="1" applyProtection="1">
      <alignment horizontal="right"/>
    </xf>
    <xf numFmtId="178" fontId="2" fillId="0" borderId="8" xfId="0" applyNumberFormat="1" applyFont="1" applyFill="1" applyBorder="1" applyAlignment="1" applyProtection="1">
      <alignment horizontal="right"/>
    </xf>
    <xf numFmtId="178" fontId="2" fillId="0" borderId="11" xfId="0" applyNumberFormat="1" applyFont="1" applyFill="1" applyBorder="1" applyAlignment="1" applyProtection="1">
      <alignment horizontal="right"/>
    </xf>
    <xf numFmtId="178" fontId="2" fillId="0" borderId="41" xfId="0" applyNumberFormat="1" applyFont="1" applyFill="1" applyBorder="1" applyAlignment="1" applyProtection="1">
      <alignment horizontal="right"/>
    </xf>
    <xf numFmtId="177" fontId="2" fillId="0" borderId="0" xfId="0" applyNumberFormat="1" applyFont="1" applyFill="1" applyBorder="1" applyAlignment="1" applyProtection="1">
      <alignment horizontal="right"/>
    </xf>
    <xf numFmtId="177" fontId="2" fillId="0" borderId="4" xfId="0" applyNumberFormat="1" applyFont="1" applyFill="1" applyBorder="1" applyAlignment="1" applyProtection="1">
      <alignment horizontal="right"/>
    </xf>
    <xf numFmtId="177" fontId="2" fillId="0" borderId="43" xfId="0" applyNumberFormat="1" applyFont="1" applyFill="1" applyBorder="1" applyAlignment="1" applyProtection="1">
      <alignment horizontal="right"/>
    </xf>
    <xf numFmtId="177" fontId="2" fillId="0" borderId="63" xfId="0" applyNumberFormat="1" applyFont="1" applyFill="1" applyBorder="1" applyAlignment="1" applyProtection="1">
      <alignment horizontal="right"/>
    </xf>
    <xf numFmtId="177" fontId="2" fillId="0" borderId="64" xfId="0" applyNumberFormat="1" applyFont="1" applyFill="1" applyBorder="1" applyAlignment="1" applyProtection="1">
      <alignment horizontal="right"/>
    </xf>
    <xf numFmtId="177" fontId="2" fillId="0" borderId="15" xfId="0" applyNumberFormat="1" applyFont="1" applyFill="1" applyBorder="1" applyAlignment="1" applyProtection="1">
      <alignment horizontal="right"/>
    </xf>
    <xf numFmtId="177" fontId="2" fillId="0" borderId="65" xfId="0" applyNumberFormat="1" applyFont="1" applyFill="1" applyBorder="1" applyAlignment="1" applyProtection="1">
      <alignment horizontal="right"/>
    </xf>
    <xf numFmtId="177" fontId="2" fillId="0" borderId="68" xfId="0" applyNumberFormat="1" applyFont="1" applyFill="1" applyBorder="1" applyAlignment="1" applyProtection="1">
      <alignment horizontal="right"/>
    </xf>
    <xf numFmtId="177" fontId="2" fillId="0" borderId="95" xfId="0" applyNumberFormat="1" applyFont="1" applyFill="1" applyBorder="1" applyAlignment="1" applyProtection="1">
      <alignment horizontal="right"/>
    </xf>
    <xf numFmtId="177" fontId="2" fillId="0" borderId="69" xfId="0" applyNumberFormat="1" applyFont="1" applyFill="1" applyBorder="1" applyAlignment="1" applyProtection="1">
      <alignment horizontal="right"/>
    </xf>
    <xf numFmtId="177" fontId="2" fillId="0" borderId="70" xfId="0" applyNumberFormat="1" applyFont="1" applyFill="1" applyBorder="1" applyAlignment="1" applyProtection="1">
      <alignment horizontal="right"/>
    </xf>
    <xf numFmtId="177" fontId="2" fillId="0" borderId="71" xfId="0" applyNumberFormat="1" applyFont="1" applyFill="1" applyBorder="1" applyAlignment="1" applyProtection="1">
      <alignment horizontal="right"/>
    </xf>
    <xf numFmtId="177" fontId="2" fillId="0" borderId="72" xfId="0" applyNumberFormat="1" applyFont="1" applyFill="1" applyBorder="1" applyAlignment="1" applyProtection="1">
      <alignment horizontal="right"/>
    </xf>
    <xf numFmtId="177" fontId="2" fillId="0" borderId="75" xfId="0" applyNumberFormat="1" applyFont="1" applyFill="1" applyBorder="1" applyAlignment="1" applyProtection="1">
      <alignment horizontal="right"/>
    </xf>
    <xf numFmtId="177" fontId="2" fillId="0" borderId="76" xfId="0" applyNumberFormat="1" applyFont="1" applyFill="1" applyBorder="1" applyAlignment="1" applyProtection="1">
      <alignment horizontal="right"/>
    </xf>
    <xf numFmtId="177" fontId="2" fillId="0" borderId="77" xfId="0" applyNumberFormat="1" applyFont="1" applyFill="1" applyBorder="1" applyAlignment="1" applyProtection="1">
      <alignment horizontal="right"/>
    </xf>
    <xf numFmtId="177" fontId="2" fillId="0" borderId="74" xfId="0" applyNumberFormat="1" applyFont="1" applyFill="1" applyBorder="1" applyAlignment="1" applyProtection="1">
      <alignment horizontal="right"/>
    </xf>
    <xf numFmtId="177" fontId="2" fillId="0" borderId="34" xfId="0" applyNumberFormat="1" applyFont="1" applyFill="1" applyBorder="1" applyAlignment="1" applyProtection="1">
      <alignment horizontal="right"/>
    </xf>
    <xf numFmtId="177" fontId="2" fillId="0" borderId="21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>
      <alignment horizontal="right"/>
    </xf>
    <xf numFmtId="177" fontId="2" fillId="0" borderId="100" xfId="0" applyNumberFormat="1" applyFont="1" applyFill="1" applyBorder="1" applyAlignment="1" applyProtection="1">
      <alignment horizontal="right"/>
    </xf>
    <xf numFmtId="177" fontId="2" fillId="0" borderId="98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 shrinkToFit="1"/>
    </xf>
    <xf numFmtId="178" fontId="2" fillId="0" borderId="14" xfId="0" applyNumberFormat="1" applyFont="1" applyFill="1" applyBorder="1" applyAlignment="1" applyProtection="1">
      <alignment horizontal="right" shrinkToFit="1"/>
    </xf>
    <xf numFmtId="0" fontId="6" fillId="0" borderId="0" xfId="0" applyFont="1" applyFill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178" fontId="9" fillId="0" borderId="14" xfId="0" applyNumberFormat="1" applyFont="1" applyBorder="1" applyAlignment="1">
      <alignment horizontal="right"/>
    </xf>
    <xf numFmtId="178" fontId="9" fillId="0" borderId="56" xfId="0" applyNumberFormat="1" applyFont="1" applyFill="1" applyBorder="1" applyAlignment="1">
      <alignment horizontal="right"/>
    </xf>
    <xf numFmtId="177" fontId="2" fillId="0" borderId="17" xfId="0" applyNumberFormat="1" applyFont="1" applyFill="1" applyBorder="1" applyAlignment="1">
      <alignment horizontal="right"/>
    </xf>
    <xf numFmtId="178" fontId="9" fillId="0" borderId="12" xfId="0" applyNumberFormat="1" applyFont="1" applyFill="1" applyBorder="1" applyAlignment="1">
      <alignment horizontal="right"/>
    </xf>
    <xf numFmtId="178" fontId="9" fillId="0" borderId="14" xfId="0" applyNumberFormat="1" applyFont="1" applyFill="1" applyBorder="1" applyAlignment="1">
      <alignment horizontal="right"/>
    </xf>
    <xf numFmtId="177" fontId="2" fillId="0" borderId="155" xfId="0" applyNumberFormat="1" applyFont="1" applyFill="1" applyBorder="1" applyAlignment="1">
      <alignment horizontal="right"/>
    </xf>
    <xf numFmtId="177" fontId="2" fillId="0" borderId="32" xfId="0" applyNumberFormat="1" applyFont="1" applyFill="1" applyBorder="1" applyAlignment="1">
      <alignment horizontal="right"/>
    </xf>
    <xf numFmtId="177" fontId="2" fillId="0" borderId="84" xfId="0" applyNumberFormat="1" applyFont="1" applyFill="1" applyBorder="1" applyAlignment="1">
      <alignment horizontal="right"/>
    </xf>
    <xf numFmtId="177" fontId="2" fillId="0" borderId="26" xfId="0" applyNumberFormat="1" applyFont="1" applyFill="1" applyBorder="1" applyAlignment="1">
      <alignment horizontal="right"/>
    </xf>
    <xf numFmtId="177" fontId="2" fillId="0" borderId="14" xfId="0" applyNumberFormat="1" applyFont="1" applyFill="1" applyBorder="1" applyAlignment="1">
      <alignment horizontal="right"/>
    </xf>
    <xf numFmtId="177" fontId="2" fillId="0" borderId="27" xfId="0" applyNumberFormat="1" applyFont="1" applyFill="1" applyBorder="1" applyAlignment="1">
      <alignment horizontal="right"/>
    </xf>
    <xf numFmtId="177" fontId="2" fillId="0" borderId="56" xfId="0" applyNumberFormat="1" applyFont="1" applyFill="1" applyBorder="1" applyAlignment="1">
      <alignment horizontal="right"/>
    </xf>
    <xf numFmtId="177" fontId="2" fillId="0" borderId="28" xfId="0" applyNumberFormat="1" applyFont="1" applyFill="1" applyBorder="1" applyAlignment="1">
      <alignment horizontal="right"/>
    </xf>
    <xf numFmtId="177" fontId="2" fillId="0" borderId="12" xfId="0" applyNumberFormat="1" applyFont="1" applyFill="1" applyBorder="1" applyAlignment="1">
      <alignment horizontal="right"/>
    </xf>
    <xf numFmtId="177" fontId="2" fillId="0" borderId="27" xfId="0" applyNumberFormat="1" applyFont="1" applyFill="1" applyBorder="1" applyAlignment="1" applyProtection="1">
      <alignment horizontal="right"/>
    </xf>
    <xf numFmtId="177" fontId="2" fillId="0" borderId="26" xfId="0" applyNumberFormat="1" applyFont="1" applyFill="1" applyBorder="1" applyAlignment="1" applyProtection="1">
      <alignment horizontal="right"/>
      <protection locked="0"/>
    </xf>
    <xf numFmtId="177" fontId="2" fillId="0" borderId="79" xfId="0" applyNumberFormat="1" applyFont="1" applyFill="1" applyBorder="1" applyAlignment="1" applyProtection="1">
      <alignment horizontal="right"/>
      <protection locked="0"/>
    </xf>
    <xf numFmtId="177" fontId="2" fillId="0" borderId="27" xfId="0" applyNumberFormat="1" applyFont="1" applyFill="1" applyBorder="1" applyAlignment="1" applyProtection="1">
      <alignment horizontal="right"/>
      <protection locked="0"/>
    </xf>
    <xf numFmtId="177" fontId="2" fillId="0" borderId="84" xfId="0" applyNumberFormat="1" applyFont="1" applyFill="1" applyBorder="1" applyAlignment="1" applyProtection="1">
      <alignment horizontal="right"/>
      <protection locked="0"/>
    </xf>
    <xf numFmtId="177" fontId="2" fillId="0" borderId="14" xfId="0" applyNumberFormat="1" applyFont="1" applyFill="1" applyBorder="1" applyAlignment="1" applyProtection="1">
      <alignment horizontal="right"/>
      <protection locked="0"/>
    </xf>
    <xf numFmtId="177" fontId="2" fillId="0" borderId="56" xfId="0" applyNumberFormat="1" applyFont="1" applyFill="1" applyBorder="1" applyAlignment="1" applyProtection="1">
      <alignment horizontal="right"/>
      <protection locked="0"/>
    </xf>
    <xf numFmtId="177" fontId="2" fillId="0" borderId="28" xfId="0" applyNumberFormat="1" applyFont="1" applyFill="1" applyBorder="1" applyAlignment="1" applyProtection="1">
      <alignment horizontal="right"/>
      <protection locked="0"/>
    </xf>
    <xf numFmtId="177" fontId="2" fillId="0" borderId="146" xfId="0" applyNumberFormat="1" applyFont="1" applyFill="1" applyBorder="1" applyAlignment="1" applyProtection="1">
      <alignment horizontal="right"/>
    </xf>
    <xf numFmtId="177" fontId="2" fillId="0" borderId="60" xfId="0" applyNumberFormat="1" applyFont="1" applyFill="1" applyBorder="1" applyAlignment="1">
      <alignment horizontal="right"/>
    </xf>
    <xf numFmtId="177" fontId="2" fillId="0" borderId="31" xfId="0" applyNumberFormat="1" applyFont="1" applyFill="1" applyBorder="1" applyAlignment="1">
      <alignment horizontal="right"/>
    </xf>
    <xf numFmtId="177" fontId="2" fillId="0" borderId="83" xfId="0" applyNumberFormat="1" applyFont="1" applyFill="1" applyBorder="1" applyAlignment="1">
      <alignment horizontal="right"/>
    </xf>
    <xf numFmtId="0" fontId="2" fillId="0" borderId="13" xfId="0" applyFont="1" applyFill="1" applyBorder="1" applyAlignment="1" applyProtection="1">
      <alignment horizontal="center"/>
    </xf>
    <xf numFmtId="0" fontId="2" fillId="0" borderId="81" xfId="0" applyFont="1" applyBorder="1" applyAlignment="1">
      <alignment horizontal="center" shrinkToFit="1"/>
    </xf>
    <xf numFmtId="0" fontId="2" fillId="0" borderId="17" xfId="0" applyFont="1" applyBorder="1" applyAlignment="1">
      <alignment horizontal="center" shrinkToFit="1"/>
    </xf>
    <xf numFmtId="0" fontId="2" fillId="0" borderId="13" xfId="0" applyFont="1" applyFill="1" applyBorder="1" applyAlignment="1">
      <alignment horizontal="center" shrinkToFit="1"/>
    </xf>
    <xf numFmtId="0" fontId="2" fillId="0" borderId="13" xfId="2" applyFont="1" applyFill="1" applyBorder="1" applyAlignment="1">
      <alignment horizontal="center" shrinkToFit="1"/>
    </xf>
    <xf numFmtId="0" fontId="2" fillId="0" borderId="49" xfId="2" applyFont="1" applyFill="1" applyBorder="1" applyAlignment="1">
      <alignment horizontal="center" shrinkToFit="1"/>
    </xf>
    <xf numFmtId="0" fontId="2" fillId="0" borderId="81" xfId="0" applyNumberFormat="1" applyFont="1" applyFill="1" applyBorder="1" applyAlignment="1">
      <alignment horizontal="center" shrinkToFit="1"/>
    </xf>
    <xf numFmtId="0" fontId="2" fillId="0" borderId="17" xfId="0" applyNumberFormat="1" applyFont="1" applyFill="1" applyBorder="1" applyAlignment="1">
      <alignment horizontal="center" shrinkToFit="1"/>
    </xf>
    <xf numFmtId="0" fontId="2" fillId="0" borderId="13" xfId="0" applyNumberFormat="1" applyFont="1" applyFill="1" applyBorder="1" applyAlignment="1">
      <alignment horizontal="center" shrinkToFit="1"/>
    </xf>
    <xf numFmtId="0" fontId="2" fillId="0" borderId="13" xfId="2" applyNumberFormat="1" applyFont="1" applyFill="1" applyBorder="1" applyAlignment="1">
      <alignment horizontal="center" shrinkToFit="1"/>
    </xf>
    <xf numFmtId="0" fontId="2" fillId="0" borderId="15" xfId="2" applyNumberFormat="1" applyFont="1" applyFill="1" applyBorder="1" applyAlignment="1">
      <alignment horizontal="center" shrinkToFit="1"/>
    </xf>
    <xf numFmtId="177" fontId="2" fillId="0" borderId="61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2" fillId="0" borderId="159" xfId="0" applyFont="1" applyFill="1" applyBorder="1" applyAlignment="1" applyProtection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center" shrinkToFit="1"/>
    </xf>
    <xf numFmtId="0" fontId="2" fillId="0" borderId="160" xfId="0" applyFont="1" applyFill="1" applyBorder="1" applyAlignment="1" applyProtection="1">
      <alignment horizontal="center" vertical="center" shrinkToFit="1"/>
    </xf>
    <xf numFmtId="0" fontId="2" fillId="0" borderId="148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 applyProtection="1">
      <alignment horizontal="center" vertical="center" shrinkToFit="1"/>
    </xf>
    <xf numFmtId="177" fontId="2" fillId="0" borderId="161" xfId="0" applyNumberFormat="1" applyFont="1" applyFill="1" applyBorder="1" applyAlignment="1" applyProtection="1">
      <alignment horizontal="right"/>
    </xf>
    <xf numFmtId="0" fontId="17" fillId="0" borderId="0" xfId="5" applyFon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2" fillId="0" borderId="101" xfId="0" applyNumberFormat="1" applyFont="1" applyFill="1" applyBorder="1" applyAlignment="1" applyProtection="1">
      <alignment horizontal="center" vertical="center" textRotation="255"/>
    </xf>
    <xf numFmtId="177" fontId="2" fillId="0" borderId="54" xfId="0" applyNumberFormat="1" applyFont="1" applyFill="1" applyBorder="1" applyAlignment="1" applyProtection="1">
      <alignment horizontal="center" vertical="center" textRotation="255"/>
    </xf>
    <xf numFmtId="177" fontId="2" fillId="0" borderId="102" xfId="0" applyNumberFormat="1" applyFont="1" applyFill="1" applyBorder="1" applyAlignment="1" applyProtection="1">
      <alignment horizontal="center" vertical="center" textRotation="255"/>
    </xf>
    <xf numFmtId="177" fontId="2" fillId="0" borderId="114" xfId="0" applyNumberFormat="1" applyFont="1" applyFill="1" applyBorder="1" applyAlignment="1" applyProtection="1">
      <alignment horizontal="right"/>
    </xf>
    <xf numFmtId="177" fontId="2" fillId="0" borderId="115" xfId="0" applyNumberFormat="1" applyFont="1" applyFill="1" applyBorder="1" applyAlignment="1" applyProtection="1">
      <alignment horizontal="right"/>
    </xf>
    <xf numFmtId="177" fontId="2" fillId="0" borderId="116" xfId="0" applyNumberFormat="1" applyFont="1" applyFill="1" applyBorder="1" applyAlignment="1">
      <alignment horizontal="right"/>
    </xf>
    <xf numFmtId="177" fontId="2" fillId="0" borderId="49" xfId="0" applyNumberFormat="1" applyFont="1" applyFill="1" applyBorder="1" applyAlignment="1" applyProtection="1">
      <alignment horizontal="center" vertical="center"/>
    </xf>
    <xf numFmtId="177" fontId="2" fillId="0" borderId="98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/>
    </xf>
    <xf numFmtId="178" fontId="2" fillId="0" borderId="114" xfId="0" applyNumberFormat="1" applyFont="1" applyFill="1" applyBorder="1" applyAlignment="1" applyProtection="1">
      <alignment horizontal="right"/>
      <protection locked="0"/>
    </xf>
    <xf numFmtId="178" fontId="2" fillId="0" borderId="115" xfId="0" applyNumberFormat="1" applyFont="1" applyFill="1" applyBorder="1" applyAlignment="1" applyProtection="1">
      <alignment horizontal="right"/>
      <protection locked="0"/>
    </xf>
    <xf numFmtId="177" fontId="2" fillId="0" borderId="61" xfId="0" applyNumberFormat="1" applyFont="1" applyFill="1" applyBorder="1" applyAlignment="1" applyProtection="1">
      <alignment horizontal="center" vertical="center"/>
    </xf>
    <xf numFmtId="177" fontId="2" fillId="0" borderId="98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78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center" shrinkToFit="1"/>
    </xf>
    <xf numFmtId="0" fontId="2" fillId="0" borderId="72" xfId="0" applyFont="1" applyFill="1" applyBorder="1" applyAlignment="1" applyProtection="1">
      <alignment horizontal="center" shrinkToFit="1"/>
    </xf>
    <xf numFmtId="0" fontId="2" fillId="0" borderId="39" xfId="0" applyFont="1" applyFill="1" applyBorder="1" applyAlignment="1" applyProtection="1">
      <alignment horizontal="center" shrinkToFit="1"/>
    </xf>
    <xf numFmtId="0" fontId="2" fillId="0" borderId="104" xfId="0" applyFont="1" applyFill="1" applyBorder="1" applyAlignment="1" applyProtection="1">
      <alignment horizontal="center" vertical="center"/>
    </xf>
    <xf numFmtId="0" fontId="2" fillId="0" borderId="105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/>
    </xf>
    <xf numFmtId="0" fontId="2" fillId="0" borderId="106" xfId="0" applyFont="1" applyFill="1" applyBorder="1" applyAlignment="1" applyProtection="1">
      <alignment horizontal="center" vertical="center"/>
    </xf>
    <xf numFmtId="0" fontId="2" fillId="0" borderId="107" xfId="0" applyFont="1" applyFill="1" applyBorder="1" applyAlignment="1" applyProtection="1">
      <alignment horizontal="center" vertical="center"/>
    </xf>
    <xf numFmtId="0" fontId="2" fillId="0" borderId="108" xfId="0" applyFont="1" applyFill="1" applyBorder="1" applyAlignment="1" applyProtection="1">
      <alignment horizontal="center" vertical="center"/>
    </xf>
    <xf numFmtId="0" fontId="2" fillId="0" borderId="109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104" xfId="0" applyFont="1" applyFill="1" applyBorder="1" applyAlignment="1" applyProtection="1">
      <alignment horizontal="center" vertical="center" textRotation="255" shrinkToFit="1"/>
    </xf>
    <xf numFmtId="0" fontId="2" fillId="0" borderId="58" xfId="0" applyFont="1" applyFill="1" applyBorder="1" applyAlignment="1" applyProtection="1">
      <alignment horizontal="center" vertical="center" textRotation="255" shrinkToFit="1"/>
    </xf>
    <xf numFmtId="0" fontId="2" fillId="0" borderId="57" xfId="0" applyFont="1" applyFill="1" applyBorder="1" applyAlignment="1" applyProtection="1">
      <alignment horizontal="center" vertical="center" textRotation="255" shrinkToFit="1"/>
    </xf>
    <xf numFmtId="0" fontId="2" fillId="0" borderId="62" xfId="0" applyFont="1" applyFill="1" applyBorder="1" applyAlignment="1" applyProtection="1">
      <alignment horizontal="center" shrinkToFit="1"/>
    </xf>
    <xf numFmtId="0" fontId="2" fillId="0" borderId="68" xfId="0" applyFont="1" applyFill="1" applyBorder="1" applyAlignment="1" applyProtection="1">
      <alignment horizontal="center" shrinkToFit="1"/>
    </xf>
    <xf numFmtId="0" fontId="2" fillId="0" borderId="99" xfId="0" applyFont="1" applyFill="1" applyBorder="1" applyAlignment="1" applyProtection="1">
      <alignment horizontal="center" shrinkToFit="1"/>
    </xf>
    <xf numFmtId="0" fontId="2" fillId="0" borderId="101" xfId="0" applyFont="1" applyFill="1" applyBorder="1" applyAlignment="1">
      <alignment horizontal="center" vertical="center" textRotation="255"/>
    </xf>
    <xf numFmtId="0" fontId="2" fillId="0" borderId="54" xfId="0" applyFont="1" applyFill="1" applyBorder="1" applyAlignment="1">
      <alignment horizontal="center" vertical="center" textRotation="255"/>
    </xf>
    <xf numFmtId="0" fontId="2" fillId="0" borderId="102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8" fontId="2" fillId="0" borderId="110" xfId="0" applyNumberFormat="1" applyFont="1" applyFill="1" applyBorder="1" applyAlignment="1" applyProtection="1">
      <alignment horizontal="right"/>
    </xf>
    <xf numFmtId="178" fontId="2" fillId="0" borderId="111" xfId="0" applyNumberFormat="1" applyFont="1" applyFill="1" applyBorder="1" applyAlignment="1" applyProtection="1">
      <alignment horizontal="right"/>
    </xf>
    <xf numFmtId="178" fontId="2" fillId="0" borderId="112" xfId="0" applyNumberFormat="1" applyFont="1" applyFill="1" applyBorder="1" applyAlignment="1" applyProtection="1">
      <alignment horizontal="right"/>
    </xf>
    <xf numFmtId="178" fontId="2" fillId="0" borderId="113" xfId="0" applyNumberFormat="1" applyFont="1" applyFill="1" applyBorder="1" applyAlignment="1" applyProtection="1">
      <alignment horizontal="right"/>
    </xf>
    <xf numFmtId="178" fontId="2" fillId="0" borderId="136" xfId="0" applyNumberFormat="1" applyFont="1" applyFill="1" applyBorder="1" applyAlignment="1" applyProtection="1">
      <alignment horizontal="right"/>
    </xf>
    <xf numFmtId="178" fontId="2" fillId="0" borderId="156" xfId="0" applyNumberFormat="1" applyFont="1" applyFill="1" applyBorder="1" applyAlignment="1" applyProtection="1">
      <alignment horizontal="right"/>
    </xf>
    <xf numFmtId="177" fontId="2" fillId="0" borderId="117" xfId="0" applyNumberFormat="1" applyFont="1" applyFill="1" applyBorder="1" applyAlignment="1" applyProtection="1">
      <alignment horizontal="right"/>
    </xf>
    <xf numFmtId="178" fontId="2" fillId="0" borderId="114" xfId="0" applyNumberFormat="1" applyFont="1" applyFill="1" applyBorder="1" applyAlignment="1" applyProtection="1">
      <alignment horizontal="right"/>
    </xf>
    <xf numFmtId="178" fontId="2" fillId="0" borderId="115" xfId="0" applyNumberFormat="1" applyFont="1" applyFill="1" applyBorder="1" applyAlignment="1" applyProtection="1">
      <alignment horizontal="right"/>
    </xf>
    <xf numFmtId="178" fontId="2" fillId="0" borderId="117" xfId="0" applyNumberFormat="1" applyFont="1" applyFill="1" applyBorder="1" applyAlignment="1" applyProtection="1">
      <alignment horizontal="right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96" xfId="0" applyNumberFormat="1" applyFont="1" applyFill="1" applyBorder="1" applyAlignment="1" applyProtection="1">
      <alignment horizontal="center" vertical="center" textRotation="255"/>
    </xf>
    <xf numFmtId="177" fontId="2" fillId="0" borderId="59" xfId="0" applyNumberFormat="1" applyFont="1" applyFill="1" applyBorder="1" applyAlignment="1" applyProtection="1">
      <alignment horizontal="center" vertical="center" textRotation="255"/>
    </xf>
    <xf numFmtId="177" fontId="2" fillId="0" borderId="141" xfId="0" applyNumberFormat="1" applyFont="1" applyFill="1" applyBorder="1" applyAlignment="1" applyProtection="1">
      <alignment horizontal="center" vertical="center" textRotation="255"/>
    </xf>
    <xf numFmtId="177" fontId="2" fillId="0" borderId="17" xfId="0" applyNumberFormat="1" applyFont="1" applyFill="1" applyBorder="1" applyAlignment="1" applyProtection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 textRotation="255" shrinkToFit="1"/>
    </xf>
    <xf numFmtId="0" fontId="2" fillId="0" borderId="62" xfId="0" applyFont="1" applyFill="1" applyBorder="1" applyAlignment="1" applyProtection="1">
      <alignment horizontal="center"/>
    </xf>
    <xf numFmtId="0" fontId="6" fillId="0" borderId="68" xfId="0" applyFont="1" applyFill="1" applyBorder="1" applyAlignment="1">
      <alignment horizontal="center"/>
    </xf>
    <xf numFmtId="0" fontId="6" fillId="0" borderId="99" xfId="0" applyFont="1" applyFill="1" applyBorder="1" applyAlignment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6" fillId="0" borderId="39" xfId="0" applyFont="1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Alignment="1"/>
    <xf numFmtId="177" fontId="2" fillId="0" borderId="59" xfId="0" applyNumberFormat="1" applyFont="1" applyFill="1" applyBorder="1" applyAlignment="1">
      <alignment horizontal="center" vertical="center" textRotation="255"/>
    </xf>
    <xf numFmtId="177" fontId="2" fillId="0" borderId="141" xfId="0" applyNumberFormat="1" applyFont="1" applyFill="1" applyBorder="1" applyAlignment="1">
      <alignment horizontal="center" vertical="center" textRotation="255"/>
    </xf>
    <xf numFmtId="177" fontId="2" fillId="0" borderId="13" xfId="0" applyNumberFormat="1" applyFont="1" applyFill="1" applyBorder="1" applyAlignment="1">
      <alignment horizontal="center" vertical="center"/>
    </xf>
    <xf numFmtId="177" fontId="2" fillId="0" borderId="136" xfId="0" applyNumberFormat="1" applyFont="1" applyFill="1" applyBorder="1" applyAlignment="1" applyProtection="1">
      <alignment horizontal="right"/>
    </xf>
    <xf numFmtId="177" fontId="2" fillId="0" borderId="137" xfId="0" applyNumberFormat="1" applyFont="1" applyBorder="1" applyAlignment="1">
      <alignment horizontal="right"/>
    </xf>
    <xf numFmtId="177" fontId="2" fillId="0" borderId="138" xfId="0" applyNumberFormat="1" applyFont="1" applyBorder="1" applyAlignment="1">
      <alignment horizontal="right"/>
    </xf>
    <xf numFmtId="177" fontId="2" fillId="0" borderId="112" xfId="0" applyNumberFormat="1" applyFont="1" applyFill="1" applyBorder="1" applyAlignment="1" applyProtection="1">
      <alignment horizontal="right"/>
    </xf>
    <xf numFmtId="177" fontId="2" fillId="0" borderId="119" xfId="0" applyNumberFormat="1" applyFont="1" applyBorder="1" applyAlignment="1">
      <alignment horizontal="right"/>
    </xf>
    <xf numFmtId="177" fontId="2" fillId="0" borderId="120" xfId="0" applyNumberFormat="1" applyFont="1" applyBorder="1" applyAlignment="1">
      <alignment horizontal="right"/>
    </xf>
    <xf numFmtId="0" fontId="2" fillId="0" borderId="122" xfId="0" applyFont="1" applyFill="1" applyBorder="1" applyAlignment="1" applyProtection="1">
      <alignment horizontal="center" vertical="center" textRotation="255" shrinkToFit="1"/>
    </xf>
    <xf numFmtId="0" fontId="2" fillId="0" borderId="123" xfId="0" applyFont="1" applyFill="1" applyBorder="1" applyAlignment="1" applyProtection="1">
      <alignment horizontal="center" vertical="center" textRotation="255" shrinkToFit="1"/>
    </xf>
    <xf numFmtId="0" fontId="2" fillId="0" borderId="124" xfId="0" applyFont="1" applyFill="1" applyBorder="1" applyAlignment="1" applyProtection="1">
      <alignment horizontal="center" vertical="center" textRotation="255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125" xfId="0" applyFont="1" applyFill="1" applyBorder="1" applyAlignment="1" applyProtection="1">
      <alignment horizontal="center" vertical="center" shrinkToFit="1"/>
    </xf>
    <xf numFmtId="0" fontId="2" fillId="0" borderId="126" xfId="0" applyFont="1" applyBorder="1" applyAlignment="1">
      <alignment horizontal="center" vertical="center" shrinkToFit="1"/>
    </xf>
    <xf numFmtId="0" fontId="2" fillId="0" borderId="127" xfId="0" applyFont="1" applyBorder="1" applyAlignment="1">
      <alignment horizontal="center" vertical="center" shrinkToFit="1"/>
    </xf>
    <xf numFmtId="0" fontId="2" fillId="0" borderId="85" xfId="0" applyFont="1" applyFill="1" applyBorder="1" applyAlignment="1" applyProtection="1">
      <alignment horizontal="center" vertical="center" shrinkToFit="1"/>
    </xf>
    <xf numFmtId="0" fontId="2" fillId="0" borderId="128" xfId="0" applyFont="1" applyFill="1" applyBorder="1" applyAlignment="1" applyProtection="1">
      <alignment horizontal="center" vertical="center" shrinkToFit="1"/>
    </xf>
    <xf numFmtId="0" fontId="2" fillId="0" borderId="12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30" xfId="0" applyFont="1" applyBorder="1" applyAlignment="1">
      <alignment horizontal="center" vertical="center" shrinkToFit="1"/>
    </xf>
    <xf numFmtId="0" fontId="2" fillId="0" borderId="131" xfId="0" applyFont="1" applyFill="1" applyBorder="1" applyAlignment="1" applyProtection="1">
      <alignment horizontal="center" vertical="center" textRotation="255" shrinkToFit="1"/>
    </xf>
    <xf numFmtId="0" fontId="2" fillId="0" borderId="131" xfId="0" applyFont="1" applyFill="1" applyBorder="1" applyAlignment="1">
      <alignment horizontal="center" vertical="center" textRotation="255" shrinkToFit="1"/>
    </xf>
    <xf numFmtId="0" fontId="2" fillId="0" borderId="148" xfId="0" applyFont="1" applyFill="1" applyBorder="1" applyAlignment="1" applyProtection="1">
      <alignment horizontal="center" vertical="center" textRotation="255" shrinkToFit="1"/>
    </xf>
    <xf numFmtId="0" fontId="2" fillId="0" borderId="148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161" xfId="0" applyFont="1" applyFill="1" applyBorder="1" applyAlignment="1">
      <alignment horizontal="center" vertical="center" textRotation="255" shrinkToFit="1"/>
    </xf>
    <xf numFmtId="0" fontId="2" fillId="0" borderId="157" xfId="0" applyFont="1" applyFill="1" applyBorder="1" applyAlignment="1" applyProtection="1">
      <alignment horizontal="center" vertical="center" shrinkToFit="1"/>
    </xf>
    <xf numFmtId="0" fontId="2" fillId="0" borderId="132" xfId="0" applyFont="1" applyFill="1" applyBorder="1" applyAlignment="1">
      <alignment horizontal="center" vertical="center" shrinkToFit="1"/>
    </xf>
    <xf numFmtId="0" fontId="2" fillId="0" borderId="132" xfId="0" applyFont="1" applyFill="1" applyBorder="1" applyAlignment="1" applyProtection="1">
      <alignment horizontal="center" vertical="center" textRotation="255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103" xfId="0" applyFont="1" applyBorder="1" applyAlignment="1">
      <alignment horizontal="center" vertical="center" shrinkToFit="1"/>
    </xf>
    <xf numFmtId="0" fontId="2" fillId="0" borderId="10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177" fontId="2" fillId="0" borderId="117" xfId="0" applyNumberFormat="1" applyFont="1" applyFill="1" applyBorder="1" applyAlignment="1">
      <alignment horizontal="right"/>
    </xf>
    <xf numFmtId="177" fontId="2" fillId="0" borderId="118" xfId="0" applyNumberFormat="1" applyFont="1" applyFill="1" applyBorder="1" applyAlignment="1">
      <alignment horizontal="right"/>
    </xf>
    <xf numFmtId="177" fontId="2" fillId="0" borderId="133" xfId="0" applyNumberFormat="1" applyFont="1" applyFill="1" applyBorder="1" applyAlignment="1" applyProtection="1">
      <alignment horizontal="right"/>
    </xf>
    <xf numFmtId="177" fontId="2" fillId="0" borderId="134" xfId="0" applyNumberFormat="1" applyFont="1" applyBorder="1" applyAlignment="1">
      <alignment horizontal="right"/>
    </xf>
    <xf numFmtId="177" fontId="2" fillId="0" borderId="135" xfId="0" applyNumberFormat="1" applyFont="1" applyBorder="1" applyAlignment="1">
      <alignment horizontal="right"/>
    </xf>
    <xf numFmtId="177" fontId="2" fillId="0" borderId="116" xfId="0" applyNumberFormat="1" applyFont="1" applyFill="1" applyBorder="1" applyAlignment="1" applyProtection="1">
      <alignment horizontal="right"/>
    </xf>
    <xf numFmtId="177" fontId="2" fillId="0" borderId="140" xfId="0" applyNumberFormat="1" applyFont="1" applyFill="1" applyBorder="1" applyAlignment="1" applyProtection="1">
      <alignment horizontal="right"/>
    </xf>
    <xf numFmtId="178" fontId="2" fillId="0" borderId="117" xfId="0" applyNumberFormat="1" applyFont="1" applyFill="1" applyBorder="1" applyAlignment="1">
      <alignment horizontal="right"/>
    </xf>
    <xf numFmtId="178" fontId="2" fillId="0" borderId="118" xfId="0" applyNumberFormat="1" applyFont="1" applyFill="1" applyBorder="1" applyAlignment="1">
      <alignment horizontal="right"/>
    </xf>
    <xf numFmtId="178" fontId="2" fillId="0" borderId="116" xfId="0" applyNumberFormat="1" applyFont="1" applyFill="1" applyBorder="1" applyAlignment="1" applyProtection="1">
      <alignment horizontal="right"/>
    </xf>
    <xf numFmtId="178" fontId="2" fillId="0" borderId="140" xfId="0" applyNumberFormat="1" applyFont="1" applyFill="1" applyBorder="1" applyAlignment="1" applyProtection="1">
      <alignment horizontal="right"/>
    </xf>
    <xf numFmtId="0" fontId="2" fillId="0" borderId="123" xfId="0" applyFont="1" applyBorder="1" applyAlignment="1">
      <alignment horizontal="center" vertical="center" textRotation="255" shrinkToFit="1"/>
    </xf>
    <xf numFmtId="0" fontId="2" fillId="0" borderId="124" xfId="0" applyFont="1" applyBorder="1" applyAlignment="1">
      <alignment horizontal="center" vertical="center" textRotation="255" shrinkToFit="1"/>
    </xf>
    <xf numFmtId="0" fontId="0" fillId="0" borderId="0" xfId="0" applyFont="1" applyFill="1" applyAlignment="1">
      <alignment horizontal="left" vertical="top" wrapText="1"/>
    </xf>
    <xf numFmtId="0" fontId="2" fillId="0" borderId="147" xfId="0" applyFont="1" applyBorder="1" applyAlignment="1">
      <alignment horizontal="center" vertical="center" shrinkToFit="1"/>
    </xf>
    <xf numFmtId="177" fontId="2" fillId="0" borderId="101" xfId="0" applyNumberFormat="1" applyFont="1" applyFill="1" applyBorder="1" applyAlignment="1" applyProtection="1">
      <alignment horizontal="center" vertical="center" textRotation="255" shrinkToFit="1"/>
    </xf>
    <xf numFmtId="177" fontId="2" fillId="0" borderId="54" xfId="0" applyNumberFormat="1" applyFont="1" applyFill="1" applyBorder="1" applyAlignment="1" applyProtection="1">
      <alignment horizontal="center" vertical="center" textRotation="255" shrinkToFit="1"/>
    </xf>
    <xf numFmtId="177" fontId="2" fillId="0" borderId="102" xfId="0" applyNumberFormat="1" applyFont="1" applyFill="1" applyBorder="1" applyAlignment="1" applyProtection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6" fillId="0" borderId="80" xfId="0" applyFont="1" applyBorder="1" applyAlignment="1">
      <alignment shrinkToFit="1"/>
    </xf>
    <xf numFmtId="0" fontId="6" fillId="0" borderId="59" xfId="0" applyFont="1" applyBorder="1" applyAlignment="1">
      <alignment shrinkToFit="1"/>
    </xf>
    <xf numFmtId="0" fontId="2" fillId="0" borderId="80" xfId="0" applyFont="1" applyBorder="1" applyAlignment="1">
      <alignment shrinkToFit="1"/>
    </xf>
    <xf numFmtId="0" fontId="2" fillId="0" borderId="78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96" xfId="0" applyBorder="1" applyAlignment="1"/>
    <xf numFmtId="0" fontId="0" fillId="0" borderId="17" xfId="0" applyBorder="1" applyAlignment="1"/>
    <xf numFmtId="0" fontId="0" fillId="0" borderId="141" xfId="0" applyBorder="1" applyAlignment="1"/>
    <xf numFmtId="0" fontId="0" fillId="0" borderId="16" xfId="0" applyBorder="1" applyAlignment="1"/>
    <xf numFmtId="0" fontId="2" fillId="0" borderId="109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shrinkToFit="1"/>
    </xf>
    <xf numFmtId="0" fontId="2" fillId="0" borderId="14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35" xfId="0" applyFont="1" applyFill="1" applyBorder="1" applyAlignment="1" applyProtection="1">
      <alignment horizontal="center" vertical="center" wrapText="1" shrinkToFit="1"/>
    </xf>
    <xf numFmtId="0" fontId="2" fillId="0" borderId="72" xfId="0" applyFont="1" applyFill="1" applyBorder="1" applyAlignment="1" applyProtection="1">
      <alignment horizontal="center" vertical="center" wrapText="1" shrinkToFit="1"/>
    </xf>
    <xf numFmtId="0" fontId="2" fillId="0" borderId="39" xfId="0" applyFont="1" applyFill="1" applyBorder="1" applyAlignment="1" applyProtection="1">
      <alignment horizontal="center" vertical="center" wrapText="1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177" fontId="2" fillId="0" borderId="104" xfId="0" applyNumberFormat="1" applyFont="1" applyFill="1" applyBorder="1" applyAlignment="1" applyProtection="1">
      <alignment horizontal="center" vertical="center" textRotation="255"/>
    </xf>
    <xf numFmtId="177" fontId="2" fillId="0" borderId="58" xfId="0" applyNumberFormat="1" applyFont="1" applyFill="1" applyBorder="1" applyAlignment="1" applyProtection="1">
      <alignment horizontal="center" vertical="center" textRotation="255"/>
    </xf>
    <xf numFmtId="177" fontId="2" fillId="0" borderId="58" xfId="0" applyNumberFormat="1" applyFont="1" applyBorder="1" applyAlignment="1">
      <alignment horizontal="center" vertical="center" textRotation="255"/>
    </xf>
    <xf numFmtId="177" fontId="2" fillId="0" borderId="101" xfId="0" applyNumberFormat="1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177" fontId="2" fillId="0" borderId="54" xfId="0" applyNumberFormat="1" applyFont="1" applyBorder="1" applyAlignment="1">
      <alignment horizontal="center" vertical="center" textRotation="255"/>
    </xf>
    <xf numFmtId="177" fontId="2" fillId="0" borderId="102" xfId="0" applyNumberFormat="1" applyFont="1" applyBorder="1" applyAlignment="1">
      <alignment horizontal="center" vertical="center" textRotation="255"/>
    </xf>
    <xf numFmtId="0" fontId="2" fillId="0" borderId="14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22" xfId="0" applyFont="1" applyFill="1" applyBorder="1" applyAlignment="1" applyProtection="1">
      <alignment horizontal="center" vertical="center" textRotation="255" shrinkToFit="1"/>
    </xf>
    <xf numFmtId="0" fontId="0" fillId="0" borderId="123" xfId="0" applyBorder="1" applyAlignment="1">
      <alignment horizontal="center" vertical="center" textRotation="255" shrinkToFit="1"/>
    </xf>
    <xf numFmtId="0" fontId="0" fillId="0" borderId="124" xfId="0" applyBorder="1" applyAlignment="1">
      <alignment horizontal="center" vertical="center" textRotation="255" shrinkToFit="1"/>
    </xf>
    <xf numFmtId="0" fontId="0" fillId="0" borderId="21" xfId="0" applyFont="1" applyBorder="1" applyAlignment="1">
      <alignment horizontal="center" vertical="center" wrapText="1"/>
    </xf>
    <xf numFmtId="0" fontId="0" fillId="0" borderId="148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148" xfId="0" applyFont="1" applyBorder="1" applyAlignment="1">
      <alignment vertical="center" shrinkToFit="1"/>
    </xf>
    <xf numFmtId="0" fontId="10" fillId="0" borderId="51" xfId="0" applyFont="1" applyFill="1" applyBorder="1" applyAlignment="1">
      <alignment horizontal="left"/>
    </xf>
    <xf numFmtId="0" fontId="2" fillId="0" borderId="101" xfId="0" applyFont="1" applyFill="1" applyBorder="1" applyAlignment="1">
      <alignment vertical="center" textRotation="255" shrinkToFit="1"/>
    </xf>
    <xf numFmtId="0" fontId="2" fillId="0" borderId="54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48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13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45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 shrinkToFit="1"/>
    </xf>
    <xf numFmtId="0" fontId="0" fillId="0" borderId="148" xfId="0" applyFont="1" applyBorder="1" applyAlignment="1">
      <alignment horizontal="center" vertical="center" wrapText="1" shrinkToFit="1"/>
    </xf>
    <xf numFmtId="0" fontId="0" fillId="0" borderId="21" xfId="0" applyFont="1" applyFill="1" applyBorder="1" applyAlignment="1">
      <alignment horizontal="center" vertical="center" wrapText="1" shrinkToFit="1"/>
    </xf>
    <xf numFmtId="0" fontId="0" fillId="0" borderId="148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95</xdr:row>
      <xdr:rowOff>0</xdr:rowOff>
    </xdr:from>
    <xdr:to>
      <xdr:col>7</xdr:col>
      <xdr:colOff>101600</xdr:colOff>
      <xdr:row>95</xdr:row>
      <xdr:rowOff>254000</xdr:rowOff>
    </xdr:to>
    <xdr:sp macro="" textlink="">
      <xdr:nvSpPr>
        <xdr:cNvPr id="2" name="テキスト ボックス 1"/>
        <xdr:cNvSpPr txBox="1"/>
      </xdr:nvSpPr>
      <xdr:spPr>
        <a:xfrm>
          <a:off x="3632200" y="27673300"/>
          <a:ext cx="1663700" cy="25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　　　　取組無し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176891</xdr:colOff>
      <xdr:row>99</xdr:row>
      <xdr:rowOff>0</xdr:rowOff>
    </xdr:from>
    <xdr:to>
      <xdr:col>6</xdr:col>
      <xdr:colOff>373741</xdr:colOff>
      <xdr:row>99</xdr:row>
      <xdr:rowOff>225425</xdr:rowOff>
    </xdr:to>
    <xdr:sp macro="" textlink="">
      <xdr:nvSpPr>
        <xdr:cNvPr id="2" name="テキスト ボックス 1"/>
        <xdr:cNvSpPr txBox="1"/>
      </xdr:nvSpPr>
      <xdr:spPr>
        <a:xfrm>
          <a:off x="3388177" y="23172964"/>
          <a:ext cx="1448707" cy="225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/>
            <a:t>　　　　　取組無し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340176</xdr:colOff>
      <xdr:row>10</xdr:row>
      <xdr:rowOff>81643</xdr:rowOff>
    </xdr:from>
    <xdr:ext cx="3905249" cy="489857"/>
    <xdr:sp macro="" textlink="">
      <xdr:nvSpPr>
        <xdr:cNvPr id="2" name="テキスト ボックス 1"/>
        <xdr:cNvSpPr txBox="1"/>
      </xdr:nvSpPr>
      <xdr:spPr>
        <a:xfrm>
          <a:off x="2367640" y="4667250"/>
          <a:ext cx="3905249" cy="48985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2400"/>
            <a:t>管内実績なし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D26" sqref="D26"/>
    </sheetView>
  </sheetViews>
  <sheetFormatPr defaultRowHeight="13.5"/>
  <cols>
    <col min="1" max="16384" width="9" style="251"/>
  </cols>
  <sheetData>
    <row r="9" spans="1:9">
      <c r="A9" s="253"/>
      <c r="B9" s="253"/>
      <c r="C9" s="253"/>
      <c r="D9" s="253"/>
      <c r="E9" s="253"/>
      <c r="F9" s="253"/>
      <c r="G9" s="253"/>
      <c r="H9" s="253"/>
      <c r="I9" s="253"/>
    </row>
    <row r="21" spans="1:9" ht="32.25">
      <c r="A21" s="501" t="s">
        <v>264</v>
      </c>
      <c r="B21" s="501"/>
      <c r="C21" s="501"/>
      <c r="D21" s="501"/>
      <c r="E21" s="501"/>
      <c r="F21" s="501"/>
      <c r="G21" s="501"/>
      <c r="H21" s="252"/>
      <c r="I21" s="252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firstPageNumber="6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S118"/>
  <sheetViews>
    <sheetView view="pageBreakPreview" zoomScale="55" zoomScaleNormal="75" zoomScaleSheetLayoutView="55" workbookViewId="0">
      <pane xSplit="3" ySplit="5" topLeftCell="D6" activePane="bottomRight" state="frozen"/>
      <selection activeCell="L12" sqref="L12:M12"/>
      <selection pane="topRight" activeCell="L12" sqref="L12:M12"/>
      <selection pane="bottomLeft" activeCell="L12" sqref="L12:M12"/>
      <selection pane="bottomRight" activeCell="F137" sqref="F137"/>
    </sheetView>
  </sheetViews>
  <sheetFormatPr defaultColWidth="10.625" defaultRowHeight="17.25"/>
  <cols>
    <col min="1" max="1" width="6.25" style="2" customWidth="1"/>
    <col min="2" max="2" width="12.875" style="126" customWidth="1"/>
    <col min="3" max="3" width="10.375" style="126" customWidth="1"/>
    <col min="4" max="4" width="10.125" style="338" customWidth="1"/>
    <col min="5" max="10" width="9.5" style="338" customWidth="1"/>
    <col min="11" max="12" width="10.125" style="338" customWidth="1"/>
    <col min="13" max="13" width="10.125" style="339" customWidth="1"/>
    <col min="14" max="14" width="10.125" style="338" customWidth="1"/>
    <col min="15" max="15" width="10.125" style="340" customWidth="1"/>
    <col min="16" max="16384" width="10.625" style="2"/>
  </cols>
  <sheetData>
    <row r="1" spans="1:19" ht="30" customHeight="1" thickBot="1">
      <c r="A1" s="140" t="s">
        <v>102</v>
      </c>
      <c r="B1" s="25"/>
      <c r="C1" s="5"/>
      <c r="D1" s="300"/>
      <c r="E1" s="300"/>
      <c r="F1" s="300"/>
      <c r="G1" s="300"/>
      <c r="H1" s="300"/>
      <c r="I1" s="300"/>
      <c r="J1" s="300"/>
      <c r="K1" s="300"/>
      <c r="L1" s="300"/>
      <c r="M1" s="301" t="s">
        <v>0</v>
      </c>
      <c r="N1" s="302"/>
      <c r="O1" s="302"/>
    </row>
    <row r="2" spans="1:19" ht="24.75" customHeight="1">
      <c r="A2" s="532" t="s">
        <v>91</v>
      </c>
      <c r="B2" s="341"/>
      <c r="C2" s="342"/>
      <c r="D2" s="42"/>
      <c r="E2" s="535" t="s">
        <v>107</v>
      </c>
      <c r="F2" s="536"/>
      <c r="G2" s="536"/>
      <c r="H2" s="536"/>
      <c r="I2" s="536"/>
      <c r="J2" s="536"/>
      <c r="K2" s="537"/>
      <c r="L2" s="43"/>
      <c r="M2" s="44"/>
      <c r="N2" s="82"/>
      <c r="O2" s="9" t="s">
        <v>138</v>
      </c>
    </row>
    <row r="3" spans="1:19" ht="24.75" customHeight="1">
      <c r="A3" s="533"/>
      <c r="B3" s="343"/>
      <c r="C3" s="344"/>
      <c r="D3" s="58" t="s">
        <v>57</v>
      </c>
      <c r="E3" s="521" t="s">
        <v>103</v>
      </c>
      <c r="F3" s="522"/>
      <c r="G3" s="522"/>
      <c r="H3" s="522"/>
      <c r="I3" s="523"/>
      <c r="J3" s="124"/>
      <c r="K3" s="45"/>
      <c r="L3" s="46" t="s">
        <v>2</v>
      </c>
      <c r="M3" s="47" t="s">
        <v>69</v>
      </c>
      <c r="N3" s="85" t="s">
        <v>68</v>
      </c>
      <c r="O3" s="15" t="s">
        <v>65</v>
      </c>
      <c r="S3" s="240"/>
    </row>
    <row r="4" spans="1:19" ht="24.75" customHeight="1">
      <c r="A4" s="533"/>
      <c r="B4" s="14" t="s">
        <v>4</v>
      </c>
      <c r="C4" s="23" t="s">
        <v>90</v>
      </c>
      <c r="D4" s="58" t="s">
        <v>104</v>
      </c>
      <c r="E4" s="50" t="s">
        <v>71</v>
      </c>
      <c r="F4" s="51" t="s">
        <v>72</v>
      </c>
      <c r="G4" s="169" t="s">
        <v>173</v>
      </c>
      <c r="H4" s="166" t="s">
        <v>5</v>
      </c>
      <c r="I4" s="51" t="s">
        <v>7</v>
      </c>
      <c r="J4" s="58" t="s">
        <v>6</v>
      </c>
      <c r="K4" s="49" t="s">
        <v>8</v>
      </c>
      <c r="L4" s="52" t="s">
        <v>9</v>
      </c>
      <c r="M4" s="53"/>
      <c r="N4" s="48" t="s">
        <v>3</v>
      </c>
      <c r="O4" s="15" t="s">
        <v>66</v>
      </c>
      <c r="S4" s="240"/>
    </row>
    <row r="5" spans="1:19" ht="24.75" customHeight="1">
      <c r="A5" s="533"/>
      <c r="B5" s="343"/>
      <c r="C5" s="344"/>
      <c r="D5" s="54" t="s">
        <v>73</v>
      </c>
      <c r="E5" s="56" t="s">
        <v>74</v>
      </c>
      <c r="F5" s="57" t="s">
        <v>75</v>
      </c>
      <c r="G5" s="58" t="s">
        <v>174</v>
      </c>
      <c r="H5" s="167" t="s">
        <v>10</v>
      </c>
      <c r="I5" s="59"/>
      <c r="J5" s="58" t="s">
        <v>11</v>
      </c>
      <c r="K5" s="303"/>
      <c r="L5" s="55" t="s">
        <v>73</v>
      </c>
      <c r="M5" s="60" t="s">
        <v>73</v>
      </c>
      <c r="N5" s="61" t="s">
        <v>73</v>
      </c>
      <c r="O5" s="15" t="s">
        <v>67</v>
      </c>
    </row>
    <row r="6" spans="1:19" ht="24.75" customHeight="1" thickBot="1">
      <c r="A6" s="534"/>
      <c r="B6" s="345"/>
      <c r="C6" s="346"/>
      <c r="D6" s="23" t="s">
        <v>12</v>
      </c>
      <c r="E6" s="14" t="s">
        <v>12</v>
      </c>
      <c r="F6" s="14" t="s">
        <v>53</v>
      </c>
      <c r="G6" s="170" t="s">
        <v>175</v>
      </c>
      <c r="H6" s="168" t="s">
        <v>12</v>
      </c>
      <c r="I6" s="96" t="s">
        <v>12</v>
      </c>
      <c r="J6" s="23" t="s">
        <v>12</v>
      </c>
      <c r="K6" s="14" t="s">
        <v>12</v>
      </c>
      <c r="L6" s="14" t="s">
        <v>14</v>
      </c>
      <c r="M6" s="12" t="s">
        <v>15</v>
      </c>
      <c r="N6" s="97" t="s">
        <v>13</v>
      </c>
      <c r="O6" s="97" t="s">
        <v>76</v>
      </c>
    </row>
    <row r="7" spans="1:19" ht="24.75" customHeight="1">
      <c r="A7" s="524" t="s">
        <v>295</v>
      </c>
      <c r="B7" s="525"/>
      <c r="C7" s="23" t="s">
        <v>253</v>
      </c>
      <c r="D7" s="100">
        <v>301</v>
      </c>
      <c r="E7" s="101" t="s">
        <v>271</v>
      </c>
      <c r="F7" s="101" t="s">
        <v>271</v>
      </c>
      <c r="G7" s="101" t="s">
        <v>271</v>
      </c>
      <c r="H7" s="101" t="s">
        <v>271</v>
      </c>
      <c r="I7" s="101" t="s">
        <v>271</v>
      </c>
      <c r="J7" s="101" t="s">
        <v>271</v>
      </c>
      <c r="K7" s="101" t="s">
        <v>271</v>
      </c>
      <c r="L7" s="101">
        <v>224</v>
      </c>
      <c r="M7" s="101">
        <v>674</v>
      </c>
      <c r="N7" s="233">
        <f>(O7/100)/D7*100</f>
        <v>39.568106312292358</v>
      </c>
      <c r="O7" s="231">
        <f>+O9+O11+O13</f>
        <v>11910</v>
      </c>
    </row>
    <row r="8" spans="1:19" ht="24.75" customHeight="1" thickBot="1">
      <c r="A8" s="526"/>
      <c r="B8" s="527"/>
      <c r="C8" s="350" t="s">
        <v>254</v>
      </c>
      <c r="D8" s="102">
        <f>+D10+D12+D14</f>
        <v>295.60000000000002</v>
      </c>
      <c r="E8" s="102">
        <f t="shared" ref="E8:K8" si="0">+E10+E12+E14</f>
        <v>137.19</v>
      </c>
      <c r="F8" s="102">
        <f t="shared" si="0"/>
        <v>152.6</v>
      </c>
      <c r="G8" s="102">
        <f t="shared" ref="G8" si="1">+G10+G12+G14</f>
        <v>2</v>
      </c>
      <c r="H8" s="102">
        <f t="shared" si="0"/>
        <v>0</v>
      </c>
      <c r="I8" s="102">
        <f t="shared" si="0"/>
        <v>291.8</v>
      </c>
      <c r="J8" s="102">
        <f>+J10+J12+J14</f>
        <v>2</v>
      </c>
      <c r="K8" s="102">
        <f t="shared" si="0"/>
        <v>2.1</v>
      </c>
      <c r="L8" s="545"/>
      <c r="M8" s="546"/>
      <c r="N8" s="234">
        <f t="shared" ref="N8:N22" si="2">(O8/100)/D8*100</f>
        <v>27.435723951285517</v>
      </c>
      <c r="O8" s="232">
        <f>+O10+O12+O14</f>
        <v>8110</v>
      </c>
    </row>
    <row r="9" spans="1:19" ht="24.75" customHeight="1">
      <c r="A9" s="524" t="s">
        <v>292</v>
      </c>
      <c r="B9" s="525"/>
      <c r="C9" s="23" t="s">
        <v>253</v>
      </c>
      <c r="D9" s="100" t="s">
        <v>270</v>
      </c>
      <c r="E9" s="100" t="s">
        <v>270</v>
      </c>
      <c r="F9" s="100" t="s">
        <v>270</v>
      </c>
      <c r="G9" s="100" t="s">
        <v>270</v>
      </c>
      <c r="H9" s="100" t="s">
        <v>270</v>
      </c>
      <c r="I9" s="100" t="s">
        <v>270</v>
      </c>
      <c r="J9" s="100" t="s">
        <v>270</v>
      </c>
      <c r="K9" s="100" t="s">
        <v>270</v>
      </c>
      <c r="L9" s="101" t="s">
        <v>270</v>
      </c>
      <c r="M9" s="103" t="s">
        <v>270</v>
      </c>
      <c r="N9" s="233">
        <v>51</v>
      </c>
      <c r="O9" s="118">
        <f>+O15+O17+O19</f>
        <v>3450</v>
      </c>
    </row>
    <row r="10" spans="1:19" ht="24.75" customHeight="1">
      <c r="A10" s="528"/>
      <c r="B10" s="529"/>
      <c r="C10" s="481" t="s">
        <v>254</v>
      </c>
      <c r="D10" s="104">
        <f>+D16+D18+D20</f>
        <v>62.8</v>
      </c>
      <c r="E10" s="104">
        <f>+E16+E18+E20</f>
        <v>34.39</v>
      </c>
      <c r="F10" s="104">
        <f t="shared" ref="F10:K10" si="3">+F16+F18+F20</f>
        <v>23.6</v>
      </c>
      <c r="G10" s="104">
        <f t="shared" ref="G10" si="4">+G16+G18+G20</f>
        <v>1</v>
      </c>
      <c r="H10" s="104">
        <f t="shared" si="3"/>
        <v>0</v>
      </c>
      <c r="I10" s="104">
        <f>+I16+I18+I20</f>
        <v>59</v>
      </c>
      <c r="J10" s="104">
        <f>+J16+J18+J20</f>
        <v>2</v>
      </c>
      <c r="K10" s="104">
        <f t="shared" si="3"/>
        <v>2</v>
      </c>
      <c r="L10" s="547"/>
      <c r="M10" s="548"/>
      <c r="N10" s="235">
        <f t="shared" si="2"/>
        <v>43.949044585987266</v>
      </c>
      <c r="O10" s="120">
        <f>+O16+O18+O20</f>
        <v>2760</v>
      </c>
    </row>
    <row r="11" spans="1:19" ht="24.75" customHeight="1">
      <c r="A11" s="530" t="s">
        <v>294</v>
      </c>
      <c r="B11" s="531"/>
      <c r="C11" s="481" t="s">
        <v>253</v>
      </c>
      <c r="D11" s="104" t="s">
        <v>270</v>
      </c>
      <c r="E11" s="104" t="s">
        <v>270</v>
      </c>
      <c r="F11" s="104" t="s">
        <v>270</v>
      </c>
      <c r="G11" s="104" t="s">
        <v>270</v>
      </c>
      <c r="H11" s="104" t="s">
        <v>270</v>
      </c>
      <c r="I11" s="104" t="s">
        <v>270</v>
      </c>
      <c r="J11" s="104" t="s">
        <v>270</v>
      </c>
      <c r="K11" s="104" t="s">
        <v>270</v>
      </c>
      <c r="L11" s="104" t="s">
        <v>270</v>
      </c>
      <c r="M11" s="105" t="s">
        <v>270</v>
      </c>
      <c r="N11" s="235">
        <v>46</v>
      </c>
      <c r="O11" s="120">
        <f>+O21+O23</f>
        <v>5940</v>
      </c>
    </row>
    <row r="12" spans="1:19" ht="24.75" customHeight="1">
      <c r="A12" s="528"/>
      <c r="B12" s="529"/>
      <c r="C12" s="481" t="s">
        <v>254</v>
      </c>
      <c r="D12" s="104">
        <f>+D22+D24</f>
        <v>127</v>
      </c>
      <c r="E12" s="104">
        <f t="shared" ref="E12:K12" si="5">+E22+E24</f>
        <v>0</v>
      </c>
      <c r="F12" s="104">
        <f t="shared" si="5"/>
        <v>127</v>
      </c>
      <c r="G12" s="104">
        <f t="shared" si="5"/>
        <v>0</v>
      </c>
      <c r="H12" s="104">
        <f t="shared" si="5"/>
        <v>0</v>
      </c>
      <c r="I12" s="104">
        <f t="shared" si="5"/>
        <v>127</v>
      </c>
      <c r="J12" s="104">
        <f t="shared" si="5"/>
        <v>0</v>
      </c>
      <c r="K12" s="104">
        <f t="shared" si="5"/>
        <v>0.1</v>
      </c>
      <c r="L12" s="547"/>
      <c r="M12" s="548"/>
      <c r="N12" s="235">
        <f t="shared" si="2"/>
        <v>28.110236220472444</v>
      </c>
      <c r="O12" s="120">
        <f>+O22+O25</f>
        <v>3570</v>
      </c>
    </row>
    <row r="13" spans="1:19" ht="24.75" customHeight="1">
      <c r="A13" s="530" t="s">
        <v>293</v>
      </c>
      <c r="B13" s="531"/>
      <c r="C13" s="481" t="s">
        <v>253</v>
      </c>
      <c r="D13" s="104" t="s">
        <v>270</v>
      </c>
      <c r="E13" s="104" t="s">
        <v>270</v>
      </c>
      <c r="F13" s="104" t="s">
        <v>270</v>
      </c>
      <c r="G13" s="104" t="s">
        <v>270</v>
      </c>
      <c r="H13" s="104" t="s">
        <v>270</v>
      </c>
      <c r="I13" s="104" t="s">
        <v>270</v>
      </c>
      <c r="J13" s="104" t="s">
        <v>270</v>
      </c>
      <c r="K13" s="104" t="s">
        <v>270</v>
      </c>
      <c r="L13" s="104" t="s">
        <v>270</v>
      </c>
      <c r="M13" s="105" t="s">
        <v>270</v>
      </c>
      <c r="N13" s="235">
        <v>24</v>
      </c>
      <c r="O13" s="120">
        <f>+O26+O27</f>
        <v>2520</v>
      </c>
    </row>
    <row r="14" spans="1:19" ht="24.75" customHeight="1" thickBot="1">
      <c r="A14" s="526"/>
      <c r="B14" s="527"/>
      <c r="C14" s="350" t="s">
        <v>254</v>
      </c>
      <c r="D14" s="104">
        <f>+D26+D28</f>
        <v>105.8</v>
      </c>
      <c r="E14" s="104">
        <f t="shared" ref="E14:K14" si="6">+E26+E28</f>
        <v>102.8</v>
      </c>
      <c r="F14" s="104">
        <f t="shared" si="6"/>
        <v>2</v>
      </c>
      <c r="G14" s="104">
        <f t="shared" ref="G14" si="7">+G26+G28</f>
        <v>1</v>
      </c>
      <c r="H14" s="104">
        <f t="shared" si="6"/>
        <v>0</v>
      </c>
      <c r="I14" s="104">
        <f t="shared" si="6"/>
        <v>105.8</v>
      </c>
      <c r="J14" s="104">
        <f t="shared" si="6"/>
        <v>0</v>
      </c>
      <c r="K14" s="104">
        <f t="shared" si="6"/>
        <v>0</v>
      </c>
      <c r="L14" s="545"/>
      <c r="M14" s="546"/>
      <c r="N14" s="236">
        <f t="shared" si="2"/>
        <v>16.824196597353499</v>
      </c>
      <c r="O14" s="120">
        <f>+O26+O28</f>
        <v>1780</v>
      </c>
    </row>
    <row r="15" spans="1:19" ht="24.75" customHeight="1">
      <c r="A15" s="538" t="s">
        <v>91</v>
      </c>
      <c r="B15" s="541" t="s">
        <v>154</v>
      </c>
      <c r="C15" s="23" t="s">
        <v>253</v>
      </c>
      <c r="D15" s="103" t="s">
        <v>270</v>
      </c>
      <c r="E15" s="103" t="s">
        <v>270</v>
      </c>
      <c r="F15" s="103" t="s">
        <v>270</v>
      </c>
      <c r="G15" s="103" t="s">
        <v>270</v>
      </c>
      <c r="H15" s="103" t="s">
        <v>270</v>
      </c>
      <c r="I15" s="103" t="s">
        <v>270</v>
      </c>
      <c r="J15" s="103" t="s">
        <v>270</v>
      </c>
      <c r="K15" s="103" t="s">
        <v>270</v>
      </c>
      <c r="L15" s="103" t="s">
        <v>270</v>
      </c>
      <c r="M15" s="103" t="s">
        <v>270</v>
      </c>
      <c r="N15" s="233">
        <v>60</v>
      </c>
      <c r="O15" s="127">
        <f t="shared" ref="O15" si="8">+O31+O36+O41</f>
        <v>1140</v>
      </c>
    </row>
    <row r="16" spans="1:19" ht="24.75" customHeight="1">
      <c r="A16" s="539"/>
      <c r="B16" s="542"/>
      <c r="C16" s="481" t="s">
        <v>254</v>
      </c>
      <c r="D16" s="104">
        <f>+D32+D37+D42</f>
        <v>20</v>
      </c>
      <c r="E16" s="104">
        <f t="shared" ref="E16:K16" si="9">+E32+E37+E42</f>
        <v>13.29</v>
      </c>
      <c r="F16" s="104">
        <f t="shared" si="9"/>
        <v>5.8</v>
      </c>
      <c r="G16" s="104">
        <f t="shared" ref="G16" si="10">+G32+G37+G42</f>
        <v>1</v>
      </c>
      <c r="H16" s="104">
        <f t="shared" si="9"/>
        <v>0</v>
      </c>
      <c r="I16" s="104">
        <f t="shared" si="9"/>
        <v>20</v>
      </c>
      <c r="J16" s="104">
        <f t="shared" si="9"/>
        <v>0</v>
      </c>
      <c r="K16" s="104">
        <f t="shared" si="9"/>
        <v>0</v>
      </c>
      <c r="L16" s="547"/>
      <c r="M16" s="548"/>
      <c r="N16" s="235">
        <f t="shared" si="2"/>
        <v>54</v>
      </c>
      <c r="O16" s="120">
        <f>+O32+O37+O42</f>
        <v>1080</v>
      </c>
    </row>
    <row r="17" spans="1:15" ht="24.75" customHeight="1">
      <c r="A17" s="539"/>
      <c r="B17" s="543" t="s">
        <v>155</v>
      </c>
      <c r="C17" s="481" t="s">
        <v>253</v>
      </c>
      <c r="D17" s="104" t="s">
        <v>270</v>
      </c>
      <c r="E17" s="104" t="s">
        <v>270</v>
      </c>
      <c r="F17" s="104" t="s">
        <v>270</v>
      </c>
      <c r="G17" s="104" t="s">
        <v>270</v>
      </c>
      <c r="H17" s="104" t="s">
        <v>270</v>
      </c>
      <c r="I17" s="104" t="s">
        <v>270</v>
      </c>
      <c r="J17" s="104" t="s">
        <v>270</v>
      </c>
      <c r="K17" s="104" t="s">
        <v>270</v>
      </c>
      <c r="L17" s="104" t="s">
        <v>270</v>
      </c>
      <c r="M17" s="105" t="s">
        <v>270</v>
      </c>
      <c r="N17" s="235">
        <v>23</v>
      </c>
      <c r="O17" s="120">
        <f>+O44+O49+O59</f>
        <v>510</v>
      </c>
    </row>
    <row r="18" spans="1:15" ht="24.75" customHeight="1">
      <c r="A18" s="539"/>
      <c r="B18" s="542"/>
      <c r="C18" s="481" t="s">
        <v>254</v>
      </c>
      <c r="D18" s="104">
        <f>+D45+D50+D60</f>
        <v>22</v>
      </c>
      <c r="E18" s="104">
        <f t="shared" ref="E18:K18" si="11">+E45+E50+E60</f>
        <v>6</v>
      </c>
      <c r="F18" s="104">
        <f t="shared" si="11"/>
        <v>12</v>
      </c>
      <c r="G18" s="104">
        <f t="shared" ref="G18" si="12">+G45+G50+G60</f>
        <v>0</v>
      </c>
      <c r="H18" s="104">
        <f t="shared" si="11"/>
        <v>0</v>
      </c>
      <c r="I18" s="104">
        <f t="shared" si="11"/>
        <v>18</v>
      </c>
      <c r="J18" s="104">
        <f t="shared" si="11"/>
        <v>2</v>
      </c>
      <c r="K18" s="104">
        <f t="shared" si="11"/>
        <v>2</v>
      </c>
      <c r="L18" s="547"/>
      <c r="M18" s="548"/>
      <c r="N18" s="235">
        <f t="shared" si="2"/>
        <v>10.909090909090908</v>
      </c>
      <c r="O18" s="120">
        <f>+O45+O50+O60</f>
        <v>240</v>
      </c>
    </row>
    <row r="19" spans="1:15" ht="24.75" customHeight="1">
      <c r="A19" s="539"/>
      <c r="B19" s="543" t="s">
        <v>156</v>
      </c>
      <c r="C19" s="481" t="s">
        <v>253</v>
      </c>
      <c r="D19" s="104" t="str">
        <f>+D70</f>
        <v>＊</v>
      </c>
      <c r="E19" s="104" t="str">
        <f t="shared" ref="E19:L20" si="13">+E70</f>
        <v>＊</v>
      </c>
      <c r="F19" s="104" t="str">
        <f t="shared" si="13"/>
        <v>＊</v>
      </c>
      <c r="G19" s="104" t="str">
        <f t="shared" ref="G19" si="14">+G70</f>
        <v>＊</v>
      </c>
      <c r="H19" s="104" t="str">
        <f t="shared" si="13"/>
        <v>＊</v>
      </c>
      <c r="I19" s="104" t="str">
        <f t="shared" si="13"/>
        <v>＊</v>
      </c>
      <c r="J19" s="104" t="str">
        <f t="shared" si="13"/>
        <v>＊</v>
      </c>
      <c r="K19" s="104" t="str">
        <f t="shared" si="13"/>
        <v>＊</v>
      </c>
      <c r="L19" s="104" t="str">
        <f t="shared" si="13"/>
        <v>＊</v>
      </c>
      <c r="M19" s="105" t="str">
        <f>+M70</f>
        <v>＊</v>
      </c>
      <c r="N19" s="235">
        <v>68</v>
      </c>
      <c r="O19" s="120">
        <f>+O70</f>
        <v>1800</v>
      </c>
    </row>
    <row r="20" spans="1:15" ht="24.75" customHeight="1">
      <c r="A20" s="539"/>
      <c r="B20" s="542"/>
      <c r="C20" s="481" t="s">
        <v>254</v>
      </c>
      <c r="D20" s="104">
        <f>+D71</f>
        <v>20.8</v>
      </c>
      <c r="E20" s="104">
        <f t="shared" si="13"/>
        <v>15.1</v>
      </c>
      <c r="F20" s="104">
        <f t="shared" si="13"/>
        <v>5.8</v>
      </c>
      <c r="G20" s="104">
        <f t="shared" ref="G20" si="15">+G71</f>
        <v>0</v>
      </c>
      <c r="H20" s="104">
        <f t="shared" si="13"/>
        <v>0</v>
      </c>
      <c r="I20" s="104">
        <f t="shared" si="13"/>
        <v>21</v>
      </c>
      <c r="J20" s="104">
        <f>+J71</f>
        <v>0</v>
      </c>
      <c r="K20" s="104">
        <f>+K71</f>
        <v>0</v>
      </c>
      <c r="L20" s="547"/>
      <c r="M20" s="548"/>
      <c r="N20" s="235">
        <f t="shared" si="2"/>
        <v>69.230769230769226</v>
      </c>
      <c r="O20" s="120">
        <f>+O71</f>
        <v>1440</v>
      </c>
    </row>
    <row r="21" spans="1:15" ht="24.75" customHeight="1">
      <c r="A21" s="539"/>
      <c r="B21" s="543" t="s">
        <v>157</v>
      </c>
      <c r="C21" s="481" t="s">
        <v>253</v>
      </c>
      <c r="D21" s="104" t="s">
        <v>270</v>
      </c>
      <c r="E21" s="104" t="s">
        <v>270</v>
      </c>
      <c r="F21" s="104" t="s">
        <v>270</v>
      </c>
      <c r="G21" s="104" t="s">
        <v>270</v>
      </c>
      <c r="H21" s="104" t="s">
        <v>270</v>
      </c>
      <c r="I21" s="104" t="s">
        <v>270</v>
      </c>
      <c r="J21" s="104" t="s">
        <v>270</v>
      </c>
      <c r="K21" s="104" t="s">
        <v>270</v>
      </c>
      <c r="L21" s="104" t="s">
        <v>270</v>
      </c>
      <c r="M21" s="105" t="s">
        <v>270</v>
      </c>
      <c r="N21" s="235">
        <v>46</v>
      </c>
      <c r="O21" s="120">
        <f>+O75+O80+O89</f>
        <v>5940</v>
      </c>
    </row>
    <row r="22" spans="1:15" ht="24.75" customHeight="1">
      <c r="A22" s="539"/>
      <c r="B22" s="542"/>
      <c r="C22" s="481" t="s">
        <v>254</v>
      </c>
      <c r="D22" s="104">
        <f>+D76+D81+D90</f>
        <v>127</v>
      </c>
      <c r="E22" s="104">
        <f>+E76+E81+E90</f>
        <v>0</v>
      </c>
      <c r="F22" s="104">
        <f t="shared" ref="F22:K22" si="16">+F76+F81+F90</f>
        <v>127</v>
      </c>
      <c r="G22" s="104">
        <f t="shared" ref="G22" si="17">+G76+G81+G90</f>
        <v>0</v>
      </c>
      <c r="H22" s="104">
        <f t="shared" si="16"/>
        <v>0</v>
      </c>
      <c r="I22" s="104">
        <f t="shared" si="16"/>
        <v>127</v>
      </c>
      <c r="J22" s="104">
        <f t="shared" si="16"/>
        <v>0</v>
      </c>
      <c r="K22" s="104">
        <f t="shared" si="16"/>
        <v>0.1</v>
      </c>
      <c r="L22" s="547"/>
      <c r="M22" s="548"/>
      <c r="N22" s="235">
        <f t="shared" si="2"/>
        <v>17.00787401574803</v>
      </c>
      <c r="O22" s="120">
        <f>+O76+O81+O90</f>
        <v>2160</v>
      </c>
    </row>
    <row r="23" spans="1:15" ht="24.75" customHeight="1">
      <c r="A23" s="539"/>
      <c r="B23" s="543" t="s">
        <v>158</v>
      </c>
      <c r="C23" s="481" t="s">
        <v>253</v>
      </c>
      <c r="D23" s="104" t="str">
        <f>+D95</f>
        <v>＊</v>
      </c>
      <c r="E23" s="104" t="str">
        <f>+E95</f>
        <v>＊</v>
      </c>
      <c r="F23" s="104" t="str">
        <f t="shared" ref="F23:K23" si="18">+F95</f>
        <v>＊</v>
      </c>
      <c r="G23" s="104" t="str">
        <f t="shared" si="18"/>
        <v>＊</v>
      </c>
      <c r="H23" s="104" t="str">
        <f t="shared" si="18"/>
        <v>＊</v>
      </c>
      <c r="I23" s="104" t="str">
        <f t="shared" si="18"/>
        <v>＊</v>
      </c>
      <c r="J23" s="104" t="str">
        <f t="shared" si="18"/>
        <v>＊</v>
      </c>
      <c r="K23" s="104" t="str">
        <f t="shared" si="18"/>
        <v>＊</v>
      </c>
      <c r="L23" s="105" t="str">
        <f>L95</f>
        <v>＊</v>
      </c>
      <c r="M23" s="105" t="str">
        <f>+M95</f>
        <v>＊</v>
      </c>
      <c r="N23" s="235">
        <v>0</v>
      </c>
      <c r="O23" s="120">
        <f>+O95</f>
        <v>0</v>
      </c>
    </row>
    <row r="24" spans="1:15" ht="24.75" customHeight="1">
      <c r="A24" s="539"/>
      <c r="B24" s="542"/>
      <c r="C24" s="481" t="s">
        <v>254</v>
      </c>
      <c r="D24" s="104">
        <f>SUM(D96)</f>
        <v>0</v>
      </c>
      <c r="E24" s="104">
        <f>SUM(E96)</f>
        <v>0</v>
      </c>
      <c r="F24" s="104">
        <f t="shared" ref="F24:K24" si="19">SUM(F96)</f>
        <v>0</v>
      </c>
      <c r="G24" s="104">
        <f t="shared" si="19"/>
        <v>0</v>
      </c>
      <c r="H24" s="104">
        <f t="shared" si="19"/>
        <v>0</v>
      </c>
      <c r="I24" s="104">
        <f t="shared" si="19"/>
        <v>0</v>
      </c>
      <c r="J24" s="104">
        <f t="shared" si="19"/>
        <v>0</v>
      </c>
      <c r="K24" s="104">
        <f t="shared" si="19"/>
        <v>0</v>
      </c>
      <c r="L24" s="547"/>
      <c r="M24" s="548"/>
      <c r="N24" s="235">
        <v>0</v>
      </c>
      <c r="O24" s="120">
        <f>+O96</f>
        <v>0</v>
      </c>
    </row>
    <row r="25" spans="1:15" ht="24.75" customHeight="1">
      <c r="A25" s="539"/>
      <c r="B25" s="543" t="s">
        <v>159</v>
      </c>
      <c r="C25" s="481" t="s">
        <v>253</v>
      </c>
      <c r="D25" s="104" t="s">
        <v>270</v>
      </c>
      <c r="E25" s="104" t="s">
        <v>270</v>
      </c>
      <c r="F25" s="104" t="s">
        <v>270</v>
      </c>
      <c r="G25" s="104" t="s">
        <v>270</v>
      </c>
      <c r="H25" s="104" t="s">
        <v>270</v>
      </c>
      <c r="I25" s="104" t="s">
        <v>270</v>
      </c>
      <c r="J25" s="104" t="s">
        <v>270</v>
      </c>
      <c r="K25" s="104" t="s">
        <v>270</v>
      </c>
      <c r="L25" s="104" t="s">
        <v>270</v>
      </c>
      <c r="M25" s="105" t="s">
        <v>270</v>
      </c>
      <c r="N25" s="235">
        <v>16</v>
      </c>
      <c r="O25" s="120">
        <f>+O101+O111</f>
        <v>1410</v>
      </c>
    </row>
    <row r="26" spans="1:15" ht="24.75" customHeight="1">
      <c r="A26" s="539"/>
      <c r="B26" s="542"/>
      <c r="C26" s="481" t="s">
        <v>254</v>
      </c>
      <c r="D26" s="104">
        <f>+D102+D112</f>
        <v>93.8</v>
      </c>
      <c r="E26" s="104">
        <f>+E102+E112</f>
        <v>90.8</v>
      </c>
      <c r="F26" s="104">
        <f t="shared" ref="F26:K26" si="20">+F102+F112</f>
        <v>2</v>
      </c>
      <c r="G26" s="104">
        <f t="shared" ref="G26" si="21">+G102+G112</f>
        <v>1</v>
      </c>
      <c r="H26" s="104">
        <f t="shared" si="20"/>
        <v>0</v>
      </c>
      <c r="I26" s="104">
        <f t="shared" si="20"/>
        <v>93.8</v>
      </c>
      <c r="J26" s="104">
        <f t="shared" si="20"/>
        <v>0</v>
      </c>
      <c r="K26" s="104">
        <f t="shared" si="20"/>
        <v>0</v>
      </c>
      <c r="L26" s="547"/>
      <c r="M26" s="548"/>
      <c r="N26" s="235">
        <f t="shared" ref="N26:N28" si="22">(O26/100)/D26*100</f>
        <v>13.432835820895523</v>
      </c>
      <c r="O26" s="120">
        <f>O102</f>
        <v>1260</v>
      </c>
    </row>
    <row r="27" spans="1:15" ht="24.75" customHeight="1">
      <c r="A27" s="539"/>
      <c r="B27" s="543" t="s">
        <v>168</v>
      </c>
      <c r="C27" s="481" t="s">
        <v>253</v>
      </c>
      <c r="D27" s="104">
        <f>+D114</f>
        <v>18</v>
      </c>
      <c r="E27" s="104">
        <f t="shared" ref="E27:K28" si="23">+E114</f>
        <v>13</v>
      </c>
      <c r="F27" s="104">
        <f t="shared" si="23"/>
        <v>5</v>
      </c>
      <c r="G27" s="104">
        <f t="shared" ref="G27" si="24">+G114</f>
        <v>0</v>
      </c>
      <c r="H27" s="104">
        <f t="shared" si="23"/>
        <v>0</v>
      </c>
      <c r="I27" s="104">
        <f t="shared" si="23"/>
        <v>18</v>
      </c>
      <c r="J27" s="104">
        <f t="shared" si="23"/>
        <v>0</v>
      </c>
      <c r="K27" s="104">
        <f t="shared" si="23"/>
        <v>0</v>
      </c>
      <c r="L27" s="104">
        <f>+M27/D27*100</f>
        <v>177.77777777777777</v>
      </c>
      <c r="M27" s="105">
        <f>+M114</f>
        <v>32</v>
      </c>
      <c r="N27" s="235">
        <f t="shared" si="22"/>
        <v>70</v>
      </c>
      <c r="O27" s="120">
        <f>O114</f>
        <v>1260</v>
      </c>
    </row>
    <row r="28" spans="1:15" ht="24.75" customHeight="1" thickBot="1">
      <c r="A28" s="540"/>
      <c r="B28" s="544"/>
      <c r="C28" s="481" t="s">
        <v>254</v>
      </c>
      <c r="D28" s="102">
        <f>+D115</f>
        <v>12</v>
      </c>
      <c r="E28" s="102">
        <f t="shared" si="23"/>
        <v>12</v>
      </c>
      <c r="F28" s="102">
        <f t="shared" si="23"/>
        <v>0</v>
      </c>
      <c r="G28" s="102">
        <f t="shared" ref="G28" si="25">+G115</f>
        <v>0</v>
      </c>
      <c r="H28" s="102">
        <f t="shared" si="23"/>
        <v>0</v>
      </c>
      <c r="I28" s="102">
        <f t="shared" si="23"/>
        <v>12</v>
      </c>
      <c r="J28" s="102">
        <f t="shared" si="23"/>
        <v>0</v>
      </c>
      <c r="K28" s="102">
        <f t="shared" si="23"/>
        <v>0</v>
      </c>
      <c r="L28" s="549"/>
      <c r="M28" s="550"/>
      <c r="N28" s="236">
        <f t="shared" si="22"/>
        <v>43.333333333333336</v>
      </c>
      <c r="O28" s="119">
        <f>O115</f>
        <v>520</v>
      </c>
    </row>
    <row r="29" spans="1:15" ht="21.75" customHeight="1">
      <c r="A29" s="504" t="s">
        <v>142</v>
      </c>
      <c r="B29" s="274" t="s">
        <v>297</v>
      </c>
      <c r="C29" s="512" t="s">
        <v>253</v>
      </c>
      <c r="D29" s="304" t="s">
        <v>271</v>
      </c>
      <c r="E29" s="305" t="s">
        <v>270</v>
      </c>
      <c r="F29" s="306" t="s">
        <v>270</v>
      </c>
      <c r="G29" s="306" t="s">
        <v>270</v>
      </c>
      <c r="H29" s="306" t="s">
        <v>270</v>
      </c>
      <c r="I29" s="307" t="s">
        <v>270</v>
      </c>
      <c r="J29" s="304" t="s">
        <v>270</v>
      </c>
      <c r="K29" s="308" t="s">
        <v>270</v>
      </c>
      <c r="L29" s="309" t="s">
        <v>270</v>
      </c>
      <c r="M29" s="310" t="s">
        <v>270</v>
      </c>
      <c r="N29" s="237">
        <v>60</v>
      </c>
      <c r="O29" s="460">
        <v>60</v>
      </c>
    </row>
    <row r="30" spans="1:15" ht="21.75" customHeight="1">
      <c r="A30" s="505"/>
      <c r="B30" s="281" t="s">
        <v>299</v>
      </c>
      <c r="C30" s="513"/>
      <c r="D30" s="311" t="s">
        <v>270</v>
      </c>
      <c r="E30" s="311" t="s">
        <v>270</v>
      </c>
      <c r="F30" s="311" t="s">
        <v>270</v>
      </c>
      <c r="G30" s="311" t="s">
        <v>270</v>
      </c>
      <c r="H30" s="311" t="s">
        <v>270</v>
      </c>
      <c r="I30" s="312" t="s">
        <v>270</v>
      </c>
      <c r="J30" s="311" t="s">
        <v>270</v>
      </c>
      <c r="K30" s="311" t="s">
        <v>270</v>
      </c>
      <c r="L30" s="313" t="s">
        <v>270</v>
      </c>
      <c r="M30" s="311" t="s">
        <v>270</v>
      </c>
      <c r="N30" s="235">
        <v>0</v>
      </c>
      <c r="O30" s="461">
        <v>0</v>
      </c>
    </row>
    <row r="31" spans="1:15" ht="21.75" customHeight="1">
      <c r="A31" s="505"/>
      <c r="B31" s="275" t="s">
        <v>339</v>
      </c>
      <c r="C31" s="514"/>
      <c r="D31" s="314" t="s">
        <v>270</v>
      </c>
      <c r="E31" s="314" t="s">
        <v>270</v>
      </c>
      <c r="F31" s="314" t="s">
        <v>270</v>
      </c>
      <c r="G31" s="314" t="s">
        <v>270</v>
      </c>
      <c r="H31" s="314" t="s">
        <v>270</v>
      </c>
      <c r="I31" s="314" t="s">
        <v>270</v>
      </c>
      <c r="J31" s="314" t="s">
        <v>270</v>
      </c>
      <c r="K31" s="314" t="s">
        <v>270</v>
      </c>
      <c r="L31" s="315" t="s">
        <v>270</v>
      </c>
      <c r="M31" s="316" t="s">
        <v>270</v>
      </c>
      <c r="N31" s="235">
        <v>30</v>
      </c>
      <c r="O31" s="461">
        <f>SUM(O29:O30)</f>
        <v>60</v>
      </c>
    </row>
    <row r="32" spans="1:15" ht="21.75" customHeight="1" thickBot="1">
      <c r="A32" s="506"/>
      <c r="B32" s="517" t="s">
        <v>254</v>
      </c>
      <c r="C32" s="511"/>
      <c r="D32" s="317">
        <v>1</v>
      </c>
      <c r="E32" s="317"/>
      <c r="F32" s="317">
        <v>1</v>
      </c>
      <c r="G32" s="317"/>
      <c r="H32" s="317"/>
      <c r="I32" s="317">
        <f>SUM(E32:H32)</f>
        <v>1</v>
      </c>
      <c r="J32" s="317"/>
      <c r="K32" s="317"/>
      <c r="L32" s="508"/>
      <c r="M32" s="551"/>
      <c r="N32" s="234">
        <f>(O32/100/D32)*100</f>
        <v>60</v>
      </c>
      <c r="O32" s="386">
        <v>60</v>
      </c>
    </row>
    <row r="33" spans="1:17" ht="21.75" customHeight="1">
      <c r="A33" s="504" t="s">
        <v>143</v>
      </c>
      <c r="B33" s="274" t="s">
        <v>301</v>
      </c>
      <c r="C33" s="512" t="s">
        <v>253</v>
      </c>
      <c r="D33" s="308" t="s">
        <v>270</v>
      </c>
      <c r="E33" s="318" t="s">
        <v>270</v>
      </c>
      <c r="F33" s="319" t="s">
        <v>270</v>
      </c>
      <c r="G33" s="319" t="s">
        <v>270</v>
      </c>
      <c r="H33" s="319" t="s">
        <v>270</v>
      </c>
      <c r="I33" s="320" t="s">
        <v>270</v>
      </c>
      <c r="J33" s="308" t="s">
        <v>270</v>
      </c>
      <c r="K33" s="318" t="s">
        <v>270</v>
      </c>
      <c r="L33" s="305" t="s">
        <v>270</v>
      </c>
      <c r="M33" s="305" t="s">
        <v>270</v>
      </c>
      <c r="N33" s="462">
        <v>0</v>
      </c>
      <c r="O33" s="463">
        <v>0</v>
      </c>
    </row>
    <row r="34" spans="1:17" ht="21.75" customHeight="1">
      <c r="A34" s="505"/>
      <c r="B34" s="275" t="s">
        <v>303</v>
      </c>
      <c r="C34" s="519"/>
      <c r="D34" s="311">
        <v>4</v>
      </c>
      <c r="E34" s="311">
        <v>2</v>
      </c>
      <c r="F34" s="311">
        <v>2</v>
      </c>
      <c r="G34" s="311">
        <v>0</v>
      </c>
      <c r="H34" s="311">
        <v>0</v>
      </c>
      <c r="I34" s="321">
        <f>SUM(E34:H34)</f>
        <v>4</v>
      </c>
      <c r="J34" s="311">
        <v>0</v>
      </c>
      <c r="K34" s="311">
        <v>0</v>
      </c>
      <c r="L34" s="311">
        <v>132</v>
      </c>
      <c r="M34" s="311">
        <v>5</v>
      </c>
      <c r="N34" s="464">
        <v>94</v>
      </c>
      <c r="O34" s="465">
        <v>330</v>
      </c>
    </row>
    <row r="35" spans="1:17" ht="21.75" customHeight="1">
      <c r="A35" s="505"/>
      <c r="B35" s="275" t="s">
        <v>305</v>
      </c>
      <c r="C35" s="519"/>
      <c r="D35" s="316" t="s">
        <v>270</v>
      </c>
      <c r="E35" s="316" t="s">
        <v>270</v>
      </c>
      <c r="F35" s="316" t="s">
        <v>270</v>
      </c>
      <c r="G35" s="316" t="s">
        <v>270</v>
      </c>
      <c r="H35" s="316" t="s">
        <v>270</v>
      </c>
      <c r="I35" s="321" t="s">
        <v>270</v>
      </c>
      <c r="J35" s="316" t="s">
        <v>270</v>
      </c>
      <c r="K35" s="316" t="s">
        <v>270</v>
      </c>
      <c r="L35" s="316" t="s">
        <v>270</v>
      </c>
      <c r="M35" s="316" t="s">
        <v>270</v>
      </c>
      <c r="N35" s="464">
        <v>100</v>
      </c>
      <c r="O35" s="465">
        <v>600</v>
      </c>
    </row>
    <row r="36" spans="1:17" ht="21.75" customHeight="1">
      <c r="A36" s="505"/>
      <c r="B36" s="279" t="s">
        <v>339</v>
      </c>
      <c r="C36" s="520"/>
      <c r="D36" s="314" t="s">
        <v>270</v>
      </c>
      <c r="E36" s="314" t="s">
        <v>270</v>
      </c>
      <c r="F36" s="314" t="s">
        <v>270</v>
      </c>
      <c r="G36" s="314" t="s">
        <v>270</v>
      </c>
      <c r="H36" s="314" t="s">
        <v>270</v>
      </c>
      <c r="I36" s="314" t="s">
        <v>270</v>
      </c>
      <c r="J36" s="314" t="s">
        <v>270</v>
      </c>
      <c r="K36" s="314" t="s">
        <v>270</v>
      </c>
      <c r="L36" s="315" t="s">
        <v>270</v>
      </c>
      <c r="M36" s="314" t="s">
        <v>270</v>
      </c>
      <c r="N36" s="448">
        <v>78</v>
      </c>
      <c r="O36" s="465">
        <f>SUM(O33:O35)</f>
        <v>930</v>
      </c>
    </row>
    <row r="37" spans="1:17" ht="21.75" customHeight="1" thickBot="1">
      <c r="A37" s="506"/>
      <c r="B37" s="517" t="s">
        <v>254</v>
      </c>
      <c r="C37" s="518"/>
      <c r="D37" s="317">
        <v>14</v>
      </c>
      <c r="E37" s="317">
        <v>11.29</v>
      </c>
      <c r="F37" s="317">
        <v>2.8</v>
      </c>
      <c r="G37" s="317">
        <v>0</v>
      </c>
      <c r="H37" s="317">
        <v>0</v>
      </c>
      <c r="I37" s="317">
        <v>14</v>
      </c>
      <c r="J37" s="317">
        <v>0</v>
      </c>
      <c r="K37" s="317">
        <v>0</v>
      </c>
      <c r="L37" s="507"/>
      <c r="M37" s="509"/>
      <c r="N37" s="466">
        <v>100</v>
      </c>
      <c r="O37" s="467">
        <v>1020</v>
      </c>
    </row>
    <row r="38" spans="1:17" ht="21.75" customHeight="1">
      <c r="A38" s="504" t="s">
        <v>147</v>
      </c>
      <c r="B38" s="274" t="s">
        <v>307</v>
      </c>
      <c r="C38" s="512" t="s">
        <v>253</v>
      </c>
      <c r="D38" s="308">
        <v>3</v>
      </c>
      <c r="E38" s="318">
        <v>1</v>
      </c>
      <c r="F38" s="319">
        <v>2</v>
      </c>
      <c r="G38" s="319"/>
      <c r="H38" s="319"/>
      <c r="I38" s="320">
        <f>SUM(E38:H38)</f>
        <v>3</v>
      </c>
      <c r="J38" s="308"/>
      <c r="K38" s="318"/>
      <c r="L38" s="318">
        <v>233</v>
      </c>
      <c r="M38" s="318">
        <v>7</v>
      </c>
      <c r="N38" s="468">
        <v>10</v>
      </c>
      <c r="O38" s="463">
        <v>85</v>
      </c>
    </row>
    <row r="39" spans="1:17" ht="21.75" customHeight="1">
      <c r="A39" s="505"/>
      <c r="B39" s="275" t="s">
        <v>309</v>
      </c>
      <c r="C39" s="513"/>
      <c r="D39" s="311">
        <v>2</v>
      </c>
      <c r="E39" s="316">
        <v>1</v>
      </c>
      <c r="F39" s="316"/>
      <c r="G39" s="316">
        <v>1</v>
      </c>
      <c r="H39" s="316"/>
      <c r="I39" s="321">
        <f>SUM(E39:H39)</f>
        <v>2</v>
      </c>
      <c r="J39" s="316"/>
      <c r="K39" s="316"/>
      <c r="L39" s="316">
        <v>318</v>
      </c>
      <c r="M39" s="316">
        <v>5</v>
      </c>
      <c r="N39" s="464">
        <v>45</v>
      </c>
      <c r="O39" s="465">
        <v>55</v>
      </c>
      <c r="Q39" s="159"/>
    </row>
    <row r="40" spans="1:17" ht="21.75" customHeight="1">
      <c r="A40" s="505"/>
      <c r="B40" s="281" t="s">
        <v>311</v>
      </c>
      <c r="C40" s="513"/>
      <c r="D40" s="311" t="s">
        <v>270</v>
      </c>
      <c r="E40" s="311" t="s">
        <v>270</v>
      </c>
      <c r="F40" s="311" t="s">
        <v>270</v>
      </c>
      <c r="G40" s="311" t="s">
        <v>270</v>
      </c>
      <c r="H40" s="311" t="s">
        <v>270</v>
      </c>
      <c r="I40" s="321" t="s">
        <v>270</v>
      </c>
      <c r="J40" s="311" t="s">
        <v>270</v>
      </c>
      <c r="K40" s="311" t="s">
        <v>270</v>
      </c>
      <c r="L40" s="311" t="s">
        <v>270</v>
      </c>
      <c r="M40" s="311" t="s">
        <v>270</v>
      </c>
      <c r="N40" s="464">
        <v>2</v>
      </c>
      <c r="O40" s="465">
        <v>10</v>
      </c>
      <c r="Q40" s="30"/>
    </row>
    <row r="41" spans="1:17" ht="21.75" customHeight="1">
      <c r="A41" s="505"/>
      <c r="B41" s="275" t="s">
        <v>339</v>
      </c>
      <c r="C41" s="514"/>
      <c r="D41" s="314" t="s">
        <v>270</v>
      </c>
      <c r="E41" s="314" t="s">
        <v>270</v>
      </c>
      <c r="F41" s="314" t="s">
        <v>270</v>
      </c>
      <c r="G41" s="314" t="s">
        <v>270</v>
      </c>
      <c r="H41" s="314" t="s">
        <v>270</v>
      </c>
      <c r="I41" s="314" t="s">
        <v>270</v>
      </c>
      <c r="J41" s="314" t="s">
        <v>270</v>
      </c>
      <c r="K41" s="314" t="s">
        <v>270</v>
      </c>
      <c r="L41" s="314" t="s">
        <v>270</v>
      </c>
      <c r="M41" s="314" t="s">
        <v>270</v>
      </c>
      <c r="N41" s="464">
        <f>ROUND((O41/100)/D42*100,0)</f>
        <v>30</v>
      </c>
      <c r="O41" s="465">
        <f t="shared" ref="O41" si="26">SUM(O38:O40)</f>
        <v>150</v>
      </c>
      <c r="P41" s="30"/>
      <c r="Q41" s="30"/>
    </row>
    <row r="42" spans="1:17" ht="21.75" customHeight="1" thickBot="1">
      <c r="A42" s="506"/>
      <c r="B42" s="510" t="s">
        <v>254</v>
      </c>
      <c r="C42" s="511"/>
      <c r="D42" s="317">
        <v>5</v>
      </c>
      <c r="E42" s="317">
        <v>2</v>
      </c>
      <c r="F42" s="317">
        <v>2</v>
      </c>
      <c r="G42" s="317">
        <v>1</v>
      </c>
      <c r="H42" s="317"/>
      <c r="I42" s="317">
        <v>5</v>
      </c>
      <c r="J42" s="317"/>
      <c r="K42" s="317">
        <v>0</v>
      </c>
      <c r="L42" s="507"/>
      <c r="M42" s="508"/>
      <c r="N42" s="466"/>
      <c r="O42" s="467"/>
      <c r="P42" s="30"/>
      <c r="Q42" s="141"/>
    </row>
    <row r="43" spans="1:17" ht="21.75" customHeight="1">
      <c r="A43" s="504" t="s">
        <v>144</v>
      </c>
      <c r="B43" s="274" t="s">
        <v>313</v>
      </c>
      <c r="C43" s="512" t="s">
        <v>252</v>
      </c>
      <c r="D43" s="308">
        <v>7</v>
      </c>
      <c r="E43" s="318">
        <v>1</v>
      </c>
      <c r="F43" s="319">
        <v>1</v>
      </c>
      <c r="G43" s="319"/>
      <c r="H43" s="319">
        <v>1</v>
      </c>
      <c r="I43" s="320">
        <f>SUM(E43:H43)</f>
        <v>3</v>
      </c>
      <c r="J43" s="308">
        <v>3</v>
      </c>
      <c r="K43" s="318">
        <v>1</v>
      </c>
      <c r="L43" s="318">
        <v>186</v>
      </c>
      <c r="M43" s="318">
        <v>13</v>
      </c>
      <c r="N43" s="468">
        <v>31</v>
      </c>
      <c r="O43" s="463">
        <v>270</v>
      </c>
    </row>
    <row r="44" spans="1:17" ht="21.75" customHeight="1">
      <c r="A44" s="505"/>
      <c r="B44" s="275" t="s">
        <v>339</v>
      </c>
      <c r="C44" s="514"/>
      <c r="D44" s="316">
        <f>+D43</f>
        <v>7</v>
      </c>
      <c r="E44" s="316">
        <f t="shared" ref="E44:O44" si="27">+E43</f>
        <v>1</v>
      </c>
      <c r="F44" s="316">
        <f t="shared" si="27"/>
        <v>1</v>
      </c>
      <c r="G44" s="316">
        <f t="shared" si="27"/>
        <v>0</v>
      </c>
      <c r="H44" s="316">
        <f t="shared" si="27"/>
        <v>1</v>
      </c>
      <c r="I44" s="316">
        <f t="shared" si="27"/>
        <v>3</v>
      </c>
      <c r="J44" s="316">
        <f t="shared" si="27"/>
        <v>3</v>
      </c>
      <c r="K44" s="316">
        <f t="shared" si="27"/>
        <v>1</v>
      </c>
      <c r="L44" s="316">
        <f>M44/D44*100</f>
        <v>185.71428571428572</v>
      </c>
      <c r="M44" s="316">
        <f t="shared" si="27"/>
        <v>13</v>
      </c>
      <c r="N44" s="448">
        <v>31</v>
      </c>
      <c r="O44" s="465">
        <f t="shared" si="27"/>
        <v>270</v>
      </c>
    </row>
    <row r="45" spans="1:17" ht="21.75" customHeight="1" thickBot="1">
      <c r="A45" s="506"/>
      <c r="B45" s="517" t="s">
        <v>254</v>
      </c>
      <c r="C45" s="511"/>
      <c r="D45" s="102">
        <v>7</v>
      </c>
      <c r="E45" s="102">
        <v>1</v>
      </c>
      <c r="F45" s="102">
        <v>2</v>
      </c>
      <c r="G45" s="102"/>
      <c r="H45" s="102"/>
      <c r="I45" s="102">
        <v>3</v>
      </c>
      <c r="J45" s="102">
        <v>2</v>
      </c>
      <c r="K45" s="102">
        <v>2</v>
      </c>
      <c r="L45" s="552"/>
      <c r="M45" s="553"/>
      <c r="N45" s="322">
        <f>O45/100/D45*100</f>
        <v>12.857142857142859</v>
      </c>
      <c r="O45" s="467">
        <v>90</v>
      </c>
    </row>
    <row r="46" spans="1:17" ht="21.75" customHeight="1">
      <c r="A46" s="504" t="s">
        <v>145</v>
      </c>
      <c r="B46" s="274" t="s">
        <v>315</v>
      </c>
      <c r="C46" s="512" t="s">
        <v>253</v>
      </c>
      <c r="D46" s="308">
        <v>4</v>
      </c>
      <c r="E46" s="318">
        <v>4</v>
      </c>
      <c r="F46" s="319">
        <v>0</v>
      </c>
      <c r="G46" s="319">
        <v>0</v>
      </c>
      <c r="H46" s="319">
        <v>0</v>
      </c>
      <c r="I46" s="310">
        <f>SUM(E46:H46)</f>
        <v>4</v>
      </c>
      <c r="J46" s="308">
        <v>0</v>
      </c>
      <c r="K46" s="318">
        <v>0</v>
      </c>
      <c r="L46" s="318">
        <v>237</v>
      </c>
      <c r="M46" s="318">
        <v>9</v>
      </c>
      <c r="N46" s="468">
        <v>37</v>
      </c>
      <c r="O46" s="463">
        <v>120</v>
      </c>
    </row>
    <row r="47" spans="1:17" ht="21.75" customHeight="1">
      <c r="A47" s="505"/>
      <c r="B47" s="275" t="s">
        <v>317</v>
      </c>
      <c r="C47" s="513"/>
      <c r="D47" s="311" t="s">
        <v>270</v>
      </c>
      <c r="E47" s="311" t="s">
        <v>270</v>
      </c>
      <c r="F47" s="311" t="s">
        <v>270</v>
      </c>
      <c r="G47" s="311" t="s">
        <v>270</v>
      </c>
      <c r="H47" s="311" t="s">
        <v>270</v>
      </c>
      <c r="I47" s="316" t="s">
        <v>270</v>
      </c>
      <c r="J47" s="311" t="s">
        <v>270</v>
      </c>
      <c r="K47" s="311" t="s">
        <v>270</v>
      </c>
      <c r="L47" s="311" t="s">
        <v>270</v>
      </c>
      <c r="M47" s="311" t="s">
        <v>270</v>
      </c>
      <c r="N47" s="464">
        <v>38</v>
      </c>
      <c r="O47" s="465">
        <v>30</v>
      </c>
    </row>
    <row r="48" spans="1:17" ht="21.75" customHeight="1">
      <c r="A48" s="505"/>
      <c r="B48" s="281" t="s">
        <v>319</v>
      </c>
      <c r="C48" s="513"/>
      <c r="D48" s="316" t="s">
        <v>270</v>
      </c>
      <c r="E48" s="316" t="s">
        <v>270</v>
      </c>
      <c r="F48" s="316" t="s">
        <v>270</v>
      </c>
      <c r="G48" s="316" t="s">
        <v>270</v>
      </c>
      <c r="H48" s="316" t="s">
        <v>270</v>
      </c>
      <c r="I48" s="323" t="s">
        <v>270</v>
      </c>
      <c r="J48" s="316" t="s">
        <v>270</v>
      </c>
      <c r="K48" s="316" t="s">
        <v>270</v>
      </c>
      <c r="L48" s="316" t="s">
        <v>270</v>
      </c>
      <c r="M48" s="316" t="s">
        <v>270</v>
      </c>
      <c r="N48" s="464">
        <v>19</v>
      </c>
      <c r="O48" s="465">
        <v>30</v>
      </c>
    </row>
    <row r="49" spans="1:19" ht="21.75" customHeight="1">
      <c r="A49" s="505"/>
      <c r="B49" s="275" t="s">
        <v>339</v>
      </c>
      <c r="C49" s="514"/>
      <c r="D49" s="314" t="s">
        <v>270</v>
      </c>
      <c r="E49" s="314" t="s">
        <v>270</v>
      </c>
      <c r="F49" s="314" t="s">
        <v>270</v>
      </c>
      <c r="G49" s="314" t="s">
        <v>270</v>
      </c>
      <c r="H49" s="314" t="s">
        <v>270</v>
      </c>
      <c r="I49" s="314" t="s">
        <v>270</v>
      </c>
      <c r="J49" s="314" t="s">
        <v>270</v>
      </c>
      <c r="K49" s="314" t="s">
        <v>270</v>
      </c>
      <c r="L49" s="314" t="s">
        <v>270</v>
      </c>
      <c r="M49" s="314" t="s">
        <v>270</v>
      </c>
      <c r="N49" s="448">
        <v>32</v>
      </c>
      <c r="O49" s="469">
        <f t="shared" ref="O49" si="28">SUM(O46:O48)</f>
        <v>180</v>
      </c>
    </row>
    <row r="50" spans="1:19" ht="21.75" customHeight="1" thickBot="1">
      <c r="A50" s="506"/>
      <c r="B50" s="510" t="s">
        <v>254</v>
      </c>
      <c r="C50" s="511"/>
      <c r="D50" s="317">
        <v>6</v>
      </c>
      <c r="E50" s="317">
        <v>4</v>
      </c>
      <c r="F50" s="317">
        <v>2</v>
      </c>
      <c r="G50" s="317">
        <v>0</v>
      </c>
      <c r="H50" s="317">
        <v>0</v>
      </c>
      <c r="I50" s="317">
        <v>6</v>
      </c>
      <c r="J50" s="317">
        <v>0</v>
      </c>
      <c r="K50" s="317">
        <v>0</v>
      </c>
      <c r="L50" s="507"/>
      <c r="M50" s="508"/>
      <c r="N50" s="466">
        <v>25</v>
      </c>
      <c r="O50" s="467">
        <v>150</v>
      </c>
    </row>
    <row r="51" spans="1:19" ht="21.75" customHeight="1">
      <c r="A51" s="504" t="s">
        <v>146</v>
      </c>
      <c r="B51" s="276" t="s">
        <v>322</v>
      </c>
      <c r="C51" s="512" t="s">
        <v>252</v>
      </c>
      <c r="D51" s="324" t="s">
        <v>270</v>
      </c>
      <c r="E51" s="325" t="s">
        <v>270</v>
      </c>
      <c r="F51" s="326" t="s">
        <v>270</v>
      </c>
      <c r="G51" s="326" t="s">
        <v>270</v>
      </c>
      <c r="H51" s="326" t="s">
        <v>270</v>
      </c>
      <c r="I51" s="327" t="s">
        <v>270</v>
      </c>
      <c r="J51" s="324" t="s">
        <v>270</v>
      </c>
      <c r="K51" s="325" t="s">
        <v>270</v>
      </c>
      <c r="L51" s="325" t="s">
        <v>270</v>
      </c>
      <c r="M51" s="325" t="s">
        <v>270</v>
      </c>
      <c r="N51" s="238">
        <v>30</v>
      </c>
      <c r="O51" s="470">
        <v>30</v>
      </c>
    </row>
    <row r="52" spans="1:19" ht="21.75" customHeight="1">
      <c r="A52" s="505"/>
      <c r="B52" s="277" t="s">
        <v>323</v>
      </c>
      <c r="C52" s="513"/>
      <c r="D52" s="328"/>
      <c r="E52" s="328"/>
      <c r="F52" s="328"/>
      <c r="G52" s="328"/>
      <c r="H52" s="328"/>
      <c r="I52" s="327">
        <f t="shared" ref="I52:I58" si="29">SUM(E52:H52)</f>
        <v>0</v>
      </c>
      <c r="J52" s="328"/>
      <c r="K52" s="328"/>
      <c r="L52" s="328"/>
      <c r="M52" s="328"/>
      <c r="N52" s="239"/>
      <c r="O52" s="471"/>
    </row>
    <row r="53" spans="1:19" ht="21.75" customHeight="1">
      <c r="A53" s="505"/>
      <c r="B53" s="277" t="s">
        <v>324</v>
      </c>
      <c r="C53" s="513"/>
      <c r="D53" s="327"/>
      <c r="E53" s="327"/>
      <c r="F53" s="327"/>
      <c r="G53" s="327"/>
      <c r="H53" s="327"/>
      <c r="I53" s="327">
        <f t="shared" si="29"/>
        <v>0</v>
      </c>
      <c r="J53" s="327"/>
      <c r="K53" s="327"/>
      <c r="L53" s="327"/>
      <c r="M53" s="327"/>
      <c r="N53" s="239"/>
      <c r="O53" s="471"/>
    </row>
    <row r="54" spans="1:19" ht="21.75" customHeight="1">
      <c r="A54" s="505"/>
      <c r="B54" s="277" t="s">
        <v>325</v>
      </c>
      <c r="C54" s="513"/>
      <c r="D54" s="327">
        <v>4</v>
      </c>
      <c r="E54" s="327">
        <v>1</v>
      </c>
      <c r="F54" s="327">
        <v>3</v>
      </c>
      <c r="G54" s="327"/>
      <c r="H54" s="327"/>
      <c r="I54" s="327">
        <f t="shared" si="29"/>
        <v>4</v>
      </c>
      <c r="J54" s="327"/>
      <c r="K54" s="327"/>
      <c r="L54" s="327">
        <v>148</v>
      </c>
      <c r="M54" s="327">
        <v>6</v>
      </c>
      <c r="N54" s="239"/>
      <c r="O54" s="472"/>
    </row>
    <row r="55" spans="1:19" ht="21.75" customHeight="1">
      <c r="A55" s="505"/>
      <c r="B55" s="277" t="s">
        <v>321</v>
      </c>
      <c r="C55" s="513"/>
      <c r="D55" s="327" t="s">
        <v>270</v>
      </c>
      <c r="E55" s="327" t="s">
        <v>270</v>
      </c>
      <c r="F55" s="327" t="s">
        <v>270</v>
      </c>
      <c r="G55" s="327" t="s">
        <v>270</v>
      </c>
      <c r="H55" s="327" t="s">
        <v>270</v>
      </c>
      <c r="I55" s="327" t="s">
        <v>270</v>
      </c>
      <c r="J55" s="327" t="s">
        <v>270</v>
      </c>
      <c r="K55" s="327" t="s">
        <v>270</v>
      </c>
      <c r="L55" s="327" t="s">
        <v>270</v>
      </c>
      <c r="M55" s="327" t="s">
        <v>270</v>
      </c>
      <c r="N55" s="239">
        <v>30</v>
      </c>
      <c r="O55" s="472">
        <v>30</v>
      </c>
    </row>
    <row r="56" spans="1:19" ht="21.75" customHeight="1">
      <c r="A56" s="505"/>
      <c r="B56" s="277" t="s">
        <v>326</v>
      </c>
      <c r="C56" s="513"/>
      <c r="D56" s="327" t="s">
        <v>270</v>
      </c>
      <c r="E56" s="327" t="s">
        <v>270</v>
      </c>
      <c r="F56" s="327" t="s">
        <v>270</v>
      </c>
      <c r="G56" s="327" t="s">
        <v>270</v>
      </c>
      <c r="H56" s="327" t="s">
        <v>270</v>
      </c>
      <c r="I56" s="327" t="s">
        <v>270</v>
      </c>
      <c r="J56" s="327" t="s">
        <v>270</v>
      </c>
      <c r="K56" s="327" t="s">
        <v>270</v>
      </c>
      <c r="L56" s="327" t="s">
        <v>270</v>
      </c>
      <c r="M56" s="327" t="s">
        <v>270</v>
      </c>
      <c r="N56" s="473"/>
      <c r="O56" s="472"/>
    </row>
    <row r="57" spans="1:19" ht="21.75" customHeight="1">
      <c r="A57" s="505"/>
      <c r="B57" s="277" t="s">
        <v>327</v>
      </c>
      <c r="C57" s="513"/>
      <c r="D57" s="329" t="s">
        <v>270</v>
      </c>
      <c r="E57" s="330" t="s">
        <v>270</v>
      </c>
      <c r="F57" s="331" t="s">
        <v>270</v>
      </c>
      <c r="G57" s="331" t="s">
        <v>270</v>
      </c>
      <c r="H57" s="331" t="s">
        <v>270</v>
      </c>
      <c r="I57" s="327" t="s">
        <v>270</v>
      </c>
      <c r="J57" s="329" t="s">
        <v>270</v>
      </c>
      <c r="K57" s="330" t="s">
        <v>270</v>
      </c>
      <c r="L57" s="330" t="s">
        <v>270</v>
      </c>
      <c r="M57" s="330" t="s">
        <v>270</v>
      </c>
      <c r="N57" s="474"/>
      <c r="O57" s="472"/>
    </row>
    <row r="58" spans="1:19" ht="21.75" customHeight="1">
      <c r="A58" s="505"/>
      <c r="B58" s="283" t="s">
        <v>328</v>
      </c>
      <c r="C58" s="513"/>
      <c r="D58" s="329">
        <v>2</v>
      </c>
      <c r="E58" s="330"/>
      <c r="F58" s="331">
        <v>2</v>
      </c>
      <c r="G58" s="331"/>
      <c r="H58" s="331"/>
      <c r="I58" s="327">
        <f t="shared" si="29"/>
        <v>2</v>
      </c>
      <c r="J58" s="329"/>
      <c r="K58" s="330"/>
      <c r="L58" s="330">
        <v>58</v>
      </c>
      <c r="M58" s="330">
        <v>1</v>
      </c>
      <c r="N58" s="474"/>
      <c r="O58" s="472"/>
    </row>
    <row r="59" spans="1:19" ht="21.75" customHeight="1">
      <c r="A59" s="505"/>
      <c r="B59" s="275" t="s">
        <v>339</v>
      </c>
      <c r="C59" s="514"/>
      <c r="D59" s="314" t="s">
        <v>270</v>
      </c>
      <c r="E59" s="314" t="s">
        <v>270</v>
      </c>
      <c r="F59" s="314" t="s">
        <v>270</v>
      </c>
      <c r="G59" s="314" t="s">
        <v>270</v>
      </c>
      <c r="H59" s="314" t="s">
        <v>270</v>
      </c>
      <c r="I59" s="314" t="s">
        <v>270</v>
      </c>
      <c r="J59" s="314" t="s">
        <v>270</v>
      </c>
      <c r="K59" s="314" t="s">
        <v>270</v>
      </c>
      <c r="L59" s="314" t="s">
        <v>270</v>
      </c>
      <c r="M59" s="314" t="s">
        <v>270</v>
      </c>
      <c r="N59" s="410">
        <v>8</v>
      </c>
      <c r="O59" s="472">
        <f>SUM(O51:O58)</f>
        <v>60</v>
      </c>
    </row>
    <row r="60" spans="1:19" ht="21.75" customHeight="1" thickBot="1">
      <c r="A60" s="506"/>
      <c r="B60" s="510" t="s">
        <v>254</v>
      </c>
      <c r="C60" s="511"/>
      <c r="D60" s="332">
        <v>9</v>
      </c>
      <c r="E60" s="332">
        <v>1</v>
      </c>
      <c r="F60" s="332">
        <v>8</v>
      </c>
      <c r="G60" s="332">
        <v>0</v>
      </c>
      <c r="H60" s="332">
        <v>0</v>
      </c>
      <c r="I60" s="332">
        <f>SUM(E60:H60)</f>
        <v>9</v>
      </c>
      <c r="J60" s="332">
        <v>0</v>
      </c>
      <c r="K60" s="332">
        <v>0</v>
      </c>
      <c r="L60" s="515"/>
      <c r="M60" s="516"/>
      <c r="N60" s="475"/>
      <c r="O60" s="476"/>
    </row>
    <row r="61" spans="1:19" s="160" customFormat="1" ht="21.75" customHeight="1">
      <c r="A61" s="504" t="s">
        <v>148</v>
      </c>
      <c r="B61" s="274" t="s">
        <v>329</v>
      </c>
      <c r="C61" s="512" t="s">
        <v>252</v>
      </c>
      <c r="D61" s="308">
        <v>22</v>
      </c>
      <c r="E61" s="318">
        <v>16.2</v>
      </c>
      <c r="F61" s="319">
        <v>5.8</v>
      </c>
      <c r="G61" s="319"/>
      <c r="H61" s="319"/>
      <c r="I61" s="316">
        <f t="shared" ref="I61:I69" si="30">SUM(E61:H61)</f>
        <v>22</v>
      </c>
      <c r="J61" s="308"/>
      <c r="K61" s="318"/>
      <c r="L61" s="318">
        <v>299</v>
      </c>
      <c r="M61" s="318">
        <v>66</v>
      </c>
      <c r="N61" s="468">
        <v>75</v>
      </c>
      <c r="O61" s="463">
        <v>1650</v>
      </c>
      <c r="P61" s="2"/>
      <c r="Q61" s="2"/>
      <c r="S61" s="2"/>
    </row>
    <row r="62" spans="1:19" ht="21.75" customHeight="1">
      <c r="A62" s="505"/>
      <c r="B62" s="275" t="s">
        <v>330</v>
      </c>
      <c r="C62" s="513"/>
      <c r="D62" s="311"/>
      <c r="E62" s="311"/>
      <c r="F62" s="311"/>
      <c r="G62" s="311"/>
      <c r="H62" s="311"/>
      <c r="I62" s="316">
        <f t="shared" si="30"/>
        <v>0</v>
      </c>
      <c r="J62" s="311"/>
      <c r="K62" s="311"/>
      <c r="L62" s="311"/>
      <c r="M62" s="311"/>
      <c r="N62" s="464"/>
      <c r="O62" s="465"/>
    </row>
    <row r="63" spans="1:19" ht="21.75" customHeight="1">
      <c r="A63" s="505"/>
      <c r="B63" s="275" t="s">
        <v>331</v>
      </c>
      <c r="C63" s="513"/>
      <c r="D63" s="316"/>
      <c r="E63" s="316"/>
      <c r="F63" s="316"/>
      <c r="G63" s="316"/>
      <c r="H63" s="316"/>
      <c r="I63" s="316">
        <f t="shared" si="30"/>
        <v>0</v>
      </c>
      <c r="J63" s="316"/>
      <c r="K63" s="316"/>
      <c r="L63" s="316"/>
      <c r="M63" s="316"/>
      <c r="N63" s="464"/>
      <c r="O63" s="465"/>
    </row>
    <row r="64" spans="1:19" ht="21.75" customHeight="1">
      <c r="A64" s="505"/>
      <c r="B64" s="275" t="s">
        <v>332</v>
      </c>
      <c r="C64" s="513"/>
      <c r="D64" s="311"/>
      <c r="E64" s="311"/>
      <c r="F64" s="311"/>
      <c r="G64" s="311"/>
      <c r="H64" s="311"/>
      <c r="I64" s="316">
        <f t="shared" si="30"/>
        <v>0</v>
      </c>
      <c r="J64" s="311"/>
      <c r="K64" s="311"/>
      <c r="L64" s="311"/>
      <c r="M64" s="311"/>
      <c r="N64" s="464"/>
      <c r="O64" s="465"/>
    </row>
    <row r="65" spans="1:19" s="160" customFormat="1" ht="21.75" customHeight="1">
      <c r="A65" s="505"/>
      <c r="B65" s="275" t="s">
        <v>333</v>
      </c>
      <c r="C65" s="513"/>
      <c r="D65" s="311" t="s">
        <v>270</v>
      </c>
      <c r="E65" s="311" t="s">
        <v>270</v>
      </c>
      <c r="F65" s="311" t="s">
        <v>270</v>
      </c>
      <c r="G65" s="311" t="s">
        <v>270</v>
      </c>
      <c r="H65" s="311" t="s">
        <v>270</v>
      </c>
      <c r="I65" s="316" t="s">
        <v>270</v>
      </c>
      <c r="J65" s="311" t="s">
        <v>270</v>
      </c>
      <c r="K65" s="311" t="s">
        <v>270</v>
      </c>
      <c r="L65" s="311" t="s">
        <v>270</v>
      </c>
      <c r="M65" s="311" t="s">
        <v>270</v>
      </c>
      <c r="N65" s="464"/>
      <c r="O65" s="465"/>
      <c r="P65" s="2"/>
      <c r="Q65" s="2"/>
      <c r="S65" s="2"/>
    </row>
    <row r="66" spans="1:19" s="160" customFormat="1" ht="21.75" customHeight="1">
      <c r="A66" s="505"/>
      <c r="B66" s="275" t="s">
        <v>334</v>
      </c>
      <c r="C66" s="513"/>
      <c r="D66" s="316" t="s">
        <v>270</v>
      </c>
      <c r="E66" s="316" t="s">
        <v>270</v>
      </c>
      <c r="F66" s="316" t="s">
        <v>270</v>
      </c>
      <c r="G66" s="316" t="s">
        <v>270</v>
      </c>
      <c r="H66" s="316" t="s">
        <v>270</v>
      </c>
      <c r="I66" s="316" t="s">
        <v>270</v>
      </c>
      <c r="J66" s="316" t="s">
        <v>270</v>
      </c>
      <c r="K66" s="316" t="s">
        <v>270</v>
      </c>
      <c r="L66" s="316" t="s">
        <v>270</v>
      </c>
      <c r="M66" s="316" t="s">
        <v>270</v>
      </c>
      <c r="N66" s="464">
        <v>100</v>
      </c>
      <c r="O66" s="465">
        <v>150</v>
      </c>
      <c r="P66" s="2"/>
      <c r="Q66" s="2"/>
      <c r="S66" s="2"/>
    </row>
    <row r="67" spans="1:19" s="160" customFormat="1" ht="21.75" customHeight="1">
      <c r="A67" s="505"/>
      <c r="B67" s="278" t="s">
        <v>335</v>
      </c>
      <c r="C67" s="513"/>
      <c r="D67" s="311" t="s">
        <v>270</v>
      </c>
      <c r="E67" s="311" t="s">
        <v>270</v>
      </c>
      <c r="F67" s="311" t="s">
        <v>270</v>
      </c>
      <c r="G67" s="311" t="s">
        <v>270</v>
      </c>
      <c r="H67" s="311" t="s">
        <v>270</v>
      </c>
      <c r="I67" s="316" t="s">
        <v>270</v>
      </c>
      <c r="J67" s="311" t="s">
        <v>270</v>
      </c>
      <c r="K67" s="311" t="s">
        <v>270</v>
      </c>
      <c r="L67" s="311" t="s">
        <v>270</v>
      </c>
      <c r="M67" s="311" t="s">
        <v>270</v>
      </c>
      <c r="N67" s="464"/>
      <c r="O67" s="465"/>
      <c r="P67" s="2"/>
      <c r="Q67" s="2"/>
      <c r="S67" s="2"/>
    </row>
    <row r="68" spans="1:19" s="160" customFormat="1" ht="21.75" customHeight="1">
      <c r="A68" s="505"/>
      <c r="B68" s="275" t="s">
        <v>336</v>
      </c>
      <c r="C68" s="513"/>
      <c r="D68" s="311" t="s">
        <v>270</v>
      </c>
      <c r="E68" s="311" t="s">
        <v>270</v>
      </c>
      <c r="F68" s="311" t="s">
        <v>270</v>
      </c>
      <c r="G68" s="311" t="s">
        <v>270</v>
      </c>
      <c r="H68" s="311" t="s">
        <v>270</v>
      </c>
      <c r="I68" s="316" t="s">
        <v>270</v>
      </c>
      <c r="J68" s="311" t="s">
        <v>270</v>
      </c>
      <c r="K68" s="311" t="s">
        <v>270</v>
      </c>
      <c r="L68" s="311" t="s">
        <v>270</v>
      </c>
      <c r="M68" s="311" t="s">
        <v>270</v>
      </c>
      <c r="N68" s="464"/>
      <c r="O68" s="465"/>
      <c r="P68" s="2"/>
      <c r="Q68" s="2"/>
      <c r="S68" s="2"/>
    </row>
    <row r="69" spans="1:19" s="160" customFormat="1" ht="21.75" customHeight="1">
      <c r="A69" s="505"/>
      <c r="B69" s="281" t="s">
        <v>337</v>
      </c>
      <c r="C69" s="513"/>
      <c r="D69" s="316">
        <v>1</v>
      </c>
      <c r="E69" s="316">
        <v>1</v>
      </c>
      <c r="F69" s="316"/>
      <c r="G69" s="316"/>
      <c r="H69" s="316"/>
      <c r="I69" s="316">
        <f t="shared" si="30"/>
        <v>1</v>
      </c>
      <c r="J69" s="316"/>
      <c r="K69" s="316"/>
      <c r="L69" s="316">
        <v>100</v>
      </c>
      <c r="M69" s="316">
        <v>1</v>
      </c>
      <c r="N69" s="464"/>
      <c r="O69" s="465"/>
      <c r="P69" s="2"/>
      <c r="Q69" s="2"/>
      <c r="S69" s="2"/>
    </row>
    <row r="70" spans="1:19" ht="21.75" customHeight="1">
      <c r="A70" s="505"/>
      <c r="B70" s="275" t="s">
        <v>339</v>
      </c>
      <c r="C70" s="514"/>
      <c r="D70" s="314" t="s">
        <v>270</v>
      </c>
      <c r="E70" s="314" t="s">
        <v>270</v>
      </c>
      <c r="F70" s="314" t="s">
        <v>270</v>
      </c>
      <c r="G70" s="314" t="s">
        <v>270</v>
      </c>
      <c r="H70" s="314" t="s">
        <v>270</v>
      </c>
      <c r="I70" s="314" t="s">
        <v>270</v>
      </c>
      <c r="J70" s="314" t="s">
        <v>270</v>
      </c>
      <c r="K70" s="314" t="s">
        <v>270</v>
      </c>
      <c r="L70" s="314" t="s">
        <v>270</v>
      </c>
      <c r="M70" s="314" t="s">
        <v>270</v>
      </c>
      <c r="N70" s="393">
        <v>69</v>
      </c>
      <c r="O70" s="477">
        <f t="shared" ref="O70" si="31">SUM(O61:O69)</f>
        <v>1800</v>
      </c>
    </row>
    <row r="71" spans="1:19" s="160" customFormat="1" ht="21.75" customHeight="1" thickBot="1">
      <c r="A71" s="506"/>
      <c r="B71" s="510" t="s">
        <v>254</v>
      </c>
      <c r="C71" s="511"/>
      <c r="D71" s="317">
        <v>20.8</v>
      </c>
      <c r="E71" s="317">
        <v>15.1</v>
      </c>
      <c r="F71" s="317">
        <v>5.8</v>
      </c>
      <c r="G71" s="317"/>
      <c r="H71" s="317"/>
      <c r="I71" s="317">
        <v>21</v>
      </c>
      <c r="J71" s="317"/>
      <c r="K71" s="317"/>
      <c r="L71" s="507"/>
      <c r="M71" s="508"/>
      <c r="N71" s="466">
        <v>69</v>
      </c>
      <c r="O71" s="467">
        <v>1440</v>
      </c>
      <c r="P71" s="2"/>
      <c r="Q71" s="2"/>
      <c r="S71" s="2"/>
    </row>
    <row r="72" spans="1:19" ht="21.75" customHeight="1">
      <c r="A72" s="504" t="s">
        <v>149</v>
      </c>
      <c r="B72" s="274" t="s">
        <v>343</v>
      </c>
      <c r="C72" s="512" t="s">
        <v>253</v>
      </c>
      <c r="D72" s="308" t="s">
        <v>270</v>
      </c>
      <c r="E72" s="318" t="s">
        <v>270</v>
      </c>
      <c r="F72" s="319" t="s">
        <v>270</v>
      </c>
      <c r="G72" s="319" t="s">
        <v>270</v>
      </c>
      <c r="H72" s="319" t="s">
        <v>270</v>
      </c>
      <c r="I72" s="316" t="s">
        <v>270</v>
      </c>
      <c r="J72" s="320" t="s">
        <v>270</v>
      </c>
      <c r="K72" s="318" t="s">
        <v>270</v>
      </c>
      <c r="L72" s="318" t="s">
        <v>270</v>
      </c>
      <c r="M72" s="318" t="s">
        <v>270</v>
      </c>
      <c r="N72" s="468">
        <v>0</v>
      </c>
      <c r="O72" s="463">
        <v>0</v>
      </c>
    </row>
    <row r="73" spans="1:19" ht="21.75" customHeight="1">
      <c r="A73" s="505"/>
      <c r="B73" s="275" t="s">
        <v>344</v>
      </c>
      <c r="C73" s="513"/>
      <c r="D73" s="311" t="s">
        <v>270</v>
      </c>
      <c r="E73" s="311" t="s">
        <v>270</v>
      </c>
      <c r="F73" s="311" t="s">
        <v>270</v>
      </c>
      <c r="G73" s="311" t="s">
        <v>270</v>
      </c>
      <c r="H73" s="311" t="s">
        <v>270</v>
      </c>
      <c r="I73" s="316" t="s">
        <v>270</v>
      </c>
      <c r="J73" s="321" t="s">
        <v>270</v>
      </c>
      <c r="K73" s="311" t="s">
        <v>270</v>
      </c>
      <c r="L73" s="311" t="s">
        <v>270</v>
      </c>
      <c r="M73" s="311" t="s">
        <v>270</v>
      </c>
      <c r="N73" s="464">
        <v>4</v>
      </c>
      <c r="O73" s="465">
        <v>30</v>
      </c>
    </row>
    <row r="74" spans="1:19" ht="21.75" customHeight="1">
      <c r="A74" s="505"/>
      <c r="B74" s="281" t="s">
        <v>345</v>
      </c>
      <c r="C74" s="513"/>
      <c r="D74" s="316" t="s">
        <v>270</v>
      </c>
      <c r="E74" s="316" t="s">
        <v>270</v>
      </c>
      <c r="F74" s="316" t="s">
        <v>270</v>
      </c>
      <c r="G74" s="316" t="s">
        <v>270</v>
      </c>
      <c r="H74" s="316" t="s">
        <v>270</v>
      </c>
      <c r="I74" s="316" t="s">
        <v>270</v>
      </c>
      <c r="J74" s="321" t="s">
        <v>270</v>
      </c>
      <c r="K74" s="316" t="s">
        <v>270</v>
      </c>
      <c r="L74" s="316" t="s">
        <v>270</v>
      </c>
      <c r="M74" s="316" t="s">
        <v>270</v>
      </c>
      <c r="N74" s="464">
        <v>0</v>
      </c>
      <c r="O74" s="465">
        <v>0</v>
      </c>
    </row>
    <row r="75" spans="1:19" ht="21.75" customHeight="1">
      <c r="A75" s="505"/>
      <c r="B75" s="275" t="s">
        <v>339</v>
      </c>
      <c r="C75" s="514"/>
      <c r="D75" s="314" t="s">
        <v>270</v>
      </c>
      <c r="E75" s="314" t="s">
        <v>270</v>
      </c>
      <c r="F75" s="314" t="s">
        <v>270</v>
      </c>
      <c r="G75" s="314" t="s">
        <v>270</v>
      </c>
      <c r="H75" s="314" t="s">
        <v>270</v>
      </c>
      <c r="I75" s="314" t="s">
        <v>270</v>
      </c>
      <c r="J75" s="314" t="s">
        <v>270</v>
      </c>
      <c r="K75" s="314" t="s">
        <v>270</v>
      </c>
      <c r="L75" s="333" t="s">
        <v>270</v>
      </c>
      <c r="M75" s="314" t="s">
        <v>270</v>
      </c>
      <c r="N75" s="448">
        <f>O75/100/23*100</f>
        <v>1.3043478260869565</v>
      </c>
      <c r="O75" s="465">
        <f>SUM(O72:O74)</f>
        <v>30</v>
      </c>
    </row>
    <row r="76" spans="1:19" ht="21.75" customHeight="1" thickBot="1">
      <c r="A76" s="506"/>
      <c r="B76" s="510" t="s">
        <v>254</v>
      </c>
      <c r="C76" s="511"/>
      <c r="D76" s="317">
        <v>26</v>
      </c>
      <c r="E76" s="317"/>
      <c r="F76" s="317">
        <v>26</v>
      </c>
      <c r="G76" s="317"/>
      <c r="H76" s="317"/>
      <c r="I76" s="317">
        <v>26</v>
      </c>
      <c r="J76" s="317"/>
      <c r="K76" s="317"/>
      <c r="L76" s="507"/>
      <c r="M76" s="509"/>
      <c r="N76" s="466">
        <v>39</v>
      </c>
      <c r="O76" s="467">
        <v>1020</v>
      </c>
    </row>
    <row r="77" spans="1:19" ht="21.75" customHeight="1">
      <c r="A77" s="504" t="s">
        <v>170</v>
      </c>
      <c r="B77" s="274" t="s">
        <v>347</v>
      </c>
      <c r="C77" s="512" t="s">
        <v>253</v>
      </c>
      <c r="D77" s="308">
        <v>29</v>
      </c>
      <c r="E77" s="318"/>
      <c r="F77" s="319">
        <v>29</v>
      </c>
      <c r="G77" s="319"/>
      <c r="H77" s="319"/>
      <c r="I77" s="316">
        <f t="shared" ref="I77:I79" si="32">SUM(E77:H77)</f>
        <v>29</v>
      </c>
      <c r="J77" s="308"/>
      <c r="K77" s="318"/>
      <c r="L77" s="318">
        <v>166</v>
      </c>
      <c r="M77" s="318">
        <v>48</v>
      </c>
      <c r="N77" s="468">
        <v>53</v>
      </c>
      <c r="O77" s="463">
        <v>1530</v>
      </c>
    </row>
    <row r="78" spans="1:19" ht="21.75" customHeight="1">
      <c r="A78" s="505"/>
      <c r="B78" s="275" t="s">
        <v>349</v>
      </c>
      <c r="C78" s="513"/>
      <c r="D78" s="311"/>
      <c r="E78" s="316"/>
      <c r="F78" s="316"/>
      <c r="G78" s="316"/>
      <c r="H78" s="316"/>
      <c r="I78" s="316">
        <f t="shared" si="32"/>
        <v>0</v>
      </c>
      <c r="J78" s="316"/>
      <c r="K78" s="316"/>
      <c r="L78" s="316"/>
      <c r="M78" s="316"/>
      <c r="N78" s="464"/>
      <c r="O78" s="465"/>
    </row>
    <row r="79" spans="1:19" ht="21.75" customHeight="1">
      <c r="A79" s="505"/>
      <c r="B79" s="281" t="s">
        <v>351</v>
      </c>
      <c r="C79" s="513"/>
      <c r="D79" s="311"/>
      <c r="E79" s="311"/>
      <c r="F79" s="311"/>
      <c r="G79" s="311"/>
      <c r="H79" s="311"/>
      <c r="I79" s="316">
        <f t="shared" si="32"/>
        <v>0</v>
      </c>
      <c r="J79" s="311"/>
      <c r="K79" s="311"/>
      <c r="L79" s="311"/>
      <c r="M79" s="311"/>
      <c r="N79" s="464"/>
      <c r="O79" s="465"/>
    </row>
    <row r="80" spans="1:19" ht="21.75" customHeight="1">
      <c r="A80" s="505"/>
      <c r="B80" s="275" t="s">
        <v>339</v>
      </c>
      <c r="C80" s="514"/>
      <c r="D80" s="314">
        <f>SUM(D77:D79)</f>
        <v>29</v>
      </c>
      <c r="E80" s="314">
        <f t="shared" ref="E80:K80" si="33">SUM(E77:E79)</f>
        <v>0</v>
      </c>
      <c r="F80" s="314">
        <f t="shared" si="33"/>
        <v>29</v>
      </c>
      <c r="G80" s="314">
        <f t="shared" si="33"/>
        <v>0</v>
      </c>
      <c r="H80" s="314">
        <f t="shared" si="33"/>
        <v>0</v>
      </c>
      <c r="I80" s="314">
        <f t="shared" si="33"/>
        <v>29</v>
      </c>
      <c r="J80" s="314">
        <f t="shared" si="33"/>
        <v>0</v>
      </c>
      <c r="K80" s="314">
        <f t="shared" si="33"/>
        <v>0</v>
      </c>
      <c r="L80" s="314">
        <f>M80/D80*100</f>
        <v>165.51724137931035</v>
      </c>
      <c r="M80" s="314">
        <f>SUM(M77:M79)</f>
        <v>48</v>
      </c>
      <c r="N80" s="448">
        <f>O80/100/D80*100</f>
        <v>52.758620689655174</v>
      </c>
      <c r="O80" s="465">
        <f>SUM(O77:O79)</f>
        <v>1530</v>
      </c>
    </row>
    <row r="81" spans="1:15" ht="21.75" customHeight="1" thickBot="1">
      <c r="A81" s="506"/>
      <c r="B81" s="510" t="s">
        <v>254</v>
      </c>
      <c r="C81" s="511"/>
      <c r="D81" s="317">
        <v>23</v>
      </c>
      <c r="E81" s="317"/>
      <c r="F81" s="317">
        <v>23</v>
      </c>
      <c r="G81" s="317"/>
      <c r="H81" s="317"/>
      <c r="I81" s="317">
        <v>23</v>
      </c>
      <c r="J81" s="317"/>
      <c r="K81" s="317">
        <v>0.1</v>
      </c>
      <c r="L81" s="507"/>
      <c r="M81" s="508"/>
      <c r="N81" s="466">
        <v>50</v>
      </c>
      <c r="O81" s="467">
        <v>1140</v>
      </c>
    </row>
    <row r="82" spans="1:15" ht="21.75" customHeight="1">
      <c r="A82" s="504" t="s">
        <v>167</v>
      </c>
      <c r="B82" s="279" t="s">
        <v>359</v>
      </c>
      <c r="C82" s="512" t="s">
        <v>252</v>
      </c>
      <c r="D82" s="308">
        <v>40</v>
      </c>
      <c r="E82" s="318"/>
      <c r="F82" s="319">
        <v>40</v>
      </c>
      <c r="G82" s="319"/>
      <c r="H82" s="319"/>
      <c r="I82" s="316">
        <f t="shared" ref="I82:I88" si="34">SUM(E82:H82)</f>
        <v>40</v>
      </c>
      <c r="J82" s="308"/>
      <c r="K82" s="318"/>
      <c r="L82" s="318">
        <v>69</v>
      </c>
      <c r="M82" s="318">
        <v>28</v>
      </c>
      <c r="N82" s="468">
        <v>16</v>
      </c>
      <c r="O82" s="463">
        <v>630</v>
      </c>
    </row>
    <row r="83" spans="1:15" ht="21.75" customHeight="1">
      <c r="A83" s="505"/>
      <c r="B83" s="275" t="s">
        <v>360</v>
      </c>
      <c r="C83" s="513"/>
      <c r="D83" s="311" t="s">
        <v>270</v>
      </c>
      <c r="E83" s="316" t="s">
        <v>270</v>
      </c>
      <c r="F83" s="316" t="s">
        <v>270</v>
      </c>
      <c r="G83" s="316" t="s">
        <v>270</v>
      </c>
      <c r="H83" s="316" t="s">
        <v>270</v>
      </c>
      <c r="I83" s="316" t="s">
        <v>270</v>
      </c>
      <c r="J83" s="316" t="s">
        <v>270</v>
      </c>
      <c r="K83" s="316" t="s">
        <v>270</v>
      </c>
      <c r="L83" s="316" t="s">
        <v>270</v>
      </c>
      <c r="M83" s="316" t="s">
        <v>270</v>
      </c>
      <c r="N83" s="464">
        <v>100</v>
      </c>
      <c r="O83" s="465">
        <v>150</v>
      </c>
    </row>
    <row r="84" spans="1:15" ht="21.75" customHeight="1">
      <c r="A84" s="505"/>
      <c r="B84" s="275" t="s">
        <v>361</v>
      </c>
      <c r="C84" s="513"/>
      <c r="D84" s="311"/>
      <c r="E84" s="311"/>
      <c r="F84" s="311"/>
      <c r="G84" s="311"/>
      <c r="H84" s="311"/>
      <c r="I84" s="316">
        <f t="shared" si="34"/>
        <v>0</v>
      </c>
      <c r="J84" s="311"/>
      <c r="K84" s="311"/>
      <c r="L84" s="311"/>
      <c r="M84" s="311"/>
      <c r="N84" s="464"/>
      <c r="O84" s="465"/>
    </row>
    <row r="85" spans="1:15" ht="21.75" customHeight="1">
      <c r="A85" s="505"/>
      <c r="B85" s="275" t="s">
        <v>362</v>
      </c>
      <c r="C85" s="513"/>
      <c r="D85" s="311"/>
      <c r="E85" s="316"/>
      <c r="F85" s="316"/>
      <c r="G85" s="316"/>
      <c r="H85" s="316"/>
      <c r="I85" s="316">
        <f t="shared" si="34"/>
        <v>0</v>
      </c>
      <c r="J85" s="316"/>
      <c r="K85" s="316"/>
      <c r="L85" s="316"/>
      <c r="M85" s="316"/>
      <c r="N85" s="464"/>
      <c r="O85" s="465"/>
    </row>
    <row r="86" spans="1:15" ht="21.75" customHeight="1">
      <c r="A86" s="505"/>
      <c r="B86" s="275" t="s">
        <v>363</v>
      </c>
      <c r="C86" s="513"/>
      <c r="D86" s="311"/>
      <c r="E86" s="316"/>
      <c r="F86" s="316"/>
      <c r="G86" s="316"/>
      <c r="H86" s="316"/>
      <c r="I86" s="316">
        <f t="shared" si="34"/>
        <v>0</v>
      </c>
      <c r="J86" s="316"/>
      <c r="K86" s="316"/>
      <c r="L86" s="316"/>
      <c r="M86" s="316"/>
      <c r="N86" s="464"/>
      <c r="O86" s="465"/>
    </row>
    <row r="87" spans="1:15" ht="21.75" customHeight="1">
      <c r="A87" s="505"/>
      <c r="B87" s="275" t="s">
        <v>364</v>
      </c>
      <c r="C87" s="513"/>
      <c r="D87" s="311"/>
      <c r="E87" s="311"/>
      <c r="F87" s="311"/>
      <c r="G87" s="311"/>
      <c r="H87" s="311"/>
      <c r="I87" s="316">
        <f t="shared" si="34"/>
        <v>0</v>
      </c>
      <c r="J87" s="311"/>
      <c r="K87" s="311"/>
      <c r="L87" s="311"/>
      <c r="M87" s="311"/>
      <c r="N87" s="464"/>
      <c r="O87" s="465"/>
    </row>
    <row r="88" spans="1:15" ht="21.75" customHeight="1">
      <c r="A88" s="505"/>
      <c r="B88" s="281" t="s">
        <v>365</v>
      </c>
      <c r="C88" s="513"/>
      <c r="D88" s="311">
        <v>37</v>
      </c>
      <c r="E88" s="311"/>
      <c r="F88" s="311">
        <v>37</v>
      </c>
      <c r="G88" s="311"/>
      <c r="H88" s="311"/>
      <c r="I88" s="316">
        <f t="shared" si="34"/>
        <v>37</v>
      </c>
      <c r="J88" s="311"/>
      <c r="K88" s="311"/>
      <c r="L88" s="311">
        <v>130</v>
      </c>
      <c r="M88" s="311">
        <v>48</v>
      </c>
      <c r="N88" s="464">
        <v>97</v>
      </c>
      <c r="O88" s="465">
        <v>3600</v>
      </c>
    </row>
    <row r="89" spans="1:15" ht="21.75" customHeight="1">
      <c r="A89" s="505"/>
      <c r="B89" s="275" t="s">
        <v>339</v>
      </c>
      <c r="C89" s="514"/>
      <c r="D89" s="316" t="s">
        <v>270</v>
      </c>
      <c r="E89" s="316" t="s">
        <v>270</v>
      </c>
      <c r="F89" s="316" t="s">
        <v>270</v>
      </c>
      <c r="G89" s="316" t="s">
        <v>270</v>
      </c>
      <c r="H89" s="316" t="s">
        <v>270</v>
      </c>
      <c r="I89" s="316" t="s">
        <v>270</v>
      </c>
      <c r="J89" s="316" t="s">
        <v>270</v>
      </c>
      <c r="K89" s="316" t="s">
        <v>270</v>
      </c>
      <c r="L89" s="316" t="s">
        <v>270</v>
      </c>
      <c r="M89" s="316" t="s">
        <v>270</v>
      </c>
      <c r="N89" s="448">
        <v>56</v>
      </c>
      <c r="O89" s="465">
        <f>SUM(O82:O88)</f>
        <v>4380</v>
      </c>
    </row>
    <row r="90" spans="1:15" ht="21.75" customHeight="1" thickBot="1">
      <c r="A90" s="506"/>
      <c r="B90" s="510" t="s">
        <v>254</v>
      </c>
      <c r="C90" s="511"/>
      <c r="D90" s="317">
        <v>78</v>
      </c>
      <c r="E90" s="317"/>
      <c r="F90" s="317">
        <v>78</v>
      </c>
      <c r="G90" s="317"/>
      <c r="H90" s="317"/>
      <c r="I90" s="317">
        <v>78</v>
      </c>
      <c r="J90" s="317"/>
      <c r="K90" s="317"/>
      <c r="L90" s="507"/>
      <c r="M90" s="508"/>
      <c r="N90" s="466"/>
      <c r="O90" s="467"/>
    </row>
    <row r="91" spans="1:15" ht="21.75" customHeight="1">
      <c r="A91" s="504" t="s">
        <v>151</v>
      </c>
      <c r="B91" s="275" t="s">
        <v>367</v>
      </c>
      <c r="C91" s="512" t="s">
        <v>252</v>
      </c>
      <c r="D91" s="308" t="s">
        <v>270</v>
      </c>
      <c r="E91" s="318" t="s">
        <v>270</v>
      </c>
      <c r="F91" s="319" t="s">
        <v>270</v>
      </c>
      <c r="G91" s="319" t="s">
        <v>270</v>
      </c>
      <c r="H91" s="319" t="s">
        <v>270</v>
      </c>
      <c r="I91" s="316" t="s">
        <v>270</v>
      </c>
      <c r="J91" s="308" t="s">
        <v>270</v>
      </c>
      <c r="K91" s="318" t="s">
        <v>270</v>
      </c>
      <c r="L91" s="318" t="s">
        <v>270</v>
      </c>
      <c r="M91" s="318" t="s">
        <v>270</v>
      </c>
      <c r="N91" s="468">
        <v>0</v>
      </c>
      <c r="O91" s="463">
        <v>0</v>
      </c>
    </row>
    <row r="92" spans="1:15" ht="21.75" customHeight="1">
      <c r="A92" s="505"/>
      <c r="B92" s="275" t="s">
        <v>369</v>
      </c>
      <c r="C92" s="513"/>
      <c r="D92" s="311"/>
      <c r="E92" s="311"/>
      <c r="F92" s="311"/>
      <c r="G92" s="311"/>
      <c r="H92" s="311"/>
      <c r="I92" s="316">
        <f t="shared" ref="I92:I94" si="35">SUM(E92:H92)</f>
        <v>0</v>
      </c>
      <c r="J92" s="311"/>
      <c r="K92" s="311"/>
      <c r="L92" s="311"/>
      <c r="M92" s="311"/>
      <c r="N92" s="464"/>
      <c r="O92" s="465"/>
    </row>
    <row r="93" spans="1:15" ht="21.75" customHeight="1">
      <c r="A93" s="505"/>
      <c r="B93" s="275" t="s">
        <v>371</v>
      </c>
      <c r="C93" s="513"/>
      <c r="D93" s="311"/>
      <c r="E93" s="311"/>
      <c r="F93" s="311"/>
      <c r="G93" s="311"/>
      <c r="H93" s="311"/>
      <c r="I93" s="316">
        <f t="shared" si="35"/>
        <v>0</v>
      </c>
      <c r="J93" s="311"/>
      <c r="K93" s="311"/>
      <c r="L93" s="311"/>
      <c r="M93" s="311"/>
      <c r="N93" s="464"/>
      <c r="O93" s="465"/>
    </row>
    <row r="94" spans="1:15" ht="21.75" customHeight="1">
      <c r="A94" s="505"/>
      <c r="B94" s="282" t="s">
        <v>373</v>
      </c>
      <c r="C94" s="513"/>
      <c r="D94" s="316"/>
      <c r="E94" s="316"/>
      <c r="F94" s="316"/>
      <c r="G94" s="316"/>
      <c r="H94" s="316"/>
      <c r="I94" s="316">
        <f t="shared" si="35"/>
        <v>0</v>
      </c>
      <c r="J94" s="316"/>
      <c r="K94" s="316"/>
      <c r="L94" s="316"/>
      <c r="M94" s="316"/>
      <c r="N94" s="464"/>
      <c r="O94" s="465"/>
    </row>
    <row r="95" spans="1:15" ht="21.75" customHeight="1">
      <c r="A95" s="505"/>
      <c r="B95" s="275" t="s">
        <v>339</v>
      </c>
      <c r="C95" s="514"/>
      <c r="D95" s="314" t="s">
        <v>270</v>
      </c>
      <c r="E95" s="314" t="s">
        <v>270</v>
      </c>
      <c r="F95" s="314" t="s">
        <v>270</v>
      </c>
      <c r="G95" s="314" t="s">
        <v>270</v>
      </c>
      <c r="H95" s="314" t="s">
        <v>270</v>
      </c>
      <c r="I95" s="314" t="s">
        <v>270</v>
      </c>
      <c r="J95" s="314" t="s">
        <v>270</v>
      </c>
      <c r="K95" s="314" t="s">
        <v>270</v>
      </c>
      <c r="L95" s="314" t="s">
        <v>270</v>
      </c>
      <c r="M95" s="314" t="s">
        <v>270</v>
      </c>
      <c r="N95" s="448">
        <v>0</v>
      </c>
      <c r="O95" s="469">
        <f t="shared" ref="O95" si="36">SUM(O91:O94)</f>
        <v>0</v>
      </c>
    </row>
    <row r="96" spans="1:15" ht="21.75" customHeight="1" thickBot="1">
      <c r="A96" s="506"/>
      <c r="B96" s="510" t="s">
        <v>254</v>
      </c>
      <c r="C96" s="511"/>
      <c r="D96" s="317"/>
      <c r="E96" s="317"/>
      <c r="F96" s="317"/>
      <c r="G96" s="317"/>
      <c r="H96" s="317"/>
      <c r="I96" s="317"/>
      <c r="J96" s="317"/>
      <c r="K96" s="317"/>
      <c r="L96" s="552"/>
      <c r="M96" s="553"/>
      <c r="N96" s="466"/>
      <c r="O96" s="467"/>
    </row>
    <row r="97" spans="1:15" ht="21.75" customHeight="1">
      <c r="A97" s="504" t="s">
        <v>169</v>
      </c>
      <c r="B97" s="274" t="s">
        <v>375</v>
      </c>
      <c r="C97" s="512" t="s">
        <v>252</v>
      </c>
      <c r="D97" s="308">
        <v>24</v>
      </c>
      <c r="E97" s="318">
        <v>24</v>
      </c>
      <c r="F97" s="319"/>
      <c r="G97" s="319"/>
      <c r="H97" s="319"/>
      <c r="I97" s="316">
        <f t="shared" ref="I97:I100" si="37">SUM(E97:H97)</f>
        <v>24</v>
      </c>
      <c r="J97" s="308"/>
      <c r="K97" s="318"/>
      <c r="L97" s="318">
        <v>394</v>
      </c>
      <c r="M97" s="318">
        <v>95</v>
      </c>
      <c r="N97" s="478">
        <f>(O97/100)/D97*100</f>
        <v>23.75</v>
      </c>
      <c r="O97" s="463">
        <v>570</v>
      </c>
    </row>
    <row r="98" spans="1:15" ht="21.75" customHeight="1">
      <c r="A98" s="505"/>
      <c r="B98" s="275" t="s">
        <v>377</v>
      </c>
      <c r="C98" s="513"/>
      <c r="D98" s="334">
        <v>40</v>
      </c>
      <c r="E98" s="334">
        <v>40</v>
      </c>
      <c r="F98" s="334"/>
      <c r="G98" s="334"/>
      <c r="H98" s="334"/>
      <c r="I98" s="316">
        <f t="shared" si="37"/>
        <v>40</v>
      </c>
      <c r="J98" s="334"/>
      <c r="K98" s="334"/>
      <c r="L98" s="334">
        <v>439</v>
      </c>
      <c r="M98" s="334">
        <v>176</v>
      </c>
      <c r="N98" s="464">
        <f>(O98/100)/D98*100</f>
        <v>3.75</v>
      </c>
      <c r="O98" s="460">
        <v>150</v>
      </c>
    </row>
    <row r="99" spans="1:15" ht="21.75" customHeight="1">
      <c r="A99" s="505"/>
      <c r="B99" s="275" t="s">
        <v>379</v>
      </c>
      <c r="C99" s="513"/>
      <c r="D99" s="316" t="s">
        <v>270</v>
      </c>
      <c r="E99" s="316" t="s">
        <v>270</v>
      </c>
      <c r="F99" s="316" t="s">
        <v>270</v>
      </c>
      <c r="G99" s="316" t="s">
        <v>270</v>
      </c>
      <c r="H99" s="316" t="s">
        <v>270</v>
      </c>
      <c r="I99" s="316" t="s">
        <v>270</v>
      </c>
      <c r="J99" s="316" t="s">
        <v>270</v>
      </c>
      <c r="K99" s="316" t="s">
        <v>270</v>
      </c>
      <c r="L99" s="316" t="s">
        <v>270</v>
      </c>
      <c r="M99" s="316" t="s">
        <v>270</v>
      </c>
      <c r="N99" s="464">
        <v>8</v>
      </c>
      <c r="O99" s="460">
        <v>120</v>
      </c>
    </row>
    <row r="100" spans="1:15" ht="21.75" customHeight="1">
      <c r="A100" s="505"/>
      <c r="B100" s="281" t="s">
        <v>381</v>
      </c>
      <c r="C100" s="513"/>
      <c r="D100" s="316"/>
      <c r="E100" s="316"/>
      <c r="F100" s="316"/>
      <c r="G100" s="316"/>
      <c r="H100" s="316"/>
      <c r="I100" s="316">
        <f t="shared" si="37"/>
        <v>0</v>
      </c>
      <c r="J100" s="316"/>
      <c r="K100" s="316"/>
      <c r="L100" s="316"/>
      <c r="M100" s="316"/>
      <c r="N100" s="464"/>
      <c r="O100" s="461"/>
    </row>
    <row r="101" spans="1:15" ht="21.75" customHeight="1">
      <c r="A101" s="505"/>
      <c r="B101" s="275" t="s">
        <v>339</v>
      </c>
      <c r="C101" s="514"/>
      <c r="D101" s="314" t="s">
        <v>270</v>
      </c>
      <c r="E101" s="314" t="s">
        <v>270</v>
      </c>
      <c r="F101" s="314" t="s">
        <v>270</v>
      </c>
      <c r="G101" s="314" t="s">
        <v>270</v>
      </c>
      <c r="H101" s="314" t="s">
        <v>270</v>
      </c>
      <c r="I101" s="314" t="s">
        <v>270</v>
      </c>
      <c r="J101" s="314" t="s">
        <v>270</v>
      </c>
      <c r="K101" s="314" t="s">
        <v>270</v>
      </c>
      <c r="L101" s="314" t="s">
        <v>270</v>
      </c>
      <c r="M101" s="314" t="s">
        <v>270</v>
      </c>
      <c r="N101" s="464">
        <v>11</v>
      </c>
      <c r="O101" s="461">
        <f t="shared" ref="O101" si="38">SUM(O97:O100)</f>
        <v>840</v>
      </c>
    </row>
    <row r="102" spans="1:15" ht="21.75" customHeight="1" thickBot="1">
      <c r="A102" s="506"/>
      <c r="B102" s="510" t="s">
        <v>254</v>
      </c>
      <c r="C102" s="511"/>
      <c r="D102" s="317">
        <v>88</v>
      </c>
      <c r="E102" s="317">
        <v>85</v>
      </c>
      <c r="F102" s="317">
        <v>2</v>
      </c>
      <c r="G102" s="317">
        <v>1</v>
      </c>
      <c r="H102" s="317"/>
      <c r="I102" s="317">
        <v>88</v>
      </c>
      <c r="J102" s="317"/>
      <c r="K102" s="317"/>
      <c r="L102" s="507"/>
      <c r="M102" s="508"/>
      <c r="N102" s="462">
        <f>(O102/100)/D102*100</f>
        <v>14.318181818181818</v>
      </c>
      <c r="O102" s="467">
        <v>1260</v>
      </c>
    </row>
    <row r="103" spans="1:15" ht="21.75" customHeight="1">
      <c r="A103" s="504" t="s">
        <v>152</v>
      </c>
      <c r="B103" s="274" t="s">
        <v>383</v>
      </c>
      <c r="C103" s="512" t="s">
        <v>252</v>
      </c>
      <c r="D103" s="308" t="s">
        <v>270</v>
      </c>
      <c r="E103" s="318" t="s">
        <v>270</v>
      </c>
      <c r="F103" s="319" t="s">
        <v>270</v>
      </c>
      <c r="G103" s="319" t="s">
        <v>270</v>
      </c>
      <c r="H103" s="319" t="s">
        <v>270</v>
      </c>
      <c r="I103" s="316" t="s">
        <v>270</v>
      </c>
      <c r="J103" s="308" t="s">
        <v>270</v>
      </c>
      <c r="K103" s="318" t="s">
        <v>270</v>
      </c>
      <c r="L103" s="318" t="s">
        <v>270</v>
      </c>
      <c r="M103" s="318" t="s">
        <v>270</v>
      </c>
      <c r="N103" s="468">
        <v>100</v>
      </c>
      <c r="O103" s="463">
        <v>570</v>
      </c>
    </row>
    <row r="104" spans="1:15" ht="21.75" customHeight="1">
      <c r="A104" s="505"/>
      <c r="B104" s="275" t="s">
        <v>385</v>
      </c>
      <c r="C104" s="513"/>
      <c r="D104" s="334"/>
      <c r="E104" s="334"/>
      <c r="F104" s="334"/>
      <c r="G104" s="334"/>
      <c r="H104" s="334"/>
      <c r="I104" s="316">
        <f t="shared" ref="I104:I110" si="39">SUM(E104:H104)</f>
        <v>0</v>
      </c>
      <c r="J104" s="334"/>
      <c r="K104" s="334"/>
      <c r="L104" s="334"/>
      <c r="M104" s="334"/>
      <c r="N104" s="464"/>
      <c r="O104" s="460"/>
    </row>
    <row r="105" spans="1:15" ht="21.75" customHeight="1">
      <c r="A105" s="505"/>
      <c r="B105" s="275" t="s">
        <v>387</v>
      </c>
      <c r="C105" s="513"/>
      <c r="D105" s="316"/>
      <c r="E105" s="316"/>
      <c r="F105" s="316"/>
      <c r="G105" s="316"/>
      <c r="H105" s="316"/>
      <c r="I105" s="316">
        <f t="shared" si="39"/>
        <v>0</v>
      </c>
      <c r="J105" s="316"/>
      <c r="K105" s="316"/>
      <c r="L105" s="316"/>
      <c r="M105" s="316"/>
      <c r="N105" s="479"/>
      <c r="O105" s="460"/>
    </row>
    <row r="106" spans="1:15" ht="21.75" customHeight="1">
      <c r="A106" s="505"/>
      <c r="B106" s="278" t="s">
        <v>389</v>
      </c>
      <c r="C106" s="513"/>
      <c r="D106" s="316" t="s">
        <v>270</v>
      </c>
      <c r="E106" s="316" t="s">
        <v>270</v>
      </c>
      <c r="F106" s="316" t="s">
        <v>270</v>
      </c>
      <c r="G106" s="316" t="s">
        <v>270</v>
      </c>
      <c r="H106" s="316" t="s">
        <v>270</v>
      </c>
      <c r="I106" s="316" t="s">
        <v>270</v>
      </c>
      <c r="J106" s="316" t="s">
        <v>270</v>
      </c>
      <c r="K106" s="316" t="s">
        <v>270</v>
      </c>
      <c r="L106" s="316" t="s">
        <v>270</v>
      </c>
      <c r="M106" s="316" t="s">
        <v>270</v>
      </c>
      <c r="N106" s="464">
        <v>0</v>
      </c>
      <c r="O106" s="461"/>
    </row>
    <row r="107" spans="1:15" ht="21.75" customHeight="1">
      <c r="A107" s="505"/>
      <c r="B107" s="275" t="s">
        <v>391</v>
      </c>
      <c r="C107" s="513"/>
      <c r="D107" s="316"/>
      <c r="E107" s="316"/>
      <c r="F107" s="316"/>
      <c r="G107" s="316"/>
      <c r="H107" s="316"/>
      <c r="I107" s="316">
        <f t="shared" si="39"/>
        <v>0</v>
      </c>
      <c r="J107" s="316"/>
      <c r="K107" s="316"/>
      <c r="L107" s="316"/>
      <c r="M107" s="316"/>
      <c r="N107" s="464"/>
      <c r="O107" s="461"/>
    </row>
    <row r="108" spans="1:15" ht="21.75" customHeight="1">
      <c r="A108" s="505"/>
      <c r="B108" s="275" t="s">
        <v>393</v>
      </c>
      <c r="C108" s="513"/>
      <c r="D108" s="316"/>
      <c r="E108" s="316"/>
      <c r="F108" s="316"/>
      <c r="G108" s="316"/>
      <c r="H108" s="316"/>
      <c r="I108" s="316">
        <f t="shared" si="39"/>
        <v>0</v>
      </c>
      <c r="J108" s="316"/>
      <c r="K108" s="316"/>
      <c r="L108" s="316"/>
      <c r="M108" s="316"/>
      <c r="N108" s="464"/>
      <c r="O108" s="461"/>
    </row>
    <row r="109" spans="1:15" ht="21.75" customHeight="1">
      <c r="A109" s="505"/>
      <c r="B109" s="275" t="s">
        <v>395</v>
      </c>
      <c r="C109" s="513"/>
      <c r="D109" s="304" t="s">
        <v>270</v>
      </c>
      <c r="E109" s="305" t="s">
        <v>270</v>
      </c>
      <c r="F109" s="306" t="s">
        <v>270</v>
      </c>
      <c r="G109" s="306" t="s">
        <v>270</v>
      </c>
      <c r="H109" s="306" t="s">
        <v>270</v>
      </c>
      <c r="I109" s="316" t="s">
        <v>270</v>
      </c>
      <c r="J109" s="304" t="s">
        <v>270</v>
      </c>
      <c r="K109" s="305" t="s">
        <v>270</v>
      </c>
      <c r="L109" s="305" t="s">
        <v>270</v>
      </c>
      <c r="M109" s="305" t="s">
        <v>270</v>
      </c>
      <c r="N109" s="464">
        <v>0</v>
      </c>
      <c r="O109" s="461"/>
    </row>
    <row r="110" spans="1:15" ht="21.75" customHeight="1">
      <c r="A110" s="505"/>
      <c r="B110" s="275" t="s">
        <v>397</v>
      </c>
      <c r="C110" s="513"/>
      <c r="D110" s="304"/>
      <c r="E110" s="305"/>
      <c r="F110" s="306"/>
      <c r="G110" s="306"/>
      <c r="H110" s="306"/>
      <c r="I110" s="316">
        <f t="shared" si="39"/>
        <v>0</v>
      </c>
      <c r="J110" s="304"/>
      <c r="K110" s="305"/>
      <c r="L110" s="305"/>
      <c r="M110" s="305"/>
      <c r="N110" s="464"/>
      <c r="O110" s="461"/>
    </row>
    <row r="111" spans="1:15" ht="21.75" customHeight="1">
      <c r="A111" s="505"/>
      <c r="B111" s="275" t="s">
        <v>339</v>
      </c>
      <c r="C111" s="514"/>
      <c r="D111" s="314" t="s">
        <v>270</v>
      </c>
      <c r="E111" s="314" t="s">
        <v>270</v>
      </c>
      <c r="F111" s="314" t="s">
        <v>270</v>
      </c>
      <c r="G111" s="314" t="s">
        <v>270</v>
      </c>
      <c r="H111" s="314" t="s">
        <v>270</v>
      </c>
      <c r="I111" s="314" t="s">
        <v>270</v>
      </c>
      <c r="J111" s="314" t="s">
        <v>270</v>
      </c>
      <c r="K111" s="314" t="s">
        <v>270</v>
      </c>
      <c r="L111" s="314" t="s">
        <v>270</v>
      </c>
      <c r="M111" s="314" t="s">
        <v>270</v>
      </c>
      <c r="N111" s="464">
        <v>95</v>
      </c>
      <c r="O111" s="461">
        <f>SUM(O103:O110)</f>
        <v>570</v>
      </c>
    </row>
    <row r="112" spans="1:15" ht="21.75" customHeight="1" thickBot="1">
      <c r="A112" s="506"/>
      <c r="B112" s="510" t="s">
        <v>254</v>
      </c>
      <c r="C112" s="511"/>
      <c r="D112" s="317">
        <v>5.8</v>
      </c>
      <c r="E112" s="317">
        <v>5.8</v>
      </c>
      <c r="F112" s="317"/>
      <c r="G112" s="317"/>
      <c r="H112" s="317"/>
      <c r="I112" s="317">
        <v>5.8</v>
      </c>
      <c r="J112" s="317"/>
      <c r="K112" s="317">
        <v>0</v>
      </c>
      <c r="L112" s="507"/>
      <c r="M112" s="508"/>
      <c r="N112" s="480">
        <v>100</v>
      </c>
      <c r="O112" s="386">
        <v>840</v>
      </c>
    </row>
    <row r="113" spans="1:15" ht="21.75" customHeight="1">
      <c r="A113" s="504" t="s">
        <v>153</v>
      </c>
      <c r="B113" s="280" t="s">
        <v>399</v>
      </c>
      <c r="C113" s="512" t="s">
        <v>252</v>
      </c>
      <c r="D113" s="308">
        <v>18</v>
      </c>
      <c r="E113" s="318">
        <v>13</v>
      </c>
      <c r="F113" s="319">
        <v>5</v>
      </c>
      <c r="G113" s="319">
        <v>0</v>
      </c>
      <c r="H113" s="319">
        <v>0</v>
      </c>
      <c r="I113" s="316">
        <f t="shared" ref="I113" si="40">SUM(E113:H113)</f>
        <v>18</v>
      </c>
      <c r="J113" s="308">
        <v>0</v>
      </c>
      <c r="K113" s="318">
        <v>0</v>
      </c>
      <c r="L113" s="318">
        <v>178</v>
      </c>
      <c r="M113" s="318">
        <v>32</v>
      </c>
      <c r="N113" s="468">
        <v>70</v>
      </c>
      <c r="O113" s="463">
        <v>1260</v>
      </c>
    </row>
    <row r="114" spans="1:15" ht="21.75" customHeight="1">
      <c r="A114" s="505"/>
      <c r="B114" s="275" t="s">
        <v>339</v>
      </c>
      <c r="C114" s="514"/>
      <c r="D114" s="316">
        <f>+D113</f>
        <v>18</v>
      </c>
      <c r="E114" s="316">
        <f t="shared" ref="E114:O114" si="41">+E113</f>
        <v>13</v>
      </c>
      <c r="F114" s="316">
        <f t="shared" si="41"/>
        <v>5</v>
      </c>
      <c r="G114" s="316">
        <f t="shared" si="41"/>
        <v>0</v>
      </c>
      <c r="H114" s="316">
        <f t="shared" si="41"/>
        <v>0</v>
      </c>
      <c r="I114" s="316">
        <f t="shared" si="41"/>
        <v>18</v>
      </c>
      <c r="J114" s="316">
        <f t="shared" si="41"/>
        <v>0</v>
      </c>
      <c r="K114" s="316">
        <f t="shared" si="41"/>
        <v>0</v>
      </c>
      <c r="L114" s="316">
        <f>ROUND((M114/D114)*100,0)</f>
        <v>178</v>
      </c>
      <c r="M114" s="316">
        <f t="shared" si="41"/>
        <v>32</v>
      </c>
      <c r="N114" s="448">
        <v>70</v>
      </c>
      <c r="O114" s="465">
        <f t="shared" si="41"/>
        <v>1260</v>
      </c>
    </row>
    <row r="115" spans="1:15" ht="21.75" customHeight="1" thickBot="1">
      <c r="A115" s="506"/>
      <c r="B115" s="510" t="s">
        <v>254</v>
      </c>
      <c r="C115" s="511"/>
      <c r="D115" s="317">
        <v>12</v>
      </c>
      <c r="E115" s="317">
        <v>12</v>
      </c>
      <c r="F115" s="317">
        <v>0</v>
      </c>
      <c r="G115" s="317">
        <v>0</v>
      </c>
      <c r="H115" s="317">
        <v>0</v>
      </c>
      <c r="I115" s="317">
        <f>SUM(E115:H115)</f>
        <v>12</v>
      </c>
      <c r="J115" s="317">
        <v>0</v>
      </c>
      <c r="K115" s="317">
        <v>0</v>
      </c>
      <c r="L115" s="507"/>
      <c r="M115" s="509"/>
      <c r="N115" s="466">
        <v>70</v>
      </c>
      <c r="O115" s="467">
        <v>520</v>
      </c>
    </row>
    <row r="116" spans="1:15">
      <c r="A116" s="159" t="s">
        <v>260</v>
      </c>
      <c r="B116" s="244"/>
      <c r="C116" s="244"/>
      <c r="D116" s="335"/>
      <c r="E116" s="335"/>
      <c r="F116" s="335"/>
      <c r="G116" s="335"/>
      <c r="H116" s="335"/>
      <c r="I116" s="335"/>
      <c r="J116" s="335"/>
      <c r="K116" s="335"/>
      <c r="L116" s="335"/>
      <c r="M116" s="336"/>
      <c r="N116" s="335"/>
      <c r="O116" s="337"/>
    </row>
    <row r="117" spans="1:15" ht="14.25">
      <c r="A117" s="502"/>
      <c r="B117" s="503"/>
      <c r="C117" s="503"/>
      <c r="D117" s="503"/>
      <c r="E117" s="503"/>
      <c r="F117" s="503"/>
      <c r="G117" s="503"/>
      <c r="H117" s="503"/>
      <c r="I117" s="503"/>
      <c r="J117" s="503"/>
      <c r="K117" s="503"/>
      <c r="L117" s="503"/>
      <c r="M117" s="503"/>
      <c r="N117" s="503"/>
      <c r="O117" s="503"/>
    </row>
    <row r="118" spans="1:15" ht="14.25">
      <c r="A118" s="502"/>
      <c r="B118" s="502"/>
      <c r="C118" s="502"/>
      <c r="D118" s="502"/>
      <c r="E118" s="502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</row>
  </sheetData>
  <mergeCells count="84">
    <mergeCell ref="L50:M50"/>
    <mergeCell ref="L81:M81"/>
    <mergeCell ref="L90:M90"/>
    <mergeCell ref="L96:M96"/>
    <mergeCell ref="L102:M102"/>
    <mergeCell ref="L28:M28"/>
    <mergeCell ref="L32:M32"/>
    <mergeCell ref="L37:M37"/>
    <mergeCell ref="L42:M42"/>
    <mergeCell ref="L45:M45"/>
    <mergeCell ref="L18:M18"/>
    <mergeCell ref="L20:M20"/>
    <mergeCell ref="L22:M22"/>
    <mergeCell ref="L24:M24"/>
    <mergeCell ref="L26:M26"/>
    <mergeCell ref="L8:M8"/>
    <mergeCell ref="L10:M10"/>
    <mergeCell ref="L12:M12"/>
    <mergeCell ref="L14:M14"/>
    <mergeCell ref="L16:M16"/>
    <mergeCell ref="A61:A71"/>
    <mergeCell ref="E3:I3"/>
    <mergeCell ref="A7:B8"/>
    <mergeCell ref="A9:B10"/>
    <mergeCell ref="A11:B12"/>
    <mergeCell ref="A13:B14"/>
    <mergeCell ref="A2:A6"/>
    <mergeCell ref="E2:K2"/>
    <mergeCell ref="A15:A28"/>
    <mergeCell ref="B15:B16"/>
    <mergeCell ref="B17:B18"/>
    <mergeCell ref="B19:B20"/>
    <mergeCell ref="B21:B22"/>
    <mergeCell ref="B23:B24"/>
    <mergeCell ref="B25:B26"/>
    <mergeCell ref="B27:B28"/>
    <mergeCell ref="A29:A32"/>
    <mergeCell ref="A33:A37"/>
    <mergeCell ref="A38:A42"/>
    <mergeCell ref="B37:C37"/>
    <mergeCell ref="A118:O118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B42:C42"/>
    <mergeCell ref="L60:M60"/>
    <mergeCell ref="L71:M71"/>
    <mergeCell ref="L76:M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117:O117"/>
    <mergeCell ref="A91:A96"/>
    <mergeCell ref="A97:A102"/>
    <mergeCell ref="A72:A76"/>
    <mergeCell ref="A77:A81"/>
    <mergeCell ref="L112:M112"/>
    <mergeCell ref="L115:M115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67" fitToHeight="4" pageOrder="overThenDown" orientation="portrait" useFirstPageNumber="1" r:id="rId1"/>
  <headerFooter scaleWithDoc="0" alignWithMargins="0">
    <oddFooter>&amp;C&amp;"-,標準"&amp;11-&amp;P -</oddFooter>
  </headerFooter>
  <rowBreaks count="1" manualBreakCount="1">
    <brk id="60" max="14" man="1"/>
  </rowBreaks>
  <ignoredErrors>
    <ignoredError sqref="I6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1:P46"/>
  <sheetViews>
    <sheetView view="pageBreakPreview" zoomScale="55" zoomScaleNormal="70" zoomScaleSheetLayoutView="55" workbookViewId="0">
      <pane xSplit="3" ySplit="6" topLeftCell="D7" activePane="bottomRight" state="frozen"/>
      <selection activeCell="D89" sqref="D89"/>
      <selection pane="topRight" activeCell="D89" sqref="D89"/>
      <selection pane="bottomLeft" activeCell="D89" sqref="D89"/>
      <selection pane="bottomRight" activeCell="K56" sqref="K56"/>
    </sheetView>
  </sheetViews>
  <sheetFormatPr defaultColWidth="10.625" defaultRowHeight="14.25"/>
  <cols>
    <col min="1" max="1" width="4.125" style="1" customWidth="1"/>
    <col min="2" max="2" width="13" style="1" customWidth="1"/>
    <col min="3" max="3" width="10.875" style="1" customWidth="1"/>
    <col min="4" max="4" width="9.5" style="1" customWidth="1"/>
    <col min="5" max="7" width="8.625" style="1" customWidth="1"/>
    <col min="8" max="8" width="11.125" style="1" customWidth="1"/>
    <col min="9" max="9" width="8.625" style="1" customWidth="1"/>
    <col min="10" max="10" width="10.5" style="1" bestFit="1" customWidth="1"/>
    <col min="11" max="11" width="8.625" style="133" customWidth="1"/>
    <col min="12" max="16384" width="10.625" style="1"/>
  </cols>
  <sheetData>
    <row r="1" spans="1:11" ht="27.75" customHeight="1" thickBot="1">
      <c r="A1" s="140" t="s">
        <v>105</v>
      </c>
      <c r="B1" s="25"/>
      <c r="C1" s="5"/>
      <c r="D1" s="5"/>
      <c r="E1" s="5"/>
      <c r="F1" s="5"/>
      <c r="G1" s="5"/>
      <c r="H1" s="5"/>
      <c r="I1" s="5" t="s">
        <v>0</v>
      </c>
      <c r="K1" s="130"/>
    </row>
    <row r="2" spans="1:11" ht="27.75" customHeight="1">
      <c r="A2" s="532" t="s">
        <v>91</v>
      </c>
      <c r="B2" s="7"/>
      <c r="C2" s="6"/>
      <c r="D2" s="7"/>
      <c r="E2" s="564" t="s">
        <v>106</v>
      </c>
      <c r="F2" s="565"/>
      <c r="G2" s="566"/>
      <c r="H2" s="8"/>
      <c r="I2" s="19"/>
      <c r="J2" s="90"/>
      <c r="K2" s="128" t="s">
        <v>138</v>
      </c>
    </row>
    <row r="3" spans="1:11" ht="27.75" customHeight="1">
      <c r="A3" s="563"/>
      <c r="B3" s="10"/>
      <c r="C3" s="21"/>
      <c r="D3" s="20" t="s">
        <v>57</v>
      </c>
      <c r="E3" s="567" t="s">
        <v>103</v>
      </c>
      <c r="F3" s="568"/>
      <c r="G3" s="11"/>
      <c r="H3" s="254" t="s">
        <v>269</v>
      </c>
      <c r="I3" s="13" t="s">
        <v>139</v>
      </c>
      <c r="J3" s="40" t="s">
        <v>140</v>
      </c>
      <c r="K3" s="129" t="s">
        <v>65</v>
      </c>
    </row>
    <row r="4" spans="1:11" ht="27.75" customHeight="1">
      <c r="A4" s="563"/>
      <c r="B4" s="14" t="s">
        <v>4</v>
      </c>
      <c r="C4" s="23" t="s">
        <v>90</v>
      </c>
      <c r="D4" s="13" t="s">
        <v>70</v>
      </c>
      <c r="E4" s="13" t="s">
        <v>16</v>
      </c>
      <c r="F4" s="16" t="s">
        <v>7</v>
      </c>
      <c r="G4" s="14" t="s">
        <v>8</v>
      </c>
      <c r="H4" s="13" t="s">
        <v>9</v>
      </c>
      <c r="I4" s="10"/>
      <c r="J4" s="91" t="s">
        <v>3</v>
      </c>
      <c r="K4" s="129" t="s">
        <v>66</v>
      </c>
    </row>
    <row r="5" spans="1:11" ht="27.75" customHeight="1" thickBot="1">
      <c r="A5" s="563"/>
      <c r="B5" s="10"/>
      <c r="C5" s="21"/>
      <c r="D5" s="17" t="s">
        <v>73</v>
      </c>
      <c r="E5" s="13" t="s">
        <v>17</v>
      </c>
      <c r="F5" s="18"/>
      <c r="G5" s="17" t="s">
        <v>73</v>
      </c>
      <c r="H5" s="17" t="s">
        <v>73</v>
      </c>
      <c r="I5" s="17" t="s">
        <v>73</v>
      </c>
      <c r="J5" s="92" t="s">
        <v>141</v>
      </c>
      <c r="K5" s="129" t="s">
        <v>67</v>
      </c>
    </row>
    <row r="6" spans="1:11" ht="27.75" customHeight="1" thickBot="1">
      <c r="A6" s="563"/>
      <c r="B6" s="10"/>
      <c r="C6" s="21"/>
      <c r="D6" s="14" t="s">
        <v>12</v>
      </c>
      <c r="E6" s="13" t="s">
        <v>12</v>
      </c>
      <c r="F6" s="96" t="s">
        <v>12</v>
      </c>
      <c r="G6" s="14" t="s">
        <v>12</v>
      </c>
      <c r="H6" s="14" t="s">
        <v>14</v>
      </c>
      <c r="I6" s="14" t="s">
        <v>15</v>
      </c>
      <c r="J6" s="97" t="s">
        <v>13</v>
      </c>
      <c r="K6" s="255" t="s">
        <v>261</v>
      </c>
    </row>
    <row r="7" spans="1:11" ht="27" customHeight="1">
      <c r="A7" s="524" t="s">
        <v>295</v>
      </c>
      <c r="B7" s="525"/>
      <c r="C7" s="347" t="s">
        <v>192</v>
      </c>
      <c r="D7" s="103">
        <v>2</v>
      </c>
      <c r="E7" s="103" t="s">
        <v>270</v>
      </c>
      <c r="F7" s="103" t="s">
        <v>270</v>
      </c>
      <c r="G7" s="103" t="s">
        <v>270</v>
      </c>
      <c r="H7" s="103">
        <v>335</v>
      </c>
      <c r="I7" s="103">
        <v>7</v>
      </c>
      <c r="J7" s="379">
        <v>38</v>
      </c>
      <c r="K7" s="237">
        <v>75</v>
      </c>
    </row>
    <row r="8" spans="1:11" ht="27" customHeight="1" thickBot="1">
      <c r="A8" s="526"/>
      <c r="B8" s="527"/>
      <c r="C8" s="348" t="s">
        <v>254</v>
      </c>
      <c r="D8" s="102">
        <f ca="1">SUMIF($B$9:$C$23,"２９年産",D9:D23)</f>
        <v>1</v>
      </c>
      <c r="E8" s="102">
        <f ca="1">SUMIF($B$9:$C$23,"２９年産",E11:E23)</f>
        <v>0</v>
      </c>
      <c r="F8" s="102">
        <f ca="1">SUMIF($B$9:$C$23,"２９年産",F11:F23)</f>
        <v>0</v>
      </c>
      <c r="G8" s="102">
        <f ca="1">SUMIF($B$9:$C$23,"２９年産",G11:G23)</f>
        <v>0</v>
      </c>
      <c r="H8" s="554"/>
      <c r="I8" s="554"/>
      <c r="J8" s="256"/>
      <c r="K8" s="234"/>
    </row>
    <row r="9" spans="1:11" ht="27" customHeight="1">
      <c r="A9" s="557" t="s">
        <v>147</v>
      </c>
      <c r="B9" s="284" t="s">
        <v>306</v>
      </c>
      <c r="C9" s="560" t="s">
        <v>253</v>
      </c>
      <c r="D9" s="379" t="s">
        <v>289</v>
      </c>
      <c r="E9" s="379" t="s">
        <v>289</v>
      </c>
      <c r="F9" s="379" t="s">
        <v>289</v>
      </c>
      <c r="G9" s="379" t="s">
        <v>289</v>
      </c>
      <c r="H9" s="379" t="s">
        <v>289</v>
      </c>
      <c r="I9" s="379" t="s">
        <v>289</v>
      </c>
      <c r="J9" s="379">
        <v>100</v>
      </c>
      <c r="K9" s="454">
        <v>75</v>
      </c>
    </row>
    <row r="10" spans="1:11" ht="27" customHeight="1">
      <c r="A10" s="558"/>
      <c r="B10" s="279" t="s">
        <v>339</v>
      </c>
      <c r="C10" s="561"/>
      <c r="D10" s="316" t="s">
        <v>289</v>
      </c>
      <c r="E10" s="316" t="s">
        <v>289</v>
      </c>
      <c r="F10" s="316" t="s">
        <v>289</v>
      </c>
      <c r="G10" s="316" t="s">
        <v>289</v>
      </c>
      <c r="H10" s="316" t="s">
        <v>289</v>
      </c>
      <c r="I10" s="316" t="s">
        <v>289</v>
      </c>
      <c r="J10" s="316">
        <v>100</v>
      </c>
      <c r="K10" s="455">
        <f>SUM(K9:K9)</f>
        <v>75</v>
      </c>
    </row>
    <row r="11" spans="1:11" ht="27" customHeight="1" thickBot="1">
      <c r="A11" s="559"/>
      <c r="B11" s="555" t="s">
        <v>254</v>
      </c>
      <c r="C11" s="562"/>
      <c r="D11" s="317">
        <v>0</v>
      </c>
      <c r="E11" s="317">
        <v>0</v>
      </c>
      <c r="F11" s="317">
        <v>0</v>
      </c>
      <c r="G11" s="317"/>
      <c r="H11" s="554"/>
      <c r="I11" s="554"/>
      <c r="J11" s="384"/>
      <c r="K11" s="456"/>
    </row>
    <row r="12" spans="1:11" ht="27" customHeight="1">
      <c r="A12" s="557" t="s">
        <v>258</v>
      </c>
      <c r="B12" s="493" t="s">
        <v>312</v>
      </c>
      <c r="C12" s="560" t="s">
        <v>253</v>
      </c>
      <c r="D12" s="310" t="s">
        <v>270</v>
      </c>
      <c r="E12" s="310" t="s">
        <v>270</v>
      </c>
      <c r="F12" s="310" t="s">
        <v>270</v>
      </c>
      <c r="G12" s="310" t="s">
        <v>270</v>
      </c>
      <c r="H12" s="310" t="s">
        <v>270</v>
      </c>
      <c r="I12" s="310" t="s">
        <v>270</v>
      </c>
      <c r="J12" s="457" t="s">
        <v>270</v>
      </c>
      <c r="K12" s="458">
        <v>0</v>
      </c>
    </row>
    <row r="13" spans="1:11" ht="27" customHeight="1">
      <c r="A13" s="558"/>
      <c r="B13" s="279" t="s">
        <v>339</v>
      </c>
      <c r="C13" s="561"/>
      <c r="D13" s="316" t="s">
        <v>270</v>
      </c>
      <c r="E13" s="316" t="s">
        <v>270</v>
      </c>
      <c r="F13" s="316" t="s">
        <v>270</v>
      </c>
      <c r="G13" s="316" t="s">
        <v>270</v>
      </c>
      <c r="H13" s="316" t="s">
        <v>270</v>
      </c>
      <c r="I13" s="311" t="s">
        <v>270</v>
      </c>
      <c r="J13" s="311" t="s">
        <v>270</v>
      </c>
      <c r="K13" s="459">
        <f>SUM(K12:K12)</f>
        <v>0</v>
      </c>
    </row>
    <row r="14" spans="1:11" ht="27" customHeight="1" thickBot="1">
      <c r="A14" s="559"/>
      <c r="B14" s="555" t="s">
        <v>254</v>
      </c>
      <c r="C14" s="562"/>
      <c r="D14" s="317">
        <v>1</v>
      </c>
      <c r="E14" s="317">
        <v>0</v>
      </c>
      <c r="F14" s="317">
        <v>0</v>
      </c>
      <c r="G14" s="317">
        <v>1</v>
      </c>
      <c r="H14" s="554"/>
      <c r="I14" s="554"/>
      <c r="J14" s="384"/>
      <c r="K14" s="456">
        <v>0</v>
      </c>
    </row>
    <row r="15" spans="1:11" ht="27" customHeight="1">
      <c r="A15" s="504" t="s">
        <v>150</v>
      </c>
      <c r="B15" s="284" t="s">
        <v>346</v>
      </c>
      <c r="C15" s="512" t="s">
        <v>192</v>
      </c>
      <c r="D15" s="310" t="s">
        <v>270</v>
      </c>
      <c r="E15" s="310" t="s">
        <v>270</v>
      </c>
      <c r="F15" s="310" t="s">
        <v>270</v>
      </c>
      <c r="G15" s="310" t="s">
        <v>270</v>
      </c>
      <c r="H15" s="310" t="s">
        <v>270</v>
      </c>
      <c r="I15" s="310" t="s">
        <v>270</v>
      </c>
      <c r="J15" s="457" t="s">
        <v>270</v>
      </c>
      <c r="K15" s="458">
        <v>0</v>
      </c>
    </row>
    <row r="16" spans="1:11" ht="27" customHeight="1">
      <c r="A16" s="505"/>
      <c r="B16" s="279" t="s">
        <v>339</v>
      </c>
      <c r="C16" s="514"/>
      <c r="D16" s="316" t="s">
        <v>270</v>
      </c>
      <c r="E16" s="316" t="s">
        <v>270</v>
      </c>
      <c r="F16" s="316" t="s">
        <v>270</v>
      </c>
      <c r="G16" s="316" t="s">
        <v>270</v>
      </c>
      <c r="H16" s="316" t="s">
        <v>270</v>
      </c>
      <c r="I16" s="316" t="s">
        <v>270</v>
      </c>
      <c r="J16" s="311" t="s">
        <v>270</v>
      </c>
      <c r="K16" s="459">
        <f>SUM(K15)</f>
        <v>0</v>
      </c>
    </row>
    <row r="17" spans="1:16" ht="27" customHeight="1" thickBot="1">
      <c r="A17" s="506"/>
      <c r="B17" s="555" t="s">
        <v>254</v>
      </c>
      <c r="C17" s="556"/>
      <c r="D17" s="317">
        <v>0</v>
      </c>
      <c r="E17" s="317"/>
      <c r="F17" s="317"/>
      <c r="G17" s="317">
        <v>0</v>
      </c>
      <c r="H17" s="554"/>
      <c r="I17" s="554"/>
      <c r="J17" s="384">
        <v>0</v>
      </c>
      <c r="K17" s="456">
        <v>0</v>
      </c>
    </row>
    <row r="18" spans="1:16" ht="27" customHeight="1">
      <c r="A18" s="504" t="s">
        <v>265</v>
      </c>
      <c r="B18" s="228" t="s">
        <v>268</v>
      </c>
      <c r="C18" s="512" t="s">
        <v>266</v>
      </c>
      <c r="D18" s="316" t="s">
        <v>270</v>
      </c>
      <c r="E18" s="316" t="s">
        <v>270</v>
      </c>
      <c r="F18" s="316" t="s">
        <v>270</v>
      </c>
      <c r="G18" s="316" t="s">
        <v>270</v>
      </c>
      <c r="H18" s="316" t="s">
        <v>270</v>
      </c>
      <c r="I18" s="316" t="s">
        <v>270</v>
      </c>
      <c r="J18" s="311" t="s">
        <v>270</v>
      </c>
      <c r="K18" s="458">
        <v>0</v>
      </c>
    </row>
    <row r="19" spans="1:16" ht="27" customHeight="1">
      <c r="A19" s="505"/>
      <c r="B19" s="279" t="s">
        <v>339</v>
      </c>
      <c r="C19" s="514"/>
      <c r="D19" s="316" t="s">
        <v>270</v>
      </c>
      <c r="E19" s="316" t="s">
        <v>270</v>
      </c>
      <c r="F19" s="316" t="s">
        <v>270</v>
      </c>
      <c r="G19" s="316" t="s">
        <v>270</v>
      </c>
      <c r="H19" s="316" t="s">
        <v>270</v>
      </c>
      <c r="I19" s="311" t="s">
        <v>270</v>
      </c>
      <c r="J19" s="311" t="s">
        <v>270</v>
      </c>
      <c r="K19" s="459">
        <f>SUM(K18)</f>
        <v>0</v>
      </c>
    </row>
    <row r="20" spans="1:16" ht="27" customHeight="1" thickBot="1">
      <c r="A20" s="506"/>
      <c r="B20" s="555" t="s">
        <v>267</v>
      </c>
      <c r="C20" s="556"/>
      <c r="D20" s="317">
        <v>0</v>
      </c>
      <c r="E20" s="317"/>
      <c r="F20" s="317"/>
      <c r="G20" s="317">
        <v>0</v>
      </c>
      <c r="H20" s="554"/>
      <c r="I20" s="554"/>
      <c r="J20" s="384">
        <v>0</v>
      </c>
      <c r="K20" s="456">
        <v>0</v>
      </c>
    </row>
    <row r="21" spans="1:16" ht="27" customHeight="1">
      <c r="A21" s="557" t="s">
        <v>151</v>
      </c>
      <c r="B21" s="493" t="s">
        <v>370</v>
      </c>
      <c r="C21" s="560" t="s">
        <v>266</v>
      </c>
      <c r="D21" s="310" t="s">
        <v>270</v>
      </c>
      <c r="E21" s="310" t="s">
        <v>270</v>
      </c>
      <c r="F21" s="310" t="s">
        <v>270</v>
      </c>
      <c r="G21" s="310" t="s">
        <v>270</v>
      </c>
      <c r="H21" s="310" t="s">
        <v>270</v>
      </c>
      <c r="I21" s="310" t="s">
        <v>270</v>
      </c>
      <c r="J21" s="457" t="s">
        <v>270</v>
      </c>
      <c r="K21" s="458">
        <v>0</v>
      </c>
      <c r="P21" s="161"/>
    </row>
    <row r="22" spans="1:16" ht="27" customHeight="1">
      <c r="A22" s="571"/>
      <c r="B22" s="279" t="s">
        <v>339</v>
      </c>
      <c r="C22" s="573"/>
      <c r="D22" s="316" t="s">
        <v>270</v>
      </c>
      <c r="E22" s="316" t="s">
        <v>270</v>
      </c>
      <c r="F22" s="316" t="s">
        <v>270</v>
      </c>
      <c r="G22" s="316" t="s">
        <v>270</v>
      </c>
      <c r="H22" s="316" t="s">
        <v>270</v>
      </c>
      <c r="I22" s="311" t="s">
        <v>270</v>
      </c>
      <c r="J22" s="311" t="s">
        <v>270</v>
      </c>
      <c r="K22" s="459">
        <f>SUM(K21:K21)</f>
        <v>0</v>
      </c>
    </row>
    <row r="23" spans="1:16" ht="27" customHeight="1" thickBot="1">
      <c r="A23" s="572"/>
      <c r="B23" s="555" t="s">
        <v>267</v>
      </c>
      <c r="C23" s="556"/>
      <c r="D23" s="317">
        <v>0</v>
      </c>
      <c r="E23" s="317"/>
      <c r="F23" s="317"/>
      <c r="G23" s="317">
        <v>0</v>
      </c>
      <c r="H23" s="554"/>
      <c r="I23" s="554"/>
      <c r="J23" s="384">
        <v>0</v>
      </c>
      <c r="K23" s="456">
        <v>0</v>
      </c>
    </row>
    <row r="24" spans="1:16" ht="17.25">
      <c r="A24" s="247" t="s">
        <v>260</v>
      </c>
      <c r="B24" s="243"/>
      <c r="C24" s="245"/>
      <c r="D24" s="99"/>
      <c r="E24" s="99"/>
      <c r="F24" s="99"/>
      <c r="G24" s="99"/>
      <c r="H24" s="248"/>
      <c r="I24" s="248"/>
      <c r="J24" s="35"/>
      <c r="K24" s="246"/>
    </row>
    <row r="25" spans="1:16">
      <c r="A25" s="569"/>
      <c r="B25" s="570"/>
      <c r="C25" s="570"/>
      <c r="D25" s="570"/>
      <c r="E25" s="570"/>
      <c r="F25" s="570"/>
      <c r="G25" s="570"/>
      <c r="H25" s="570"/>
      <c r="I25" s="570"/>
      <c r="J25" s="570"/>
      <c r="K25" s="570"/>
    </row>
    <row r="26" spans="1:16" ht="17.25">
      <c r="D26" s="27"/>
      <c r="E26" s="27"/>
      <c r="F26" s="27"/>
      <c r="G26" s="27"/>
      <c r="H26" s="28"/>
      <c r="I26" s="30"/>
      <c r="J26" s="32"/>
      <c r="K26" s="131"/>
    </row>
    <row r="27" spans="1:16">
      <c r="A27" s="242"/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spans="1:16" ht="17.25">
      <c r="D28" s="27"/>
      <c r="E28" s="27"/>
      <c r="F28" s="27"/>
      <c r="G28" s="27"/>
      <c r="H28" s="28"/>
      <c r="I28" s="30"/>
      <c r="J28" s="32"/>
      <c r="K28" s="131"/>
    </row>
    <row r="29" spans="1:16" ht="17.25">
      <c r="D29" s="27"/>
      <c r="E29" s="27"/>
      <c r="F29" s="27"/>
      <c r="G29" s="27"/>
      <c r="H29" s="28"/>
      <c r="I29" s="30"/>
      <c r="J29" s="32"/>
      <c r="K29" s="131"/>
    </row>
    <row r="30" spans="1:16" ht="17.25">
      <c r="D30" s="27"/>
      <c r="E30" s="27"/>
      <c r="F30" s="27"/>
      <c r="G30" s="27"/>
      <c r="H30" s="28"/>
      <c r="I30" s="30"/>
      <c r="J30" s="32"/>
      <c r="K30" s="131"/>
    </row>
    <row r="31" spans="1:16" ht="17.25">
      <c r="D31" s="27"/>
      <c r="E31" s="27"/>
      <c r="F31" s="27"/>
      <c r="G31" s="27"/>
      <c r="H31" s="28"/>
      <c r="I31" s="30"/>
      <c r="J31" s="32"/>
      <c r="K31" s="131"/>
    </row>
    <row r="32" spans="1:16" ht="17.25">
      <c r="D32" s="27"/>
      <c r="E32" s="27"/>
      <c r="F32" s="27"/>
      <c r="G32" s="27"/>
      <c r="H32" s="28"/>
      <c r="I32" s="30"/>
      <c r="J32" s="32"/>
      <c r="K32" s="131"/>
    </row>
    <row r="33" spans="4:11" ht="17.25">
      <c r="D33" s="27"/>
      <c r="E33" s="27"/>
      <c r="F33" s="27"/>
      <c r="G33" s="27"/>
      <c r="H33" s="28"/>
      <c r="I33" s="30"/>
      <c r="J33" s="32"/>
      <c r="K33" s="131"/>
    </row>
    <row r="34" spans="4:11" ht="17.25">
      <c r="D34" s="27"/>
      <c r="E34" s="27"/>
      <c r="F34" s="27"/>
      <c r="G34" s="27"/>
      <c r="H34" s="28"/>
      <c r="I34" s="30"/>
      <c r="J34" s="32"/>
      <c r="K34" s="131"/>
    </row>
    <row r="35" spans="4:11" ht="17.25">
      <c r="D35" s="27"/>
      <c r="E35" s="27"/>
      <c r="F35" s="27"/>
      <c r="G35" s="27"/>
      <c r="H35" s="28"/>
      <c r="I35" s="30"/>
      <c r="J35" s="32"/>
      <c r="K35" s="131"/>
    </row>
    <row r="36" spans="4:11" ht="17.25">
      <c r="D36" s="27"/>
      <c r="E36" s="27"/>
      <c r="F36" s="27"/>
      <c r="G36" s="27"/>
      <c r="H36" s="28"/>
      <c r="I36" s="30"/>
      <c r="J36" s="32"/>
      <c r="K36" s="131"/>
    </row>
    <row r="37" spans="4:11" ht="17.25">
      <c r="D37" s="27"/>
      <c r="E37" s="27"/>
      <c r="F37" s="27"/>
      <c r="G37" s="27"/>
      <c r="H37" s="28"/>
      <c r="I37" s="30"/>
      <c r="J37" s="32"/>
      <c r="K37" s="131"/>
    </row>
    <row r="38" spans="4:11" ht="17.25">
      <c r="D38" s="27"/>
      <c r="E38" s="27"/>
      <c r="F38" s="27"/>
      <c r="G38" s="27"/>
      <c r="H38" s="28"/>
      <c r="I38" s="30"/>
      <c r="J38" s="32"/>
      <c r="K38" s="131"/>
    </row>
    <row r="39" spans="4:11" ht="17.25">
      <c r="D39" s="27"/>
      <c r="E39" s="27"/>
      <c r="F39" s="27"/>
      <c r="G39" s="27"/>
      <c r="H39" s="28"/>
      <c r="I39" s="30"/>
      <c r="J39" s="32"/>
      <c r="K39" s="131"/>
    </row>
    <row r="40" spans="4:11" ht="17.25">
      <c r="D40" s="27"/>
      <c r="E40" s="27"/>
      <c r="F40" s="27"/>
      <c r="G40" s="27"/>
      <c r="H40" s="28"/>
      <c r="I40" s="30"/>
      <c r="J40" s="32"/>
      <c r="K40" s="131"/>
    </row>
    <row r="41" spans="4:11" ht="17.25">
      <c r="D41" s="27"/>
      <c r="E41" s="27"/>
      <c r="F41" s="27"/>
      <c r="G41" s="27"/>
      <c r="H41" s="28"/>
      <c r="I41" s="30"/>
      <c r="J41" s="32"/>
      <c r="K41" s="131"/>
    </row>
    <row r="42" spans="4:11" ht="17.25">
      <c r="D42" s="27"/>
      <c r="E42" s="27"/>
      <c r="F42" s="27"/>
      <c r="G42" s="27"/>
      <c r="H42" s="28"/>
      <c r="I42" s="30"/>
      <c r="J42" s="32"/>
      <c r="K42" s="131"/>
    </row>
    <row r="43" spans="4:11" ht="17.25">
      <c r="D43" s="27"/>
      <c r="E43" s="27"/>
      <c r="F43" s="27"/>
      <c r="G43" s="27"/>
      <c r="H43" s="28"/>
      <c r="I43" s="30"/>
      <c r="J43" s="32"/>
      <c r="K43" s="131"/>
    </row>
    <row r="44" spans="4:11" ht="17.25">
      <c r="D44" s="27"/>
      <c r="E44" s="27"/>
      <c r="F44" s="27"/>
      <c r="G44" s="27"/>
      <c r="H44" s="28"/>
      <c r="I44" s="30"/>
      <c r="J44" s="32"/>
      <c r="K44" s="131"/>
    </row>
    <row r="45" spans="4:11" ht="17.25">
      <c r="D45" s="27"/>
      <c r="E45" s="27"/>
      <c r="F45" s="27"/>
      <c r="G45" s="27"/>
      <c r="H45" s="28"/>
      <c r="I45" s="30"/>
      <c r="J45" s="32"/>
      <c r="K45" s="131"/>
    </row>
    <row r="46" spans="4:11">
      <c r="D46" s="4"/>
      <c r="E46" s="4"/>
      <c r="F46" s="4"/>
      <c r="G46" s="4"/>
      <c r="H46" s="4"/>
      <c r="I46" s="4"/>
      <c r="J46" s="4"/>
      <c r="K46" s="132"/>
    </row>
  </sheetData>
  <mergeCells count="26">
    <mergeCell ref="A18:A20"/>
    <mergeCell ref="C18:C19"/>
    <mergeCell ref="B20:C20"/>
    <mergeCell ref="H20:I20"/>
    <mergeCell ref="A25:K25"/>
    <mergeCell ref="H23:I23"/>
    <mergeCell ref="A21:A23"/>
    <mergeCell ref="C21:C22"/>
    <mergeCell ref="B23:C23"/>
    <mergeCell ref="A2:A6"/>
    <mergeCell ref="E2:G2"/>
    <mergeCell ref="H11:I11"/>
    <mergeCell ref="H8:I8"/>
    <mergeCell ref="E3:F3"/>
    <mergeCell ref="A7:B8"/>
    <mergeCell ref="B11:C11"/>
    <mergeCell ref="A9:A11"/>
    <mergeCell ref="C9:C10"/>
    <mergeCell ref="H14:I14"/>
    <mergeCell ref="B17:C17"/>
    <mergeCell ref="H17:I17"/>
    <mergeCell ref="A15:A17"/>
    <mergeCell ref="C15:C16"/>
    <mergeCell ref="A12:A14"/>
    <mergeCell ref="C12:C13"/>
    <mergeCell ref="B14:C14"/>
  </mergeCells>
  <phoneticPr fontId="3"/>
  <pageMargins left="0.6692913385826772" right="0.55118110236220474" top="0.6692913385826772" bottom="0.62992125984251968" header="0.19685039370078741" footer="0.23622047244094491"/>
  <pageSetup paperSize="9" scale="78" firstPageNumber="69" fitToHeight="4" pageOrder="overThenDown" orientation="portrait" useFirstPageNumber="1" r:id="rId1"/>
  <headerFooter alignWithMargins="0">
    <oddFooter>&amp;C&amp;"-,標準"&amp;14-&amp;P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/>
  <dimension ref="A1:AE185"/>
  <sheetViews>
    <sheetView view="pageBreakPreview" zoomScale="70" zoomScaleNormal="75" zoomScaleSheetLayoutView="70" workbookViewId="0">
      <pane xSplit="4" ySplit="10" topLeftCell="E89" activePane="bottomRight" state="frozen"/>
      <selection activeCell="D89" sqref="D89"/>
      <selection pane="topRight" activeCell="D89" sqref="D89"/>
      <selection pane="bottomLeft" activeCell="D89" sqref="D89"/>
      <selection pane="bottomRight" activeCell="E124" sqref="E124"/>
    </sheetView>
  </sheetViews>
  <sheetFormatPr defaultColWidth="10.625" defaultRowHeight="14.25"/>
  <cols>
    <col min="1" max="1" width="3.625" style="297" customWidth="1"/>
    <col min="2" max="2" width="13.375" style="298" customWidth="1"/>
    <col min="3" max="3" width="12.875" style="298" customWidth="1"/>
    <col min="4" max="4" width="12.25" style="1" bestFit="1" customWidth="1"/>
    <col min="5" max="7" width="8.25" style="1" customWidth="1"/>
    <col min="8" max="11" width="7.75" style="1" customWidth="1"/>
    <col min="12" max="12" width="7.125" style="1" customWidth="1"/>
    <col min="13" max="15" width="6.625" style="1" customWidth="1"/>
    <col min="16" max="19" width="7.375" style="1" customWidth="1"/>
    <col min="20" max="26" width="6.875" style="1" customWidth="1"/>
    <col min="27" max="29" width="6.375" style="1" customWidth="1"/>
    <col min="30" max="30" width="20.625" style="1" customWidth="1"/>
    <col min="31" max="31" width="18.125" style="1" customWidth="1"/>
    <col min="32" max="36" width="13.625" style="1" customWidth="1"/>
    <col min="37" max="46" width="4.625" style="1" customWidth="1"/>
    <col min="47" max="16384" width="10.625" style="1"/>
  </cols>
  <sheetData>
    <row r="1" spans="1:31" s="146" customFormat="1" ht="30" customHeight="1" thickBot="1">
      <c r="A1" s="299" t="s">
        <v>108</v>
      </c>
      <c r="B1" s="291"/>
      <c r="C1" s="291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 t="s">
        <v>0</v>
      </c>
      <c r="W1" s="142"/>
      <c r="X1" s="142"/>
      <c r="Y1" s="142"/>
      <c r="Z1" s="142"/>
      <c r="AA1" s="143"/>
      <c r="AB1" s="143"/>
      <c r="AC1" s="144"/>
      <c r="AD1" s="145"/>
      <c r="AE1" s="143"/>
    </row>
    <row r="2" spans="1:31" ht="18.75" customHeight="1">
      <c r="A2" s="580" t="s">
        <v>91</v>
      </c>
      <c r="B2" s="36"/>
      <c r="C2" s="36"/>
      <c r="D2" s="36"/>
      <c r="E2" s="610" t="s">
        <v>122</v>
      </c>
      <c r="F2" s="611"/>
      <c r="G2" s="612"/>
      <c r="H2" s="586" t="s">
        <v>117</v>
      </c>
      <c r="I2" s="587"/>
      <c r="J2" s="587"/>
      <c r="K2" s="587"/>
      <c r="L2" s="84"/>
      <c r="M2" s="586" t="s">
        <v>60</v>
      </c>
      <c r="N2" s="587"/>
      <c r="O2" s="588"/>
      <c r="P2" s="589" t="s">
        <v>77</v>
      </c>
      <c r="Q2" s="587"/>
      <c r="R2" s="587"/>
      <c r="S2" s="587"/>
      <c r="T2" s="587"/>
      <c r="U2" s="608" t="s">
        <v>204</v>
      </c>
      <c r="V2" s="584"/>
      <c r="W2" s="584"/>
      <c r="X2" s="584"/>
      <c r="Y2" s="584"/>
      <c r="Z2" s="609"/>
      <c r="AA2" s="583" t="s">
        <v>52</v>
      </c>
      <c r="AB2" s="584"/>
      <c r="AC2" s="585"/>
      <c r="AD2" s="31"/>
      <c r="AE2" s="4"/>
    </row>
    <row r="3" spans="1:31" ht="18.75" customHeight="1">
      <c r="A3" s="581"/>
      <c r="B3" s="37"/>
      <c r="C3" s="37"/>
      <c r="D3" s="37" t="s">
        <v>18</v>
      </c>
      <c r="E3" s="613"/>
      <c r="F3" s="614"/>
      <c r="G3" s="615"/>
      <c r="H3" s="63"/>
      <c r="I3" s="37"/>
      <c r="J3" s="37"/>
      <c r="K3" s="37"/>
      <c r="L3" s="69" t="s">
        <v>109</v>
      </c>
      <c r="M3" s="135"/>
      <c r="N3" s="65"/>
      <c r="O3" s="63"/>
      <c r="P3" s="590" t="s">
        <v>78</v>
      </c>
      <c r="Q3" s="591"/>
      <c r="R3" s="592"/>
      <c r="S3" s="187" t="s">
        <v>199</v>
      </c>
      <c r="T3" s="497" t="s">
        <v>21</v>
      </c>
      <c r="U3" s="66" t="s">
        <v>205</v>
      </c>
      <c r="V3" s="605" t="s">
        <v>203</v>
      </c>
      <c r="W3" s="606"/>
      <c r="X3" s="606"/>
      <c r="Y3" s="606"/>
      <c r="Z3" s="607"/>
      <c r="AA3" s="81" t="s">
        <v>120</v>
      </c>
      <c r="AB3" s="41"/>
      <c r="AC3" s="67"/>
      <c r="AD3" s="31"/>
      <c r="AE3" s="4"/>
    </row>
    <row r="4" spans="1:31" ht="18.75" customHeight="1">
      <c r="A4" s="581"/>
      <c r="B4" s="37"/>
      <c r="C4" s="37"/>
      <c r="D4" s="37" t="s">
        <v>0</v>
      </c>
      <c r="E4" s="68"/>
      <c r="F4" s="37"/>
      <c r="G4" s="66"/>
      <c r="H4" s="63" t="s">
        <v>19</v>
      </c>
      <c r="I4" s="37" t="s">
        <v>20</v>
      </c>
      <c r="J4" s="37" t="s">
        <v>196</v>
      </c>
      <c r="K4" s="37" t="s">
        <v>21</v>
      </c>
      <c r="L4" s="69" t="s">
        <v>110</v>
      </c>
      <c r="M4" s="598" t="s">
        <v>63</v>
      </c>
      <c r="N4" s="602" t="s">
        <v>61</v>
      </c>
      <c r="O4" s="603"/>
      <c r="P4" s="593"/>
      <c r="Q4" s="594"/>
      <c r="R4" s="595"/>
      <c r="S4" s="187" t="s">
        <v>200</v>
      </c>
      <c r="T4" s="497" t="s">
        <v>31</v>
      </c>
      <c r="U4" s="497" t="s">
        <v>206</v>
      </c>
      <c r="V4" s="497" t="s">
        <v>22</v>
      </c>
      <c r="W4" s="497" t="s">
        <v>23</v>
      </c>
      <c r="X4" s="63"/>
      <c r="Y4" s="63"/>
      <c r="Z4" s="63"/>
      <c r="AA4" s="190" t="s">
        <v>79</v>
      </c>
      <c r="AB4" s="498" t="s">
        <v>80</v>
      </c>
      <c r="AC4" s="71" t="s">
        <v>50</v>
      </c>
      <c r="AD4" s="31"/>
      <c r="AE4" s="4"/>
    </row>
    <row r="5" spans="1:31" ht="18.75" customHeight="1">
      <c r="A5" s="581"/>
      <c r="B5" s="37"/>
      <c r="C5" s="37"/>
      <c r="D5" s="37" t="s">
        <v>25</v>
      </c>
      <c r="E5" s="68" t="s">
        <v>26</v>
      </c>
      <c r="F5" s="37" t="s">
        <v>27</v>
      </c>
      <c r="G5" s="64" t="s">
        <v>28</v>
      </c>
      <c r="H5" s="63" t="s">
        <v>29</v>
      </c>
      <c r="I5" s="37" t="s">
        <v>30</v>
      </c>
      <c r="J5" s="37" t="s">
        <v>197</v>
      </c>
      <c r="K5" s="37" t="s">
        <v>31</v>
      </c>
      <c r="L5" s="69" t="s">
        <v>111</v>
      </c>
      <c r="M5" s="599"/>
      <c r="N5" s="72"/>
      <c r="O5" s="73"/>
      <c r="P5" s="37"/>
      <c r="Q5" s="74"/>
      <c r="R5" s="37"/>
      <c r="S5" s="37" t="s">
        <v>201</v>
      </c>
      <c r="T5" s="37" t="s">
        <v>34</v>
      </c>
      <c r="U5" s="37" t="s">
        <v>207</v>
      </c>
      <c r="V5" s="37" t="s">
        <v>121</v>
      </c>
      <c r="W5" s="37" t="s">
        <v>59</v>
      </c>
      <c r="X5" s="66" t="s">
        <v>209</v>
      </c>
      <c r="Y5" s="66" t="s">
        <v>210</v>
      </c>
      <c r="Z5" s="66" t="s">
        <v>212</v>
      </c>
      <c r="AA5" s="69" t="s">
        <v>81</v>
      </c>
      <c r="AB5" s="70" t="s">
        <v>82</v>
      </c>
      <c r="AC5" s="71"/>
      <c r="AD5" s="31"/>
      <c r="AE5" s="4"/>
    </row>
    <row r="6" spans="1:31" ht="18.75" customHeight="1">
      <c r="A6" s="581"/>
      <c r="B6" s="37" t="s">
        <v>4</v>
      </c>
      <c r="C6" s="37" t="s">
        <v>99</v>
      </c>
      <c r="D6" s="37" t="s">
        <v>0</v>
      </c>
      <c r="E6" s="68"/>
      <c r="F6" s="37" t="s">
        <v>32</v>
      </c>
      <c r="G6" s="64" t="s">
        <v>32</v>
      </c>
      <c r="H6" s="63" t="s">
        <v>33</v>
      </c>
      <c r="I6" s="37" t="s">
        <v>20</v>
      </c>
      <c r="J6" s="37" t="s">
        <v>198</v>
      </c>
      <c r="K6" s="37" t="s">
        <v>34</v>
      </c>
      <c r="L6" s="69" t="s">
        <v>112</v>
      </c>
      <c r="M6" s="600"/>
      <c r="N6" s="604" t="s">
        <v>62</v>
      </c>
      <c r="O6" s="596" t="s">
        <v>64</v>
      </c>
      <c r="P6" s="37" t="s">
        <v>24</v>
      </c>
      <c r="Q6" s="75" t="s">
        <v>48</v>
      </c>
      <c r="R6" s="37" t="s">
        <v>1</v>
      </c>
      <c r="S6" s="37"/>
      <c r="T6" s="596" t="s">
        <v>202</v>
      </c>
      <c r="U6" s="188" t="s">
        <v>208</v>
      </c>
      <c r="V6" s="37" t="s">
        <v>83</v>
      </c>
      <c r="W6" s="37" t="s">
        <v>83</v>
      </c>
      <c r="X6" s="499" t="s">
        <v>210</v>
      </c>
      <c r="Y6" s="69" t="s">
        <v>211</v>
      </c>
      <c r="Z6" s="69" t="s">
        <v>213</v>
      </c>
      <c r="AA6" s="69" t="s">
        <v>84</v>
      </c>
      <c r="AB6" s="70" t="s">
        <v>85</v>
      </c>
      <c r="AC6" s="71" t="s">
        <v>51</v>
      </c>
      <c r="AD6" s="121"/>
      <c r="AE6" s="4"/>
    </row>
    <row r="7" spans="1:31" ht="18.75" customHeight="1">
      <c r="A7" s="581"/>
      <c r="B7" s="37"/>
      <c r="C7" s="37"/>
      <c r="D7" s="37" t="s">
        <v>0</v>
      </c>
      <c r="E7" s="68"/>
      <c r="F7" s="37" t="s">
        <v>28</v>
      </c>
      <c r="G7" s="64" t="s">
        <v>35</v>
      </c>
      <c r="H7" s="63" t="s">
        <v>36</v>
      </c>
      <c r="I7" s="37" t="s">
        <v>37</v>
      </c>
      <c r="J7" s="37"/>
      <c r="K7" s="37"/>
      <c r="L7" s="69" t="s">
        <v>113</v>
      </c>
      <c r="M7" s="601"/>
      <c r="N7" s="603"/>
      <c r="O7" s="597"/>
      <c r="P7" s="37" t="s">
        <v>38</v>
      </c>
      <c r="Q7" s="37" t="s">
        <v>100</v>
      </c>
      <c r="R7" s="37" t="s">
        <v>39</v>
      </c>
      <c r="S7" s="37"/>
      <c r="T7" s="597"/>
      <c r="U7" s="189"/>
      <c r="V7" s="37" t="s">
        <v>58</v>
      </c>
      <c r="W7" s="37" t="s">
        <v>58</v>
      </c>
      <c r="X7" s="499"/>
      <c r="Y7" s="69"/>
      <c r="Z7" s="69" t="s">
        <v>214</v>
      </c>
      <c r="AA7" s="69"/>
      <c r="AB7" s="70" t="s">
        <v>86</v>
      </c>
      <c r="AC7" s="71"/>
      <c r="AD7" s="31"/>
      <c r="AE7" s="4"/>
    </row>
    <row r="8" spans="1:31" ht="18.75" customHeight="1">
      <c r="A8" s="581"/>
      <c r="B8" s="37"/>
      <c r="C8" s="37"/>
      <c r="D8" s="37" t="s">
        <v>0</v>
      </c>
      <c r="E8" s="68" t="s">
        <v>40</v>
      </c>
      <c r="F8" s="37" t="s">
        <v>40</v>
      </c>
      <c r="G8" s="64" t="s">
        <v>40</v>
      </c>
      <c r="H8" s="63"/>
      <c r="I8" s="37"/>
      <c r="J8" s="37"/>
      <c r="K8" s="37"/>
      <c r="L8" s="69"/>
      <c r="M8" s="601"/>
      <c r="N8" s="603"/>
      <c r="O8" s="597"/>
      <c r="P8" s="37" t="s">
        <v>41</v>
      </c>
      <c r="Q8" s="37" t="s">
        <v>101</v>
      </c>
      <c r="R8" s="37" t="s">
        <v>41</v>
      </c>
      <c r="S8" s="37"/>
      <c r="T8" s="597"/>
      <c r="U8" s="189"/>
      <c r="V8" s="37" t="s">
        <v>0</v>
      </c>
      <c r="W8" s="37"/>
      <c r="X8" s="499"/>
      <c r="Y8" s="69"/>
      <c r="Z8" s="69"/>
      <c r="AA8" s="69"/>
      <c r="AB8" s="70"/>
      <c r="AC8" s="71"/>
      <c r="AD8" s="31"/>
      <c r="AE8" s="4"/>
    </row>
    <row r="9" spans="1:31" ht="18.75" customHeight="1">
      <c r="A9" s="581"/>
      <c r="B9" s="37"/>
      <c r="C9" s="37"/>
      <c r="D9" s="37" t="s">
        <v>119</v>
      </c>
      <c r="E9" s="68"/>
      <c r="F9" s="37"/>
      <c r="G9" s="64"/>
      <c r="H9" s="63"/>
      <c r="I9" s="37"/>
      <c r="J9" s="37"/>
      <c r="K9" s="37"/>
      <c r="L9" s="69"/>
      <c r="M9" s="499"/>
      <c r="N9" s="63"/>
      <c r="O9" s="597"/>
      <c r="P9" s="37"/>
      <c r="Q9" s="37" t="s">
        <v>49</v>
      </c>
      <c r="R9" s="37"/>
      <c r="S9" s="37"/>
      <c r="T9" s="597"/>
      <c r="U9" s="189"/>
      <c r="V9" s="37"/>
      <c r="W9" s="37"/>
      <c r="X9" s="499"/>
      <c r="Y9" s="69"/>
      <c r="Z9" s="69"/>
      <c r="AA9" s="69"/>
      <c r="AB9" s="70"/>
      <c r="AC9" s="71"/>
      <c r="AD9" s="31"/>
      <c r="AE9" s="4"/>
    </row>
    <row r="10" spans="1:31" ht="18.75" customHeight="1" thickBot="1">
      <c r="A10" s="582"/>
      <c r="B10" s="292"/>
      <c r="C10" s="293"/>
      <c r="D10" s="76" t="s">
        <v>42</v>
      </c>
      <c r="E10" s="77" t="s">
        <v>43</v>
      </c>
      <c r="F10" s="76" t="s">
        <v>43</v>
      </c>
      <c r="G10" s="78" t="s">
        <v>43</v>
      </c>
      <c r="H10" s="79" t="s">
        <v>43</v>
      </c>
      <c r="I10" s="76" t="s">
        <v>43</v>
      </c>
      <c r="J10" s="76" t="s">
        <v>43</v>
      </c>
      <c r="K10" s="76" t="s">
        <v>43</v>
      </c>
      <c r="L10" s="134" t="s">
        <v>43</v>
      </c>
      <c r="M10" s="77" t="s">
        <v>43</v>
      </c>
      <c r="N10" s="76" t="s">
        <v>87</v>
      </c>
      <c r="O10" s="76" t="s">
        <v>43</v>
      </c>
      <c r="P10" s="76" t="s">
        <v>43</v>
      </c>
      <c r="Q10" s="76" t="s">
        <v>87</v>
      </c>
      <c r="R10" s="76" t="s">
        <v>43</v>
      </c>
      <c r="S10" s="76" t="s">
        <v>43</v>
      </c>
      <c r="T10" s="76" t="s">
        <v>43</v>
      </c>
      <c r="U10" s="76" t="s">
        <v>43</v>
      </c>
      <c r="V10" s="76" t="s">
        <v>43</v>
      </c>
      <c r="W10" s="76" t="s">
        <v>43</v>
      </c>
      <c r="X10" s="76" t="s">
        <v>43</v>
      </c>
      <c r="Y10" s="76" t="s">
        <v>43</v>
      </c>
      <c r="Z10" s="76" t="s">
        <v>43</v>
      </c>
      <c r="AA10" s="76" t="s">
        <v>43</v>
      </c>
      <c r="AB10" s="76" t="s">
        <v>43</v>
      </c>
      <c r="AC10" s="80" t="s">
        <v>43</v>
      </c>
      <c r="AD10" s="496" t="s">
        <v>259</v>
      </c>
      <c r="AE10" s="4"/>
    </row>
    <row r="11" spans="1:31" ht="18" customHeight="1">
      <c r="A11" s="524" t="s">
        <v>295</v>
      </c>
      <c r="B11" s="525"/>
      <c r="C11" s="285" t="s">
        <v>192</v>
      </c>
      <c r="D11" s="310">
        <v>301</v>
      </c>
      <c r="E11" s="429" t="s">
        <v>270</v>
      </c>
      <c r="F11" s="430" t="s">
        <v>270</v>
      </c>
      <c r="G11" s="430" t="s">
        <v>270</v>
      </c>
      <c r="H11" s="431" t="s">
        <v>270</v>
      </c>
      <c r="I11" s="430" t="s">
        <v>270</v>
      </c>
      <c r="J11" s="430" t="s">
        <v>270</v>
      </c>
      <c r="K11" s="430" t="s">
        <v>270</v>
      </c>
      <c r="L11" s="379" t="s">
        <v>270</v>
      </c>
      <c r="M11" s="390" t="s">
        <v>270</v>
      </c>
      <c r="N11" s="371" t="s">
        <v>270</v>
      </c>
      <c r="O11" s="371" t="s">
        <v>270</v>
      </c>
      <c r="P11" s="371" t="s">
        <v>270</v>
      </c>
      <c r="Q11" s="371" t="s">
        <v>270</v>
      </c>
      <c r="R11" s="371" t="s">
        <v>270</v>
      </c>
      <c r="S11" s="371" t="s">
        <v>270</v>
      </c>
      <c r="T11" s="432" t="s">
        <v>270</v>
      </c>
      <c r="U11" s="432" t="s">
        <v>270</v>
      </c>
      <c r="V11" s="432" t="s">
        <v>270</v>
      </c>
      <c r="W11" s="432" t="s">
        <v>270</v>
      </c>
      <c r="X11" s="432" t="s">
        <v>270</v>
      </c>
      <c r="Y11" s="432" t="s">
        <v>270</v>
      </c>
      <c r="Z11" s="432" t="s">
        <v>270</v>
      </c>
      <c r="AA11" s="432" t="s">
        <v>270</v>
      </c>
      <c r="AB11" s="432" t="s">
        <v>270</v>
      </c>
      <c r="AC11" s="433" t="s">
        <v>270</v>
      </c>
      <c r="AD11" s="117"/>
    </row>
    <row r="12" spans="1:31" ht="18" customHeight="1" thickBot="1">
      <c r="A12" s="526"/>
      <c r="B12" s="527"/>
      <c r="C12" s="286" t="s">
        <v>254</v>
      </c>
      <c r="D12" s="434">
        <f>+D14+D16+D18</f>
        <v>295.8</v>
      </c>
      <c r="E12" s="435">
        <f>+E14+E16+E18</f>
        <v>127.4</v>
      </c>
      <c r="F12" s="388">
        <f t="shared" ref="F12:L12" si="0">+F14+F16+F18</f>
        <v>111.4</v>
      </c>
      <c r="G12" s="388">
        <f t="shared" si="0"/>
        <v>57</v>
      </c>
      <c r="H12" s="389">
        <f>+H14+H16+H18</f>
        <v>199.4</v>
      </c>
      <c r="I12" s="388">
        <f t="shared" si="0"/>
        <v>90.4</v>
      </c>
      <c r="J12" s="388">
        <f t="shared" ref="J12" si="1">+J14+J16+J18</f>
        <v>0</v>
      </c>
      <c r="K12" s="388">
        <f>+K14+K16+K18</f>
        <v>6</v>
      </c>
      <c r="L12" s="317">
        <f t="shared" si="0"/>
        <v>50</v>
      </c>
      <c r="M12" s="574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6"/>
      <c r="AD12" s="117"/>
    </row>
    <row r="13" spans="1:31" ht="18" customHeight="1">
      <c r="A13" s="524" t="s">
        <v>292</v>
      </c>
      <c r="B13" s="525"/>
      <c r="C13" s="285" t="s">
        <v>192</v>
      </c>
      <c r="D13" s="310" t="s">
        <v>270</v>
      </c>
      <c r="E13" s="436" t="s">
        <v>270</v>
      </c>
      <c r="F13" s="371" t="s">
        <v>270</v>
      </c>
      <c r="G13" s="371" t="s">
        <v>270</v>
      </c>
      <c r="H13" s="391" t="s">
        <v>270</v>
      </c>
      <c r="I13" s="371" t="s">
        <v>270</v>
      </c>
      <c r="J13" s="371" t="s">
        <v>270</v>
      </c>
      <c r="K13" s="371" t="s">
        <v>270</v>
      </c>
      <c r="L13" s="310" t="s">
        <v>270</v>
      </c>
      <c r="M13" s="437" t="s">
        <v>270</v>
      </c>
      <c r="N13" s="438" t="s">
        <v>270</v>
      </c>
      <c r="O13" s="438" t="s">
        <v>270</v>
      </c>
      <c r="P13" s="438" t="s">
        <v>270</v>
      </c>
      <c r="Q13" s="438" t="s">
        <v>270</v>
      </c>
      <c r="R13" s="438" t="s">
        <v>270</v>
      </c>
      <c r="S13" s="438" t="s">
        <v>270</v>
      </c>
      <c r="T13" s="439" t="s">
        <v>270</v>
      </c>
      <c r="U13" s="439" t="s">
        <v>270</v>
      </c>
      <c r="V13" s="439" t="s">
        <v>270</v>
      </c>
      <c r="W13" s="439" t="s">
        <v>270</v>
      </c>
      <c r="X13" s="439" t="s">
        <v>270</v>
      </c>
      <c r="Y13" s="439" t="s">
        <v>270</v>
      </c>
      <c r="Z13" s="439" t="s">
        <v>270</v>
      </c>
      <c r="AA13" s="439" t="s">
        <v>270</v>
      </c>
      <c r="AB13" s="439" t="s">
        <v>270</v>
      </c>
      <c r="AC13" s="440" t="s">
        <v>270</v>
      </c>
      <c r="AD13" s="117"/>
    </row>
    <row r="14" spans="1:31" ht="18" customHeight="1">
      <c r="A14" s="528"/>
      <c r="B14" s="529"/>
      <c r="C14" s="287" t="s">
        <v>254</v>
      </c>
      <c r="D14" s="316">
        <f>+D20+D22+D24</f>
        <v>63</v>
      </c>
      <c r="E14" s="316">
        <f>+E20+E22+E24</f>
        <v>62</v>
      </c>
      <c r="F14" s="316">
        <f t="shared" ref="F14:K14" si="2">+F20+F22+F24</f>
        <v>1</v>
      </c>
      <c r="G14" s="316">
        <f t="shared" si="2"/>
        <v>0</v>
      </c>
      <c r="H14" s="316">
        <f>+H20+H22+H24</f>
        <v>31</v>
      </c>
      <c r="I14" s="316">
        <f t="shared" si="2"/>
        <v>30</v>
      </c>
      <c r="J14" s="316">
        <f t="shared" si="2"/>
        <v>0</v>
      </c>
      <c r="K14" s="316">
        <f t="shared" si="2"/>
        <v>2</v>
      </c>
      <c r="L14" s="316">
        <f>+L20+L22+L24</f>
        <v>4</v>
      </c>
      <c r="M14" s="577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9"/>
      <c r="AD14" s="117"/>
    </row>
    <row r="15" spans="1:31" ht="18" customHeight="1">
      <c r="A15" s="530" t="s">
        <v>294</v>
      </c>
      <c r="B15" s="531"/>
      <c r="C15" s="287" t="s">
        <v>192</v>
      </c>
      <c r="D15" s="316" t="s">
        <v>270</v>
      </c>
      <c r="E15" s="316" t="s">
        <v>270</v>
      </c>
      <c r="F15" s="316" t="s">
        <v>270</v>
      </c>
      <c r="G15" s="316" t="s">
        <v>270</v>
      </c>
      <c r="H15" s="316" t="s">
        <v>270</v>
      </c>
      <c r="I15" s="316" t="s">
        <v>270</v>
      </c>
      <c r="J15" s="316" t="s">
        <v>270</v>
      </c>
      <c r="K15" s="316" t="s">
        <v>270</v>
      </c>
      <c r="L15" s="316" t="s">
        <v>270</v>
      </c>
      <c r="M15" s="316" t="s">
        <v>270</v>
      </c>
      <c r="N15" s="316" t="s">
        <v>270</v>
      </c>
      <c r="O15" s="316" t="s">
        <v>270</v>
      </c>
      <c r="P15" s="316" t="s">
        <v>270</v>
      </c>
      <c r="Q15" s="316" t="s">
        <v>270</v>
      </c>
      <c r="R15" s="316" t="s">
        <v>270</v>
      </c>
      <c r="S15" s="316" t="s">
        <v>270</v>
      </c>
      <c r="T15" s="316" t="s">
        <v>270</v>
      </c>
      <c r="U15" s="316" t="s">
        <v>270</v>
      </c>
      <c r="V15" s="316" t="s">
        <v>270</v>
      </c>
      <c r="W15" s="316" t="s">
        <v>270</v>
      </c>
      <c r="X15" s="316" t="s">
        <v>270</v>
      </c>
      <c r="Y15" s="316" t="s">
        <v>270</v>
      </c>
      <c r="Z15" s="316" t="s">
        <v>270</v>
      </c>
      <c r="AA15" s="316" t="s">
        <v>270</v>
      </c>
      <c r="AB15" s="316" t="s">
        <v>270</v>
      </c>
      <c r="AC15" s="393" t="s">
        <v>270</v>
      </c>
      <c r="AD15" s="117"/>
    </row>
    <row r="16" spans="1:31" ht="18" customHeight="1">
      <c r="A16" s="528"/>
      <c r="B16" s="529"/>
      <c r="C16" s="287" t="s">
        <v>254</v>
      </c>
      <c r="D16" s="316">
        <f>+D26+D28</f>
        <v>127</v>
      </c>
      <c r="E16" s="441">
        <f>+E26+E28</f>
        <v>18</v>
      </c>
      <c r="F16" s="394">
        <f>+F26+F28</f>
        <v>75</v>
      </c>
      <c r="G16" s="394">
        <f t="shared" ref="G16:L16" si="3">+G26+G28</f>
        <v>34</v>
      </c>
      <c r="H16" s="395">
        <f>+H26+H28</f>
        <v>74</v>
      </c>
      <c r="I16" s="394">
        <f t="shared" si="3"/>
        <v>49</v>
      </c>
      <c r="J16" s="394">
        <f t="shared" ref="J16" si="4">+J26+J28</f>
        <v>0</v>
      </c>
      <c r="K16" s="394">
        <f t="shared" si="3"/>
        <v>4</v>
      </c>
      <c r="L16" s="316">
        <f t="shared" si="3"/>
        <v>34</v>
      </c>
      <c r="M16" s="577"/>
      <c r="N16" s="578"/>
      <c r="O16" s="578"/>
      <c r="P16" s="578"/>
      <c r="Q16" s="578"/>
      <c r="R16" s="578"/>
      <c r="S16" s="578"/>
      <c r="T16" s="578"/>
      <c r="U16" s="578"/>
      <c r="V16" s="578"/>
      <c r="W16" s="578"/>
      <c r="X16" s="578"/>
      <c r="Y16" s="578"/>
      <c r="Z16" s="578"/>
      <c r="AA16" s="578"/>
      <c r="AB16" s="578"/>
      <c r="AC16" s="579"/>
      <c r="AD16" s="117"/>
    </row>
    <row r="17" spans="1:31" ht="18" customHeight="1">
      <c r="A17" s="530" t="s">
        <v>293</v>
      </c>
      <c r="B17" s="531"/>
      <c r="C17" s="287" t="s">
        <v>192</v>
      </c>
      <c r="D17" s="316" t="s">
        <v>270</v>
      </c>
      <c r="E17" s="316" t="s">
        <v>270</v>
      </c>
      <c r="F17" s="316" t="s">
        <v>270</v>
      </c>
      <c r="G17" s="316" t="s">
        <v>270</v>
      </c>
      <c r="H17" s="316" t="s">
        <v>270</v>
      </c>
      <c r="I17" s="316" t="s">
        <v>270</v>
      </c>
      <c r="J17" s="316" t="s">
        <v>270</v>
      </c>
      <c r="K17" s="316" t="s">
        <v>270</v>
      </c>
      <c r="L17" s="316" t="s">
        <v>270</v>
      </c>
      <c r="M17" s="316" t="s">
        <v>270</v>
      </c>
      <c r="N17" s="316" t="s">
        <v>270</v>
      </c>
      <c r="O17" s="316" t="s">
        <v>270</v>
      </c>
      <c r="P17" s="316" t="s">
        <v>270</v>
      </c>
      <c r="Q17" s="316" t="s">
        <v>270</v>
      </c>
      <c r="R17" s="316" t="s">
        <v>270</v>
      </c>
      <c r="S17" s="316" t="s">
        <v>270</v>
      </c>
      <c r="T17" s="316" t="s">
        <v>270</v>
      </c>
      <c r="U17" s="316" t="s">
        <v>270</v>
      </c>
      <c r="V17" s="316" t="s">
        <v>270</v>
      </c>
      <c r="W17" s="316" t="s">
        <v>270</v>
      </c>
      <c r="X17" s="316" t="s">
        <v>270</v>
      </c>
      <c r="Y17" s="316" t="s">
        <v>270</v>
      </c>
      <c r="Z17" s="316" t="s">
        <v>270</v>
      </c>
      <c r="AA17" s="316" t="s">
        <v>270</v>
      </c>
      <c r="AB17" s="316" t="s">
        <v>270</v>
      </c>
      <c r="AC17" s="393" t="s">
        <v>270</v>
      </c>
      <c r="AD17" s="117"/>
    </row>
    <row r="18" spans="1:31" ht="18" customHeight="1" thickBot="1">
      <c r="A18" s="526"/>
      <c r="B18" s="527"/>
      <c r="C18" s="286" t="s">
        <v>254</v>
      </c>
      <c r="D18" s="317">
        <f>+D30+D32</f>
        <v>105.8</v>
      </c>
      <c r="E18" s="317">
        <f t="shared" ref="E18:L18" si="5">+E30+E32</f>
        <v>47.4</v>
      </c>
      <c r="F18" s="317">
        <f t="shared" si="5"/>
        <v>35.4</v>
      </c>
      <c r="G18" s="317">
        <f t="shared" si="5"/>
        <v>23</v>
      </c>
      <c r="H18" s="317">
        <f>+H30+H32</f>
        <v>94.4</v>
      </c>
      <c r="I18" s="317">
        <f t="shared" si="5"/>
        <v>11.4</v>
      </c>
      <c r="J18" s="317">
        <f t="shared" ref="J18" si="6">+J30+J32</f>
        <v>0</v>
      </c>
      <c r="K18" s="317">
        <f t="shared" si="5"/>
        <v>0</v>
      </c>
      <c r="L18" s="317">
        <f t="shared" si="5"/>
        <v>12</v>
      </c>
      <c r="M18" s="618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  <c r="AC18" s="620"/>
      <c r="AD18" s="117"/>
    </row>
    <row r="19" spans="1:31" ht="18" customHeight="1">
      <c r="A19" s="538" t="s">
        <v>91</v>
      </c>
      <c r="B19" s="541" t="s">
        <v>154</v>
      </c>
      <c r="C19" s="285" t="s">
        <v>192</v>
      </c>
      <c r="D19" s="310" t="s">
        <v>270</v>
      </c>
      <c r="E19" s="436" t="s">
        <v>270</v>
      </c>
      <c r="F19" s="371" t="s">
        <v>270</v>
      </c>
      <c r="G19" s="371" t="s">
        <v>270</v>
      </c>
      <c r="H19" s="391" t="s">
        <v>270</v>
      </c>
      <c r="I19" s="371" t="s">
        <v>270</v>
      </c>
      <c r="J19" s="371" t="s">
        <v>270</v>
      </c>
      <c r="K19" s="371" t="s">
        <v>270</v>
      </c>
      <c r="L19" s="310" t="s">
        <v>270</v>
      </c>
      <c r="M19" s="382" t="s">
        <v>270</v>
      </c>
      <c r="N19" s="442" t="s">
        <v>270</v>
      </c>
      <c r="O19" s="442" t="s">
        <v>270</v>
      </c>
      <c r="P19" s="442" t="s">
        <v>270</v>
      </c>
      <c r="Q19" s="442" t="s">
        <v>270</v>
      </c>
      <c r="R19" s="442" t="s">
        <v>270</v>
      </c>
      <c r="S19" s="442" t="s">
        <v>270</v>
      </c>
      <c r="T19" s="443" t="s">
        <v>270</v>
      </c>
      <c r="U19" s="443" t="s">
        <v>270</v>
      </c>
      <c r="V19" s="443" t="s">
        <v>270</v>
      </c>
      <c r="W19" s="443" t="s">
        <v>270</v>
      </c>
      <c r="X19" s="443" t="s">
        <v>270</v>
      </c>
      <c r="Y19" s="443" t="s">
        <v>270</v>
      </c>
      <c r="Z19" s="443" t="s">
        <v>270</v>
      </c>
      <c r="AA19" s="443" t="s">
        <v>270</v>
      </c>
      <c r="AB19" s="443" t="s">
        <v>270</v>
      </c>
      <c r="AC19" s="444" t="s">
        <v>270</v>
      </c>
      <c r="AD19" s="117"/>
    </row>
    <row r="20" spans="1:31" ht="18" customHeight="1">
      <c r="A20" s="539"/>
      <c r="B20" s="542"/>
      <c r="C20" s="287" t="s">
        <v>254</v>
      </c>
      <c r="D20" s="316">
        <f>+D36+D41+D46</f>
        <v>20</v>
      </c>
      <c r="E20" s="441">
        <f>+E36+E41+E46</f>
        <v>19</v>
      </c>
      <c r="F20" s="394">
        <f>+F36+F41+F46</f>
        <v>1</v>
      </c>
      <c r="G20" s="394">
        <f t="shared" ref="G20:L20" si="7">+G36+G41+G46</f>
        <v>0</v>
      </c>
      <c r="H20" s="395">
        <f t="shared" si="7"/>
        <v>3</v>
      </c>
      <c r="I20" s="394">
        <f t="shared" si="7"/>
        <v>17</v>
      </c>
      <c r="J20" s="394">
        <f t="shared" ref="J20" si="8">+J36+J41+J46</f>
        <v>0</v>
      </c>
      <c r="K20" s="394">
        <f t="shared" si="7"/>
        <v>0</v>
      </c>
      <c r="L20" s="316">
        <f t="shared" si="7"/>
        <v>1</v>
      </c>
      <c r="M20" s="577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9"/>
      <c r="AD20" s="117"/>
    </row>
    <row r="21" spans="1:31" ht="18" customHeight="1">
      <c r="A21" s="539"/>
      <c r="B21" s="543" t="s">
        <v>155</v>
      </c>
      <c r="C21" s="287" t="s">
        <v>192</v>
      </c>
      <c r="D21" s="316" t="s">
        <v>270</v>
      </c>
      <c r="E21" s="441" t="s">
        <v>270</v>
      </c>
      <c r="F21" s="394" t="s">
        <v>270</v>
      </c>
      <c r="G21" s="394" t="s">
        <v>270</v>
      </c>
      <c r="H21" s="395" t="s">
        <v>270</v>
      </c>
      <c r="I21" s="394" t="s">
        <v>270</v>
      </c>
      <c r="J21" s="394" t="s">
        <v>270</v>
      </c>
      <c r="K21" s="394" t="s">
        <v>270</v>
      </c>
      <c r="L21" s="316" t="s">
        <v>270</v>
      </c>
      <c r="M21" s="373" t="s">
        <v>270</v>
      </c>
      <c r="N21" s="394" t="s">
        <v>270</v>
      </c>
      <c r="O21" s="394" t="s">
        <v>270</v>
      </c>
      <c r="P21" s="394" t="s">
        <v>270</v>
      </c>
      <c r="Q21" s="394" t="s">
        <v>270</v>
      </c>
      <c r="R21" s="394" t="s">
        <v>270</v>
      </c>
      <c r="S21" s="394" t="s">
        <v>270</v>
      </c>
      <c r="T21" s="333" t="s">
        <v>270</v>
      </c>
      <c r="U21" s="333" t="s">
        <v>270</v>
      </c>
      <c r="V21" s="333" t="s">
        <v>270</v>
      </c>
      <c r="W21" s="333" t="s">
        <v>270</v>
      </c>
      <c r="X21" s="333" t="s">
        <v>270</v>
      </c>
      <c r="Y21" s="333" t="s">
        <v>270</v>
      </c>
      <c r="Z21" s="333" t="s">
        <v>270</v>
      </c>
      <c r="AA21" s="333" t="s">
        <v>270</v>
      </c>
      <c r="AB21" s="333" t="s">
        <v>270</v>
      </c>
      <c r="AC21" s="445" t="s">
        <v>270</v>
      </c>
      <c r="AD21" s="117"/>
    </row>
    <row r="22" spans="1:31" ht="18" customHeight="1">
      <c r="A22" s="539"/>
      <c r="B22" s="542"/>
      <c r="C22" s="287" t="s">
        <v>254</v>
      </c>
      <c r="D22" s="316">
        <f>+D49+D54+D64</f>
        <v>22</v>
      </c>
      <c r="E22" s="441">
        <f>+E49+E54+E64</f>
        <v>22</v>
      </c>
      <c r="F22" s="394">
        <f t="shared" ref="F22:K22" si="9">+F49+F54+F64</f>
        <v>0</v>
      </c>
      <c r="G22" s="394">
        <f t="shared" si="9"/>
        <v>0</v>
      </c>
      <c r="H22" s="395">
        <f t="shared" si="9"/>
        <v>7</v>
      </c>
      <c r="I22" s="394">
        <f t="shared" si="9"/>
        <v>13</v>
      </c>
      <c r="J22" s="394">
        <f t="shared" ref="J22" si="10">+J49+J54+J64</f>
        <v>0</v>
      </c>
      <c r="K22" s="394">
        <f t="shared" si="9"/>
        <v>2</v>
      </c>
      <c r="L22" s="316">
        <f>+L49+L54+L64</f>
        <v>3</v>
      </c>
      <c r="M22" s="577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9"/>
      <c r="AD22" s="117"/>
    </row>
    <row r="23" spans="1:31" ht="18" customHeight="1">
      <c r="A23" s="539"/>
      <c r="B23" s="543" t="s">
        <v>156</v>
      </c>
      <c r="C23" s="287" t="s">
        <v>192</v>
      </c>
      <c r="D23" s="316" t="str">
        <f>+D74</f>
        <v>＊</v>
      </c>
      <c r="E23" s="316" t="str">
        <f t="shared" ref="E23:AC23" si="11">+E74</f>
        <v>＊</v>
      </c>
      <c r="F23" s="316" t="str">
        <f t="shared" ref="F23:L23" si="12">+F74</f>
        <v>＊</v>
      </c>
      <c r="G23" s="316" t="str">
        <f t="shared" si="12"/>
        <v>＊</v>
      </c>
      <c r="H23" s="316" t="str">
        <f t="shared" si="12"/>
        <v>＊</v>
      </c>
      <c r="I23" s="316" t="str">
        <f t="shared" si="12"/>
        <v>＊</v>
      </c>
      <c r="J23" s="316" t="str">
        <f t="shared" ref="J23" si="13">+J74</f>
        <v>＊</v>
      </c>
      <c r="K23" s="373" t="str">
        <f t="shared" si="12"/>
        <v>＊</v>
      </c>
      <c r="L23" s="316" t="str">
        <f t="shared" si="12"/>
        <v>＊</v>
      </c>
      <c r="M23" s="316" t="str">
        <f t="shared" si="11"/>
        <v>＊</v>
      </c>
      <c r="N23" s="316" t="str">
        <f t="shared" si="11"/>
        <v>＊</v>
      </c>
      <c r="O23" s="316" t="str">
        <f t="shared" si="11"/>
        <v>＊</v>
      </c>
      <c r="P23" s="316" t="str">
        <f t="shared" si="11"/>
        <v>＊</v>
      </c>
      <c r="Q23" s="316" t="str">
        <f t="shared" si="11"/>
        <v>＊</v>
      </c>
      <c r="R23" s="316" t="str">
        <f t="shared" si="11"/>
        <v>＊</v>
      </c>
      <c r="S23" s="316" t="str">
        <f t="shared" si="11"/>
        <v>＊</v>
      </c>
      <c r="T23" s="316" t="str">
        <f t="shared" si="11"/>
        <v>＊</v>
      </c>
      <c r="U23" s="316" t="str">
        <f t="shared" si="11"/>
        <v>＊</v>
      </c>
      <c r="V23" s="316" t="str">
        <f t="shared" si="11"/>
        <v>＊</v>
      </c>
      <c r="W23" s="316" t="str">
        <f t="shared" si="11"/>
        <v>＊</v>
      </c>
      <c r="X23" s="316" t="str">
        <f t="shared" si="11"/>
        <v>＊</v>
      </c>
      <c r="Y23" s="316" t="str">
        <f t="shared" si="11"/>
        <v>＊</v>
      </c>
      <c r="Z23" s="316" t="str">
        <f t="shared" si="11"/>
        <v>＊</v>
      </c>
      <c r="AA23" s="316" t="str">
        <f t="shared" si="11"/>
        <v>＊</v>
      </c>
      <c r="AB23" s="316" t="str">
        <f t="shared" si="11"/>
        <v>＊</v>
      </c>
      <c r="AC23" s="393" t="str">
        <f t="shared" si="11"/>
        <v>＊</v>
      </c>
      <c r="AD23" s="117"/>
    </row>
    <row r="24" spans="1:31" ht="18" customHeight="1">
      <c r="A24" s="539"/>
      <c r="B24" s="542"/>
      <c r="C24" s="287" t="s">
        <v>254</v>
      </c>
      <c r="D24" s="316">
        <f>+D75</f>
        <v>21</v>
      </c>
      <c r="E24" s="316">
        <f>+E75</f>
        <v>21</v>
      </c>
      <c r="F24" s="316">
        <f t="shared" ref="F24:L24" si="14">+F75</f>
        <v>0</v>
      </c>
      <c r="G24" s="316">
        <f t="shared" si="14"/>
        <v>0</v>
      </c>
      <c r="H24" s="316">
        <f t="shared" si="14"/>
        <v>21</v>
      </c>
      <c r="I24" s="316">
        <f t="shared" si="14"/>
        <v>0</v>
      </c>
      <c r="J24" s="316">
        <f t="shared" ref="J24" si="15">+J75</f>
        <v>0</v>
      </c>
      <c r="K24" s="373">
        <f t="shared" si="14"/>
        <v>0</v>
      </c>
      <c r="L24" s="316">
        <f t="shared" si="14"/>
        <v>0</v>
      </c>
      <c r="M24" s="577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78"/>
      <c r="AC24" s="579"/>
      <c r="AD24" s="117"/>
    </row>
    <row r="25" spans="1:31" ht="18" customHeight="1">
      <c r="A25" s="539"/>
      <c r="B25" s="543" t="s">
        <v>157</v>
      </c>
      <c r="C25" s="287" t="s">
        <v>192</v>
      </c>
      <c r="D25" s="316" t="s">
        <v>270</v>
      </c>
      <c r="E25" s="441" t="s">
        <v>270</v>
      </c>
      <c r="F25" s="394" t="s">
        <v>270</v>
      </c>
      <c r="G25" s="394" t="s">
        <v>270</v>
      </c>
      <c r="H25" s="395" t="s">
        <v>270</v>
      </c>
      <c r="I25" s="394" t="s">
        <v>270</v>
      </c>
      <c r="J25" s="394" t="s">
        <v>270</v>
      </c>
      <c r="K25" s="394" t="s">
        <v>270</v>
      </c>
      <c r="L25" s="316" t="s">
        <v>270</v>
      </c>
      <c r="M25" s="373" t="s">
        <v>270</v>
      </c>
      <c r="N25" s="394" t="s">
        <v>270</v>
      </c>
      <c r="O25" s="394" t="s">
        <v>270</v>
      </c>
      <c r="P25" s="394" t="s">
        <v>270</v>
      </c>
      <c r="Q25" s="394" t="s">
        <v>270</v>
      </c>
      <c r="R25" s="394" t="s">
        <v>270</v>
      </c>
      <c r="S25" s="394" t="s">
        <v>270</v>
      </c>
      <c r="T25" s="333" t="s">
        <v>270</v>
      </c>
      <c r="U25" s="333" t="s">
        <v>270</v>
      </c>
      <c r="V25" s="333" t="s">
        <v>270</v>
      </c>
      <c r="W25" s="333" t="s">
        <v>270</v>
      </c>
      <c r="X25" s="333" t="s">
        <v>270</v>
      </c>
      <c r="Y25" s="333" t="s">
        <v>270</v>
      </c>
      <c r="Z25" s="333" t="s">
        <v>270</v>
      </c>
      <c r="AA25" s="333" t="s">
        <v>270</v>
      </c>
      <c r="AB25" s="333" t="s">
        <v>270</v>
      </c>
      <c r="AC25" s="445" t="s">
        <v>270</v>
      </c>
      <c r="AD25" s="117"/>
    </row>
    <row r="26" spans="1:31" ht="18" customHeight="1">
      <c r="A26" s="539"/>
      <c r="B26" s="542"/>
      <c r="C26" s="287" t="s">
        <v>254</v>
      </c>
      <c r="D26" s="316">
        <f>+D80+D85+D94</f>
        <v>127</v>
      </c>
      <c r="E26" s="441">
        <f>+E80+E85+E94</f>
        <v>18</v>
      </c>
      <c r="F26" s="394">
        <f>+F80+F85+F94</f>
        <v>75</v>
      </c>
      <c r="G26" s="394">
        <f t="shared" ref="G26:L26" si="16">+G80+G85+G94</f>
        <v>34</v>
      </c>
      <c r="H26" s="395">
        <f t="shared" si="16"/>
        <v>74</v>
      </c>
      <c r="I26" s="394">
        <f t="shared" si="16"/>
        <v>49</v>
      </c>
      <c r="J26" s="394">
        <f t="shared" ref="J26" si="17">+J80+J85+J94</f>
        <v>0</v>
      </c>
      <c r="K26" s="394">
        <f t="shared" si="16"/>
        <v>4</v>
      </c>
      <c r="L26" s="316">
        <f t="shared" si="16"/>
        <v>34</v>
      </c>
      <c r="M26" s="577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8"/>
      <c r="AB26" s="578"/>
      <c r="AC26" s="579"/>
      <c r="AD26" s="117"/>
    </row>
    <row r="27" spans="1:31" ht="18" customHeight="1">
      <c r="A27" s="539"/>
      <c r="B27" s="543" t="s">
        <v>158</v>
      </c>
      <c r="C27" s="287" t="s">
        <v>192</v>
      </c>
      <c r="D27" s="316" t="str">
        <f>+D99</f>
        <v>＊</v>
      </c>
      <c r="E27" s="441" t="str">
        <f>+E99</f>
        <v>＊</v>
      </c>
      <c r="F27" s="394" t="str">
        <f t="shared" ref="F27:L27" si="18">+F99</f>
        <v>＊</v>
      </c>
      <c r="G27" s="394" t="str">
        <f t="shared" si="18"/>
        <v>＊</v>
      </c>
      <c r="H27" s="395" t="str">
        <f t="shared" si="18"/>
        <v>＊</v>
      </c>
      <c r="I27" s="394" t="str">
        <f t="shared" si="18"/>
        <v>＊</v>
      </c>
      <c r="J27" s="394" t="str">
        <f t="shared" ref="J27" si="19">+J99</f>
        <v>＊</v>
      </c>
      <c r="K27" s="394" t="str">
        <f t="shared" si="18"/>
        <v>＊</v>
      </c>
      <c r="L27" s="316" t="str">
        <f t="shared" si="18"/>
        <v>＊</v>
      </c>
      <c r="M27" s="373" t="str">
        <f>+M99</f>
        <v>＊</v>
      </c>
      <c r="N27" s="394" t="str">
        <f t="shared" ref="N27:AC27" si="20">+N99</f>
        <v>＊</v>
      </c>
      <c r="O27" s="394" t="str">
        <f t="shared" si="20"/>
        <v>＊</v>
      </c>
      <c r="P27" s="394" t="str">
        <f t="shared" si="20"/>
        <v>＊</v>
      </c>
      <c r="Q27" s="394" t="str">
        <f t="shared" si="20"/>
        <v>＊</v>
      </c>
      <c r="R27" s="394" t="str">
        <f t="shared" si="20"/>
        <v>＊</v>
      </c>
      <c r="S27" s="394" t="str">
        <f t="shared" si="20"/>
        <v>＊</v>
      </c>
      <c r="T27" s="333" t="str">
        <f t="shared" si="20"/>
        <v>＊</v>
      </c>
      <c r="U27" s="333" t="str">
        <f t="shared" si="20"/>
        <v>＊</v>
      </c>
      <c r="V27" s="333" t="str">
        <f t="shared" si="20"/>
        <v>＊</v>
      </c>
      <c r="W27" s="333" t="str">
        <f t="shared" si="20"/>
        <v>＊</v>
      </c>
      <c r="X27" s="333" t="str">
        <f t="shared" si="20"/>
        <v>＊</v>
      </c>
      <c r="Y27" s="333" t="str">
        <f t="shared" si="20"/>
        <v>＊</v>
      </c>
      <c r="Z27" s="333" t="str">
        <f t="shared" si="20"/>
        <v>＊</v>
      </c>
      <c r="AA27" s="333" t="str">
        <f t="shared" si="20"/>
        <v>＊</v>
      </c>
      <c r="AB27" s="333" t="str">
        <f t="shared" si="20"/>
        <v>＊</v>
      </c>
      <c r="AC27" s="445" t="str">
        <f t="shared" si="20"/>
        <v>＊</v>
      </c>
      <c r="AD27" s="98"/>
      <c r="AE27" s="98"/>
    </row>
    <row r="28" spans="1:31" ht="18" customHeight="1">
      <c r="A28" s="539"/>
      <c r="B28" s="542"/>
      <c r="C28" s="287" t="s">
        <v>254</v>
      </c>
      <c r="D28" s="316">
        <f>+D100</f>
        <v>0</v>
      </c>
      <c r="E28" s="441">
        <f>+E100</f>
        <v>0</v>
      </c>
      <c r="F28" s="394">
        <f t="shared" ref="F28:L28" si="21">+F100</f>
        <v>0</v>
      </c>
      <c r="G28" s="394">
        <f t="shared" si="21"/>
        <v>0</v>
      </c>
      <c r="H28" s="395">
        <f t="shared" si="21"/>
        <v>0</v>
      </c>
      <c r="I28" s="394">
        <f t="shared" si="21"/>
        <v>0</v>
      </c>
      <c r="J28" s="394">
        <f t="shared" ref="J28" si="22">+J100</f>
        <v>0</v>
      </c>
      <c r="K28" s="394">
        <f t="shared" si="21"/>
        <v>0</v>
      </c>
      <c r="L28" s="316">
        <f t="shared" si="21"/>
        <v>0</v>
      </c>
      <c r="M28" s="577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78"/>
      <c r="AC28" s="579"/>
      <c r="AD28" s="98"/>
      <c r="AE28" s="98"/>
    </row>
    <row r="29" spans="1:31" ht="18" customHeight="1">
      <c r="A29" s="539"/>
      <c r="B29" s="543" t="s">
        <v>159</v>
      </c>
      <c r="C29" s="287" t="s">
        <v>192</v>
      </c>
      <c r="D29" s="316" t="s">
        <v>270</v>
      </c>
      <c r="E29" s="316" t="s">
        <v>270</v>
      </c>
      <c r="F29" s="316" t="s">
        <v>270</v>
      </c>
      <c r="G29" s="316" t="s">
        <v>270</v>
      </c>
      <c r="H29" s="316" t="s">
        <v>270</v>
      </c>
      <c r="I29" s="316" t="s">
        <v>270</v>
      </c>
      <c r="J29" s="316" t="s">
        <v>270</v>
      </c>
      <c r="K29" s="316" t="s">
        <v>270</v>
      </c>
      <c r="L29" s="316" t="s">
        <v>270</v>
      </c>
      <c r="M29" s="316" t="s">
        <v>270</v>
      </c>
      <c r="N29" s="316" t="s">
        <v>270</v>
      </c>
      <c r="O29" s="316" t="s">
        <v>270</v>
      </c>
      <c r="P29" s="316" t="s">
        <v>270</v>
      </c>
      <c r="Q29" s="316" t="s">
        <v>270</v>
      </c>
      <c r="R29" s="316" t="s">
        <v>270</v>
      </c>
      <c r="S29" s="316" t="s">
        <v>270</v>
      </c>
      <c r="T29" s="316" t="s">
        <v>270</v>
      </c>
      <c r="U29" s="316" t="s">
        <v>270</v>
      </c>
      <c r="V29" s="316" t="s">
        <v>270</v>
      </c>
      <c r="W29" s="316" t="s">
        <v>270</v>
      </c>
      <c r="X29" s="316" t="s">
        <v>270</v>
      </c>
      <c r="Y29" s="316" t="s">
        <v>270</v>
      </c>
      <c r="Z29" s="316" t="s">
        <v>270</v>
      </c>
      <c r="AA29" s="316" t="s">
        <v>270</v>
      </c>
      <c r="AB29" s="316" t="s">
        <v>270</v>
      </c>
      <c r="AC29" s="393" t="s">
        <v>270</v>
      </c>
      <c r="AD29" s="98"/>
      <c r="AE29" s="98"/>
    </row>
    <row r="30" spans="1:31" ht="18" customHeight="1">
      <c r="A30" s="539"/>
      <c r="B30" s="542"/>
      <c r="C30" s="287" t="s">
        <v>254</v>
      </c>
      <c r="D30" s="316">
        <f t="shared" ref="D30:L30" si="23">+D106+D116</f>
        <v>93.8</v>
      </c>
      <c r="E30" s="316">
        <f t="shared" si="23"/>
        <v>43.4</v>
      </c>
      <c r="F30" s="316">
        <f t="shared" si="23"/>
        <v>27.4</v>
      </c>
      <c r="G30" s="316">
        <f>+G106+G116</f>
        <v>23</v>
      </c>
      <c r="H30" s="316">
        <f t="shared" si="23"/>
        <v>86.4</v>
      </c>
      <c r="I30" s="316">
        <f t="shared" si="23"/>
        <v>7.4</v>
      </c>
      <c r="J30" s="316">
        <f t="shared" ref="J30" si="24">+J106+J116</f>
        <v>0</v>
      </c>
      <c r="K30" s="316">
        <f t="shared" si="23"/>
        <v>0</v>
      </c>
      <c r="L30" s="316">
        <f t="shared" si="23"/>
        <v>0</v>
      </c>
      <c r="M30" s="577"/>
      <c r="N30" s="578"/>
      <c r="O30" s="578"/>
      <c r="P30" s="578"/>
      <c r="Q30" s="578"/>
      <c r="R30" s="578"/>
      <c r="S30" s="578"/>
      <c r="T30" s="578"/>
      <c r="U30" s="578"/>
      <c r="V30" s="578"/>
      <c r="W30" s="578"/>
      <c r="X30" s="578"/>
      <c r="Y30" s="578"/>
      <c r="Z30" s="578"/>
      <c r="AA30" s="578"/>
      <c r="AB30" s="578"/>
      <c r="AC30" s="579"/>
      <c r="AD30" s="98"/>
      <c r="AE30" s="98"/>
    </row>
    <row r="31" spans="1:31" ht="18" customHeight="1">
      <c r="A31" s="539"/>
      <c r="B31" s="543" t="s">
        <v>153</v>
      </c>
      <c r="C31" s="287" t="s">
        <v>192</v>
      </c>
      <c r="D31" s="316">
        <f>SUM(D118)</f>
        <v>18</v>
      </c>
      <c r="E31" s="316">
        <f t="shared" ref="E31:AC31" si="25">SUM(E118)</f>
        <v>7</v>
      </c>
      <c r="F31" s="316">
        <f t="shared" si="25"/>
        <v>11</v>
      </c>
      <c r="G31" s="316">
        <f t="shared" si="25"/>
        <v>0</v>
      </c>
      <c r="H31" s="316">
        <f t="shared" si="25"/>
        <v>11</v>
      </c>
      <c r="I31" s="316">
        <f t="shared" si="25"/>
        <v>7</v>
      </c>
      <c r="J31" s="316">
        <f t="shared" ref="J31" si="26">SUM(J118)</f>
        <v>0</v>
      </c>
      <c r="K31" s="316">
        <f t="shared" si="25"/>
        <v>0</v>
      </c>
      <c r="L31" s="316">
        <f t="shared" si="25"/>
        <v>18</v>
      </c>
      <c r="M31" s="316">
        <f t="shared" si="25"/>
        <v>5</v>
      </c>
      <c r="N31" s="316"/>
      <c r="O31" s="316">
        <f t="shared" si="25"/>
        <v>13</v>
      </c>
      <c r="P31" s="316">
        <f t="shared" si="25"/>
        <v>16</v>
      </c>
      <c r="Q31" s="316">
        <f t="shared" si="25"/>
        <v>0</v>
      </c>
      <c r="R31" s="316">
        <f t="shared" si="25"/>
        <v>0</v>
      </c>
      <c r="S31" s="316">
        <f t="shared" si="25"/>
        <v>0</v>
      </c>
      <c r="T31" s="316">
        <f t="shared" si="25"/>
        <v>2</v>
      </c>
      <c r="U31" s="316">
        <f t="shared" si="25"/>
        <v>2</v>
      </c>
      <c r="V31" s="316">
        <f t="shared" si="25"/>
        <v>16</v>
      </c>
      <c r="W31" s="316">
        <f t="shared" si="25"/>
        <v>0</v>
      </c>
      <c r="X31" s="316">
        <f t="shared" si="25"/>
        <v>0</v>
      </c>
      <c r="Y31" s="316">
        <f t="shared" si="25"/>
        <v>0</v>
      </c>
      <c r="Z31" s="316">
        <f t="shared" si="25"/>
        <v>0</v>
      </c>
      <c r="AA31" s="316">
        <f t="shared" si="25"/>
        <v>0</v>
      </c>
      <c r="AB31" s="316">
        <f t="shared" si="25"/>
        <v>0</v>
      </c>
      <c r="AC31" s="393">
        <f t="shared" si="25"/>
        <v>18</v>
      </c>
      <c r="AD31" s="98"/>
      <c r="AE31" s="98"/>
    </row>
    <row r="32" spans="1:31" ht="18" customHeight="1" thickBot="1">
      <c r="A32" s="540"/>
      <c r="B32" s="544"/>
      <c r="C32" s="287" t="s">
        <v>254</v>
      </c>
      <c r="D32" s="317">
        <f>SUM(D119)</f>
        <v>12</v>
      </c>
      <c r="E32" s="317">
        <f t="shared" ref="E32:L32" si="27">SUM(E119)</f>
        <v>4</v>
      </c>
      <c r="F32" s="317">
        <f t="shared" si="27"/>
        <v>8</v>
      </c>
      <c r="G32" s="317">
        <f t="shared" si="27"/>
        <v>0</v>
      </c>
      <c r="H32" s="317">
        <f t="shared" si="27"/>
        <v>8</v>
      </c>
      <c r="I32" s="317">
        <f t="shared" si="27"/>
        <v>4</v>
      </c>
      <c r="J32" s="317">
        <f t="shared" ref="J32" si="28">SUM(J119)</f>
        <v>0</v>
      </c>
      <c r="K32" s="317">
        <f t="shared" si="27"/>
        <v>0</v>
      </c>
      <c r="L32" s="317">
        <f t="shared" si="27"/>
        <v>12</v>
      </c>
      <c r="M32" s="618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  <c r="AC32" s="620"/>
      <c r="AD32" s="98"/>
      <c r="AE32" s="98"/>
    </row>
    <row r="33" spans="1:31" ht="18" customHeight="1">
      <c r="A33" s="504" t="s">
        <v>142</v>
      </c>
      <c r="B33" s="274" t="s">
        <v>297</v>
      </c>
      <c r="C33" s="512" t="s">
        <v>192</v>
      </c>
      <c r="D33" s="310" t="s">
        <v>272</v>
      </c>
      <c r="E33" s="310" t="s">
        <v>270</v>
      </c>
      <c r="F33" s="310" t="s">
        <v>270</v>
      </c>
      <c r="G33" s="310" t="s">
        <v>270</v>
      </c>
      <c r="H33" s="310" t="s">
        <v>270</v>
      </c>
      <c r="I33" s="310" t="s">
        <v>270</v>
      </c>
      <c r="J33" s="310" t="s">
        <v>270</v>
      </c>
      <c r="K33" s="310" t="s">
        <v>270</v>
      </c>
      <c r="L33" s="310" t="s">
        <v>270</v>
      </c>
      <c r="M33" s="310" t="s">
        <v>270</v>
      </c>
      <c r="N33" s="310" t="s">
        <v>270</v>
      </c>
      <c r="O33" s="310" t="s">
        <v>270</v>
      </c>
      <c r="P33" s="310" t="s">
        <v>270</v>
      </c>
      <c r="Q33" s="310" t="s">
        <v>270</v>
      </c>
      <c r="R33" s="310" t="s">
        <v>270</v>
      </c>
      <c r="S33" s="310" t="s">
        <v>270</v>
      </c>
      <c r="T33" s="310" t="s">
        <v>270</v>
      </c>
      <c r="U33" s="310" t="s">
        <v>270</v>
      </c>
      <c r="V33" s="310" t="s">
        <v>270</v>
      </c>
      <c r="W33" s="310" t="s">
        <v>270</v>
      </c>
      <c r="X33" s="310" t="s">
        <v>270</v>
      </c>
      <c r="Y33" s="310" t="s">
        <v>270</v>
      </c>
      <c r="Z33" s="310" t="s">
        <v>270</v>
      </c>
      <c r="AA33" s="310" t="s">
        <v>270</v>
      </c>
      <c r="AB33" s="310" t="s">
        <v>270</v>
      </c>
      <c r="AC33" s="392" t="s">
        <v>270</v>
      </c>
      <c r="AD33" s="31"/>
      <c r="AE33" s="4"/>
    </row>
    <row r="34" spans="1:31" ht="18" customHeight="1">
      <c r="A34" s="505"/>
      <c r="B34" s="281" t="s">
        <v>299</v>
      </c>
      <c r="C34" s="513"/>
      <c r="D34" s="305" t="s">
        <v>270</v>
      </c>
      <c r="E34" s="305" t="s">
        <v>270</v>
      </c>
      <c r="F34" s="305" t="s">
        <v>270</v>
      </c>
      <c r="G34" s="305" t="s">
        <v>270</v>
      </c>
      <c r="H34" s="305" t="s">
        <v>270</v>
      </c>
      <c r="I34" s="305" t="s">
        <v>270</v>
      </c>
      <c r="J34" s="305" t="s">
        <v>270</v>
      </c>
      <c r="K34" s="306" t="s">
        <v>270</v>
      </c>
      <c r="L34" s="304" t="s">
        <v>270</v>
      </c>
      <c r="M34" s="396" t="s">
        <v>270</v>
      </c>
      <c r="N34" s="305" t="s">
        <v>270</v>
      </c>
      <c r="O34" s="305" t="s">
        <v>270</v>
      </c>
      <c r="P34" s="305" t="s">
        <v>270</v>
      </c>
      <c r="Q34" s="305" t="s">
        <v>270</v>
      </c>
      <c r="R34" s="305" t="s">
        <v>270</v>
      </c>
      <c r="S34" s="305" t="s">
        <v>270</v>
      </c>
      <c r="T34" s="305" t="s">
        <v>270</v>
      </c>
      <c r="U34" s="305" t="s">
        <v>270</v>
      </c>
      <c r="V34" s="305" t="s">
        <v>270</v>
      </c>
      <c r="W34" s="305" t="s">
        <v>270</v>
      </c>
      <c r="X34" s="305" t="s">
        <v>270</v>
      </c>
      <c r="Y34" s="305" t="s">
        <v>270</v>
      </c>
      <c r="Z34" s="305" t="s">
        <v>270</v>
      </c>
      <c r="AA34" s="305" t="s">
        <v>270</v>
      </c>
      <c r="AB34" s="305" t="s">
        <v>270</v>
      </c>
      <c r="AC34" s="446" t="s">
        <v>270</v>
      </c>
      <c r="AD34" s="31"/>
      <c r="AE34" s="4"/>
    </row>
    <row r="35" spans="1:31" ht="18" customHeight="1">
      <c r="A35" s="505"/>
      <c r="B35" s="275" t="s">
        <v>339</v>
      </c>
      <c r="C35" s="514"/>
      <c r="D35" s="314" t="s">
        <v>270</v>
      </c>
      <c r="E35" s="316" t="s">
        <v>270</v>
      </c>
      <c r="F35" s="316" t="s">
        <v>270</v>
      </c>
      <c r="G35" s="316" t="s">
        <v>270</v>
      </c>
      <c r="H35" s="316" t="s">
        <v>270</v>
      </c>
      <c r="I35" s="316" t="s">
        <v>270</v>
      </c>
      <c r="J35" s="316" t="s">
        <v>270</v>
      </c>
      <c r="K35" s="316" t="s">
        <v>270</v>
      </c>
      <c r="L35" s="316" t="s">
        <v>270</v>
      </c>
      <c r="M35" s="316" t="s">
        <v>270</v>
      </c>
      <c r="N35" s="316" t="s">
        <v>270</v>
      </c>
      <c r="O35" s="500" t="s">
        <v>270</v>
      </c>
      <c r="P35" s="316" t="s">
        <v>270</v>
      </c>
      <c r="Q35" s="316" t="s">
        <v>270</v>
      </c>
      <c r="R35" s="500" t="s">
        <v>270</v>
      </c>
      <c r="S35" s="500" t="s">
        <v>270</v>
      </c>
      <c r="T35" s="500" t="s">
        <v>270</v>
      </c>
      <c r="U35" s="500" t="s">
        <v>270</v>
      </c>
      <c r="V35" s="500" t="s">
        <v>270</v>
      </c>
      <c r="W35" s="500" t="s">
        <v>270</v>
      </c>
      <c r="X35" s="500" t="s">
        <v>270</v>
      </c>
      <c r="Y35" s="500" t="s">
        <v>270</v>
      </c>
      <c r="Z35" s="500" t="s">
        <v>270</v>
      </c>
      <c r="AA35" s="500" t="s">
        <v>270</v>
      </c>
      <c r="AB35" s="447" t="s">
        <v>270</v>
      </c>
      <c r="AC35" s="448" t="s">
        <v>270</v>
      </c>
      <c r="AD35" s="31"/>
      <c r="AE35" s="4"/>
    </row>
    <row r="36" spans="1:31" ht="18" customHeight="1" thickBot="1">
      <c r="A36" s="506"/>
      <c r="B36" s="517" t="s">
        <v>254</v>
      </c>
      <c r="C36" s="511"/>
      <c r="D36" s="317">
        <v>1</v>
      </c>
      <c r="E36" s="317">
        <v>1</v>
      </c>
      <c r="F36" s="317"/>
      <c r="G36" s="317"/>
      <c r="H36" s="317">
        <v>1</v>
      </c>
      <c r="I36" s="317"/>
      <c r="J36" s="317"/>
      <c r="K36" s="317"/>
      <c r="L36" s="317"/>
      <c r="M36" s="551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  <c r="AC36" s="617"/>
      <c r="AD36" s="31"/>
      <c r="AE36" s="4"/>
    </row>
    <row r="37" spans="1:31" ht="18" customHeight="1">
      <c r="A37" s="504" t="s">
        <v>143</v>
      </c>
      <c r="B37" s="274" t="s">
        <v>301</v>
      </c>
      <c r="C37" s="512" t="s">
        <v>192</v>
      </c>
      <c r="D37" s="310" t="s">
        <v>270</v>
      </c>
      <c r="E37" s="310" t="s">
        <v>270</v>
      </c>
      <c r="F37" s="310" t="s">
        <v>270</v>
      </c>
      <c r="G37" s="310" t="s">
        <v>270</v>
      </c>
      <c r="H37" s="310" t="s">
        <v>270</v>
      </c>
      <c r="I37" s="310" t="s">
        <v>270</v>
      </c>
      <c r="J37" s="310" t="s">
        <v>270</v>
      </c>
      <c r="K37" s="310" t="s">
        <v>270</v>
      </c>
      <c r="L37" s="310" t="s">
        <v>270</v>
      </c>
      <c r="M37" s="310" t="s">
        <v>270</v>
      </c>
      <c r="N37" s="310" t="s">
        <v>270</v>
      </c>
      <c r="O37" s="310" t="s">
        <v>270</v>
      </c>
      <c r="P37" s="310" t="s">
        <v>270</v>
      </c>
      <c r="Q37" s="310" t="s">
        <v>270</v>
      </c>
      <c r="R37" s="310" t="s">
        <v>270</v>
      </c>
      <c r="S37" s="310" t="s">
        <v>270</v>
      </c>
      <c r="T37" s="310" t="s">
        <v>270</v>
      </c>
      <c r="U37" s="310" t="s">
        <v>270</v>
      </c>
      <c r="V37" s="310" t="s">
        <v>270</v>
      </c>
      <c r="W37" s="310" t="s">
        <v>270</v>
      </c>
      <c r="X37" s="310" t="s">
        <v>270</v>
      </c>
      <c r="Y37" s="310" t="s">
        <v>270</v>
      </c>
      <c r="Z37" s="310" t="s">
        <v>270</v>
      </c>
      <c r="AA37" s="310" t="s">
        <v>270</v>
      </c>
      <c r="AB37" s="310" t="s">
        <v>270</v>
      </c>
      <c r="AC37" s="392" t="s">
        <v>270</v>
      </c>
      <c r="AD37" s="31"/>
      <c r="AE37" s="4"/>
    </row>
    <row r="38" spans="1:31" ht="18" customHeight="1">
      <c r="A38" s="505"/>
      <c r="B38" s="275" t="s">
        <v>303</v>
      </c>
      <c r="C38" s="519"/>
      <c r="D38" s="305">
        <v>4</v>
      </c>
      <c r="E38" s="305">
        <v>4</v>
      </c>
      <c r="F38" s="305"/>
      <c r="G38" s="305"/>
      <c r="H38" s="305"/>
      <c r="I38" s="305">
        <v>4</v>
      </c>
      <c r="J38" s="305"/>
      <c r="K38" s="306"/>
      <c r="L38" s="304"/>
      <c r="M38" s="396"/>
      <c r="N38" s="305">
        <v>4</v>
      </c>
      <c r="O38" s="305"/>
      <c r="P38" s="305"/>
      <c r="Q38" s="305"/>
      <c r="R38" s="305">
        <v>4</v>
      </c>
      <c r="S38" s="305"/>
      <c r="T38" s="305"/>
      <c r="U38" s="305"/>
      <c r="V38" s="305">
        <v>4</v>
      </c>
      <c r="W38" s="305"/>
      <c r="X38" s="305"/>
      <c r="Y38" s="305"/>
      <c r="Z38" s="305"/>
      <c r="AA38" s="305"/>
      <c r="AB38" s="305"/>
      <c r="AC38" s="446">
        <v>4</v>
      </c>
      <c r="AD38" s="31"/>
      <c r="AE38" s="4"/>
    </row>
    <row r="39" spans="1:31" ht="18" customHeight="1">
      <c r="A39" s="505"/>
      <c r="B39" s="275" t="s">
        <v>305</v>
      </c>
      <c r="C39" s="519"/>
      <c r="D39" s="305" t="s">
        <v>270</v>
      </c>
      <c r="E39" s="305" t="s">
        <v>270</v>
      </c>
      <c r="F39" s="305" t="s">
        <v>270</v>
      </c>
      <c r="G39" s="305" t="s">
        <v>270</v>
      </c>
      <c r="H39" s="305" t="s">
        <v>270</v>
      </c>
      <c r="I39" s="305" t="s">
        <v>270</v>
      </c>
      <c r="J39" s="305" t="s">
        <v>270</v>
      </c>
      <c r="K39" s="306" t="s">
        <v>270</v>
      </c>
      <c r="L39" s="304" t="s">
        <v>270</v>
      </c>
      <c r="M39" s="396" t="s">
        <v>270</v>
      </c>
      <c r="N39" s="305" t="s">
        <v>270</v>
      </c>
      <c r="O39" s="305" t="s">
        <v>270</v>
      </c>
      <c r="P39" s="305" t="s">
        <v>270</v>
      </c>
      <c r="Q39" s="305" t="s">
        <v>270</v>
      </c>
      <c r="R39" s="305" t="s">
        <v>270</v>
      </c>
      <c r="S39" s="305" t="s">
        <v>270</v>
      </c>
      <c r="T39" s="305" t="s">
        <v>270</v>
      </c>
      <c r="U39" s="305" t="s">
        <v>270</v>
      </c>
      <c r="V39" s="305" t="s">
        <v>270</v>
      </c>
      <c r="W39" s="305" t="s">
        <v>270</v>
      </c>
      <c r="X39" s="305" t="s">
        <v>270</v>
      </c>
      <c r="Y39" s="305" t="s">
        <v>270</v>
      </c>
      <c r="Z39" s="305" t="s">
        <v>270</v>
      </c>
      <c r="AA39" s="305" t="s">
        <v>270</v>
      </c>
      <c r="AB39" s="305" t="s">
        <v>270</v>
      </c>
      <c r="AC39" s="446" t="s">
        <v>270</v>
      </c>
      <c r="AD39" s="31"/>
      <c r="AE39" s="4"/>
    </row>
    <row r="40" spans="1:31" ht="18" customHeight="1">
      <c r="A40" s="505"/>
      <c r="B40" s="279" t="s">
        <v>339</v>
      </c>
      <c r="C40" s="520"/>
      <c r="D40" s="314" t="s">
        <v>270</v>
      </c>
      <c r="E40" s="316" t="s">
        <v>270</v>
      </c>
      <c r="F40" s="316" t="s">
        <v>270</v>
      </c>
      <c r="G40" s="316" t="s">
        <v>270</v>
      </c>
      <c r="H40" s="316" t="s">
        <v>270</v>
      </c>
      <c r="I40" s="316" t="s">
        <v>270</v>
      </c>
      <c r="J40" s="316" t="s">
        <v>270</v>
      </c>
      <c r="K40" s="316" t="s">
        <v>270</v>
      </c>
      <c r="L40" s="316" t="s">
        <v>270</v>
      </c>
      <c r="M40" s="316" t="s">
        <v>270</v>
      </c>
      <c r="N40" s="316" t="s">
        <v>270</v>
      </c>
      <c r="O40" s="500" t="s">
        <v>270</v>
      </c>
      <c r="P40" s="316" t="s">
        <v>270</v>
      </c>
      <c r="Q40" s="316" t="s">
        <v>270</v>
      </c>
      <c r="R40" s="316" t="s">
        <v>270</v>
      </c>
      <c r="S40" s="316" t="s">
        <v>270</v>
      </c>
      <c r="T40" s="500" t="s">
        <v>270</v>
      </c>
      <c r="U40" s="500" t="s">
        <v>270</v>
      </c>
      <c r="V40" s="316" t="s">
        <v>270</v>
      </c>
      <c r="W40" s="500" t="s">
        <v>270</v>
      </c>
      <c r="X40" s="500" t="s">
        <v>270</v>
      </c>
      <c r="Y40" s="500" t="s">
        <v>270</v>
      </c>
      <c r="Z40" s="500" t="s">
        <v>270</v>
      </c>
      <c r="AA40" s="430" t="s">
        <v>270</v>
      </c>
      <c r="AB40" s="447" t="s">
        <v>270</v>
      </c>
      <c r="AC40" s="393" t="s">
        <v>270</v>
      </c>
      <c r="AD40" s="31"/>
      <c r="AE40" s="4"/>
    </row>
    <row r="41" spans="1:31" ht="18" customHeight="1" thickBot="1">
      <c r="A41" s="506"/>
      <c r="B41" s="517" t="s">
        <v>254</v>
      </c>
      <c r="C41" s="518"/>
      <c r="D41" s="317">
        <v>14</v>
      </c>
      <c r="E41" s="317">
        <v>14</v>
      </c>
      <c r="F41" s="317"/>
      <c r="G41" s="317"/>
      <c r="H41" s="317"/>
      <c r="I41" s="317">
        <v>14</v>
      </c>
      <c r="J41" s="317"/>
      <c r="K41" s="317"/>
      <c r="L41" s="317"/>
      <c r="M41" s="551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  <c r="AC41" s="617"/>
      <c r="AD41" s="31"/>
      <c r="AE41" s="4"/>
    </row>
    <row r="42" spans="1:31" ht="18" customHeight="1">
      <c r="A42" s="504" t="s">
        <v>147</v>
      </c>
      <c r="B42" s="274" t="s">
        <v>307</v>
      </c>
      <c r="C42" s="512" t="s">
        <v>192</v>
      </c>
      <c r="D42" s="310">
        <v>3</v>
      </c>
      <c r="E42" s="310">
        <v>3</v>
      </c>
      <c r="F42" s="310"/>
      <c r="G42" s="310"/>
      <c r="H42" s="310"/>
      <c r="I42" s="310">
        <v>3</v>
      </c>
      <c r="J42" s="310"/>
      <c r="K42" s="310"/>
      <c r="L42" s="310">
        <v>1</v>
      </c>
      <c r="M42" s="310">
        <v>2</v>
      </c>
      <c r="N42" s="310">
        <v>1</v>
      </c>
      <c r="O42" s="310"/>
      <c r="P42" s="310">
        <v>3</v>
      </c>
      <c r="Q42" s="310"/>
      <c r="R42" s="310"/>
      <c r="S42" s="310"/>
      <c r="T42" s="310"/>
      <c r="U42" s="310"/>
      <c r="V42" s="310">
        <v>3</v>
      </c>
      <c r="W42" s="310"/>
      <c r="X42" s="310"/>
      <c r="Y42" s="310"/>
      <c r="Z42" s="310"/>
      <c r="AA42" s="310">
        <v>2</v>
      </c>
      <c r="AB42" s="310"/>
      <c r="AC42" s="392">
        <v>1</v>
      </c>
      <c r="AD42" s="31"/>
      <c r="AE42" s="4"/>
    </row>
    <row r="43" spans="1:31" ht="18" customHeight="1">
      <c r="A43" s="505"/>
      <c r="B43" s="275" t="s">
        <v>309</v>
      </c>
      <c r="C43" s="513"/>
      <c r="D43" s="305">
        <v>2</v>
      </c>
      <c r="E43" s="305">
        <v>1</v>
      </c>
      <c r="F43" s="305">
        <v>1</v>
      </c>
      <c r="G43" s="305"/>
      <c r="H43" s="305">
        <v>2</v>
      </c>
      <c r="I43" s="305"/>
      <c r="J43" s="305"/>
      <c r="K43" s="306"/>
      <c r="L43" s="304"/>
      <c r="M43" s="396">
        <v>2</v>
      </c>
      <c r="N43" s="305"/>
      <c r="O43" s="305"/>
      <c r="P43" s="305">
        <v>2</v>
      </c>
      <c r="Q43" s="305"/>
      <c r="R43" s="305"/>
      <c r="S43" s="305"/>
      <c r="T43" s="305"/>
      <c r="U43" s="305"/>
      <c r="V43" s="305">
        <v>2</v>
      </c>
      <c r="W43" s="305"/>
      <c r="X43" s="305"/>
      <c r="Y43" s="305"/>
      <c r="Z43" s="305"/>
      <c r="AA43" s="305"/>
      <c r="AB43" s="305"/>
      <c r="AC43" s="446">
        <v>2</v>
      </c>
      <c r="AD43" s="31"/>
      <c r="AE43" s="4"/>
    </row>
    <row r="44" spans="1:31" ht="18" customHeight="1">
      <c r="A44" s="505"/>
      <c r="B44" s="281" t="s">
        <v>311</v>
      </c>
      <c r="C44" s="513"/>
      <c r="D44" s="305" t="s">
        <v>270</v>
      </c>
      <c r="E44" s="305" t="s">
        <v>270</v>
      </c>
      <c r="F44" s="305" t="s">
        <v>270</v>
      </c>
      <c r="G44" s="305" t="s">
        <v>270</v>
      </c>
      <c r="H44" s="305" t="s">
        <v>270</v>
      </c>
      <c r="I44" s="305" t="s">
        <v>270</v>
      </c>
      <c r="J44" s="305" t="s">
        <v>270</v>
      </c>
      <c r="K44" s="306" t="s">
        <v>270</v>
      </c>
      <c r="L44" s="304" t="s">
        <v>270</v>
      </c>
      <c r="M44" s="396" t="s">
        <v>270</v>
      </c>
      <c r="N44" s="305" t="s">
        <v>270</v>
      </c>
      <c r="O44" s="305" t="s">
        <v>270</v>
      </c>
      <c r="P44" s="305" t="s">
        <v>270</v>
      </c>
      <c r="Q44" s="305" t="s">
        <v>270</v>
      </c>
      <c r="R44" s="305" t="s">
        <v>270</v>
      </c>
      <c r="S44" s="305" t="s">
        <v>270</v>
      </c>
      <c r="T44" s="305" t="s">
        <v>270</v>
      </c>
      <c r="U44" s="305" t="s">
        <v>270</v>
      </c>
      <c r="V44" s="305" t="s">
        <v>270</v>
      </c>
      <c r="W44" s="305" t="s">
        <v>270</v>
      </c>
      <c r="X44" s="305" t="s">
        <v>270</v>
      </c>
      <c r="Y44" s="305" t="s">
        <v>270</v>
      </c>
      <c r="Z44" s="305" t="s">
        <v>270</v>
      </c>
      <c r="AA44" s="305" t="s">
        <v>270</v>
      </c>
      <c r="AB44" s="305" t="s">
        <v>270</v>
      </c>
      <c r="AC44" s="446" t="s">
        <v>270</v>
      </c>
      <c r="AD44" s="31"/>
      <c r="AE44" s="4"/>
    </row>
    <row r="45" spans="1:31" ht="18" customHeight="1">
      <c r="A45" s="505"/>
      <c r="B45" s="275" t="s">
        <v>339</v>
      </c>
      <c r="C45" s="514"/>
      <c r="D45" s="314" t="s">
        <v>270</v>
      </c>
      <c r="E45" s="316" t="s">
        <v>270</v>
      </c>
      <c r="F45" s="316" t="s">
        <v>270</v>
      </c>
      <c r="G45" s="316" t="s">
        <v>270</v>
      </c>
      <c r="H45" s="316" t="s">
        <v>270</v>
      </c>
      <c r="I45" s="316" t="s">
        <v>270</v>
      </c>
      <c r="J45" s="316" t="s">
        <v>270</v>
      </c>
      <c r="K45" s="316" t="s">
        <v>270</v>
      </c>
      <c r="L45" s="316" t="s">
        <v>270</v>
      </c>
      <c r="M45" s="316" t="s">
        <v>270</v>
      </c>
      <c r="N45" s="316" t="s">
        <v>270</v>
      </c>
      <c r="O45" s="314" t="s">
        <v>270</v>
      </c>
      <c r="P45" s="316" t="s">
        <v>270</v>
      </c>
      <c r="Q45" s="316" t="s">
        <v>270</v>
      </c>
      <c r="R45" s="316" t="s">
        <v>270</v>
      </c>
      <c r="S45" s="316" t="s">
        <v>270</v>
      </c>
      <c r="T45" s="314" t="s">
        <v>270</v>
      </c>
      <c r="U45" s="314" t="s">
        <v>270</v>
      </c>
      <c r="V45" s="316" t="s">
        <v>270</v>
      </c>
      <c r="W45" s="314" t="s">
        <v>270</v>
      </c>
      <c r="X45" s="314" t="s">
        <v>270</v>
      </c>
      <c r="Y45" s="314" t="s">
        <v>270</v>
      </c>
      <c r="Z45" s="314" t="s">
        <v>270</v>
      </c>
      <c r="AA45" s="430" t="s">
        <v>270</v>
      </c>
      <c r="AB45" s="447" t="s">
        <v>270</v>
      </c>
      <c r="AC45" s="393" t="s">
        <v>270</v>
      </c>
      <c r="AD45" s="31"/>
      <c r="AE45" s="4"/>
    </row>
    <row r="46" spans="1:31" ht="18" customHeight="1" thickBot="1">
      <c r="A46" s="506"/>
      <c r="B46" s="510" t="s">
        <v>254</v>
      </c>
      <c r="C46" s="511"/>
      <c r="D46" s="317">
        <v>5</v>
      </c>
      <c r="E46" s="317">
        <v>4</v>
      </c>
      <c r="F46" s="317">
        <v>1</v>
      </c>
      <c r="G46" s="317">
        <v>0</v>
      </c>
      <c r="H46" s="317">
        <v>2</v>
      </c>
      <c r="I46" s="317">
        <v>3</v>
      </c>
      <c r="J46" s="317"/>
      <c r="K46" s="387">
        <v>0</v>
      </c>
      <c r="L46" s="317">
        <v>1</v>
      </c>
      <c r="M46" s="551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  <c r="AC46" s="617"/>
      <c r="AD46" s="31"/>
      <c r="AE46" s="4"/>
    </row>
    <row r="47" spans="1:31" s="122" customFormat="1" ht="18" customHeight="1">
      <c r="A47" s="504" t="s">
        <v>144</v>
      </c>
      <c r="B47" s="274" t="s">
        <v>313</v>
      </c>
      <c r="C47" s="512" t="s">
        <v>252</v>
      </c>
      <c r="D47" s="310">
        <v>7</v>
      </c>
      <c r="E47" s="310">
        <v>7</v>
      </c>
      <c r="F47" s="310"/>
      <c r="G47" s="310"/>
      <c r="H47" s="310">
        <v>5</v>
      </c>
      <c r="I47" s="310"/>
      <c r="J47" s="310"/>
      <c r="K47" s="310">
        <v>2</v>
      </c>
      <c r="L47" s="310">
        <v>0</v>
      </c>
      <c r="M47" s="310">
        <v>3</v>
      </c>
      <c r="N47" s="310">
        <v>4</v>
      </c>
      <c r="O47" s="310"/>
      <c r="P47" s="310">
        <v>7</v>
      </c>
      <c r="Q47" s="310"/>
      <c r="R47" s="310"/>
      <c r="S47" s="310"/>
      <c r="T47" s="310"/>
      <c r="U47" s="310"/>
      <c r="V47" s="310">
        <v>7</v>
      </c>
      <c r="W47" s="310"/>
      <c r="X47" s="310"/>
      <c r="Y47" s="310"/>
      <c r="Z47" s="310"/>
      <c r="AA47" s="310">
        <v>3</v>
      </c>
      <c r="AB47" s="310"/>
      <c r="AC47" s="392">
        <v>4</v>
      </c>
      <c r="AD47" s="136"/>
      <c r="AE47" s="123"/>
    </row>
    <row r="48" spans="1:31" ht="18" customHeight="1">
      <c r="A48" s="505"/>
      <c r="B48" s="275" t="s">
        <v>339</v>
      </c>
      <c r="C48" s="514"/>
      <c r="D48" s="314">
        <f>SUM(D47)</f>
        <v>7</v>
      </c>
      <c r="E48" s="316">
        <f t="shared" ref="E48:AC48" si="29">SUM(E47)</f>
        <v>7</v>
      </c>
      <c r="F48" s="316">
        <f t="shared" si="29"/>
        <v>0</v>
      </c>
      <c r="G48" s="316">
        <f t="shared" si="29"/>
        <v>0</v>
      </c>
      <c r="H48" s="316">
        <f t="shared" si="29"/>
        <v>5</v>
      </c>
      <c r="I48" s="316">
        <f t="shared" si="29"/>
        <v>0</v>
      </c>
      <c r="J48" s="316">
        <f t="shared" ref="J48" si="30">SUM(J47)</f>
        <v>0</v>
      </c>
      <c r="K48" s="316">
        <f t="shared" si="29"/>
        <v>2</v>
      </c>
      <c r="L48" s="316">
        <f t="shared" si="29"/>
        <v>0</v>
      </c>
      <c r="M48" s="316">
        <f t="shared" si="29"/>
        <v>3</v>
      </c>
      <c r="N48" s="316">
        <f t="shared" si="29"/>
        <v>4</v>
      </c>
      <c r="O48" s="314">
        <f t="shared" si="29"/>
        <v>0</v>
      </c>
      <c r="P48" s="316">
        <f t="shared" si="29"/>
        <v>7</v>
      </c>
      <c r="Q48" s="316">
        <f t="shared" si="29"/>
        <v>0</v>
      </c>
      <c r="R48" s="316">
        <f t="shared" si="29"/>
        <v>0</v>
      </c>
      <c r="S48" s="316">
        <f t="shared" si="29"/>
        <v>0</v>
      </c>
      <c r="T48" s="314">
        <f t="shared" si="29"/>
        <v>0</v>
      </c>
      <c r="U48" s="314">
        <f t="shared" si="29"/>
        <v>0</v>
      </c>
      <c r="V48" s="316">
        <f t="shared" si="29"/>
        <v>7</v>
      </c>
      <c r="W48" s="314">
        <f t="shared" si="29"/>
        <v>0</v>
      </c>
      <c r="X48" s="314">
        <f t="shared" si="29"/>
        <v>0</v>
      </c>
      <c r="Y48" s="314">
        <f t="shared" si="29"/>
        <v>0</v>
      </c>
      <c r="Z48" s="314">
        <f t="shared" si="29"/>
        <v>0</v>
      </c>
      <c r="AA48" s="430">
        <f t="shared" si="29"/>
        <v>3</v>
      </c>
      <c r="AB48" s="447">
        <f t="shared" si="29"/>
        <v>0</v>
      </c>
      <c r="AC48" s="393">
        <f t="shared" si="29"/>
        <v>4</v>
      </c>
      <c r="AD48" s="31"/>
      <c r="AE48" s="4"/>
    </row>
    <row r="49" spans="1:31" ht="18" customHeight="1" thickBot="1">
      <c r="A49" s="506"/>
      <c r="B49" s="517" t="s">
        <v>254</v>
      </c>
      <c r="C49" s="511"/>
      <c r="D49" s="317">
        <v>7</v>
      </c>
      <c r="E49" s="317">
        <v>7</v>
      </c>
      <c r="F49" s="317"/>
      <c r="G49" s="317"/>
      <c r="H49" s="317">
        <v>5</v>
      </c>
      <c r="I49" s="317"/>
      <c r="J49" s="317"/>
      <c r="K49" s="387">
        <v>2</v>
      </c>
      <c r="L49" s="317">
        <v>0</v>
      </c>
      <c r="M49" s="551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  <c r="AC49" s="617"/>
      <c r="AD49" s="31"/>
      <c r="AE49" s="4"/>
    </row>
    <row r="50" spans="1:31" ht="18" customHeight="1">
      <c r="A50" s="504" t="s">
        <v>145</v>
      </c>
      <c r="B50" s="274" t="s">
        <v>315</v>
      </c>
      <c r="C50" s="512" t="s">
        <v>192</v>
      </c>
      <c r="D50" s="310">
        <v>4</v>
      </c>
      <c r="E50" s="310">
        <v>4</v>
      </c>
      <c r="F50" s="310">
        <v>0</v>
      </c>
      <c r="G50" s="310">
        <v>0</v>
      </c>
      <c r="H50" s="310">
        <v>0</v>
      </c>
      <c r="I50" s="310">
        <v>4</v>
      </c>
      <c r="J50" s="310">
        <v>0</v>
      </c>
      <c r="K50" s="310">
        <v>0</v>
      </c>
      <c r="L50" s="310">
        <v>1</v>
      </c>
      <c r="M50" s="310">
        <v>0</v>
      </c>
      <c r="N50" s="310">
        <v>4</v>
      </c>
      <c r="O50" s="310">
        <v>0</v>
      </c>
      <c r="P50" s="310">
        <v>4</v>
      </c>
      <c r="Q50" s="310">
        <v>0</v>
      </c>
      <c r="R50" s="310">
        <v>0</v>
      </c>
      <c r="S50" s="310">
        <v>0</v>
      </c>
      <c r="T50" s="310">
        <v>0</v>
      </c>
      <c r="U50" s="310">
        <v>0</v>
      </c>
      <c r="V50" s="310">
        <v>3</v>
      </c>
      <c r="W50" s="310">
        <v>1</v>
      </c>
      <c r="X50" s="310">
        <v>1</v>
      </c>
      <c r="Y50" s="310">
        <v>0</v>
      </c>
      <c r="Z50" s="310">
        <v>0</v>
      </c>
      <c r="AA50" s="310">
        <v>0</v>
      </c>
      <c r="AB50" s="310">
        <v>0</v>
      </c>
      <c r="AC50" s="392">
        <v>4</v>
      </c>
      <c r="AD50" s="31"/>
      <c r="AE50" s="4"/>
    </row>
    <row r="51" spans="1:31" ht="18" customHeight="1">
      <c r="A51" s="505"/>
      <c r="B51" s="275" t="s">
        <v>317</v>
      </c>
      <c r="C51" s="513"/>
      <c r="D51" s="305" t="s">
        <v>270</v>
      </c>
      <c r="E51" s="305" t="s">
        <v>270</v>
      </c>
      <c r="F51" s="305" t="s">
        <v>270</v>
      </c>
      <c r="G51" s="305" t="s">
        <v>270</v>
      </c>
      <c r="H51" s="305" t="s">
        <v>270</v>
      </c>
      <c r="I51" s="305" t="s">
        <v>270</v>
      </c>
      <c r="J51" s="305" t="s">
        <v>270</v>
      </c>
      <c r="K51" s="306" t="s">
        <v>270</v>
      </c>
      <c r="L51" s="304" t="s">
        <v>270</v>
      </c>
      <c r="M51" s="396" t="s">
        <v>270</v>
      </c>
      <c r="N51" s="305" t="s">
        <v>270</v>
      </c>
      <c r="O51" s="305" t="s">
        <v>270</v>
      </c>
      <c r="P51" s="305" t="s">
        <v>270</v>
      </c>
      <c r="Q51" s="305" t="s">
        <v>270</v>
      </c>
      <c r="R51" s="305" t="s">
        <v>270</v>
      </c>
      <c r="S51" s="305" t="s">
        <v>270</v>
      </c>
      <c r="T51" s="305" t="s">
        <v>270</v>
      </c>
      <c r="U51" s="305" t="s">
        <v>270</v>
      </c>
      <c r="V51" s="305" t="s">
        <v>270</v>
      </c>
      <c r="W51" s="305" t="s">
        <v>270</v>
      </c>
      <c r="X51" s="305" t="s">
        <v>270</v>
      </c>
      <c r="Y51" s="305" t="s">
        <v>270</v>
      </c>
      <c r="Z51" s="305" t="s">
        <v>270</v>
      </c>
      <c r="AA51" s="305" t="s">
        <v>270</v>
      </c>
      <c r="AB51" s="305" t="s">
        <v>270</v>
      </c>
      <c r="AC51" s="446" t="s">
        <v>270</v>
      </c>
      <c r="AD51" s="31"/>
      <c r="AE51" s="4"/>
    </row>
    <row r="52" spans="1:31" ht="18" customHeight="1">
      <c r="A52" s="505"/>
      <c r="B52" s="281" t="s">
        <v>319</v>
      </c>
      <c r="C52" s="513"/>
      <c r="D52" s="305" t="s">
        <v>270</v>
      </c>
      <c r="E52" s="305" t="s">
        <v>270</v>
      </c>
      <c r="F52" s="305" t="s">
        <v>270</v>
      </c>
      <c r="G52" s="305" t="s">
        <v>270</v>
      </c>
      <c r="H52" s="305" t="s">
        <v>270</v>
      </c>
      <c r="I52" s="305" t="s">
        <v>270</v>
      </c>
      <c r="J52" s="305" t="s">
        <v>270</v>
      </c>
      <c r="K52" s="306" t="s">
        <v>270</v>
      </c>
      <c r="L52" s="304" t="s">
        <v>270</v>
      </c>
      <c r="M52" s="396" t="s">
        <v>270</v>
      </c>
      <c r="N52" s="305" t="s">
        <v>270</v>
      </c>
      <c r="O52" s="305" t="s">
        <v>270</v>
      </c>
      <c r="P52" s="305" t="s">
        <v>270</v>
      </c>
      <c r="Q52" s="305" t="s">
        <v>270</v>
      </c>
      <c r="R52" s="305" t="s">
        <v>270</v>
      </c>
      <c r="S52" s="305" t="s">
        <v>270</v>
      </c>
      <c r="T52" s="305" t="s">
        <v>270</v>
      </c>
      <c r="U52" s="305" t="s">
        <v>270</v>
      </c>
      <c r="V52" s="305" t="s">
        <v>270</v>
      </c>
      <c r="W52" s="305" t="s">
        <v>270</v>
      </c>
      <c r="X52" s="305" t="s">
        <v>270</v>
      </c>
      <c r="Y52" s="305" t="s">
        <v>270</v>
      </c>
      <c r="Z52" s="305" t="s">
        <v>270</v>
      </c>
      <c r="AA52" s="305" t="s">
        <v>270</v>
      </c>
      <c r="AB52" s="305" t="s">
        <v>270</v>
      </c>
      <c r="AC52" s="446" t="s">
        <v>270</v>
      </c>
      <c r="AD52" s="31"/>
      <c r="AE52" s="4"/>
    </row>
    <row r="53" spans="1:31" ht="18" customHeight="1">
      <c r="A53" s="505"/>
      <c r="B53" s="275" t="s">
        <v>339</v>
      </c>
      <c r="C53" s="514"/>
      <c r="D53" s="314" t="s">
        <v>270</v>
      </c>
      <c r="E53" s="316" t="s">
        <v>270</v>
      </c>
      <c r="F53" s="316" t="s">
        <v>270</v>
      </c>
      <c r="G53" s="316" t="s">
        <v>270</v>
      </c>
      <c r="H53" s="316" t="s">
        <v>270</v>
      </c>
      <c r="I53" s="316" t="s">
        <v>270</v>
      </c>
      <c r="J53" s="316" t="s">
        <v>270</v>
      </c>
      <c r="K53" s="316" t="s">
        <v>270</v>
      </c>
      <c r="L53" s="316" t="s">
        <v>270</v>
      </c>
      <c r="M53" s="316" t="s">
        <v>270</v>
      </c>
      <c r="N53" s="316" t="s">
        <v>270</v>
      </c>
      <c r="O53" s="314" t="s">
        <v>270</v>
      </c>
      <c r="P53" s="316" t="s">
        <v>270</v>
      </c>
      <c r="Q53" s="316" t="s">
        <v>270</v>
      </c>
      <c r="R53" s="316" t="s">
        <v>270</v>
      </c>
      <c r="S53" s="316" t="s">
        <v>270</v>
      </c>
      <c r="T53" s="314" t="s">
        <v>270</v>
      </c>
      <c r="U53" s="314" t="s">
        <v>270</v>
      </c>
      <c r="V53" s="316" t="s">
        <v>270</v>
      </c>
      <c r="W53" s="314" t="s">
        <v>270</v>
      </c>
      <c r="X53" s="314" t="s">
        <v>270</v>
      </c>
      <c r="Y53" s="314" t="s">
        <v>270</v>
      </c>
      <c r="Z53" s="314" t="s">
        <v>270</v>
      </c>
      <c r="AA53" s="430" t="s">
        <v>270</v>
      </c>
      <c r="AB53" s="447" t="s">
        <v>270</v>
      </c>
      <c r="AC53" s="393" t="s">
        <v>270</v>
      </c>
      <c r="AD53" s="31"/>
      <c r="AE53" s="4"/>
    </row>
    <row r="54" spans="1:31" ht="18" customHeight="1" thickBot="1">
      <c r="A54" s="506"/>
      <c r="B54" s="510" t="s">
        <v>254</v>
      </c>
      <c r="C54" s="511"/>
      <c r="D54" s="317">
        <v>6</v>
      </c>
      <c r="E54" s="317">
        <v>6</v>
      </c>
      <c r="F54" s="317"/>
      <c r="G54" s="317"/>
      <c r="H54" s="317">
        <v>2</v>
      </c>
      <c r="I54" s="317">
        <v>4</v>
      </c>
      <c r="J54" s="317"/>
      <c r="K54" s="317"/>
      <c r="L54" s="317">
        <v>3</v>
      </c>
      <c r="M54" s="551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  <c r="AC54" s="617"/>
      <c r="AD54" s="31"/>
      <c r="AE54" s="4"/>
    </row>
    <row r="55" spans="1:31" ht="18" customHeight="1">
      <c r="A55" s="504" t="s">
        <v>146</v>
      </c>
      <c r="B55" s="276" t="s">
        <v>322</v>
      </c>
      <c r="C55" s="512" t="s">
        <v>252</v>
      </c>
      <c r="D55" s="310" t="s">
        <v>272</v>
      </c>
      <c r="E55" s="310" t="s">
        <v>272</v>
      </c>
      <c r="F55" s="310" t="s">
        <v>272</v>
      </c>
      <c r="G55" s="310" t="s">
        <v>272</v>
      </c>
      <c r="H55" s="310" t="s">
        <v>272</v>
      </c>
      <c r="I55" s="310" t="s">
        <v>272</v>
      </c>
      <c r="J55" s="310" t="s">
        <v>272</v>
      </c>
      <c r="K55" s="310" t="s">
        <v>272</v>
      </c>
      <c r="L55" s="310" t="s">
        <v>272</v>
      </c>
      <c r="M55" s="310" t="s">
        <v>272</v>
      </c>
      <c r="N55" s="310" t="s">
        <v>272</v>
      </c>
      <c r="O55" s="310" t="s">
        <v>272</v>
      </c>
      <c r="P55" s="310" t="s">
        <v>272</v>
      </c>
      <c r="Q55" s="310" t="s">
        <v>272</v>
      </c>
      <c r="R55" s="310" t="s">
        <v>272</v>
      </c>
      <c r="S55" s="310" t="s">
        <v>272</v>
      </c>
      <c r="T55" s="310" t="s">
        <v>272</v>
      </c>
      <c r="U55" s="310" t="s">
        <v>272</v>
      </c>
      <c r="V55" s="310" t="s">
        <v>272</v>
      </c>
      <c r="W55" s="310" t="s">
        <v>272</v>
      </c>
      <c r="X55" s="310" t="s">
        <v>272</v>
      </c>
      <c r="Y55" s="310" t="s">
        <v>272</v>
      </c>
      <c r="Z55" s="310" t="s">
        <v>272</v>
      </c>
      <c r="AA55" s="310" t="s">
        <v>272</v>
      </c>
      <c r="AB55" s="310" t="s">
        <v>272</v>
      </c>
      <c r="AC55" s="392" t="s">
        <v>272</v>
      </c>
      <c r="AD55" s="31"/>
      <c r="AE55" s="4"/>
    </row>
    <row r="56" spans="1:31" ht="18" customHeight="1">
      <c r="A56" s="505"/>
      <c r="B56" s="277" t="s">
        <v>323</v>
      </c>
      <c r="C56" s="513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93"/>
      <c r="AD56" s="31"/>
      <c r="AE56" s="4"/>
    </row>
    <row r="57" spans="1:31" ht="18" customHeight="1">
      <c r="A57" s="505"/>
      <c r="B57" s="277" t="s">
        <v>324</v>
      </c>
      <c r="C57" s="513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93"/>
      <c r="AD57" s="31"/>
      <c r="AE57" s="4"/>
    </row>
    <row r="58" spans="1:31" ht="18" customHeight="1">
      <c r="A58" s="505"/>
      <c r="B58" s="277" t="s">
        <v>325</v>
      </c>
      <c r="C58" s="513"/>
      <c r="D58" s="316">
        <v>4</v>
      </c>
      <c r="E58" s="316">
        <v>4</v>
      </c>
      <c r="F58" s="316"/>
      <c r="G58" s="316"/>
      <c r="H58" s="316"/>
      <c r="I58" s="316">
        <v>4</v>
      </c>
      <c r="J58" s="316"/>
      <c r="K58" s="316"/>
      <c r="L58" s="316"/>
      <c r="M58" s="316"/>
      <c r="N58" s="316"/>
      <c r="O58" s="316"/>
      <c r="P58" s="316"/>
      <c r="Q58" s="316"/>
      <c r="R58" s="316">
        <v>4</v>
      </c>
      <c r="S58" s="316"/>
      <c r="T58" s="316"/>
      <c r="U58" s="316"/>
      <c r="V58" s="316">
        <v>4</v>
      </c>
      <c r="W58" s="316"/>
      <c r="X58" s="316"/>
      <c r="Y58" s="316"/>
      <c r="Z58" s="316"/>
      <c r="AA58" s="316"/>
      <c r="AB58" s="316"/>
      <c r="AC58" s="393">
        <v>4</v>
      </c>
      <c r="AD58" s="31"/>
      <c r="AE58" s="4"/>
    </row>
    <row r="59" spans="1:31" ht="18" customHeight="1">
      <c r="A59" s="505"/>
      <c r="B59" s="277" t="s">
        <v>321</v>
      </c>
      <c r="C59" s="513"/>
      <c r="D59" s="316" t="s">
        <v>270</v>
      </c>
      <c r="E59" s="316" t="s">
        <v>270</v>
      </c>
      <c r="F59" s="316" t="s">
        <v>270</v>
      </c>
      <c r="G59" s="316" t="s">
        <v>270</v>
      </c>
      <c r="H59" s="316" t="s">
        <v>270</v>
      </c>
      <c r="I59" s="316" t="s">
        <v>270</v>
      </c>
      <c r="J59" s="316" t="s">
        <v>270</v>
      </c>
      <c r="K59" s="316" t="s">
        <v>270</v>
      </c>
      <c r="L59" s="316" t="s">
        <v>270</v>
      </c>
      <c r="M59" s="316" t="s">
        <v>270</v>
      </c>
      <c r="N59" s="316" t="s">
        <v>270</v>
      </c>
      <c r="O59" s="316" t="s">
        <v>270</v>
      </c>
      <c r="P59" s="316" t="s">
        <v>270</v>
      </c>
      <c r="Q59" s="316" t="s">
        <v>270</v>
      </c>
      <c r="R59" s="316" t="s">
        <v>270</v>
      </c>
      <c r="S59" s="316" t="s">
        <v>270</v>
      </c>
      <c r="T59" s="316" t="s">
        <v>270</v>
      </c>
      <c r="U59" s="316" t="s">
        <v>270</v>
      </c>
      <c r="V59" s="316" t="s">
        <v>270</v>
      </c>
      <c r="W59" s="316" t="s">
        <v>270</v>
      </c>
      <c r="X59" s="316" t="s">
        <v>270</v>
      </c>
      <c r="Y59" s="316" t="s">
        <v>270</v>
      </c>
      <c r="Z59" s="316" t="s">
        <v>270</v>
      </c>
      <c r="AA59" s="316" t="s">
        <v>270</v>
      </c>
      <c r="AB59" s="316" t="s">
        <v>270</v>
      </c>
      <c r="AC59" s="393" t="s">
        <v>270</v>
      </c>
      <c r="AD59" s="31"/>
      <c r="AE59" s="4"/>
    </row>
    <row r="60" spans="1:31" ht="18" customHeight="1">
      <c r="A60" s="505"/>
      <c r="B60" s="277" t="s">
        <v>326</v>
      </c>
      <c r="C60" s="513"/>
      <c r="D60" s="316" t="s">
        <v>270</v>
      </c>
      <c r="E60" s="316" t="s">
        <v>270</v>
      </c>
      <c r="F60" s="316" t="s">
        <v>270</v>
      </c>
      <c r="G60" s="316" t="s">
        <v>270</v>
      </c>
      <c r="H60" s="316" t="s">
        <v>270</v>
      </c>
      <c r="I60" s="316" t="s">
        <v>270</v>
      </c>
      <c r="J60" s="316" t="s">
        <v>270</v>
      </c>
      <c r="K60" s="316" t="s">
        <v>270</v>
      </c>
      <c r="L60" s="316" t="s">
        <v>270</v>
      </c>
      <c r="M60" s="316" t="s">
        <v>270</v>
      </c>
      <c r="N60" s="316" t="s">
        <v>270</v>
      </c>
      <c r="O60" s="316" t="s">
        <v>270</v>
      </c>
      <c r="P60" s="316" t="s">
        <v>270</v>
      </c>
      <c r="Q60" s="316" t="s">
        <v>270</v>
      </c>
      <c r="R60" s="316" t="s">
        <v>270</v>
      </c>
      <c r="S60" s="316" t="s">
        <v>270</v>
      </c>
      <c r="T60" s="316" t="s">
        <v>270</v>
      </c>
      <c r="U60" s="316" t="s">
        <v>270</v>
      </c>
      <c r="V60" s="316" t="s">
        <v>270</v>
      </c>
      <c r="W60" s="316" t="s">
        <v>270</v>
      </c>
      <c r="X60" s="316" t="s">
        <v>270</v>
      </c>
      <c r="Y60" s="316" t="s">
        <v>270</v>
      </c>
      <c r="Z60" s="316" t="s">
        <v>270</v>
      </c>
      <c r="AA60" s="316" t="s">
        <v>270</v>
      </c>
      <c r="AB60" s="316" t="s">
        <v>270</v>
      </c>
      <c r="AC60" s="393" t="s">
        <v>270</v>
      </c>
      <c r="AD60" s="31"/>
      <c r="AE60" s="4"/>
    </row>
    <row r="61" spans="1:31" ht="18" customHeight="1">
      <c r="A61" s="505"/>
      <c r="B61" s="277" t="s">
        <v>327</v>
      </c>
      <c r="C61" s="513"/>
      <c r="D61" s="305" t="s">
        <v>270</v>
      </c>
      <c r="E61" s="305" t="s">
        <v>270</v>
      </c>
      <c r="F61" s="305" t="s">
        <v>270</v>
      </c>
      <c r="G61" s="305" t="s">
        <v>270</v>
      </c>
      <c r="H61" s="305" t="s">
        <v>270</v>
      </c>
      <c r="I61" s="305" t="s">
        <v>270</v>
      </c>
      <c r="J61" s="305" t="s">
        <v>270</v>
      </c>
      <c r="K61" s="306" t="s">
        <v>270</v>
      </c>
      <c r="L61" s="304" t="s">
        <v>270</v>
      </c>
      <c r="M61" s="396" t="s">
        <v>270</v>
      </c>
      <c r="N61" s="305" t="s">
        <v>270</v>
      </c>
      <c r="O61" s="305" t="s">
        <v>270</v>
      </c>
      <c r="P61" s="305" t="s">
        <v>270</v>
      </c>
      <c r="Q61" s="305" t="s">
        <v>270</v>
      </c>
      <c r="R61" s="305" t="s">
        <v>270</v>
      </c>
      <c r="S61" s="305" t="s">
        <v>270</v>
      </c>
      <c r="T61" s="305" t="s">
        <v>270</v>
      </c>
      <c r="U61" s="305" t="s">
        <v>270</v>
      </c>
      <c r="V61" s="305" t="s">
        <v>270</v>
      </c>
      <c r="W61" s="305" t="s">
        <v>270</v>
      </c>
      <c r="X61" s="305" t="s">
        <v>270</v>
      </c>
      <c r="Y61" s="305" t="s">
        <v>270</v>
      </c>
      <c r="Z61" s="305" t="s">
        <v>270</v>
      </c>
      <c r="AA61" s="305" t="s">
        <v>270</v>
      </c>
      <c r="AB61" s="305" t="s">
        <v>270</v>
      </c>
      <c r="AC61" s="446" t="s">
        <v>270</v>
      </c>
      <c r="AD61" s="31"/>
      <c r="AE61" s="4"/>
    </row>
    <row r="62" spans="1:31" ht="18" customHeight="1">
      <c r="A62" s="505"/>
      <c r="B62" s="283" t="s">
        <v>328</v>
      </c>
      <c r="C62" s="513"/>
      <c r="D62" s="305">
        <v>2</v>
      </c>
      <c r="E62" s="305">
        <v>2</v>
      </c>
      <c r="F62" s="305"/>
      <c r="G62" s="305"/>
      <c r="H62" s="305"/>
      <c r="I62" s="305">
        <v>2</v>
      </c>
      <c r="J62" s="305"/>
      <c r="K62" s="306"/>
      <c r="L62" s="304"/>
      <c r="M62" s="396"/>
      <c r="N62" s="305"/>
      <c r="O62" s="305"/>
      <c r="P62" s="305"/>
      <c r="Q62" s="305"/>
      <c r="R62" s="305">
        <v>2</v>
      </c>
      <c r="S62" s="305"/>
      <c r="T62" s="305"/>
      <c r="U62" s="305"/>
      <c r="V62" s="305">
        <v>2</v>
      </c>
      <c r="W62" s="305"/>
      <c r="X62" s="305"/>
      <c r="Y62" s="305"/>
      <c r="Z62" s="305"/>
      <c r="AA62" s="305"/>
      <c r="AB62" s="305"/>
      <c r="AC62" s="446">
        <v>2</v>
      </c>
      <c r="AD62" s="31"/>
      <c r="AE62" s="4"/>
    </row>
    <row r="63" spans="1:31" ht="18" customHeight="1">
      <c r="A63" s="505"/>
      <c r="B63" s="275" t="s">
        <v>339</v>
      </c>
      <c r="C63" s="514"/>
      <c r="D63" s="314" t="s">
        <v>270</v>
      </c>
      <c r="E63" s="316" t="s">
        <v>270</v>
      </c>
      <c r="F63" s="316" t="s">
        <v>270</v>
      </c>
      <c r="G63" s="316" t="s">
        <v>270</v>
      </c>
      <c r="H63" s="400" t="s">
        <v>270</v>
      </c>
      <c r="I63" s="400" t="s">
        <v>270</v>
      </c>
      <c r="J63" s="400" t="s">
        <v>270</v>
      </c>
      <c r="K63" s="316" t="s">
        <v>270</v>
      </c>
      <c r="L63" s="316" t="s">
        <v>270</v>
      </c>
      <c r="M63" s="316" t="s">
        <v>270</v>
      </c>
      <c r="N63" s="316" t="s">
        <v>270</v>
      </c>
      <c r="O63" s="314" t="s">
        <v>270</v>
      </c>
      <c r="P63" s="316" t="s">
        <v>270</v>
      </c>
      <c r="Q63" s="316" t="s">
        <v>270</v>
      </c>
      <c r="R63" s="316" t="s">
        <v>270</v>
      </c>
      <c r="S63" s="316" t="s">
        <v>270</v>
      </c>
      <c r="T63" s="316" t="s">
        <v>270</v>
      </c>
      <c r="U63" s="316" t="s">
        <v>270</v>
      </c>
      <c r="V63" s="316" t="s">
        <v>270</v>
      </c>
      <c r="W63" s="316" t="s">
        <v>270</v>
      </c>
      <c r="X63" s="316" t="s">
        <v>270</v>
      </c>
      <c r="Y63" s="316" t="s">
        <v>270</v>
      </c>
      <c r="Z63" s="316" t="s">
        <v>270</v>
      </c>
      <c r="AA63" s="316" t="s">
        <v>270</v>
      </c>
      <c r="AB63" s="316" t="s">
        <v>270</v>
      </c>
      <c r="AC63" s="393" t="s">
        <v>270</v>
      </c>
      <c r="AD63" s="31"/>
      <c r="AE63" s="4"/>
    </row>
    <row r="64" spans="1:31" ht="18" customHeight="1" thickBot="1">
      <c r="A64" s="506"/>
      <c r="B64" s="510" t="s">
        <v>254</v>
      </c>
      <c r="C64" s="511"/>
      <c r="D64" s="317">
        <v>9</v>
      </c>
      <c r="E64" s="317">
        <v>9</v>
      </c>
      <c r="F64" s="317"/>
      <c r="G64" s="317"/>
      <c r="H64" s="317"/>
      <c r="I64" s="317">
        <v>9</v>
      </c>
      <c r="J64" s="317"/>
      <c r="K64" s="317"/>
      <c r="L64" s="317"/>
      <c r="M64" s="551"/>
      <c r="N64" s="616"/>
      <c r="O64" s="616"/>
      <c r="P64" s="616"/>
      <c r="Q64" s="616"/>
      <c r="R64" s="616"/>
      <c r="S64" s="616"/>
      <c r="T64" s="616"/>
      <c r="U64" s="616"/>
      <c r="V64" s="616"/>
      <c r="W64" s="616"/>
      <c r="X64" s="616"/>
      <c r="Y64" s="616"/>
      <c r="Z64" s="616"/>
      <c r="AA64" s="616"/>
      <c r="AB64" s="616"/>
      <c r="AC64" s="617"/>
      <c r="AD64" s="31"/>
      <c r="AE64" s="4"/>
    </row>
    <row r="65" spans="1:31" ht="18" customHeight="1">
      <c r="A65" s="504" t="s">
        <v>148</v>
      </c>
      <c r="B65" s="274" t="s">
        <v>329</v>
      </c>
      <c r="C65" s="512" t="s">
        <v>252</v>
      </c>
      <c r="D65" s="310">
        <v>22</v>
      </c>
      <c r="E65" s="310">
        <v>22</v>
      </c>
      <c r="F65" s="310"/>
      <c r="G65" s="310"/>
      <c r="H65" s="310">
        <v>22</v>
      </c>
      <c r="I65" s="310"/>
      <c r="J65" s="310"/>
      <c r="K65" s="310"/>
      <c r="L65" s="310"/>
      <c r="M65" s="310"/>
      <c r="N65" s="310">
        <v>22</v>
      </c>
      <c r="O65" s="310"/>
      <c r="P65" s="310">
        <v>3</v>
      </c>
      <c r="Q65" s="310"/>
      <c r="R65" s="310">
        <v>19</v>
      </c>
      <c r="S65" s="310"/>
      <c r="T65" s="310"/>
      <c r="U65" s="310"/>
      <c r="V65" s="310">
        <v>22</v>
      </c>
      <c r="W65" s="310">
        <v>0</v>
      </c>
      <c r="X65" s="310"/>
      <c r="Y65" s="310"/>
      <c r="Z65" s="310"/>
      <c r="AA65" s="310"/>
      <c r="AB65" s="310"/>
      <c r="AC65" s="392">
        <v>22</v>
      </c>
      <c r="AD65" s="31"/>
      <c r="AE65" s="4"/>
    </row>
    <row r="66" spans="1:31" ht="18" customHeight="1">
      <c r="A66" s="505"/>
      <c r="B66" s="275" t="s">
        <v>330</v>
      </c>
      <c r="C66" s="513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93"/>
      <c r="AD66" s="31"/>
      <c r="AE66" s="4"/>
    </row>
    <row r="67" spans="1:31" ht="18" customHeight="1">
      <c r="A67" s="505"/>
      <c r="B67" s="275" t="s">
        <v>331</v>
      </c>
      <c r="C67" s="513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93"/>
      <c r="AD67" s="31"/>
      <c r="AE67" s="4"/>
    </row>
    <row r="68" spans="1:31" ht="18" customHeight="1">
      <c r="A68" s="505"/>
      <c r="B68" s="275" t="s">
        <v>332</v>
      </c>
      <c r="C68" s="513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93"/>
      <c r="AD68" s="31"/>
      <c r="AE68" s="4"/>
    </row>
    <row r="69" spans="1:31" ht="18" customHeight="1">
      <c r="A69" s="505"/>
      <c r="B69" s="275" t="s">
        <v>333</v>
      </c>
      <c r="C69" s="513"/>
      <c r="D69" s="316" t="s">
        <v>270</v>
      </c>
      <c r="E69" s="316" t="s">
        <v>270</v>
      </c>
      <c r="F69" s="316" t="s">
        <v>270</v>
      </c>
      <c r="G69" s="316" t="s">
        <v>270</v>
      </c>
      <c r="H69" s="316" t="s">
        <v>270</v>
      </c>
      <c r="I69" s="316" t="s">
        <v>270</v>
      </c>
      <c r="J69" s="316" t="s">
        <v>270</v>
      </c>
      <c r="K69" s="316" t="s">
        <v>270</v>
      </c>
      <c r="L69" s="316" t="s">
        <v>270</v>
      </c>
      <c r="M69" s="316" t="s">
        <v>270</v>
      </c>
      <c r="N69" s="316" t="s">
        <v>270</v>
      </c>
      <c r="O69" s="316" t="s">
        <v>270</v>
      </c>
      <c r="P69" s="316" t="s">
        <v>270</v>
      </c>
      <c r="Q69" s="316" t="s">
        <v>270</v>
      </c>
      <c r="R69" s="316" t="s">
        <v>270</v>
      </c>
      <c r="S69" s="316" t="s">
        <v>270</v>
      </c>
      <c r="T69" s="316" t="s">
        <v>270</v>
      </c>
      <c r="U69" s="316" t="s">
        <v>270</v>
      </c>
      <c r="V69" s="316" t="s">
        <v>270</v>
      </c>
      <c r="W69" s="316" t="s">
        <v>270</v>
      </c>
      <c r="X69" s="316" t="s">
        <v>270</v>
      </c>
      <c r="Y69" s="316" t="s">
        <v>270</v>
      </c>
      <c r="Z69" s="316" t="s">
        <v>270</v>
      </c>
      <c r="AA69" s="316" t="s">
        <v>270</v>
      </c>
      <c r="AB69" s="316" t="s">
        <v>270</v>
      </c>
      <c r="AC69" s="393" t="s">
        <v>270</v>
      </c>
      <c r="AD69" s="31"/>
      <c r="AE69" s="4"/>
    </row>
    <row r="70" spans="1:31" ht="18" customHeight="1">
      <c r="A70" s="505"/>
      <c r="B70" s="275" t="s">
        <v>334</v>
      </c>
      <c r="C70" s="513"/>
      <c r="D70" s="316" t="s">
        <v>270</v>
      </c>
      <c r="E70" s="316" t="s">
        <v>270</v>
      </c>
      <c r="F70" s="316" t="s">
        <v>270</v>
      </c>
      <c r="G70" s="316" t="s">
        <v>270</v>
      </c>
      <c r="H70" s="316" t="s">
        <v>270</v>
      </c>
      <c r="I70" s="316" t="s">
        <v>270</v>
      </c>
      <c r="J70" s="316" t="s">
        <v>270</v>
      </c>
      <c r="K70" s="316" t="s">
        <v>270</v>
      </c>
      <c r="L70" s="316" t="s">
        <v>270</v>
      </c>
      <c r="M70" s="316" t="s">
        <v>270</v>
      </c>
      <c r="N70" s="316" t="s">
        <v>270</v>
      </c>
      <c r="O70" s="316" t="s">
        <v>270</v>
      </c>
      <c r="P70" s="316" t="s">
        <v>270</v>
      </c>
      <c r="Q70" s="316" t="s">
        <v>270</v>
      </c>
      <c r="R70" s="316" t="s">
        <v>270</v>
      </c>
      <c r="S70" s="316" t="s">
        <v>270</v>
      </c>
      <c r="T70" s="316" t="s">
        <v>270</v>
      </c>
      <c r="U70" s="316" t="s">
        <v>270</v>
      </c>
      <c r="V70" s="316" t="s">
        <v>270</v>
      </c>
      <c r="W70" s="316" t="s">
        <v>270</v>
      </c>
      <c r="X70" s="316" t="s">
        <v>270</v>
      </c>
      <c r="Y70" s="316" t="s">
        <v>270</v>
      </c>
      <c r="Z70" s="316" t="s">
        <v>270</v>
      </c>
      <c r="AA70" s="316" t="s">
        <v>270</v>
      </c>
      <c r="AB70" s="316" t="s">
        <v>270</v>
      </c>
      <c r="AC70" s="393" t="s">
        <v>270</v>
      </c>
      <c r="AD70" s="31"/>
      <c r="AE70" s="4"/>
    </row>
    <row r="71" spans="1:31" ht="18" customHeight="1">
      <c r="A71" s="505"/>
      <c r="B71" s="278" t="s">
        <v>335</v>
      </c>
      <c r="C71" s="513"/>
      <c r="D71" s="305" t="s">
        <v>270</v>
      </c>
      <c r="E71" s="305" t="s">
        <v>270</v>
      </c>
      <c r="F71" s="305" t="s">
        <v>270</v>
      </c>
      <c r="G71" s="305" t="s">
        <v>270</v>
      </c>
      <c r="H71" s="305" t="s">
        <v>270</v>
      </c>
      <c r="I71" s="305" t="s">
        <v>270</v>
      </c>
      <c r="J71" s="305" t="s">
        <v>270</v>
      </c>
      <c r="K71" s="306" t="s">
        <v>270</v>
      </c>
      <c r="L71" s="304" t="s">
        <v>270</v>
      </c>
      <c r="M71" s="396" t="s">
        <v>270</v>
      </c>
      <c r="N71" s="305" t="s">
        <v>270</v>
      </c>
      <c r="O71" s="305" t="s">
        <v>270</v>
      </c>
      <c r="P71" s="305" t="s">
        <v>270</v>
      </c>
      <c r="Q71" s="305" t="s">
        <v>270</v>
      </c>
      <c r="R71" s="305" t="s">
        <v>270</v>
      </c>
      <c r="S71" s="305" t="s">
        <v>270</v>
      </c>
      <c r="T71" s="305" t="s">
        <v>270</v>
      </c>
      <c r="U71" s="305" t="s">
        <v>270</v>
      </c>
      <c r="V71" s="305" t="s">
        <v>270</v>
      </c>
      <c r="W71" s="305" t="s">
        <v>270</v>
      </c>
      <c r="X71" s="305" t="s">
        <v>270</v>
      </c>
      <c r="Y71" s="305" t="s">
        <v>270</v>
      </c>
      <c r="Z71" s="305" t="s">
        <v>270</v>
      </c>
      <c r="AA71" s="305" t="s">
        <v>270</v>
      </c>
      <c r="AB71" s="305" t="s">
        <v>270</v>
      </c>
      <c r="AC71" s="446" t="s">
        <v>270</v>
      </c>
      <c r="AD71" s="31"/>
      <c r="AE71" s="4"/>
    </row>
    <row r="72" spans="1:31" ht="18" customHeight="1">
      <c r="A72" s="505"/>
      <c r="B72" s="275" t="s">
        <v>336</v>
      </c>
      <c r="C72" s="513"/>
      <c r="D72" s="316" t="s">
        <v>270</v>
      </c>
      <c r="E72" s="316" t="s">
        <v>270</v>
      </c>
      <c r="F72" s="316" t="s">
        <v>270</v>
      </c>
      <c r="G72" s="316" t="s">
        <v>270</v>
      </c>
      <c r="H72" s="316" t="s">
        <v>270</v>
      </c>
      <c r="I72" s="316" t="s">
        <v>270</v>
      </c>
      <c r="J72" s="316" t="s">
        <v>270</v>
      </c>
      <c r="K72" s="316" t="s">
        <v>270</v>
      </c>
      <c r="L72" s="316" t="s">
        <v>270</v>
      </c>
      <c r="M72" s="316" t="s">
        <v>270</v>
      </c>
      <c r="N72" s="316" t="s">
        <v>270</v>
      </c>
      <c r="O72" s="316" t="s">
        <v>270</v>
      </c>
      <c r="P72" s="316" t="s">
        <v>270</v>
      </c>
      <c r="Q72" s="316" t="s">
        <v>270</v>
      </c>
      <c r="R72" s="316" t="s">
        <v>270</v>
      </c>
      <c r="S72" s="316" t="s">
        <v>270</v>
      </c>
      <c r="T72" s="316" t="s">
        <v>270</v>
      </c>
      <c r="U72" s="316" t="s">
        <v>270</v>
      </c>
      <c r="V72" s="316" t="s">
        <v>270</v>
      </c>
      <c r="W72" s="316" t="s">
        <v>270</v>
      </c>
      <c r="X72" s="316" t="s">
        <v>270</v>
      </c>
      <c r="Y72" s="316" t="s">
        <v>270</v>
      </c>
      <c r="Z72" s="316" t="s">
        <v>270</v>
      </c>
      <c r="AA72" s="316" t="s">
        <v>270</v>
      </c>
      <c r="AB72" s="316" t="s">
        <v>270</v>
      </c>
      <c r="AC72" s="393" t="s">
        <v>270</v>
      </c>
      <c r="AD72" s="31"/>
      <c r="AE72" s="4"/>
    </row>
    <row r="73" spans="1:31" ht="18" customHeight="1">
      <c r="A73" s="505"/>
      <c r="B73" s="281" t="s">
        <v>337</v>
      </c>
      <c r="C73" s="513"/>
      <c r="D73" s="316">
        <v>1</v>
      </c>
      <c r="E73" s="316">
        <v>1</v>
      </c>
      <c r="F73" s="316"/>
      <c r="G73" s="316"/>
      <c r="H73" s="316"/>
      <c r="I73" s="316">
        <v>1</v>
      </c>
      <c r="J73" s="316"/>
      <c r="K73" s="316"/>
      <c r="L73" s="316"/>
      <c r="M73" s="316">
        <v>1</v>
      </c>
      <c r="N73" s="316"/>
      <c r="O73" s="316"/>
      <c r="P73" s="316"/>
      <c r="Q73" s="316"/>
      <c r="R73" s="316"/>
      <c r="S73" s="316"/>
      <c r="T73" s="316">
        <v>1</v>
      </c>
      <c r="U73" s="316">
        <v>1</v>
      </c>
      <c r="V73" s="316"/>
      <c r="W73" s="316"/>
      <c r="X73" s="316"/>
      <c r="Y73" s="316"/>
      <c r="Z73" s="316"/>
      <c r="AA73" s="316"/>
      <c r="AB73" s="316"/>
      <c r="AC73" s="393">
        <v>1</v>
      </c>
      <c r="AD73" s="31"/>
      <c r="AE73" s="4"/>
    </row>
    <row r="74" spans="1:31" ht="18" customHeight="1">
      <c r="A74" s="505"/>
      <c r="B74" s="275" t="s">
        <v>339</v>
      </c>
      <c r="C74" s="514"/>
      <c r="D74" s="316" t="s">
        <v>270</v>
      </c>
      <c r="E74" s="316" t="s">
        <v>270</v>
      </c>
      <c r="F74" s="316" t="s">
        <v>270</v>
      </c>
      <c r="G74" s="316" t="s">
        <v>270</v>
      </c>
      <c r="H74" s="316" t="s">
        <v>270</v>
      </c>
      <c r="I74" s="316" t="s">
        <v>270</v>
      </c>
      <c r="J74" s="316" t="s">
        <v>270</v>
      </c>
      <c r="K74" s="316" t="s">
        <v>270</v>
      </c>
      <c r="L74" s="316" t="s">
        <v>270</v>
      </c>
      <c r="M74" s="316" t="s">
        <v>270</v>
      </c>
      <c r="N74" s="316" t="s">
        <v>270</v>
      </c>
      <c r="O74" s="316" t="s">
        <v>270</v>
      </c>
      <c r="P74" s="316" t="s">
        <v>270</v>
      </c>
      <c r="Q74" s="316" t="s">
        <v>270</v>
      </c>
      <c r="R74" s="316" t="s">
        <v>270</v>
      </c>
      <c r="S74" s="316" t="s">
        <v>270</v>
      </c>
      <c r="T74" s="316" t="s">
        <v>270</v>
      </c>
      <c r="U74" s="316" t="s">
        <v>270</v>
      </c>
      <c r="V74" s="316" t="s">
        <v>270</v>
      </c>
      <c r="W74" s="316" t="s">
        <v>270</v>
      </c>
      <c r="X74" s="316" t="s">
        <v>270</v>
      </c>
      <c r="Y74" s="316" t="s">
        <v>270</v>
      </c>
      <c r="Z74" s="316" t="s">
        <v>270</v>
      </c>
      <c r="AA74" s="316" t="s">
        <v>270</v>
      </c>
      <c r="AB74" s="316" t="s">
        <v>270</v>
      </c>
      <c r="AC74" s="393" t="s">
        <v>270</v>
      </c>
      <c r="AD74" s="31"/>
      <c r="AE74" s="4"/>
    </row>
    <row r="75" spans="1:31" ht="18" customHeight="1" thickBot="1">
      <c r="A75" s="506"/>
      <c r="B75" s="510" t="s">
        <v>254</v>
      </c>
      <c r="C75" s="511"/>
      <c r="D75" s="317">
        <v>21</v>
      </c>
      <c r="E75" s="317">
        <v>21</v>
      </c>
      <c r="F75" s="317"/>
      <c r="G75" s="317"/>
      <c r="H75" s="317">
        <v>21</v>
      </c>
      <c r="I75" s="317"/>
      <c r="J75" s="317"/>
      <c r="K75" s="317"/>
      <c r="L75" s="317"/>
      <c r="M75" s="551"/>
      <c r="N75" s="616"/>
      <c r="O75" s="616"/>
      <c r="P75" s="616"/>
      <c r="Q75" s="616"/>
      <c r="R75" s="616"/>
      <c r="S75" s="616"/>
      <c r="T75" s="616"/>
      <c r="U75" s="616"/>
      <c r="V75" s="616"/>
      <c r="W75" s="616"/>
      <c r="X75" s="616"/>
      <c r="Y75" s="616"/>
      <c r="Z75" s="616"/>
      <c r="AA75" s="616"/>
      <c r="AB75" s="616"/>
      <c r="AC75" s="617"/>
      <c r="AD75" s="31"/>
      <c r="AE75" s="4"/>
    </row>
    <row r="76" spans="1:31" ht="18" customHeight="1">
      <c r="A76" s="504" t="s">
        <v>149</v>
      </c>
      <c r="B76" s="274" t="s">
        <v>343</v>
      </c>
      <c r="C76" s="512" t="s">
        <v>192</v>
      </c>
      <c r="D76" s="308" t="s">
        <v>270</v>
      </c>
      <c r="E76" s="310" t="s">
        <v>270</v>
      </c>
      <c r="F76" s="310" t="s">
        <v>270</v>
      </c>
      <c r="G76" s="310" t="s">
        <v>270</v>
      </c>
      <c r="H76" s="310" t="s">
        <v>270</v>
      </c>
      <c r="I76" s="310" t="s">
        <v>270</v>
      </c>
      <c r="J76" s="310" t="s">
        <v>270</v>
      </c>
      <c r="K76" s="310" t="s">
        <v>270</v>
      </c>
      <c r="L76" s="309" t="s">
        <v>270</v>
      </c>
      <c r="M76" s="310" t="s">
        <v>270</v>
      </c>
      <c r="N76" s="310" t="s">
        <v>270</v>
      </c>
      <c r="O76" s="310" t="s">
        <v>270</v>
      </c>
      <c r="P76" s="310" t="s">
        <v>270</v>
      </c>
      <c r="Q76" s="310" t="s">
        <v>270</v>
      </c>
      <c r="R76" s="310" t="s">
        <v>270</v>
      </c>
      <c r="S76" s="310" t="s">
        <v>270</v>
      </c>
      <c r="T76" s="310" t="s">
        <v>270</v>
      </c>
      <c r="U76" s="310" t="s">
        <v>270</v>
      </c>
      <c r="V76" s="310" t="s">
        <v>270</v>
      </c>
      <c r="W76" s="310" t="s">
        <v>270</v>
      </c>
      <c r="X76" s="310" t="s">
        <v>270</v>
      </c>
      <c r="Y76" s="310" t="s">
        <v>270</v>
      </c>
      <c r="Z76" s="310" t="s">
        <v>270</v>
      </c>
      <c r="AA76" s="310" t="s">
        <v>270</v>
      </c>
      <c r="AB76" s="310" t="s">
        <v>270</v>
      </c>
      <c r="AC76" s="392" t="s">
        <v>270</v>
      </c>
      <c r="AD76" s="31"/>
      <c r="AE76" s="4"/>
    </row>
    <row r="77" spans="1:31" ht="18" customHeight="1">
      <c r="A77" s="505"/>
      <c r="B77" s="275" t="s">
        <v>344</v>
      </c>
      <c r="C77" s="513"/>
      <c r="D77" s="311" t="s">
        <v>270</v>
      </c>
      <c r="E77" s="305" t="s">
        <v>270</v>
      </c>
      <c r="F77" s="305" t="s">
        <v>270</v>
      </c>
      <c r="G77" s="305" t="s">
        <v>270</v>
      </c>
      <c r="H77" s="305" t="s">
        <v>270</v>
      </c>
      <c r="I77" s="305" t="s">
        <v>270</v>
      </c>
      <c r="J77" s="305" t="s">
        <v>270</v>
      </c>
      <c r="K77" s="306" t="s">
        <v>270</v>
      </c>
      <c r="L77" s="449" t="s">
        <v>270</v>
      </c>
      <c r="M77" s="396" t="s">
        <v>270</v>
      </c>
      <c r="N77" s="305" t="s">
        <v>270</v>
      </c>
      <c r="O77" s="305" t="s">
        <v>270</v>
      </c>
      <c r="P77" s="305" t="s">
        <v>270</v>
      </c>
      <c r="Q77" s="305" t="s">
        <v>270</v>
      </c>
      <c r="R77" s="305" t="s">
        <v>270</v>
      </c>
      <c r="S77" s="305" t="s">
        <v>270</v>
      </c>
      <c r="T77" s="305" t="s">
        <v>270</v>
      </c>
      <c r="U77" s="305" t="s">
        <v>270</v>
      </c>
      <c r="V77" s="305" t="s">
        <v>270</v>
      </c>
      <c r="W77" s="305" t="s">
        <v>270</v>
      </c>
      <c r="X77" s="305" t="s">
        <v>270</v>
      </c>
      <c r="Y77" s="305" t="s">
        <v>270</v>
      </c>
      <c r="Z77" s="305" t="s">
        <v>270</v>
      </c>
      <c r="AA77" s="305" t="s">
        <v>270</v>
      </c>
      <c r="AB77" s="305" t="s">
        <v>270</v>
      </c>
      <c r="AC77" s="446" t="s">
        <v>270</v>
      </c>
      <c r="AD77" s="31"/>
      <c r="AE77" s="4"/>
    </row>
    <row r="78" spans="1:31" ht="18" customHeight="1">
      <c r="A78" s="505"/>
      <c r="B78" s="281" t="s">
        <v>345</v>
      </c>
      <c r="C78" s="513"/>
      <c r="D78" s="316" t="s">
        <v>270</v>
      </c>
      <c r="E78" s="305" t="s">
        <v>270</v>
      </c>
      <c r="F78" s="305" t="s">
        <v>270</v>
      </c>
      <c r="G78" s="305" t="s">
        <v>270</v>
      </c>
      <c r="H78" s="305" t="s">
        <v>270</v>
      </c>
      <c r="I78" s="305" t="s">
        <v>270</v>
      </c>
      <c r="J78" s="305" t="s">
        <v>270</v>
      </c>
      <c r="K78" s="306" t="s">
        <v>270</v>
      </c>
      <c r="L78" s="449" t="s">
        <v>270</v>
      </c>
      <c r="M78" s="396" t="s">
        <v>270</v>
      </c>
      <c r="N78" s="305" t="s">
        <v>270</v>
      </c>
      <c r="O78" s="305" t="s">
        <v>270</v>
      </c>
      <c r="P78" s="305" t="s">
        <v>270</v>
      </c>
      <c r="Q78" s="305" t="s">
        <v>270</v>
      </c>
      <c r="R78" s="305" t="s">
        <v>270</v>
      </c>
      <c r="S78" s="305" t="s">
        <v>270</v>
      </c>
      <c r="T78" s="305" t="s">
        <v>270</v>
      </c>
      <c r="U78" s="305" t="s">
        <v>270</v>
      </c>
      <c r="V78" s="305" t="s">
        <v>270</v>
      </c>
      <c r="W78" s="305" t="s">
        <v>270</v>
      </c>
      <c r="X78" s="305" t="s">
        <v>270</v>
      </c>
      <c r="Y78" s="305" t="s">
        <v>270</v>
      </c>
      <c r="Z78" s="305" t="s">
        <v>270</v>
      </c>
      <c r="AA78" s="305" t="s">
        <v>270</v>
      </c>
      <c r="AB78" s="305" t="s">
        <v>270</v>
      </c>
      <c r="AC78" s="446" t="s">
        <v>270</v>
      </c>
      <c r="AD78" s="31"/>
      <c r="AE78" s="4"/>
    </row>
    <row r="79" spans="1:31" ht="18" customHeight="1">
      <c r="A79" s="505"/>
      <c r="B79" s="275" t="s">
        <v>339</v>
      </c>
      <c r="C79" s="514"/>
      <c r="D79" s="314" t="s">
        <v>270</v>
      </c>
      <c r="E79" s="316" t="s">
        <v>270</v>
      </c>
      <c r="F79" s="316" t="s">
        <v>270</v>
      </c>
      <c r="G79" s="316" t="s">
        <v>270</v>
      </c>
      <c r="H79" s="316" t="s">
        <v>270</v>
      </c>
      <c r="I79" s="316" t="s">
        <v>270</v>
      </c>
      <c r="J79" s="316" t="s">
        <v>270</v>
      </c>
      <c r="K79" s="316" t="s">
        <v>270</v>
      </c>
      <c r="L79" s="315" t="s">
        <v>270</v>
      </c>
      <c r="M79" s="316" t="s">
        <v>270</v>
      </c>
      <c r="N79" s="316" t="s">
        <v>270</v>
      </c>
      <c r="O79" s="314" t="s">
        <v>270</v>
      </c>
      <c r="P79" s="316" t="s">
        <v>270</v>
      </c>
      <c r="Q79" s="316" t="s">
        <v>270</v>
      </c>
      <c r="R79" s="314" t="s">
        <v>270</v>
      </c>
      <c r="S79" s="314" t="s">
        <v>270</v>
      </c>
      <c r="T79" s="314" t="s">
        <v>270</v>
      </c>
      <c r="U79" s="314" t="s">
        <v>270</v>
      </c>
      <c r="V79" s="314" t="s">
        <v>270</v>
      </c>
      <c r="W79" s="314" t="s">
        <v>270</v>
      </c>
      <c r="X79" s="314" t="s">
        <v>270</v>
      </c>
      <c r="Y79" s="314" t="s">
        <v>270</v>
      </c>
      <c r="Z79" s="314" t="s">
        <v>270</v>
      </c>
      <c r="AA79" s="430" t="s">
        <v>270</v>
      </c>
      <c r="AB79" s="447" t="s">
        <v>270</v>
      </c>
      <c r="AC79" s="448" t="s">
        <v>270</v>
      </c>
      <c r="AD79" s="31"/>
      <c r="AE79" s="4"/>
    </row>
    <row r="80" spans="1:31" ht="18" customHeight="1" thickBot="1">
      <c r="A80" s="506"/>
      <c r="B80" s="510" t="s">
        <v>254</v>
      </c>
      <c r="C80" s="511"/>
      <c r="D80" s="317">
        <v>26</v>
      </c>
      <c r="E80" s="317"/>
      <c r="F80" s="317"/>
      <c r="G80" s="317">
        <v>26</v>
      </c>
      <c r="H80" s="317"/>
      <c r="I80" s="317">
        <v>26</v>
      </c>
      <c r="J80" s="317"/>
      <c r="K80" s="317"/>
      <c r="L80" s="450">
        <v>11</v>
      </c>
      <c r="M80" s="551"/>
      <c r="N80" s="616"/>
      <c r="O80" s="616"/>
      <c r="P80" s="616"/>
      <c r="Q80" s="616"/>
      <c r="R80" s="616"/>
      <c r="S80" s="616"/>
      <c r="T80" s="616"/>
      <c r="U80" s="616"/>
      <c r="V80" s="616"/>
      <c r="W80" s="616"/>
      <c r="X80" s="616"/>
      <c r="Y80" s="616"/>
      <c r="Z80" s="616"/>
      <c r="AA80" s="616"/>
      <c r="AB80" s="616"/>
      <c r="AC80" s="617"/>
      <c r="AD80" s="31"/>
      <c r="AE80" s="4"/>
    </row>
    <row r="81" spans="1:31" ht="18" customHeight="1">
      <c r="A81" s="504" t="s">
        <v>170</v>
      </c>
      <c r="B81" s="274" t="s">
        <v>347</v>
      </c>
      <c r="C81" s="512" t="s">
        <v>192</v>
      </c>
      <c r="D81" s="310">
        <v>29</v>
      </c>
      <c r="E81" s="310">
        <v>11</v>
      </c>
      <c r="F81" s="310">
        <v>6</v>
      </c>
      <c r="G81" s="310">
        <v>12</v>
      </c>
      <c r="H81" s="310">
        <v>10</v>
      </c>
      <c r="I81" s="310">
        <v>19</v>
      </c>
      <c r="J81" s="310"/>
      <c r="K81" s="310"/>
      <c r="L81" s="310">
        <v>20</v>
      </c>
      <c r="M81" s="310">
        <v>1</v>
      </c>
      <c r="N81" s="310">
        <v>28</v>
      </c>
      <c r="O81" s="310"/>
      <c r="P81" s="310">
        <v>10</v>
      </c>
      <c r="Q81" s="310">
        <v>10</v>
      </c>
      <c r="R81" s="310">
        <v>19</v>
      </c>
      <c r="S81" s="310"/>
      <c r="T81" s="310"/>
      <c r="U81" s="310"/>
      <c r="V81" s="310">
        <v>21</v>
      </c>
      <c r="W81" s="310">
        <v>8</v>
      </c>
      <c r="X81" s="310"/>
      <c r="Y81" s="310"/>
      <c r="Z81" s="310">
        <v>8</v>
      </c>
      <c r="AA81" s="310"/>
      <c r="AB81" s="310">
        <v>24</v>
      </c>
      <c r="AC81" s="392">
        <v>5</v>
      </c>
      <c r="AD81" s="31"/>
      <c r="AE81" s="4"/>
    </row>
    <row r="82" spans="1:31" ht="18" customHeight="1">
      <c r="A82" s="505"/>
      <c r="B82" s="275" t="s">
        <v>349</v>
      </c>
      <c r="C82" s="513"/>
      <c r="D82" s="305"/>
      <c r="E82" s="305"/>
      <c r="F82" s="305"/>
      <c r="G82" s="305"/>
      <c r="H82" s="305"/>
      <c r="I82" s="305"/>
      <c r="J82" s="305"/>
      <c r="K82" s="306"/>
      <c r="L82" s="304"/>
      <c r="M82" s="396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446"/>
      <c r="AD82" s="31"/>
      <c r="AE82" s="4"/>
    </row>
    <row r="83" spans="1:31" ht="18" customHeight="1">
      <c r="A83" s="505"/>
      <c r="B83" s="281" t="s">
        <v>351</v>
      </c>
      <c r="C83" s="513"/>
      <c r="D83" s="305"/>
      <c r="E83" s="305"/>
      <c r="F83" s="305"/>
      <c r="G83" s="305"/>
      <c r="H83" s="305"/>
      <c r="I83" s="305"/>
      <c r="J83" s="305"/>
      <c r="K83" s="306"/>
      <c r="L83" s="304"/>
      <c r="M83" s="396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446"/>
      <c r="AD83" s="31"/>
      <c r="AE83" s="4"/>
    </row>
    <row r="84" spans="1:31" ht="18" customHeight="1">
      <c r="A84" s="505"/>
      <c r="B84" s="275" t="s">
        <v>339</v>
      </c>
      <c r="C84" s="514"/>
      <c r="D84" s="314">
        <f>SUM(D81:D83)</f>
        <v>29</v>
      </c>
      <c r="E84" s="316">
        <f t="shared" ref="E84:AC84" si="31">SUM(E81:E83)</f>
        <v>11</v>
      </c>
      <c r="F84" s="316">
        <f t="shared" si="31"/>
        <v>6</v>
      </c>
      <c r="G84" s="316">
        <f t="shared" si="31"/>
        <v>12</v>
      </c>
      <c r="H84" s="316">
        <f t="shared" si="31"/>
        <v>10</v>
      </c>
      <c r="I84" s="316">
        <f t="shared" si="31"/>
        <v>19</v>
      </c>
      <c r="J84" s="316">
        <f t="shared" ref="J84" si="32">SUM(J81:J83)</f>
        <v>0</v>
      </c>
      <c r="K84" s="316">
        <f t="shared" si="31"/>
        <v>0</v>
      </c>
      <c r="L84" s="316">
        <f t="shared" si="31"/>
        <v>20</v>
      </c>
      <c r="M84" s="316">
        <f t="shared" si="31"/>
        <v>1</v>
      </c>
      <c r="N84" s="316">
        <f t="shared" si="31"/>
        <v>28</v>
      </c>
      <c r="O84" s="314">
        <f t="shared" si="31"/>
        <v>0</v>
      </c>
      <c r="P84" s="316">
        <f t="shared" si="31"/>
        <v>10</v>
      </c>
      <c r="Q84" s="316">
        <f t="shared" si="31"/>
        <v>10</v>
      </c>
      <c r="R84" s="316">
        <f t="shared" si="31"/>
        <v>19</v>
      </c>
      <c r="S84" s="316">
        <f t="shared" si="31"/>
        <v>0</v>
      </c>
      <c r="T84" s="314">
        <f t="shared" si="31"/>
        <v>0</v>
      </c>
      <c r="U84" s="314">
        <f t="shared" si="31"/>
        <v>0</v>
      </c>
      <c r="V84" s="314">
        <f t="shared" si="31"/>
        <v>21</v>
      </c>
      <c r="W84" s="314">
        <f t="shared" si="31"/>
        <v>8</v>
      </c>
      <c r="X84" s="314">
        <f t="shared" si="31"/>
        <v>0</v>
      </c>
      <c r="Y84" s="314">
        <f t="shared" si="31"/>
        <v>0</v>
      </c>
      <c r="Z84" s="314">
        <f t="shared" si="31"/>
        <v>8</v>
      </c>
      <c r="AA84" s="314">
        <f t="shared" si="31"/>
        <v>0</v>
      </c>
      <c r="AB84" s="447">
        <f t="shared" si="31"/>
        <v>24</v>
      </c>
      <c r="AC84" s="393">
        <f t="shared" si="31"/>
        <v>5</v>
      </c>
      <c r="AD84" s="31"/>
      <c r="AE84" s="4"/>
    </row>
    <row r="85" spans="1:31" ht="18" customHeight="1" thickBot="1">
      <c r="A85" s="506"/>
      <c r="B85" s="510" t="s">
        <v>254</v>
      </c>
      <c r="C85" s="511"/>
      <c r="D85" s="317">
        <v>23</v>
      </c>
      <c r="E85" s="317">
        <v>13</v>
      </c>
      <c r="F85" s="317">
        <v>2</v>
      </c>
      <c r="G85" s="317">
        <v>8</v>
      </c>
      <c r="H85" s="317">
        <v>1</v>
      </c>
      <c r="I85" s="317">
        <v>22</v>
      </c>
      <c r="J85" s="317"/>
      <c r="K85" s="317"/>
      <c r="L85" s="317">
        <v>23</v>
      </c>
      <c r="M85" s="551"/>
      <c r="N85" s="616"/>
      <c r="O85" s="616"/>
      <c r="P85" s="616"/>
      <c r="Q85" s="616"/>
      <c r="R85" s="616"/>
      <c r="S85" s="616"/>
      <c r="T85" s="616"/>
      <c r="U85" s="616"/>
      <c r="V85" s="616"/>
      <c r="W85" s="616"/>
      <c r="X85" s="616"/>
      <c r="Y85" s="616"/>
      <c r="Z85" s="616"/>
      <c r="AA85" s="616"/>
      <c r="AB85" s="616"/>
      <c r="AC85" s="617"/>
      <c r="AD85" s="31"/>
      <c r="AE85" s="4"/>
    </row>
    <row r="86" spans="1:31" ht="18" customHeight="1">
      <c r="A86" s="504" t="s">
        <v>167</v>
      </c>
      <c r="B86" s="279" t="s">
        <v>359</v>
      </c>
      <c r="C86" s="512" t="s">
        <v>252</v>
      </c>
      <c r="D86" s="310">
        <v>40</v>
      </c>
      <c r="E86" s="310">
        <v>0</v>
      </c>
      <c r="F86" s="310">
        <v>40</v>
      </c>
      <c r="G86" s="310">
        <v>0</v>
      </c>
      <c r="H86" s="310">
        <v>40</v>
      </c>
      <c r="I86" s="310">
        <v>0</v>
      </c>
      <c r="J86" s="310">
        <v>0</v>
      </c>
      <c r="K86" s="390">
        <v>0</v>
      </c>
      <c r="L86" s="310">
        <v>40</v>
      </c>
      <c r="M86" s="310">
        <v>0</v>
      </c>
      <c r="N86" s="310">
        <v>40</v>
      </c>
      <c r="O86" s="310">
        <v>0</v>
      </c>
      <c r="P86" s="310">
        <v>6</v>
      </c>
      <c r="Q86" s="310">
        <v>0</v>
      </c>
      <c r="R86" s="310">
        <v>34</v>
      </c>
      <c r="S86" s="310">
        <v>0</v>
      </c>
      <c r="T86" s="310">
        <v>0</v>
      </c>
      <c r="U86" s="310">
        <v>0</v>
      </c>
      <c r="V86" s="310">
        <v>40</v>
      </c>
      <c r="W86" s="310">
        <v>0</v>
      </c>
      <c r="X86" s="310">
        <v>0</v>
      </c>
      <c r="Y86" s="310">
        <v>0</v>
      </c>
      <c r="Z86" s="310">
        <v>0</v>
      </c>
      <c r="AA86" s="310">
        <v>0</v>
      </c>
      <c r="AB86" s="310">
        <v>36</v>
      </c>
      <c r="AC86" s="392">
        <v>4</v>
      </c>
      <c r="AD86" s="31"/>
      <c r="AE86" s="4"/>
    </row>
    <row r="87" spans="1:31" ht="18" customHeight="1">
      <c r="A87" s="505"/>
      <c r="B87" s="275" t="s">
        <v>360</v>
      </c>
      <c r="C87" s="513"/>
      <c r="D87" s="316" t="s">
        <v>270</v>
      </c>
      <c r="E87" s="316" t="s">
        <v>270</v>
      </c>
      <c r="F87" s="316" t="s">
        <v>270</v>
      </c>
      <c r="G87" s="316" t="s">
        <v>270</v>
      </c>
      <c r="H87" s="316" t="s">
        <v>270</v>
      </c>
      <c r="I87" s="316" t="s">
        <v>270</v>
      </c>
      <c r="J87" s="316" t="s">
        <v>270</v>
      </c>
      <c r="K87" s="316" t="s">
        <v>270</v>
      </c>
      <c r="L87" s="316" t="s">
        <v>270</v>
      </c>
      <c r="M87" s="316" t="s">
        <v>270</v>
      </c>
      <c r="N87" s="316" t="s">
        <v>270</v>
      </c>
      <c r="O87" s="316" t="s">
        <v>270</v>
      </c>
      <c r="P87" s="316" t="s">
        <v>270</v>
      </c>
      <c r="Q87" s="316" t="s">
        <v>270</v>
      </c>
      <c r="R87" s="316" t="s">
        <v>270</v>
      </c>
      <c r="S87" s="316" t="s">
        <v>270</v>
      </c>
      <c r="T87" s="316" t="s">
        <v>270</v>
      </c>
      <c r="U87" s="316" t="s">
        <v>270</v>
      </c>
      <c r="V87" s="316" t="s">
        <v>270</v>
      </c>
      <c r="W87" s="316" t="s">
        <v>270</v>
      </c>
      <c r="X87" s="316" t="s">
        <v>270</v>
      </c>
      <c r="Y87" s="316" t="s">
        <v>270</v>
      </c>
      <c r="Z87" s="316" t="s">
        <v>270</v>
      </c>
      <c r="AA87" s="316" t="s">
        <v>270</v>
      </c>
      <c r="AB87" s="316" t="s">
        <v>270</v>
      </c>
      <c r="AC87" s="393" t="s">
        <v>270</v>
      </c>
      <c r="AD87" s="31"/>
      <c r="AE87" s="4"/>
    </row>
    <row r="88" spans="1:31" ht="18" customHeight="1">
      <c r="A88" s="505"/>
      <c r="B88" s="275" t="s">
        <v>361</v>
      </c>
      <c r="C88" s="513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93"/>
      <c r="AD88" s="31"/>
      <c r="AE88" s="4"/>
    </row>
    <row r="89" spans="1:31" ht="18" customHeight="1">
      <c r="A89" s="505"/>
      <c r="B89" s="275" t="s">
        <v>362</v>
      </c>
      <c r="C89" s="513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93"/>
      <c r="AD89" s="31"/>
      <c r="AE89" s="4"/>
    </row>
    <row r="90" spans="1:31" ht="18" customHeight="1">
      <c r="A90" s="505"/>
      <c r="B90" s="275" t="s">
        <v>363</v>
      </c>
      <c r="C90" s="513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93"/>
      <c r="AD90" s="31"/>
      <c r="AE90" s="4"/>
    </row>
    <row r="91" spans="1:31" ht="18" customHeight="1">
      <c r="A91" s="505"/>
      <c r="B91" s="275" t="s">
        <v>364</v>
      </c>
      <c r="C91" s="513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93"/>
      <c r="AD91" s="31"/>
      <c r="AE91" s="4"/>
    </row>
    <row r="92" spans="1:31" ht="18" customHeight="1">
      <c r="A92" s="505"/>
      <c r="B92" s="281" t="s">
        <v>365</v>
      </c>
      <c r="C92" s="513"/>
      <c r="D92" s="305">
        <v>37</v>
      </c>
      <c r="E92" s="305">
        <v>4</v>
      </c>
      <c r="F92" s="305">
        <v>33</v>
      </c>
      <c r="G92" s="305">
        <v>0</v>
      </c>
      <c r="H92" s="305">
        <v>33</v>
      </c>
      <c r="I92" s="305">
        <v>0</v>
      </c>
      <c r="J92" s="305">
        <v>0</v>
      </c>
      <c r="K92" s="305">
        <v>4</v>
      </c>
      <c r="L92" s="312">
        <v>0</v>
      </c>
      <c r="M92" s="396">
        <v>37</v>
      </c>
      <c r="N92" s="305">
        <v>0</v>
      </c>
      <c r="O92" s="305">
        <v>0</v>
      </c>
      <c r="P92" s="305">
        <v>0</v>
      </c>
      <c r="Q92" s="305">
        <v>0</v>
      </c>
      <c r="R92" s="305">
        <v>37</v>
      </c>
      <c r="S92" s="305">
        <v>0</v>
      </c>
      <c r="T92" s="305">
        <v>0</v>
      </c>
      <c r="U92" s="305">
        <v>0</v>
      </c>
      <c r="V92" s="305">
        <v>33</v>
      </c>
      <c r="W92" s="305">
        <v>4</v>
      </c>
      <c r="X92" s="305">
        <v>0</v>
      </c>
      <c r="Y92" s="305">
        <v>0</v>
      </c>
      <c r="Z92" s="305">
        <v>0</v>
      </c>
      <c r="AA92" s="305">
        <v>0</v>
      </c>
      <c r="AB92" s="305">
        <v>37</v>
      </c>
      <c r="AC92" s="446">
        <v>0</v>
      </c>
      <c r="AD92" s="31"/>
      <c r="AE92" s="4"/>
    </row>
    <row r="93" spans="1:31" ht="18" customHeight="1">
      <c r="A93" s="505"/>
      <c r="B93" s="275" t="s">
        <v>339</v>
      </c>
      <c r="C93" s="514"/>
      <c r="D93" s="314" t="s">
        <v>270</v>
      </c>
      <c r="E93" s="316" t="s">
        <v>270</v>
      </c>
      <c r="F93" s="316" t="s">
        <v>270</v>
      </c>
      <c r="G93" s="316" t="s">
        <v>270</v>
      </c>
      <c r="H93" s="316" t="s">
        <v>270</v>
      </c>
      <c r="I93" s="316" t="s">
        <v>270</v>
      </c>
      <c r="J93" s="316" t="s">
        <v>270</v>
      </c>
      <c r="K93" s="373" t="s">
        <v>270</v>
      </c>
      <c r="L93" s="316" t="s">
        <v>270</v>
      </c>
      <c r="M93" s="316" t="s">
        <v>270</v>
      </c>
      <c r="N93" s="316" t="s">
        <v>270</v>
      </c>
      <c r="O93" s="314" t="s">
        <v>270</v>
      </c>
      <c r="P93" s="316" t="s">
        <v>270</v>
      </c>
      <c r="Q93" s="316" t="s">
        <v>270</v>
      </c>
      <c r="R93" s="316" t="s">
        <v>270</v>
      </c>
      <c r="S93" s="316" t="s">
        <v>270</v>
      </c>
      <c r="T93" s="316" t="s">
        <v>270</v>
      </c>
      <c r="U93" s="316" t="s">
        <v>270</v>
      </c>
      <c r="V93" s="316" t="s">
        <v>270</v>
      </c>
      <c r="W93" s="316" t="s">
        <v>270</v>
      </c>
      <c r="X93" s="316" t="s">
        <v>270</v>
      </c>
      <c r="Y93" s="316" t="s">
        <v>270</v>
      </c>
      <c r="Z93" s="316" t="s">
        <v>270</v>
      </c>
      <c r="AA93" s="316" t="s">
        <v>270</v>
      </c>
      <c r="AB93" s="316" t="s">
        <v>270</v>
      </c>
      <c r="AC93" s="393" t="s">
        <v>270</v>
      </c>
      <c r="AD93" s="31"/>
      <c r="AE93" s="4"/>
    </row>
    <row r="94" spans="1:31" ht="18" customHeight="1" thickBot="1">
      <c r="A94" s="506"/>
      <c r="B94" s="510" t="s">
        <v>254</v>
      </c>
      <c r="C94" s="511"/>
      <c r="D94" s="317">
        <v>78</v>
      </c>
      <c r="E94" s="317">
        <v>5</v>
      </c>
      <c r="F94" s="317">
        <v>73</v>
      </c>
      <c r="G94" s="317"/>
      <c r="H94" s="317">
        <v>73</v>
      </c>
      <c r="I94" s="317">
        <v>1</v>
      </c>
      <c r="J94" s="317"/>
      <c r="K94" s="387">
        <v>4</v>
      </c>
      <c r="L94" s="317"/>
      <c r="M94" s="551"/>
      <c r="N94" s="616"/>
      <c r="O94" s="616"/>
      <c r="P94" s="616"/>
      <c r="Q94" s="616"/>
      <c r="R94" s="616"/>
      <c r="S94" s="616"/>
      <c r="T94" s="616"/>
      <c r="U94" s="616"/>
      <c r="V94" s="616"/>
      <c r="W94" s="616"/>
      <c r="X94" s="616"/>
      <c r="Y94" s="616"/>
      <c r="Z94" s="616"/>
      <c r="AA94" s="616"/>
      <c r="AB94" s="616"/>
      <c r="AC94" s="617"/>
      <c r="AD94" s="31"/>
      <c r="AE94" s="4"/>
    </row>
    <row r="95" spans="1:31" ht="18" customHeight="1">
      <c r="A95" s="504" t="s">
        <v>151</v>
      </c>
      <c r="B95" s="275" t="s">
        <v>367</v>
      </c>
      <c r="C95" s="512" t="s">
        <v>252</v>
      </c>
      <c r="D95" s="310" t="s">
        <v>270</v>
      </c>
      <c r="E95" s="310" t="s">
        <v>270</v>
      </c>
      <c r="F95" s="310" t="s">
        <v>270</v>
      </c>
      <c r="G95" s="310" t="s">
        <v>270</v>
      </c>
      <c r="H95" s="310" t="s">
        <v>270</v>
      </c>
      <c r="I95" s="310" t="s">
        <v>270</v>
      </c>
      <c r="J95" s="310" t="s">
        <v>270</v>
      </c>
      <c r="K95" s="310" t="s">
        <v>270</v>
      </c>
      <c r="L95" s="310" t="s">
        <v>270</v>
      </c>
      <c r="M95" s="310" t="s">
        <v>270</v>
      </c>
      <c r="N95" s="310" t="s">
        <v>270</v>
      </c>
      <c r="O95" s="310" t="s">
        <v>270</v>
      </c>
      <c r="P95" s="310" t="s">
        <v>270</v>
      </c>
      <c r="Q95" s="310" t="s">
        <v>270</v>
      </c>
      <c r="R95" s="310" t="s">
        <v>270</v>
      </c>
      <c r="S95" s="310" t="s">
        <v>270</v>
      </c>
      <c r="T95" s="310" t="s">
        <v>270</v>
      </c>
      <c r="U95" s="310" t="s">
        <v>270</v>
      </c>
      <c r="V95" s="310" t="s">
        <v>270</v>
      </c>
      <c r="W95" s="310" t="s">
        <v>270</v>
      </c>
      <c r="X95" s="310" t="s">
        <v>270</v>
      </c>
      <c r="Y95" s="310" t="s">
        <v>270</v>
      </c>
      <c r="Z95" s="310" t="s">
        <v>270</v>
      </c>
      <c r="AA95" s="310" t="s">
        <v>270</v>
      </c>
      <c r="AB95" s="310" t="s">
        <v>270</v>
      </c>
      <c r="AC95" s="392" t="s">
        <v>270</v>
      </c>
      <c r="AD95" s="31"/>
      <c r="AE95" s="4"/>
    </row>
    <row r="96" spans="1:31" ht="18" customHeight="1">
      <c r="A96" s="505"/>
      <c r="B96" s="275" t="s">
        <v>369</v>
      </c>
      <c r="C96" s="513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93"/>
      <c r="AD96" s="31"/>
      <c r="AE96" s="4"/>
    </row>
    <row r="97" spans="1:31" ht="18" customHeight="1">
      <c r="A97" s="505"/>
      <c r="B97" s="275" t="s">
        <v>371</v>
      </c>
      <c r="C97" s="513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93"/>
      <c r="AD97" s="31"/>
      <c r="AE97" s="4"/>
    </row>
    <row r="98" spans="1:31" ht="18" customHeight="1">
      <c r="A98" s="505"/>
      <c r="B98" s="282" t="s">
        <v>373</v>
      </c>
      <c r="C98" s="513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93"/>
      <c r="AD98" s="31"/>
      <c r="AE98" s="4"/>
    </row>
    <row r="99" spans="1:31" ht="18" customHeight="1">
      <c r="A99" s="505"/>
      <c r="B99" s="275" t="s">
        <v>339</v>
      </c>
      <c r="C99" s="514"/>
      <c r="D99" s="316" t="s">
        <v>270</v>
      </c>
      <c r="E99" s="316" t="s">
        <v>270</v>
      </c>
      <c r="F99" s="316" t="s">
        <v>270</v>
      </c>
      <c r="G99" s="316" t="s">
        <v>270</v>
      </c>
      <c r="H99" s="316" t="s">
        <v>270</v>
      </c>
      <c r="I99" s="316" t="s">
        <v>270</v>
      </c>
      <c r="J99" s="316" t="s">
        <v>270</v>
      </c>
      <c r="K99" s="316" t="s">
        <v>270</v>
      </c>
      <c r="L99" s="316" t="s">
        <v>270</v>
      </c>
      <c r="M99" s="316" t="s">
        <v>270</v>
      </c>
      <c r="N99" s="316" t="s">
        <v>270</v>
      </c>
      <c r="O99" s="316" t="s">
        <v>270</v>
      </c>
      <c r="P99" s="316" t="s">
        <v>270</v>
      </c>
      <c r="Q99" s="316" t="s">
        <v>270</v>
      </c>
      <c r="R99" s="316" t="s">
        <v>270</v>
      </c>
      <c r="S99" s="316" t="s">
        <v>270</v>
      </c>
      <c r="T99" s="316" t="s">
        <v>270</v>
      </c>
      <c r="U99" s="316" t="s">
        <v>270</v>
      </c>
      <c r="V99" s="316" t="s">
        <v>270</v>
      </c>
      <c r="W99" s="316" t="s">
        <v>270</v>
      </c>
      <c r="X99" s="316" t="s">
        <v>270</v>
      </c>
      <c r="Y99" s="316" t="s">
        <v>270</v>
      </c>
      <c r="Z99" s="316" t="s">
        <v>270</v>
      </c>
      <c r="AA99" s="316" t="s">
        <v>270</v>
      </c>
      <c r="AB99" s="316" t="s">
        <v>270</v>
      </c>
      <c r="AC99" s="393" t="s">
        <v>270</v>
      </c>
      <c r="AD99" s="31"/>
      <c r="AE99" s="4"/>
    </row>
    <row r="100" spans="1:31" ht="18" customHeight="1" thickBot="1">
      <c r="A100" s="506"/>
      <c r="B100" s="510" t="s">
        <v>254</v>
      </c>
      <c r="C100" s="511"/>
      <c r="D100" s="317"/>
      <c r="E100" s="317"/>
      <c r="F100" s="317"/>
      <c r="G100" s="317"/>
      <c r="H100" s="317"/>
      <c r="I100" s="317"/>
      <c r="J100" s="317"/>
      <c r="K100" s="317"/>
      <c r="L100" s="317"/>
      <c r="M100" s="551"/>
      <c r="N100" s="616"/>
      <c r="O100" s="616"/>
      <c r="P100" s="616"/>
      <c r="Q100" s="616"/>
      <c r="R100" s="616"/>
      <c r="S100" s="616"/>
      <c r="T100" s="616"/>
      <c r="U100" s="616"/>
      <c r="V100" s="616"/>
      <c r="W100" s="616"/>
      <c r="X100" s="616"/>
      <c r="Y100" s="616"/>
      <c r="Z100" s="616"/>
      <c r="AA100" s="616"/>
      <c r="AB100" s="616"/>
      <c r="AC100" s="617"/>
      <c r="AD100" s="31"/>
      <c r="AE100" s="4"/>
    </row>
    <row r="101" spans="1:31" ht="18" customHeight="1">
      <c r="A101" s="504" t="s">
        <v>169</v>
      </c>
      <c r="B101" s="274" t="s">
        <v>375</v>
      </c>
      <c r="C101" s="512" t="s">
        <v>252</v>
      </c>
      <c r="D101" s="310">
        <v>24</v>
      </c>
      <c r="E101" s="310">
        <v>14</v>
      </c>
      <c r="F101" s="310">
        <v>10</v>
      </c>
      <c r="G101" s="310"/>
      <c r="H101" s="310">
        <v>21</v>
      </c>
      <c r="I101" s="310">
        <v>3</v>
      </c>
      <c r="J101" s="310"/>
      <c r="K101" s="310"/>
      <c r="L101" s="310"/>
      <c r="M101" s="310"/>
      <c r="N101" s="310"/>
      <c r="O101" s="310">
        <v>24</v>
      </c>
      <c r="P101" s="310">
        <v>11</v>
      </c>
      <c r="Q101" s="310">
        <v>11</v>
      </c>
      <c r="R101" s="310">
        <v>13</v>
      </c>
      <c r="S101" s="310"/>
      <c r="T101" s="310"/>
      <c r="U101" s="310"/>
      <c r="V101" s="310"/>
      <c r="W101" s="310">
        <v>24</v>
      </c>
      <c r="X101" s="310"/>
      <c r="Y101" s="310">
        <v>24</v>
      </c>
      <c r="Z101" s="310"/>
      <c r="AA101" s="310"/>
      <c r="AB101" s="310">
        <v>24</v>
      </c>
      <c r="AC101" s="392"/>
      <c r="AD101" s="31"/>
      <c r="AE101" s="4"/>
    </row>
    <row r="102" spans="1:31" ht="18" customHeight="1">
      <c r="A102" s="505"/>
      <c r="B102" s="275" t="s">
        <v>377</v>
      </c>
      <c r="C102" s="513"/>
      <c r="D102" s="316">
        <v>40</v>
      </c>
      <c r="E102" s="316">
        <v>9</v>
      </c>
      <c r="F102" s="316">
        <v>4</v>
      </c>
      <c r="G102" s="316">
        <v>27</v>
      </c>
      <c r="H102" s="316">
        <v>40</v>
      </c>
      <c r="I102" s="316"/>
      <c r="J102" s="316"/>
      <c r="K102" s="316"/>
      <c r="L102" s="316"/>
      <c r="M102" s="316"/>
      <c r="N102" s="316"/>
      <c r="O102" s="316">
        <v>40</v>
      </c>
      <c r="P102" s="316">
        <v>13</v>
      </c>
      <c r="Q102" s="316"/>
      <c r="R102" s="316">
        <v>27</v>
      </c>
      <c r="S102" s="316"/>
      <c r="T102" s="316"/>
      <c r="U102" s="316"/>
      <c r="V102" s="316"/>
      <c r="W102" s="316">
        <v>40</v>
      </c>
      <c r="X102" s="316">
        <v>28</v>
      </c>
      <c r="Y102" s="316">
        <v>12</v>
      </c>
      <c r="Z102" s="316"/>
      <c r="AA102" s="316"/>
      <c r="AB102" s="316">
        <v>40</v>
      </c>
      <c r="AC102" s="393"/>
      <c r="AD102" s="31"/>
      <c r="AE102" s="4"/>
    </row>
    <row r="103" spans="1:31" ht="18" customHeight="1">
      <c r="A103" s="505"/>
      <c r="B103" s="275" t="s">
        <v>379</v>
      </c>
      <c r="C103" s="513"/>
      <c r="D103" s="316" t="s">
        <v>270</v>
      </c>
      <c r="E103" s="316" t="s">
        <v>270</v>
      </c>
      <c r="F103" s="316" t="s">
        <v>270</v>
      </c>
      <c r="G103" s="316" t="s">
        <v>270</v>
      </c>
      <c r="H103" s="316" t="s">
        <v>270</v>
      </c>
      <c r="I103" s="316" t="s">
        <v>270</v>
      </c>
      <c r="J103" s="316" t="s">
        <v>270</v>
      </c>
      <c r="K103" s="316" t="s">
        <v>270</v>
      </c>
      <c r="L103" s="316" t="s">
        <v>270</v>
      </c>
      <c r="M103" s="316" t="s">
        <v>270</v>
      </c>
      <c r="N103" s="316" t="s">
        <v>270</v>
      </c>
      <c r="O103" s="316" t="s">
        <v>270</v>
      </c>
      <c r="P103" s="316" t="s">
        <v>270</v>
      </c>
      <c r="Q103" s="316" t="s">
        <v>270</v>
      </c>
      <c r="R103" s="316" t="s">
        <v>270</v>
      </c>
      <c r="S103" s="316" t="s">
        <v>270</v>
      </c>
      <c r="T103" s="316" t="s">
        <v>270</v>
      </c>
      <c r="U103" s="316" t="s">
        <v>270</v>
      </c>
      <c r="V103" s="316" t="s">
        <v>270</v>
      </c>
      <c r="W103" s="316" t="s">
        <v>270</v>
      </c>
      <c r="X103" s="316" t="s">
        <v>270</v>
      </c>
      <c r="Y103" s="316" t="s">
        <v>270</v>
      </c>
      <c r="Z103" s="316" t="s">
        <v>270</v>
      </c>
      <c r="AA103" s="316" t="s">
        <v>270</v>
      </c>
      <c r="AB103" s="316" t="s">
        <v>270</v>
      </c>
      <c r="AC103" s="393" t="s">
        <v>270</v>
      </c>
      <c r="AD103" s="31"/>
      <c r="AE103" s="4"/>
    </row>
    <row r="104" spans="1:31" ht="18" customHeight="1">
      <c r="A104" s="505"/>
      <c r="B104" s="281" t="s">
        <v>381</v>
      </c>
      <c r="C104" s="513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93"/>
      <c r="AD104" s="31"/>
      <c r="AE104" s="4"/>
    </row>
    <row r="105" spans="1:31" ht="18" customHeight="1">
      <c r="A105" s="505"/>
      <c r="B105" s="275" t="s">
        <v>339</v>
      </c>
      <c r="C105" s="514"/>
      <c r="D105" s="316" t="s">
        <v>270</v>
      </c>
      <c r="E105" s="316" t="s">
        <v>270</v>
      </c>
      <c r="F105" s="316" t="s">
        <v>270</v>
      </c>
      <c r="G105" s="316" t="s">
        <v>270</v>
      </c>
      <c r="H105" s="316" t="s">
        <v>270</v>
      </c>
      <c r="I105" s="316" t="s">
        <v>270</v>
      </c>
      <c r="J105" s="316" t="s">
        <v>270</v>
      </c>
      <c r="K105" s="316" t="s">
        <v>270</v>
      </c>
      <c r="L105" s="316" t="s">
        <v>270</v>
      </c>
      <c r="M105" s="316" t="s">
        <v>270</v>
      </c>
      <c r="N105" s="316" t="s">
        <v>270</v>
      </c>
      <c r="O105" s="316" t="s">
        <v>270</v>
      </c>
      <c r="P105" s="316" t="s">
        <v>270</v>
      </c>
      <c r="Q105" s="316" t="s">
        <v>270</v>
      </c>
      <c r="R105" s="316" t="s">
        <v>270</v>
      </c>
      <c r="S105" s="316" t="s">
        <v>270</v>
      </c>
      <c r="T105" s="316" t="s">
        <v>270</v>
      </c>
      <c r="U105" s="316" t="s">
        <v>270</v>
      </c>
      <c r="V105" s="316" t="s">
        <v>270</v>
      </c>
      <c r="W105" s="316" t="s">
        <v>270</v>
      </c>
      <c r="X105" s="316" t="s">
        <v>270</v>
      </c>
      <c r="Y105" s="316" t="s">
        <v>270</v>
      </c>
      <c r="Z105" s="316" t="s">
        <v>270</v>
      </c>
      <c r="AA105" s="316" t="s">
        <v>270</v>
      </c>
      <c r="AB105" s="316" t="s">
        <v>270</v>
      </c>
      <c r="AC105" s="393" t="s">
        <v>270</v>
      </c>
      <c r="AD105" s="137"/>
      <c r="AE105" s="4"/>
    </row>
    <row r="106" spans="1:31" ht="18" customHeight="1" thickBot="1">
      <c r="A106" s="506"/>
      <c r="B106" s="510" t="s">
        <v>254</v>
      </c>
      <c r="C106" s="511"/>
      <c r="D106" s="317">
        <v>88</v>
      </c>
      <c r="E106" s="317">
        <v>42</v>
      </c>
      <c r="F106" s="317">
        <v>23</v>
      </c>
      <c r="G106" s="317">
        <v>23</v>
      </c>
      <c r="H106" s="317">
        <v>85</v>
      </c>
      <c r="I106" s="317">
        <v>3</v>
      </c>
      <c r="J106" s="317"/>
      <c r="K106" s="317"/>
      <c r="L106" s="317"/>
      <c r="M106" s="551"/>
      <c r="N106" s="616"/>
      <c r="O106" s="616"/>
      <c r="P106" s="616"/>
      <c r="Q106" s="616"/>
      <c r="R106" s="616"/>
      <c r="S106" s="616"/>
      <c r="T106" s="616"/>
      <c r="U106" s="616"/>
      <c r="V106" s="616"/>
      <c r="W106" s="616"/>
      <c r="X106" s="616"/>
      <c r="Y106" s="616"/>
      <c r="Z106" s="616"/>
      <c r="AA106" s="616"/>
      <c r="AB106" s="616"/>
      <c r="AC106" s="617"/>
      <c r="AD106" s="31"/>
      <c r="AE106" s="4"/>
    </row>
    <row r="107" spans="1:31" ht="18" customHeight="1">
      <c r="A107" s="504" t="s">
        <v>152</v>
      </c>
      <c r="B107" s="274" t="s">
        <v>383</v>
      </c>
      <c r="C107" s="512" t="s">
        <v>252</v>
      </c>
      <c r="D107" s="310" t="s">
        <v>270</v>
      </c>
      <c r="E107" s="310" t="s">
        <v>270</v>
      </c>
      <c r="F107" s="310" t="s">
        <v>270</v>
      </c>
      <c r="G107" s="310" t="s">
        <v>270</v>
      </c>
      <c r="H107" s="310" t="s">
        <v>270</v>
      </c>
      <c r="I107" s="310" t="s">
        <v>270</v>
      </c>
      <c r="J107" s="310" t="s">
        <v>270</v>
      </c>
      <c r="K107" s="310" t="s">
        <v>270</v>
      </c>
      <c r="L107" s="310" t="s">
        <v>270</v>
      </c>
      <c r="M107" s="310" t="s">
        <v>270</v>
      </c>
      <c r="N107" s="310" t="s">
        <v>270</v>
      </c>
      <c r="O107" s="310" t="s">
        <v>270</v>
      </c>
      <c r="P107" s="310" t="s">
        <v>270</v>
      </c>
      <c r="Q107" s="310" t="s">
        <v>270</v>
      </c>
      <c r="R107" s="310" t="s">
        <v>270</v>
      </c>
      <c r="S107" s="310" t="s">
        <v>270</v>
      </c>
      <c r="T107" s="310" t="s">
        <v>270</v>
      </c>
      <c r="U107" s="310" t="s">
        <v>270</v>
      </c>
      <c r="V107" s="310" t="s">
        <v>270</v>
      </c>
      <c r="W107" s="310" t="s">
        <v>270</v>
      </c>
      <c r="X107" s="310" t="s">
        <v>270</v>
      </c>
      <c r="Y107" s="310" t="s">
        <v>270</v>
      </c>
      <c r="Z107" s="310" t="s">
        <v>270</v>
      </c>
      <c r="AA107" s="310" t="s">
        <v>270</v>
      </c>
      <c r="AB107" s="310" t="s">
        <v>270</v>
      </c>
      <c r="AC107" s="392" t="s">
        <v>270</v>
      </c>
      <c r="AD107" s="137"/>
      <c r="AE107" s="4"/>
    </row>
    <row r="108" spans="1:31" ht="18" customHeight="1">
      <c r="A108" s="505"/>
      <c r="B108" s="275" t="s">
        <v>385</v>
      </c>
      <c r="C108" s="513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93"/>
      <c r="AD108" s="31"/>
      <c r="AE108" s="4"/>
    </row>
    <row r="109" spans="1:31" ht="18" customHeight="1">
      <c r="A109" s="505"/>
      <c r="B109" s="275" t="s">
        <v>387</v>
      </c>
      <c r="C109" s="513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93"/>
      <c r="AD109" s="31"/>
      <c r="AE109" s="4"/>
    </row>
    <row r="110" spans="1:31" ht="18" customHeight="1">
      <c r="A110" s="505"/>
      <c r="B110" s="278" t="s">
        <v>389</v>
      </c>
      <c r="C110" s="513"/>
      <c r="D110" s="316" t="s">
        <v>270</v>
      </c>
      <c r="E110" s="316" t="s">
        <v>270</v>
      </c>
      <c r="F110" s="316" t="s">
        <v>270</v>
      </c>
      <c r="G110" s="316" t="s">
        <v>270</v>
      </c>
      <c r="H110" s="316" t="s">
        <v>270</v>
      </c>
      <c r="I110" s="316" t="s">
        <v>270</v>
      </c>
      <c r="J110" s="316" t="s">
        <v>270</v>
      </c>
      <c r="K110" s="316" t="s">
        <v>270</v>
      </c>
      <c r="L110" s="316" t="s">
        <v>270</v>
      </c>
      <c r="M110" s="316" t="s">
        <v>270</v>
      </c>
      <c r="N110" s="316" t="s">
        <v>270</v>
      </c>
      <c r="O110" s="316" t="s">
        <v>270</v>
      </c>
      <c r="P110" s="316" t="s">
        <v>270</v>
      </c>
      <c r="Q110" s="316" t="s">
        <v>270</v>
      </c>
      <c r="R110" s="316" t="s">
        <v>270</v>
      </c>
      <c r="S110" s="316" t="s">
        <v>270</v>
      </c>
      <c r="T110" s="316" t="s">
        <v>270</v>
      </c>
      <c r="U110" s="316" t="s">
        <v>270</v>
      </c>
      <c r="V110" s="316" t="s">
        <v>270</v>
      </c>
      <c r="W110" s="316" t="s">
        <v>270</v>
      </c>
      <c r="X110" s="316" t="s">
        <v>270</v>
      </c>
      <c r="Y110" s="316" t="s">
        <v>270</v>
      </c>
      <c r="Z110" s="316" t="s">
        <v>270</v>
      </c>
      <c r="AA110" s="316" t="s">
        <v>270</v>
      </c>
      <c r="AB110" s="316" t="s">
        <v>270</v>
      </c>
      <c r="AC110" s="393" t="s">
        <v>270</v>
      </c>
      <c r="AD110" s="31"/>
      <c r="AE110" s="4"/>
    </row>
    <row r="111" spans="1:31" ht="18" customHeight="1">
      <c r="A111" s="505"/>
      <c r="B111" s="275" t="s">
        <v>391</v>
      </c>
      <c r="C111" s="513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93"/>
      <c r="AD111" s="31"/>
      <c r="AE111" s="4"/>
    </row>
    <row r="112" spans="1:31" ht="18" customHeight="1">
      <c r="A112" s="505"/>
      <c r="B112" s="275" t="s">
        <v>393</v>
      </c>
      <c r="C112" s="513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93"/>
      <c r="AD112" s="31"/>
      <c r="AE112" s="4"/>
    </row>
    <row r="113" spans="1:31" ht="18" customHeight="1">
      <c r="A113" s="505"/>
      <c r="B113" s="275" t="s">
        <v>395</v>
      </c>
      <c r="C113" s="513"/>
      <c r="D113" s="305" t="s">
        <v>270</v>
      </c>
      <c r="E113" s="305" t="s">
        <v>270</v>
      </c>
      <c r="F113" s="305" t="s">
        <v>270</v>
      </c>
      <c r="G113" s="305" t="s">
        <v>270</v>
      </c>
      <c r="H113" s="305" t="s">
        <v>270</v>
      </c>
      <c r="I113" s="305" t="s">
        <v>270</v>
      </c>
      <c r="J113" s="305" t="s">
        <v>270</v>
      </c>
      <c r="K113" s="306" t="s">
        <v>270</v>
      </c>
      <c r="L113" s="304" t="s">
        <v>270</v>
      </c>
      <c r="M113" s="396" t="s">
        <v>270</v>
      </c>
      <c r="N113" s="305" t="s">
        <v>270</v>
      </c>
      <c r="O113" s="305" t="s">
        <v>270</v>
      </c>
      <c r="P113" s="305" t="s">
        <v>270</v>
      </c>
      <c r="Q113" s="305" t="s">
        <v>270</v>
      </c>
      <c r="R113" s="305" t="s">
        <v>270</v>
      </c>
      <c r="S113" s="305" t="s">
        <v>270</v>
      </c>
      <c r="T113" s="305" t="s">
        <v>270</v>
      </c>
      <c r="U113" s="305" t="s">
        <v>270</v>
      </c>
      <c r="V113" s="305" t="s">
        <v>270</v>
      </c>
      <c r="W113" s="305" t="s">
        <v>270</v>
      </c>
      <c r="X113" s="305" t="s">
        <v>270</v>
      </c>
      <c r="Y113" s="305" t="s">
        <v>270</v>
      </c>
      <c r="Z113" s="305" t="s">
        <v>270</v>
      </c>
      <c r="AA113" s="305" t="s">
        <v>270</v>
      </c>
      <c r="AB113" s="305" t="s">
        <v>270</v>
      </c>
      <c r="AC113" s="446" t="s">
        <v>270</v>
      </c>
      <c r="AD113" s="31"/>
      <c r="AE113" s="4"/>
    </row>
    <row r="114" spans="1:31" ht="18" customHeight="1">
      <c r="A114" s="505"/>
      <c r="B114" s="275" t="s">
        <v>397</v>
      </c>
      <c r="C114" s="513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93"/>
      <c r="AD114" s="31"/>
      <c r="AE114" s="4"/>
    </row>
    <row r="115" spans="1:31" ht="18" customHeight="1">
      <c r="A115" s="505"/>
      <c r="B115" s="275" t="s">
        <v>339</v>
      </c>
      <c r="C115" s="514"/>
      <c r="D115" s="316" t="s">
        <v>270</v>
      </c>
      <c r="E115" s="316" t="s">
        <v>270</v>
      </c>
      <c r="F115" s="316" t="s">
        <v>270</v>
      </c>
      <c r="G115" s="316" t="s">
        <v>270</v>
      </c>
      <c r="H115" s="316" t="s">
        <v>270</v>
      </c>
      <c r="I115" s="316" t="s">
        <v>270</v>
      </c>
      <c r="J115" s="316" t="s">
        <v>270</v>
      </c>
      <c r="K115" s="316" t="s">
        <v>270</v>
      </c>
      <c r="L115" s="316" t="s">
        <v>270</v>
      </c>
      <c r="M115" s="316" t="s">
        <v>270</v>
      </c>
      <c r="N115" s="316" t="s">
        <v>270</v>
      </c>
      <c r="O115" s="316" t="s">
        <v>270</v>
      </c>
      <c r="P115" s="316" t="s">
        <v>270</v>
      </c>
      <c r="Q115" s="316" t="s">
        <v>270</v>
      </c>
      <c r="R115" s="316" t="s">
        <v>270</v>
      </c>
      <c r="S115" s="316" t="s">
        <v>270</v>
      </c>
      <c r="T115" s="316" t="s">
        <v>270</v>
      </c>
      <c r="U115" s="316" t="s">
        <v>270</v>
      </c>
      <c r="V115" s="316" t="s">
        <v>270</v>
      </c>
      <c r="W115" s="316" t="s">
        <v>270</v>
      </c>
      <c r="X115" s="316" t="s">
        <v>270</v>
      </c>
      <c r="Y115" s="316" t="s">
        <v>270</v>
      </c>
      <c r="Z115" s="316" t="s">
        <v>270</v>
      </c>
      <c r="AA115" s="316" t="s">
        <v>270</v>
      </c>
      <c r="AB115" s="316" t="s">
        <v>270</v>
      </c>
      <c r="AC115" s="393" t="s">
        <v>270</v>
      </c>
      <c r="AD115" s="137"/>
      <c r="AE115" s="4"/>
    </row>
    <row r="116" spans="1:31" ht="18" customHeight="1" thickBot="1">
      <c r="A116" s="506"/>
      <c r="B116" s="510" t="s">
        <v>254</v>
      </c>
      <c r="C116" s="511"/>
      <c r="D116" s="317">
        <v>5.8</v>
      </c>
      <c r="E116" s="317">
        <v>1.4</v>
      </c>
      <c r="F116" s="317">
        <v>4.4000000000000004</v>
      </c>
      <c r="G116" s="317"/>
      <c r="H116" s="317">
        <v>1.4</v>
      </c>
      <c r="I116" s="317">
        <v>4.4000000000000004</v>
      </c>
      <c r="J116" s="317"/>
      <c r="K116" s="387"/>
      <c r="L116" s="317"/>
      <c r="M116" s="507"/>
      <c r="N116" s="621"/>
      <c r="O116" s="621"/>
      <c r="P116" s="621"/>
      <c r="Q116" s="621"/>
      <c r="R116" s="621"/>
      <c r="S116" s="621"/>
      <c r="T116" s="621"/>
      <c r="U116" s="621"/>
      <c r="V116" s="621"/>
      <c r="W116" s="621"/>
      <c r="X116" s="621"/>
      <c r="Y116" s="621"/>
      <c r="Z116" s="621"/>
      <c r="AA116" s="621"/>
      <c r="AB116" s="621"/>
      <c r="AC116" s="622"/>
      <c r="AD116" s="31"/>
      <c r="AE116" s="4"/>
    </row>
    <row r="117" spans="1:31" ht="18" customHeight="1">
      <c r="A117" s="504" t="s">
        <v>153</v>
      </c>
      <c r="B117" s="280" t="s">
        <v>399</v>
      </c>
      <c r="C117" s="512" t="s">
        <v>252</v>
      </c>
      <c r="D117" s="316">
        <v>18</v>
      </c>
      <c r="E117" s="451">
        <v>7</v>
      </c>
      <c r="F117" s="451">
        <v>11</v>
      </c>
      <c r="G117" s="451">
        <v>0</v>
      </c>
      <c r="H117" s="451">
        <v>11</v>
      </c>
      <c r="I117" s="451">
        <v>7</v>
      </c>
      <c r="J117" s="451">
        <v>0</v>
      </c>
      <c r="K117" s="451">
        <v>0</v>
      </c>
      <c r="L117" s="451">
        <v>18</v>
      </c>
      <c r="M117" s="451">
        <v>5</v>
      </c>
      <c r="N117" s="451">
        <v>0</v>
      </c>
      <c r="O117" s="451">
        <v>13</v>
      </c>
      <c r="P117" s="451">
        <v>16</v>
      </c>
      <c r="Q117" s="451">
        <v>0</v>
      </c>
      <c r="R117" s="451">
        <v>0</v>
      </c>
      <c r="S117" s="451">
        <v>0</v>
      </c>
      <c r="T117" s="451">
        <v>2</v>
      </c>
      <c r="U117" s="451">
        <v>2</v>
      </c>
      <c r="V117" s="451">
        <v>16</v>
      </c>
      <c r="W117" s="451">
        <v>0</v>
      </c>
      <c r="X117" s="451">
        <v>0</v>
      </c>
      <c r="Y117" s="451">
        <v>0</v>
      </c>
      <c r="Z117" s="451">
        <v>0</v>
      </c>
      <c r="AA117" s="451">
        <v>0</v>
      </c>
      <c r="AB117" s="451">
        <v>0</v>
      </c>
      <c r="AC117" s="452">
        <v>18</v>
      </c>
      <c r="AD117" s="31"/>
      <c r="AE117" s="4"/>
    </row>
    <row r="118" spans="1:31" ht="18" customHeight="1">
      <c r="A118" s="505"/>
      <c r="B118" s="275" t="s">
        <v>339</v>
      </c>
      <c r="C118" s="514"/>
      <c r="D118" s="316">
        <f>+D117</f>
        <v>18</v>
      </c>
      <c r="E118" s="316">
        <f t="shared" ref="E118:AC118" si="33">+E117</f>
        <v>7</v>
      </c>
      <c r="F118" s="316">
        <f t="shared" si="33"/>
        <v>11</v>
      </c>
      <c r="G118" s="316">
        <f t="shared" si="33"/>
        <v>0</v>
      </c>
      <c r="H118" s="316">
        <f t="shared" si="33"/>
        <v>11</v>
      </c>
      <c r="I118" s="316">
        <f t="shared" si="33"/>
        <v>7</v>
      </c>
      <c r="J118" s="316">
        <f t="shared" ref="J118" si="34">+J117</f>
        <v>0</v>
      </c>
      <c r="K118" s="316">
        <f t="shared" si="33"/>
        <v>0</v>
      </c>
      <c r="L118" s="316">
        <f t="shared" si="33"/>
        <v>18</v>
      </c>
      <c r="M118" s="316">
        <f t="shared" si="33"/>
        <v>5</v>
      </c>
      <c r="N118" s="316">
        <f t="shared" si="33"/>
        <v>0</v>
      </c>
      <c r="O118" s="316">
        <f t="shared" si="33"/>
        <v>13</v>
      </c>
      <c r="P118" s="316">
        <f t="shared" si="33"/>
        <v>16</v>
      </c>
      <c r="Q118" s="316">
        <f t="shared" si="33"/>
        <v>0</v>
      </c>
      <c r="R118" s="316">
        <f t="shared" si="33"/>
        <v>0</v>
      </c>
      <c r="S118" s="316">
        <f t="shared" si="33"/>
        <v>0</v>
      </c>
      <c r="T118" s="316">
        <f t="shared" si="33"/>
        <v>2</v>
      </c>
      <c r="U118" s="316">
        <f t="shared" si="33"/>
        <v>2</v>
      </c>
      <c r="V118" s="316">
        <f t="shared" si="33"/>
        <v>16</v>
      </c>
      <c r="W118" s="316">
        <f t="shared" si="33"/>
        <v>0</v>
      </c>
      <c r="X118" s="316">
        <f t="shared" si="33"/>
        <v>0</v>
      </c>
      <c r="Y118" s="316">
        <f t="shared" si="33"/>
        <v>0</v>
      </c>
      <c r="Z118" s="316">
        <f t="shared" si="33"/>
        <v>0</v>
      </c>
      <c r="AA118" s="316">
        <f t="shared" si="33"/>
        <v>0</v>
      </c>
      <c r="AB118" s="316">
        <f t="shared" si="33"/>
        <v>0</v>
      </c>
      <c r="AC118" s="393">
        <f t="shared" si="33"/>
        <v>18</v>
      </c>
      <c r="AD118" s="31"/>
      <c r="AE118" s="4"/>
    </row>
    <row r="119" spans="1:31" ht="18" customHeight="1" thickBot="1">
      <c r="A119" s="506"/>
      <c r="B119" s="510" t="s">
        <v>254</v>
      </c>
      <c r="C119" s="511"/>
      <c r="D119" s="317">
        <v>12</v>
      </c>
      <c r="E119" s="317">
        <v>4</v>
      </c>
      <c r="F119" s="317">
        <v>8</v>
      </c>
      <c r="G119" s="317">
        <v>0</v>
      </c>
      <c r="H119" s="317">
        <v>8</v>
      </c>
      <c r="I119" s="317">
        <v>4</v>
      </c>
      <c r="J119" s="317">
        <v>0</v>
      </c>
      <c r="K119" s="317">
        <v>0</v>
      </c>
      <c r="L119" s="317">
        <v>12</v>
      </c>
      <c r="M119" s="554"/>
      <c r="N119" s="623"/>
      <c r="O119" s="623"/>
      <c r="P119" s="623"/>
      <c r="Q119" s="623"/>
      <c r="R119" s="623"/>
      <c r="S119" s="623"/>
      <c r="T119" s="623"/>
      <c r="U119" s="623"/>
      <c r="V119" s="623"/>
      <c r="W119" s="623"/>
      <c r="X119" s="623"/>
      <c r="Y119" s="623"/>
      <c r="Z119" s="623"/>
      <c r="AA119" s="623"/>
      <c r="AB119" s="623"/>
      <c r="AC119" s="624"/>
      <c r="AD119" s="31"/>
      <c r="AE119" s="4"/>
    </row>
    <row r="120" spans="1:31" ht="17.25">
      <c r="A120" s="162"/>
      <c r="B120" s="24"/>
      <c r="C120" s="33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453"/>
      <c r="O120" s="453"/>
      <c r="P120" s="453"/>
      <c r="Q120" s="453"/>
      <c r="R120" s="453"/>
      <c r="S120" s="453"/>
      <c r="T120" s="453"/>
      <c r="U120" s="453"/>
      <c r="V120" s="453"/>
      <c r="W120" s="453"/>
      <c r="X120" s="453"/>
      <c r="Y120" s="453"/>
      <c r="Z120" s="453"/>
      <c r="AA120" s="453"/>
      <c r="AB120" s="453"/>
      <c r="AC120" s="453"/>
      <c r="AD120" s="31"/>
      <c r="AE120" s="4"/>
    </row>
    <row r="121" spans="1:31" ht="17.25">
      <c r="A121" s="162"/>
      <c r="B121" s="24"/>
      <c r="C121" s="33"/>
      <c r="D121" s="27"/>
      <c r="E121" s="28"/>
      <c r="F121" s="27"/>
      <c r="G121" s="27"/>
      <c r="H121" s="27"/>
      <c r="I121" s="27"/>
      <c r="J121" s="27"/>
      <c r="K121" s="27"/>
      <c r="L121" s="27"/>
      <c r="M121" s="29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1"/>
      <c r="AE121" s="4"/>
    </row>
    <row r="122" spans="1:31" ht="17.25">
      <c r="A122" s="162"/>
      <c r="B122" s="24"/>
      <c r="C122" s="33"/>
      <c r="D122" s="27"/>
      <c r="E122" s="28"/>
      <c r="F122" s="27"/>
      <c r="G122" s="27"/>
      <c r="H122" s="27"/>
      <c r="I122" s="27"/>
      <c r="J122" s="27"/>
      <c r="K122" s="27"/>
      <c r="L122" s="27"/>
      <c r="M122" s="29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1"/>
      <c r="AE122" s="4"/>
    </row>
    <row r="123" spans="1:31" ht="30" customHeight="1">
      <c r="A123" s="26"/>
      <c r="B123" s="24"/>
      <c r="C123" s="33"/>
      <c r="D123" s="27"/>
      <c r="E123" s="28"/>
      <c r="F123" s="27"/>
      <c r="G123" s="27"/>
      <c r="H123" s="27"/>
      <c r="I123" s="27"/>
      <c r="J123" s="27"/>
      <c r="K123" s="27"/>
      <c r="L123" s="27"/>
      <c r="M123" s="29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1"/>
      <c r="AE123" s="4"/>
    </row>
    <row r="124" spans="1:31" ht="30" customHeight="1">
      <c r="A124" s="26"/>
      <c r="B124" s="24"/>
      <c r="C124" s="33"/>
      <c r="D124" s="27"/>
      <c r="E124" s="28"/>
      <c r="F124" s="27"/>
      <c r="G124" s="27"/>
      <c r="H124" s="27"/>
      <c r="I124" s="27"/>
      <c r="J124" s="27"/>
      <c r="K124" s="27"/>
      <c r="L124" s="27"/>
      <c r="M124" s="29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1"/>
      <c r="AE124" s="4"/>
    </row>
    <row r="125" spans="1:31" ht="30" customHeight="1">
      <c r="A125" s="26"/>
      <c r="B125" s="24"/>
      <c r="C125" s="33"/>
      <c r="D125" s="27"/>
      <c r="E125" s="28"/>
      <c r="F125" s="27"/>
      <c r="G125" s="27"/>
      <c r="H125" s="27"/>
      <c r="I125" s="27"/>
      <c r="J125" s="27"/>
      <c r="K125" s="27"/>
      <c r="L125" s="27"/>
      <c r="M125" s="29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1"/>
      <c r="AE125" s="4"/>
    </row>
    <row r="126" spans="1:31" ht="30" customHeight="1">
      <c r="A126" s="26"/>
      <c r="B126" s="24"/>
      <c r="C126" s="33"/>
      <c r="D126" s="27"/>
      <c r="E126" s="28"/>
      <c r="F126" s="27"/>
      <c r="G126" s="27"/>
      <c r="H126" s="27"/>
      <c r="I126" s="27"/>
      <c r="J126" s="27"/>
      <c r="K126" s="27"/>
      <c r="L126" s="27"/>
      <c r="M126" s="29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1"/>
      <c r="AE126" s="4"/>
    </row>
    <row r="127" spans="1:31" ht="30" customHeight="1">
      <c r="A127" s="26"/>
      <c r="B127" s="24"/>
      <c r="C127" s="33"/>
      <c r="D127" s="27"/>
      <c r="E127" s="28"/>
      <c r="F127" s="27"/>
      <c r="G127" s="27"/>
      <c r="H127" s="27"/>
      <c r="I127" s="27"/>
      <c r="J127" s="27"/>
      <c r="K127" s="27"/>
      <c r="L127" s="27"/>
      <c r="M127" s="29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1"/>
      <c r="AE127" s="4"/>
    </row>
    <row r="128" spans="1:31" ht="30" customHeight="1">
      <c r="A128" s="26"/>
      <c r="B128" s="24"/>
      <c r="C128" s="33"/>
      <c r="D128" s="27"/>
      <c r="E128" s="28"/>
      <c r="F128" s="27"/>
      <c r="G128" s="27"/>
      <c r="H128" s="27"/>
      <c r="I128" s="27"/>
      <c r="J128" s="27"/>
      <c r="K128" s="27"/>
      <c r="L128" s="27"/>
      <c r="M128" s="29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1"/>
      <c r="AE128" s="4"/>
    </row>
    <row r="129" spans="1:31" ht="30" customHeight="1">
      <c r="A129" s="26"/>
      <c r="B129" s="24"/>
      <c r="C129" s="33"/>
      <c r="D129" s="27"/>
      <c r="E129" s="28"/>
      <c r="F129" s="27"/>
      <c r="G129" s="27"/>
      <c r="H129" s="27"/>
      <c r="I129" s="27"/>
      <c r="J129" s="27"/>
      <c r="K129" s="27"/>
      <c r="L129" s="27"/>
      <c r="M129" s="29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1"/>
      <c r="AE129" s="4"/>
    </row>
    <row r="130" spans="1:31" ht="30" customHeight="1">
      <c r="A130" s="26"/>
      <c r="B130" s="24"/>
      <c r="C130" s="33"/>
      <c r="D130" s="27"/>
      <c r="E130" s="28"/>
      <c r="F130" s="27"/>
      <c r="G130" s="27"/>
      <c r="H130" s="27"/>
      <c r="I130" s="27"/>
      <c r="J130" s="27"/>
      <c r="K130" s="27"/>
      <c r="L130" s="27"/>
      <c r="M130" s="29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1"/>
      <c r="AE130" s="4"/>
    </row>
    <row r="131" spans="1:31" ht="30" customHeight="1">
      <c r="A131" s="26"/>
      <c r="B131" s="24"/>
      <c r="C131" s="33"/>
      <c r="D131" s="27"/>
      <c r="E131" s="28"/>
      <c r="F131" s="27"/>
      <c r="G131" s="27"/>
      <c r="H131" s="27"/>
      <c r="I131" s="27"/>
      <c r="J131" s="27"/>
      <c r="K131" s="27"/>
      <c r="L131" s="27"/>
      <c r="M131" s="29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1"/>
      <c r="AE131" s="4"/>
    </row>
    <row r="132" spans="1:31" ht="30" customHeight="1">
      <c r="A132" s="26"/>
      <c r="B132" s="24"/>
      <c r="C132" s="33"/>
      <c r="D132" s="27"/>
      <c r="E132" s="28"/>
      <c r="F132" s="27"/>
      <c r="G132" s="27"/>
      <c r="H132" s="27"/>
      <c r="I132" s="27"/>
      <c r="J132" s="27"/>
      <c r="K132" s="27"/>
      <c r="L132" s="27"/>
      <c r="M132" s="29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1"/>
      <c r="AE132" s="4"/>
    </row>
    <row r="133" spans="1:31" ht="30" customHeight="1">
      <c r="A133" s="26"/>
      <c r="B133" s="24"/>
      <c r="C133" s="33"/>
      <c r="D133" s="27"/>
      <c r="E133" s="28"/>
      <c r="F133" s="27"/>
      <c r="G133" s="27"/>
      <c r="H133" s="27"/>
      <c r="I133" s="27"/>
      <c r="J133" s="27"/>
      <c r="K133" s="27"/>
      <c r="L133" s="27"/>
      <c r="M133" s="29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1"/>
      <c r="AE133" s="4"/>
    </row>
    <row r="134" spans="1:31" ht="30" customHeight="1">
      <c r="A134" s="26"/>
      <c r="B134" s="24"/>
      <c r="C134" s="33"/>
      <c r="D134" s="27"/>
      <c r="E134" s="28"/>
      <c r="F134" s="27"/>
      <c r="G134" s="27"/>
      <c r="H134" s="27"/>
      <c r="I134" s="27"/>
      <c r="J134" s="27"/>
      <c r="K134" s="27"/>
      <c r="L134" s="27"/>
      <c r="M134" s="29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1"/>
      <c r="AE134" s="4"/>
    </row>
    <row r="135" spans="1:31" ht="30" customHeight="1">
      <c r="A135" s="26"/>
      <c r="B135" s="24"/>
      <c r="C135" s="33"/>
      <c r="D135" s="27"/>
      <c r="E135" s="28"/>
      <c r="F135" s="27"/>
      <c r="G135" s="27"/>
      <c r="H135" s="27"/>
      <c r="I135" s="27"/>
      <c r="J135" s="27"/>
      <c r="K135" s="27"/>
      <c r="L135" s="27"/>
      <c r="M135" s="29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1"/>
      <c r="AE135" s="4"/>
    </row>
    <row r="136" spans="1:31" ht="30" customHeight="1">
      <c r="A136" s="26"/>
      <c r="B136" s="24"/>
      <c r="C136" s="33"/>
      <c r="D136" s="27"/>
      <c r="E136" s="28"/>
      <c r="F136" s="27"/>
      <c r="G136" s="27"/>
      <c r="H136" s="27"/>
      <c r="I136" s="27"/>
      <c r="J136" s="27"/>
      <c r="K136" s="27"/>
      <c r="L136" s="27"/>
      <c r="M136" s="29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1"/>
      <c r="AE136" s="4"/>
    </row>
    <row r="137" spans="1:31" ht="30" customHeight="1">
      <c r="A137" s="26"/>
      <c r="B137" s="24"/>
      <c r="C137" s="33"/>
      <c r="D137" s="27"/>
      <c r="E137" s="28"/>
      <c r="F137" s="27"/>
      <c r="G137" s="27"/>
      <c r="H137" s="27"/>
      <c r="I137" s="27"/>
      <c r="J137" s="27"/>
      <c r="K137" s="27"/>
      <c r="L137" s="27"/>
      <c r="M137" s="29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1"/>
      <c r="AE137" s="4"/>
    </row>
    <row r="138" spans="1:31" ht="30" customHeight="1">
      <c r="A138" s="26"/>
      <c r="B138" s="24"/>
      <c r="C138" s="33"/>
      <c r="D138" s="27"/>
      <c r="E138" s="28"/>
      <c r="F138" s="27"/>
      <c r="G138" s="27"/>
      <c r="H138" s="27"/>
      <c r="I138" s="27"/>
      <c r="J138" s="27"/>
      <c r="K138" s="27"/>
      <c r="L138" s="27"/>
      <c r="M138" s="29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1"/>
      <c r="AE138" s="4"/>
    </row>
    <row r="139" spans="1:31" ht="30" customHeight="1">
      <c r="A139" s="26"/>
      <c r="B139" s="24"/>
      <c r="C139" s="33"/>
      <c r="D139" s="27"/>
      <c r="E139" s="28"/>
      <c r="F139" s="27"/>
      <c r="G139" s="27"/>
      <c r="H139" s="27"/>
      <c r="I139" s="27"/>
      <c r="J139" s="27"/>
      <c r="K139" s="27"/>
      <c r="L139" s="27"/>
      <c r="M139" s="29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4"/>
      <c r="AE139" s="4"/>
    </row>
    <row r="140" spans="1:31" ht="30" customHeight="1">
      <c r="A140" s="26"/>
      <c r="B140" s="24"/>
      <c r="C140" s="33"/>
      <c r="D140" s="27"/>
      <c r="E140" s="28"/>
      <c r="F140" s="27"/>
      <c r="G140" s="27"/>
      <c r="H140" s="27"/>
      <c r="I140" s="27"/>
      <c r="J140" s="27"/>
      <c r="K140" s="27"/>
      <c r="L140" s="27"/>
      <c r="M140" s="29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4"/>
      <c r="AE140" s="4"/>
    </row>
    <row r="141" spans="1:31" ht="30" customHeight="1">
      <c r="A141" s="26"/>
      <c r="B141" s="24"/>
      <c r="C141" s="33"/>
      <c r="D141" s="27"/>
      <c r="E141" s="28"/>
      <c r="F141" s="27"/>
      <c r="G141" s="27"/>
      <c r="H141" s="27"/>
      <c r="I141" s="27"/>
      <c r="J141" s="27"/>
      <c r="K141" s="27"/>
      <c r="L141" s="27"/>
      <c r="M141" s="29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spans="1:31" ht="17.25">
      <c r="A142" s="26"/>
      <c r="B142" s="24"/>
      <c r="C142" s="33"/>
      <c r="D142" s="27"/>
      <c r="E142" s="28"/>
      <c r="F142" s="27"/>
      <c r="G142" s="27"/>
      <c r="H142" s="27"/>
      <c r="I142" s="27"/>
      <c r="J142" s="27"/>
      <c r="K142" s="27"/>
      <c r="L142" s="27"/>
      <c r="M142" s="29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spans="1:31" ht="17.25">
      <c r="A143" s="26"/>
      <c r="B143" s="24"/>
      <c r="C143" s="33"/>
      <c r="D143" s="27"/>
      <c r="E143" s="28"/>
      <c r="F143" s="27"/>
      <c r="G143" s="27"/>
      <c r="H143" s="27"/>
      <c r="I143" s="27"/>
      <c r="J143" s="27"/>
      <c r="K143" s="27"/>
      <c r="L143" s="27"/>
      <c r="M143" s="29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spans="1:31">
      <c r="A144" s="294" t="s">
        <v>88</v>
      </c>
      <c r="B144" s="295"/>
      <c r="C144" s="29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>
      <c r="A145" s="294" t="s">
        <v>89</v>
      </c>
      <c r="B145" s="295"/>
      <c r="C145" s="29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>
      <c r="A146" s="296"/>
      <c r="B146" s="295"/>
      <c r="C146" s="29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>
      <c r="A147" s="296"/>
      <c r="B147" s="295"/>
      <c r="C147" s="29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>
      <c r="A148" s="296"/>
      <c r="B148" s="295"/>
      <c r="C148" s="29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>
      <c r="A149" s="296"/>
      <c r="B149" s="295"/>
      <c r="C149" s="29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>
      <c r="A150" s="296"/>
      <c r="B150" s="295"/>
      <c r="C150" s="29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>
      <c r="A151" s="296"/>
      <c r="B151" s="295"/>
      <c r="C151" s="29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>
      <c r="A152" s="296"/>
      <c r="B152" s="295"/>
      <c r="C152" s="29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>
      <c r="A153" s="296"/>
      <c r="B153" s="295"/>
      <c r="C153" s="29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>
      <c r="A154" s="296"/>
      <c r="B154" s="295"/>
      <c r="C154" s="29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>
      <c r="A155" s="296"/>
      <c r="B155" s="295"/>
      <c r="C155" s="29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>
      <c r="A156" s="296"/>
      <c r="B156" s="295"/>
      <c r="C156" s="29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>
      <c r="A157" s="296"/>
      <c r="B157" s="295"/>
      <c r="C157" s="29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>
      <c r="A158" s="296"/>
      <c r="B158" s="295"/>
      <c r="C158" s="29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>
      <c r="A159" s="296"/>
      <c r="B159" s="295"/>
      <c r="C159" s="29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>
      <c r="A160" s="296"/>
      <c r="B160" s="295"/>
      <c r="C160" s="29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>
      <c r="A161" s="296"/>
      <c r="B161" s="295"/>
      <c r="C161" s="29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>
      <c r="A162" s="296"/>
      <c r="B162" s="295"/>
      <c r="C162" s="29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>
      <c r="A163" s="296"/>
      <c r="B163" s="295"/>
      <c r="C163" s="29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>
      <c r="A164" s="296"/>
      <c r="B164" s="295"/>
      <c r="C164" s="29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>
      <c r="A165" s="296"/>
      <c r="B165" s="295"/>
      <c r="C165" s="29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>
      <c r="A166" s="296"/>
      <c r="B166" s="295"/>
      <c r="C166" s="29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>
      <c r="A167" s="296"/>
      <c r="B167" s="295"/>
      <c r="C167" s="29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>
      <c r="A168" s="296"/>
      <c r="B168" s="295"/>
      <c r="C168" s="29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>
      <c r="A169" s="296"/>
      <c r="B169" s="295"/>
      <c r="C169" s="29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>
      <c r="A170" s="296"/>
      <c r="B170" s="295"/>
      <c r="C170" s="29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>
      <c r="A171" s="296"/>
      <c r="B171" s="295"/>
      <c r="C171" s="29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>
      <c r="A172" s="296"/>
      <c r="B172" s="295"/>
      <c r="C172" s="29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>
      <c r="A173" s="296"/>
      <c r="B173" s="295"/>
      <c r="C173" s="29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>
      <c r="A174" s="296"/>
      <c r="B174" s="295"/>
      <c r="C174" s="29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>
      <c r="A175" s="296"/>
      <c r="B175" s="295"/>
      <c r="C175" s="29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>
      <c r="A176" s="296"/>
      <c r="B176" s="295"/>
      <c r="C176" s="29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>
      <c r="A177" s="296"/>
      <c r="B177" s="295"/>
      <c r="C177" s="29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>
      <c r="A178" s="296"/>
      <c r="B178" s="295"/>
      <c r="C178" s="29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>
      <c r="A179" s="296"/>
      <c r="B179" s="295"/>
      <c r="C179" s="29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>
      <c r="A180" s="296"/>
      <c r="B180" s="295"/>
      <c r="C180" s="29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>
      <c r="A181" s="296"/>
      <c r="B181" s="295"/>
      <c r="C181" s="29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>
      <c r="A182" s="296"/>
      <c r="B182" s="295"/>
      <c r="C182" s="29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>
      <c r="A183" s="296"/>
      <c r="B183" s="295"/>
      <c r="C183" s="29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>
      <c r="A184" s="296"/>
      <c r="B184" s="295"/>
      <c r="C184" s="29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>
      <c r="A185" s="296"/>
      <c r="B185" s="295"/>
      <c r="C185" s="29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</sheetData>
  <mergeCells count="93">
    <mergeCell ref="C47:C48"/>
    <mergeCell ref="A107:A116"/>
    <mergeCell ref="C107:C115"/>
    <mergeCell ref="M80:AC80"/>
    <mergeCell ref="M94:AC94"/>
    <mergeCell ref="A81:A85"/>
    <mergeCell ref="A76:A80"/>
    <mergeCell ref="A86:A94"/>
    <mergeCell ref="A50:A54"/>
    <mergeCell ref="A55:A64"/>
    <mergeCell ref="M119:AC119"/>
    <mergeCell ref="B31:B32"/>
    <mergeCell ref="M32:AC32"/>
    <mergeCell ref="M85:AC85"/>
    <mergeCell ref="B85:C85"/>
    <mergeCell ref="B54:C54"/>
    <mergeCell ref="M54:AC54"/>
    <mergeCell ref="C55:C63"/>
    <mergeCell ref="B75:C75"/>
    <mergeCell ref="C101:C105"/>
    <mergeCell ref="B106:C106"/>
    <mergeCell ref="C50:C53"/>
    <mergeCell ref="M36:AC36"/>
    <mergeCell ref="B49:C49"/>
    <mergeCell ref="M49:AC49"/>
    <mergeCell ref="M46:AC46"/>
    <mergeCell ref="A117:A119"/>
    <mergeCell ref="C117:C118"/>
    <mergeCell ref="B119:C119"/>
    <mergeCell ref="M64:AC64"/>
    <mergeCell ref="M116:AC116"/>
    <mergeCell ref="C86:C93"/>
    <mergeCell ref="B94:C94"/>
    <mergeCell ref="B116:C116"/>
    <mergeCell ref="M106:AC106"/>
    <mergeCell ref="C76:C79"/>
    <mergeCell ref="B80:C80"/>
    <mergeCell ref="C81:C84"/>
    <mergeCell ref="C65:C74"/>
    <mergeCell ref="B64:C64"/>
    <mergeCell ref="A101:A106"/>
    <mergeCell ref="A65:A75"/>
    <mergeCell ref="M16:AC16"/>
    <mergeCell ref="B27:B28"/>
    <mergeCell ref="M28:AC28"/>
    <mergeCell ref="A17:B18"/>
    <mergeCell ref="M18:AC18"/>
    <mergeCell ref="M41:AC41"/>
    <mergeCell ref="C37:C40"/>
    <mergeCell ref="B36:C36"/>
    <mergeCell ref="A95:A100"/>
    <mergeCell ref="M100:AC100"/>
    <mergeCell ref="C95:C99"/>
    <mergeCell ref="B100:C100"/>
    <mergeCell ref="M75:AC75"/>
    <mergeCell ref="A33:A36"/>
    <mergeCell ref="C33:C35"/>
    <mergeCell ref="A42:A46"/>
    <mergeCell ref="C42:C45"/>
    <mergeCell ref="B46:C46"/>
    <mergeCell ref="B41:C41"/>
    <mergeCell ref="A37:A41"/>
    <mergeCell ref="A47:A49"/>
    <mergeCell ref="A2:A10"/>
    <mergeCell ref="AA2:AC2"/>
    <mergeCell ref="H2:K2"/>
    <mergeCell ref="M2:O2"/>
    <mergeCell ref="P2:T2"/>
    <mergeCell ref="P3:R4"/>
    <mergeCell ref="T6:T9"/>
    <mergeCell ref="M4:M8"/>
    <mergeCell ref="N4:O4"/>
    <mergeCell ref="N6:N8"/>
    <mergeCell ref="O6:O9"/>
    <mergeCell ref="V3:Z3"/>
    <mergeCell ref="U2:Z2"/>
    <mergeCell ref="E2:G3"/>
    <mergeCell ref="A11:B12"/>
    <mergeCell ref="M12:AC12"/>
    <mergeCell ref="B29:B30"/>
    <mergeCell ref="M30:AC30"/>
    <mergeCell ref="A19:A32"/>
    <mergeCell ref="B19:B20"/>
    <mergeCell ref="M20:AC20"/>
    <mergeCell ref="B21:B22"/>
    <mergeCell ref="M22:AC22"/>
    <mergeCell ref="B23:B24"/>
    <mergeCell ref="M24:AC24"/>
    <mergeCell ref="B25:B26"/>
    <mergeCell ref="M26:AC26"/>
    <mergeCell ref="A13:B14"/>
    <mergeCell ref="M14:AC14"/>
    <mergeCell ref="A15:B16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70" fitToWidth="2" fitToHeight="3" pageOrder="overThenDown" orientation="portrait" useFirstPageNumber="1" r:id="rId1"/>
  <headerFooter scaleWithDoc="0" alignWithMargins="0">
    <oddFooter>&amp;C&amp;"-,標準"&amp;11-&amp;P -</oddFooter>
  </headerFooter>
  <rowBreaks count="2" manualBreakCount="2">
    <brk id="49" max="28" man="1"/>
    <brk id="94" max="28" man="1"/>
  </rowBreaks>
  <colBreaks count="1" manualBreakCount="1">
    <brk id="12" max="1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1:AD85"/>
  <sheetViews>
    <sheetView view="pageBreakPreview" zoomScale="55" zoomScaleNormal="75" zoomScaleSheetLayoutView="55" workbookViewId="0">
      <pane xSplit="2" ySplit="10" topLeftCell="C11" activePane="bottomRight" state="frozen"/>
      <selection activeCell="B112" sqref="B112"/>
      <selection pane="topRight" activeCell="B112" sqref="B112"/>
      <selection pane="bottomLeft" activeCell="B112" sqref="B112"/>
      <selection pane="bottomRight" activeCell="A28" sqref="A28:XFD32"/>
    </sheetView>
  </sheetViews>
  <sheetFormatPr defaultColWidth="10.625" defaultRowHeight="14.25"/>
  <cols>
    <col min="1" max="1" width="5" style="1" customWidth="1"/>
    <col min="2" max="2" width="15.375" style="125" customWidth="1"/>
    <col min="3" max="3" width="14" style="125" customWidth="1"/>
    <col min="4" max="4" width="10.25" style="1" customWidth="1"/>
    <col min="5" max="28" width="7.375" style="1" customWidth="1"/>
    <col min="29" max="30" width="12.625" style="1" customWidth="1"/>
    <col min="31" max="40" width="4.625" style="1" customWidth="1"/>
    <col min="41" max="16384" width="10.625" style="1"/>
  </cols>
  <sheetData>
    <row r="1" spans="1:30" s="146" customFormat="1" ht="30" customHeight="1" thickBot="1">
      <c r="A1" s="140" t="s">
        <v>114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 t="s">
        <v>0</v>
      </c>
      <c r="T1" s="142"/>
      <c r="U1" s="143"/>
      <c r="V1" s="143"/>
      <c r="W1" s="143"/>
      <c r="X1" s="143"/>
    </row>
    <row r="2" spans="1:30" ht="18.75" customHeight="1">
      <c r="A2" s="580" t="s">
        <v>91</v>
      </c>
      <c r="B2" s="36"/>
      <c r="C2" s="36"/>
      <c r="D2" s="36"/>
      <c r="E2" s="610" t="s">
        <v>122</v>
      </c>
      <c r="F2" s="611"/>
      <c r="G2" s="612"/>
      <c r="H2" s="586" t="s">
        <v>117</v>
      </c>
      <c r="I2" s="587"/>
      <c r="J2" s="587"/>
      <c r="K2" s="630"/>
      <c r="L2" s="586" t="s">
        <v>60</v>
      </c>
      <c r="M2" s="587"/>
      <c r="N2" s="588"/>
      <c r="O2" s="589" t="s">
        <v>77</v>
      </c>
      <c r="P2" s="587"/>
      <c r="Q2" s="587"/>
      <c r="R2" s="587"/>
      <c r="S2" s="587"/>
      <c r="T2" s="608" t="s">
        <v>204</v>
      </c>
      <c r="U2" s="584"/>
      <c r="V2" s="584"/>
      <c r="W2" s="584"/>
      <c r="X2" s="584"/>
      <c r="Y2" s="609"/>
      <c r="Z2" s="583" t="s">
        <v>52</v>
      </c>
      <c r="AA2" s="584"/>
      <c r="AB2" s="585"/>
      <c r="AC2" s="31"/>
      <c r="AD2" s="4"/>
    </row>
    <row r="3" spans="1:30" ht="18.75" customHeight="1">
      <c r="A3" s="627"/>
      <c r="B3" s="37"/>
      <c r="C3" s="37"/>
      <c r="D3" s="37" t="s">
        <v>18</v>
      </c>
      <c r="E3" s="613"/>
      <c r="F3" s="614"/>
      <c r="G3" s="615"/>
      <c r="H3" s="63"/>
      <c r="I3" s="37"/>
      <c r="J3" s="37"/>
      <c r="K3" s="494"/>
      <c r="L3" s="135"/>
      <c r="M3" s="65"/>
      <c r="N3" s="63"/>
      <c r="O3" s="590" t="s">
        <v>78</v>
      </c>
      <c r="P3" s="591"/>
      <c r="Q3" s="592"/>
      <c r="R3" s="187" t="s">
        <v>199</v>
      </c>
      <c r="S3" s="37" t="s">
        <v>21</v>
      </c>
      <c r="T3" s="66" t="s">
        <v>205</v>
      </c>
      <c r="U3" s="605" t="s">
        <v>203</v>
      </c>
      <c r="V3" s="606"/>
      <c r="W3" s="606"/>
      <c r="X3" s="606"/>
      <c r="Y3" s="607"/>
      <c r="Z3" s="81" t="s">
        <v>73</v>
      </c>
      <c r="AA3" s="41"/>
      <c r="AB3" s="67"/>
      <c r="AC3" s="31"/>
      <c r="AD3" s="4"/>
    </row>
    <row r="4" spans="1:30" ht="18.75" customHeight="1">
      <c r="A4" s="627"/>
      <c r="B4" s="37"/>
      <c r="C4" s="37"/>
      <c r="D4" s="37" t="s">
        <v>0</v>
      </c>
      <c r="E4" s="229"/>
      <c r="F4" s="37"/>
      <c r="G4" s="66"/>
      <c r="H4" s="63" t="s">
        <v>19</v>
      </c>
      <c r="I4" s="37" t="s">
        <v>20</v>
      </c>
      <c r="J4" s="37" t="s">
        <v>196</v>
      </c>
      <c r="K4" s="64" t="s">
        <v>21</v>
      </c>
      <c r="L4" s="598" t="s">
        <v>63</v>
      </c>
      <c r="M4" s="634" t="s">
        <v>61</v>
      </c>
      <c r="N4" s="603"/>
      <c r="O4" s="593"/>
      <c r="P4" s="594"/>
      <c r="Q4" s="595"/>
      <c r="R4" s="187" t="s">
        <v>200</v>
      </c>
      <c r="S4" s="37" t="s">
        <v>31</v>
      </c>
      <c r="T4" s="37" t="s">
        <v>206</v>
      </c>
      <c r="U4" s="37" t="s">
        <v>22</v>
      </c>
      <c r="V4" s="37" t="s">
        <v>23</v>
      </c>
      <c r="W4" s="63"/>
      <c r="X4" s="63"/>
      <c r="Y4" s="63"/>
      <c r="Z4" s="69" t="s">
        <v>79</v>
      </c>
      <c r="AA4" s="70" t="s">
        <v>80</v>
      </c>
      <c r="AB4" s="71" t="s">
        <v>50</v>
      </c>
      <c r="AC4" s="31"/>
      <c r="AD4" s="4"/>
    </row>
    <row r="5" spans="1:30" ht="18.75" customHeight="1">
      <c r="A5" s="627"/>
      <c r="B5" s="37"/>
      <c r="C5" s="37"/>
      <c r="D5" s="37" t="s">
        <v>25</v>
      </c>
      <c r="E5" s="229" t="s">
        <v>26</v>
      </c>
      <c r="F5" s="37" t="s">
        <v>27</v>
      </c>
      <c r="G5" s="64" t="s">
        <v>28</v>
      </c>
      <c r="H5" s="63" t="s">
        <v>29</v>
      </c>
      <c r="I5" s="37" t="s">
        <v>30</v>
      </c>
      <c r="J5" s="37" t="s">
        <v>197</v>
      </c>
      <c r="K5" s="64" t="s">
        <v>31</v>
      </c>
      <c r="L5" s="599"/>
      <c r="M5" s="72"/>
      <c r="N5" s="73"/>
      <c r="O5" s="37"/>
      <c r="P5" s="74"/>
      <c r="Q5" s="37"/>
      <c r="R5" s="37" t="s">
        <v>201</v>
      </c>
      <c r="S5" s="37" t="s">
        <v>34</v>
      </c>
      <c r="T5" s="37" t="s">
        <v>207</v>
      </c>
      <c r="U5" s="37" t="s">
        <v>118</v>
      </c>
      <c r="V5" s="37" t="s">
        <v>59</v>
      </c>
      <c r="W5" s="66" t="s">
        <v>209</v>
      </c>
      <c r="X5" s="66" t="s">
        <v>210</v>
      </c>
      <c r="Y5" s="66" t="s">
        <v>212</v>
      </c>
      <c r="Z5" s="69" t="s">
        <v>73</v>
      </c>
      <c r="AA5" s="70" t="s">
        <v>82</v>
      </c>
      <c r="AB5" s="71"/>
      <c r="AC5" s="31"/>
      <c r="AD5" s="4"/>
    </row>
    <row r="6" spans="1:30" ht="18.75" customHeight="1">
      <c r="A6" s="627"/>
      <c r="B6" s="37" t="s">
        <v>4</v>
      </c>
      <c r="C6" s="37" t="s">
        <v>99</v>
      </c>
      <c r="D6" s="37" t="s">
        <v>0</v>
      </c>
      <c r="E6" s="229"/>
      <c r="F6" s="37" t="s">
        <v>32</v>
      </c>
      <c r="G6" s="64" t="s">
        <v>32</v>
      </c>
      <c r="H6" s="63" t="s">
        <v>33</v>
      </c>
      <c r="I6" s="37" t="s">
        <v>20</v>
      </c>
      <c r="J6" s="37" t="s">
        <v>198</v>
      </c>
      <c r="K6" s="64" t="s">
        <v>34</v>
      </c>
      <c r="L6" s="599"/>
      <c r="M6" s="604" t="s">
        <v>62</v>
      </c>
      <c r="N6" s="596" t="s">
        <v>64</v>
      </c>
      <c r="O6" s="37" t="s">
        <v>24</v>
      </c>
      <c r="P6" s="75" t="s">
        <v>48</v>
      </c>
      <c r="Q6" s="37" t="s">
        <v>1</v>
      </c>
      <c r="R6" s="37"/>
      <c r="S6" s="596" t="s">
        <v>202</v>
      </c>
      <c r="T6" s="188" t="s">
        <v>58</v>
      </c>
      <c r="U6" s="37" t="s">
        <v>83</v>
      </c>
      <c r="V6" s="37" t="s">
        <v>83</v>
      </c>
      <c r="W6" s="190" t="s">
        <v>210</v>
      </c>
      <c r="X6" s="69" t="s">
        <v>211</v>
      </c>
      <c r="Y6" s="69" t="s">
        <v>213</v>
      </c>
      <c r="Z6" s="69" t="s">
        <v>84</v>
      </c>
      <c r="AA6" s="70" t="s">
        <v>85</v>
      </c>
      <c r="AB6" s="71" t="s">
        <v>51</v>
      </c>
      <c r="AC6" s="121"/>
      <c r="AD6" s="4"/>
    </row>
    <row r="7" spans="1:30" ht="18.75" customHeight="1">
      <c r="A7" s="627"/>
      <c r="B7" s="37"/>
      <c r="C7" s="37"/>
      <c r="D7" s="37" t="s">
        <v>0</v>
      </c>
      <c r="E7" s="229"/>
      <c r="F7" s="37" t="s">
        <v>28</v>
      </c>
      <c r="G7" s="64" t="s">
        <v>35</v>
      </c>
      <c r="H7" s="63" t="s">
        <v>36</v>
      </c>
      <c r="I7" s="37" t="s">
        <v>37</v>
      </c>
      <c r="J7" s="37"/>
      <c r="K7" s="64"/>
      <c r="L7" s="599"/>
      <c r="M7" s="603"/>
      <c r="N7" s="597"/>
      <c r="O7" s="37" t="s">
        <v>38</v>
      </c>
      <c r="P7" s="37" t="s">
        <v>100</v>
      </c>
      <c r="Q7" s="37" t="s">
        <v>39</v>
      </c>
      <c r="R7" s="37"/>
      <c r="S7" s="597"/>
      <c r="T7" s="189"/>
      <c r="U7" s="37" t="s">
        <v>58</v>
      </c>
      <c r="V7" s="37" t="s">
        <v>58</v>
      </c>
      <c r="W7" s="190"/>
      <c r="X7" s="69"/>
      <c r="Y7" s="69" t="s">
        <v>214</v>
      </c>
      <c r="Z7" s="69"/>
      <c r="AA7" s="70" t="s">
        <v>86</v>
      </c>
      <c r="AB7" s="71"/>
      <c r="AC7" s="31"/>
      <c r="AD7" s="4"/>
    </row>
    <row r="8" spans="1:30" ht="18.75" customHeight="1">
      <c r="A8" s="627"/>
      <c r="B8" s="37"/>
      <c r="C8" s="37"/>
      <c r="D8" s="37" t="s">
        <v>0</v>
      </c>
      <c r="E8" s="229" t="s">
        <v>40</v>
      </c>
      <c r="F8" s="37" t="s">
        <v>40</v>
      </c>
      <c r="G8" s="64" t="s">
        <v>40</v>
      </c>
      <c r="H8" s="63"/>
      <c r="I8" s="37"/>
      <c r="J8" s="37"/>
      <c r="K8" s="64"/>
      <c r="L8" s="599"/>
      <c r="M8" s="603"/>
      <c r="N8" s="597"/>
      <c r="O8" s="37" t="s">
        <v>41</v>
      </c>
      <c r="P8" s="37" t="s">
        <v>101</v>
      </c>
      <c r="Q8" s="37" t="s">
        <v>41</v>
      </c>
      <c r="R8" s="37"/>
      <c r="S8" s="597"/>
      <c r="T8" s="189"/>
      <c r="U8" s="37" t="s">
        <v>0</v>
      </c>
      <c r="V8" s="37"/>
      <c r="W8" s="190"/>
      <c r="X8" s="69"/>
      <c r="Y8" s="69"/>
      <c r="Z8" s="69"/>
      <c r="AA8" s="70"/>
      <c r="AB8" s="71"/>
      <c r="AC8" s="31"/>
      <c r="AD8" s="4"/>
    </row>
    <row r="9" spans="1:30" ht="18.75" customHeight="1">
      <c r="A9" s="627"/>
      <c r="B9" s="37"/>
      <c r="C9" s="37"/>
      <c r="D9" s="37" t="s">
        <v>73</v>
      </c>
      <c r="E9" s="229"/>
      <c r="F9" s="37"/>
      <c r="G9" s="64"/>
      <c r="H9" s="63"/>
      <c r="I9" s="37"/>
      <c r="J9" s="37"/>
      <c r="K9" s="64"/>
      <c r="L9" s="190"/>
      <c r="M9" s="63"/>
      <c r="N9" s="597"/>
      <c r="O9" s="37"/>
      <c r="P9" s="37" t="s">
        <v>49</v>
      </c>
      <c r="Q9" s="37"/>
      <c r="R9" s="37"/>
      <c r="S9" s="597"/>
      <c r="T9" s="189"/>
      <c r="U9" s="37"/>
      <c r="V9" s="37"/>
      <c r="W9" s="190"/>
      <c r="X9" s="69"/>
      <c r="Y9" s="69"/>
      <c r="Z9" s="69"/>
      <c r="AA9" s="70"/>
      <c r="AB9" s="71"/>
      <c r="AC9" s="31"/>
      <c r="AD9" s="4"/>
    </row>
    <row r="10" spans="1:30" ht="18.75" customHeight="1" thickBot="1">
      <c r="A10" s="628"/>
      <c r="B10" s="38"/>
      <c r="C10" s="39"/>
      <c r="D10" s="76" t="s">
        <v>42</v>
      </c>
      <c r="E10" s="77" t="s">
        <v>43</v>
      </c>
      <c r="F10" s="76" t="s">
        <v>43</v>
      </c>
      <c r="G10" s="78" t="s">
        <v>43</v>
      </c>
      <c r="H10" s="79" t="s">
        <v>43</v>
      </c>
      <c r="I10" s="76" t="s">
        <v>43</v>
      </c>
      <c r="J10" s="76" t="s">
        <v>43</v>
      </c>
      <c r="K10" s="78" t="s">
        <v>43</v>
      </c>
      <c r="L10" s="77" t="s">
        <v>43</v>
      </c>
      <c r="M10" s="76" t="s">
        <v>87</v>
      </c>
      <c r="N10" s="76" t="s">
        <v>43</v>
      </c>
      <c r="O10" s="76" t="s">
        <v>43</v>
      </c>
      <c r="P10" s="76" t="s">
        <v>87</v>
      </c>
      <c r="Q10" s="76" t="s">
        <v>43</v>
      </c>
      <c r="R10" s="76" t="s">
        <v>43</v>
      </c>
      <c r="S10" s="76" t="s">
        <v>43</v>
      </c>
      <c r="T10" s="76" t="s">
        <v>43</v>
      </c>
      <c r="U10" s="76" t="s">
        <v>43</v>
      </c>
      <c r="V10" s="76" t="s">
        <v>43</v>
      </c>
      <c r="W10" s="76" t="s">
        <v>43</v>
      </c>
      <c r="X10" s="76" t="s">
        <v>43</v>
      </c>
      <c r="Y10" s="76" t="s">
        <v>43</v>
      </c>
      <c r="Z10" s="76" t="s">
        <v>43</v>
      </c>
      <c r="AA10" s="76" t="s">
        <v>43</v>
      </c>
      <c r="AB10" s="80" t="s">
        <v>43</v>
      </c>
      <c r="AC10" s="31"/>
      <c r="AD10" s="4"/>
    </row>
    <row r="11" spans="1:30" ht="23.1" customHeight="1">
      <c r="A11" s="524" t="s">
        <v>295</v>
      </c>
      <c r="B11" s="525"/>
      <c r="C11" s="349" t="s">
        <v>192</v>
      </c>
      <c r="D11" s="138">
        <v>2</v>
      </c>
      <c r="E11" s="138" t="s">
        <v>290</v>
      </c>
      <c r="F11" s="138" t="s">
        <v>290</v>
      </c>
      <c r="G11" s="138" t="s">
        <v>290</v>
      </c>
      <c r="H11" s="138" t="s">
        <v>290</v>
      </c>
      <c r="I11" s="138" t="s">
        <v>290</v>
      </c>
      <c r="J11" s="138" t="s">
        <v>290</v>
      </c>
      <c r="K11" s="138" t="s">
        <v>290</v>
      </c>
      <c r="L11" s="138" t="s">
        <v>290</v>
      </c>
      <c r="M11" s="138" t="s">
        <v>290</v>
      </c>
      <c r="N11" s="138" t="s">
        <v>290</v>
      </c>
      <c r="O11" s="138" t="s">
        <v>290</v>
      </c>
      <c r="P11" s="138" t="s">
        <v>290</v>
      </c>
      <c r="Q11" s="138" t="s">
        <v>290</v>
      </c>
      <c r="R11" s="138" t="s">
        <v>290</v>
      </c>
      <c r="S11" s="138" t="s">
        <v>290</v>
      </c>
      <c r="T11" s="138" t="s">
        <v>290</v>
      </c>
      <c r="U11" s="138" t="s">
        <v>290</v>
      </c>
      <c r="V11" s="138" t="s">
        <v>290</v>
      </c>
      <c r="W11" s="138" t="s">
        <v>290</v>
      </c>
      <c r="X11" s="138" t="s">
        <v>290</v>
      </c>
      <c r="Y11" s="138" t="s">
        <v>290</v>
      </c>
      <c r="Z11" s="138" t="s">
        <v>290</v>
      </c>
      <c r="AA11" s="138" t="s">
        <v>290</v>
      </c>
      <c r="AB11" s="138" t="s">
        <v>290</v>
      </c>
    </row>
    <row r="12" spans="1:30" ht="23.1" customHeight="1" thickBot="1">
      <c r="A12" s="526"/>
      <c r="B12" s="527"/>
      <c r="C12" s="350" t="s">
        <v>254</v>
      </c>
      <c r="D12" s="139">
        <f>D15+D18+D21+D24+D27</f>
        <v>1</v>
      </c>
      <c r="E12" s="139">
        <f t="shared" ref="E12:K12" si="0">E15+E18+E21+E24+E27</f>
        <v>1</v>
      </c>
      <c r="F12" s="139">
        <f t="shared" si="0"/>
        <v>0</v>
      </c>
      <c r="G12" s="139">
        <f t="shared" si="0"/>
        <v>0</v>
      </c>
      <c r="H12" s="139">
        <f t="shared" si="0"/>
        <v>0</v>
      </c>
      <c r="I12" s="139">
        <f t="shared" si="0"/>
        <v>0</v>
      </c>
      <c r="J12" s="139">
        <f t="shared" si="0"/>
        <v>0</v>
      </c>
      <c r="K12" s="139">
        <f t="shared" si="0"/>
        <v>1</v>
      </c>
      <c r="L12" s="552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6"/>
    </row>
    <row r="13" spans="1:30" ht="23.1" customHeight="1">
      <c r="A13" s="557" t="s">
        <v>147</v>
      </c>
      <c r="B13" s="284" t="s">
        <v>306</v>
      </c>
      <c r="C13" s="560" t="s">
        <v>192</v>
      </c>
      <c r="D13" s="415" t="s">
        <v>270</v>
      </c>
      <c r="E13" s="415" t="s">
        <v>270</v>
      </c>
      <c r="F13" s="415" t="s">
        <v>270</v>
      </c>
      <c r="G13" s="416" t="s">
        <v>270</v>
      </c>
      <c r="H13" s="416" t="s">
        <v>270</v>
      </c>
      <c r="I13" s="417" t="s">
        <v>270</v>
      </c>
      <c r="J13" s="415" t="s">
        <v>270</v>
      </c>
      <c r="K13" s="418" t="s">
        <v>270</v>
      </c>
      <c r="L13" s="103" t="s">
        <v>270</v>
      </c>
      <c r="M13" s="105" t="s">
        <v>270</v>
      </c>
      <c r="N13" s="105" t="s">
        <v>270</v>
      </c>
      <c r="O13" s="415" t="s">
        <v>270</v>
      </c>
      <c r="P13" s="415" t="s">
        <v>270</v>
      </c>
      <c r="Q13" s="415" t="s">
        <v>270</v>
      </c>
      <c r="R13" s="415" t="s">
        <v>270</v>
      </c>
      <c r="S13" s="415" t="s">
        <v>270</v>
      </c>
      <c r="T13" s="415" t="s">
        <v>270</v>
      </c>
      <c r="U13" s="415" t="s">
        <v>270</v>
      </c>
      <c r="V13" s="415" t="s">
        <v>270</v>
      </c>
      <c r="W13" s="415" t="s">
        <v>270</v>
      </c>
      <c r="X13" s="415" t="s">
        <v>270</v>
      </c>
      <c r="Y13" s="415" t="s">
        <v>270</v>
      </c>
      <c r="Z13" s="415" t="s">
        <v>270</v>
      </c>
      <c r="AA13" s="415" t="s">
        <v>270</v>
      </c>
      <c r="AB13" s="419" t="s">
        <v>270</v>
      </c>
    </row>
    <row r="14" spans="1:30" ht="23.1" customHeight="1">
      <c r="A14" s="558"/>
      <c r="B14" s="279" t="s">
        <v>339</v>
      </c>
      <c r="C14" s="561"/>
      <c r="D14" s="104" t="s">
        <v>270</v>
      </c>
      <c r="E14" s="420" t="s">
        <v>270</v>
      </c>
      <c r="F14" s="104" t="s">
        <v>270</v>
      </c>
      <c r="G14" s="104" t="s">
        <v>270</v>
      </c>
      <c r="H14" s="104" t="s">
        <v>270</v>
      </c>
      <c r="I14" s="104" t="s">
        <v>270</v>
      </c>
      <c r="J14" s="104" t="s">
        <v>270</v>
      </c>
      <c r="K14" s="104" t="s">
        <v>270</v>
      </c>
      <c r="L14" s="104" t="s">
        <v>270</v>
      </c>
      <c r="M14" s="104" t="s">
        <v>270</v>
      </c>
      <c r="N14" s="104" t="s">
        <v>270</v>
      </c>
      <c r="O14" s="421" t="s">
        <v>270</v>
      </c>
      <c r="P14" s="422" t="s">
        <v>270</v>
      </c>
      <c r="Q14" s="104" t="s">
        <v>270</v>
      </c>
      <c r="R14" s="104" t="s">
        <v>270</v>
      </c>
      <c r="S14" s="104" t="s">
        <v>270</v>
      </c>
      <c r="T14" s="104" t="s">
        <v>270</v>
      </c>
      <c r="U14" s="422" t="s">
        <v>270</v>
      </c>
      <c r="V14" s="422" t="s">
        <v>270</v>
      </c>
      <c r="W14" s="422" t="s">
        <v>270</v>
      </c>
      <c r="X14" s="422" t="s">
        <v>270</v>
      </c>
      <c r="Y14" s="422" t="s">
        <v>270</v>
      </c>
      <c r="Z14" s="422" t="s">
        <v>270</v>
      </c>
      <c r="AA14" s="422" t="s">
        <v>270</v>
      </c>
      <c r="AB14" s="423" t="s">
        <v>270</v>
      </c>
    </row>
    <row r="15" spans="1:30" ht="23.1" customHeight="1" thickBot="1">
      <c r="A15" s="559"/>
      <c r="B15" s="555" t="s">
        <v>254</v>
      </c>
      <c r="C15" s="562"/>
      <c r="D15" s="102">
        <v>0</v>
      </c>
      <c r="E15" s="102"/>
      <c r="F15" s="102"/>
      <c r="G15" s="102"/>
      <c r="H15" s="102"/>
      <c r="I15" s="102"/>
      <c r="J15" s="102"/>
      <c r="K15" s="102"/>
      <c r="L15" s="552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6"/>
    </row>
    <row r="16" spans="1:30" ht="23.1" customHeight="1">
      <c r="A16" s="557" t="s">
        <v>144</v>
      </c>
      <c r="B16" s="493" t="s">
        <v>312</v>
      </c>
      <c r="C16" s="560" t="s">
        <v>192</v>
      </c>
      <c r="D16" s="415" t="s">
        <v>270</v>
      </c>
      <c r="E16" s="415" t="s">
        <v>270</v>
      </c>
      <c r="F16" s="415" t="s">
        <v>270</v>
      </c>
      <c r="G16" s="416" t="s">
        <v>270</v>
      </c>
      <c r="H16" s="416" t="s">
        <v>270</v>
      </c>
      <c r="I16" s="417" t="s">
        <v>270</v>
      </c>
      <c r="J16" s="415" t="s">
        <v>270</v>
      </c>
      <c r="K16" s="418" t="s">
        <v>270</v>
      </c>
      <c r="L16" s="105" t="s">
        <v>270</v>
      </c>
      <c r="M16" s="105" t="s">
        <v>270</v>
      </c>
      <c r="N16" s="105" t="s">
        <v>270</v>
      </c>
      <c r="O16" s="415" t="s">
        <v>270</v>
      </c>
      <c r="P16" s="415" t="s">
        <v>270</v>
      </c>
      <c r="Q16" s="415" t="s">
        <v>270</v>
      </c>
      <c r="R16" s="415" t="s">
        <v>270</v>
      </c>
      <c r="S16" s="415" t="s">
        <v>270</v>
      </c>
      <c r="T16" s="415" t="s">
        <v>270</v>
      </c>
      <c r="U16" s="415" t="s">
        <v>270</v>
      </c>
      <c r="V16" s="415" t="s">
        <v>270</v>
      </c>
      <c r="W16" s="415" t="s">
        <v>270</v>
      </c>
      <c r="X16" s="415" t="s">
        <v>270</v>
      </c>
      <c r="Y16" s="415" t="s">
        <v>270</v>
      </c>
      <c r="Z16" s="415" t="s">
        <v>270</v>
      </c>
      <c r="AA16" s="415" t="s">
        <v>270</v>
      </c>
      <c r="AB16" s="419" t="s">
        <v>270</v>
      </c>
    </row>
    <row r="17" spans="1:28" ht="23.1" customHeight="1">
      <c r="A17" s="558"/>
      <c r="B17" s="279" t="s">
        <v>339</v>
      </c>
      <c r="C17" s="561"/>
      <c r="D17" s="104" t="s">
        <v>270</v>
      </c>
      <c r="E17" s="420" t="s">
        <v>270</v>
      </c>
      <c r="F17" s="104" t="s">
        <v>270</v>
      </c>
      <c r="G17" s="104" t="s">
        <v>270</v>
      </c>
      <c r="H17" s="104" t="s">
        <v>270</v>
      </c>
      <c r="I17" s="104" t="s">
        <v>270</v>
      </c>
      <c r="J17" s="104" t="s">
        <v>270</v>
      </c>
      <c r="K17" s="104" t="s">
        <v>270</v>
      </c>
      <c r="L17" s="104" t="s">
        <v>270</v>
      </c>
      <c r="M17" s="104" t="s">
        <v>270</v>
      </c>
      <c r="N17" s="104" t="s">
        <v>270</v>
      </c>
      <c r="O17" s="421" t="s">
        <v>270</v>
      </c>
      <c r="P17" s="422" t="s">
        <v>270</v>
      </c>
      <c r="Q17" s="104" t="s">
        <v>270</v>
      </c>
      <c r="R17" s="104" t="s">
        <v>270</v>
      </c>
      <c r="S17" s="104" t="s">
        <v>270</v>
      </c>
      <c r="T17" s="104" t="s">
        <v>270</v>
      </c>
      <c r="U17" s="422" t="s">
        <v>270</v>
      </c>
      <c r="V17" s="422" t="s">
        <v>270</v>
      </c>
      <c r="W17" s="422" t="s">
        <v>270</v>
      </c>
      <c r="X17" s="422" t="s">
        <v>270</v>
      </c>
      <c r="Y17" s="422" t="s">
        <v>270</v>
      </c>
      <c r="Z17" s="422" t="s">
        <v>270</v>
      </c>
      <c r="AA17" s="422" t="s">
        <v>270</v>
      </c>
      <c r="AB17" s="423" t="s">
        <v>270</v>
      </c>
    </row>
    <row r="18" spans="1:28" ht="23.1" customHeight="1" thickBot="1">
      <c r="A18" s="559"/>
      <c r="B18" s="555" t="s">
        <v>254</v>
      </c>
      <c r="C18" s="562"/>
      <c r="D18" s="102">
        <v>1</v>
      </c>
      <c r="E18" s="102">
        <v>1</v>
      </c>
      <c r="F18" s="102"/>
      <c r="G18" s="102"/>
      <c r="H18" s="102"/>
      <c r="I18" s="102"/>
      <c r="J18" s="102"/>
      <c r="K18" s="102">
        <v>1</v>
      </c>
      <c r="L18" s="552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6"/>
    </row>
    <row r="19" spans="1:28" ht="23.1" customHeight="1">
      <c r="A19" s="504" t="s">
        <v>150</v>
      </c>
      <c r="B19" s="284" t="s">
        <v>346</v>
      </c>
      <c r="C19" s="512" t="s">
        <v>192</v>
      </c>
      <c r="D19" s="424" t="s">
        <v>270</v>
      </c>
      <c r="E19" s="424" t="s">
        <v>270</v>
      </c>
      <c r="F19" s="424" t="s">
        <v>270</v>
      </c>
      <c r="G19" s="425" t="s">
        <v>270</v>
      </c>
      <c r="H19" s="425" t="s">
        <v>270</v>
      </c>
      <c r="I19" s="426" t="s">
        <v>270</v>
      </c>
      <c r="J19" s="424" t="s">
        <v>270</v>
      </c>
      <c r="K19" s="425" t="s">
        <v>270</v>
      </c>
      <c r="L19" s="100" t="s">
        <v>270</v>
      </c>
      <c r="M19" s="427" t="s">
        <v>270</v>
      </c>
      <c r="N19" s="427" t="s">
        <v>270</v>
      </c>
      <c r="O19" s="424" t="s">
        <v>270</v>
      </c>
      <c r="P19" s="424" t="s">
        <v>270</v>
      </c>
      <c r="Q19" s="424" t="s">
        <v>270</v>
      </c>
      <c r="R19" s="424" t="s">
        <v>270</v>
      </c>
      <c r="S19" s="424" t="s">
        <v>270</v>
      </c>
      <c r="T19" s="424" t="s">
        <v>270</v>
      </c>
      <c r="U19" s="424" t="s">
        <v>270</v>
      </c>
      <c r="V19" s="424" t="s">
        <v>270</v>
      </c>
      <c r="W19" s="424" t="s">
        <v>270</v>
      </c>
      <c r="X19" s="424" t="s">
        <v>270</v>
      </c>
      <c r="Y19" s="424" t="s">
        <v>270</v>
      </c>
      <c r="Z19" s="424" t="s">
        <v>270</v>
      </c>
      <c r="AA19" s="424" t="s">
        <v>270</v>
      </c>
      <c r="AB19" s="428" t="s">
        <v>270</v>
      </c>
    </row>
    <row r="20" spans="1:28" ht="23.1" customHeight="1">
      <c r="A20" s="505"/>
      <c r="B20" s="279" t="s">
        <v>339</v>
      </c>
      <c r="C20" s="514"/>
      <c r="D20" s="104" t="s">
        <v>270</v>
      </c>
      <c r="E20" s="420" t="s">
        <v>270</v>
      </c>
      <c r="F20" s="104" t="s">
        <v>270</v>
      </c>
      <c r="G20" s="104" t="s">
        <v>270</v>
      </c>
      <c r="H20" s="104" t="s">
        <v>270</v>
      </c>
      <c r="I20" s="104" t="s">
        <v>270</v>
      </c>
      <c r="J20" s="104" t="s">
        <v>270</v>
      </c>
      <c r="K20" s="104" t="s">
        <v>270</v>
      </c>
      <c r="L20" s="104" t="s">
        <v>270</v>
      </c>
      <c r="M20" s="104" t="s">
        <v>270</v>
      </c>
      <c r="N20" s="104" t="s">
        <v>270</v>
      </c>
      <c r="O20" s="421" t="s">
        <v>270</v>
      </c>
      <c r="P20" s="422" t="s">
        <v>270</v>
      </c>
      <c r="Q20" s="104" t="s">
        <v>270</v>
      </c>
      <c r="R20" s="104" t="s">
        <v>270</v>
      </c>
      <c r="S20" s="104" t="s">
        <v>270</v>
      </c>
      <c r="T20" s="104" t="s">
        <v>270</v>
      </c>
      <c r="U20" s="422" t="s">
        <v>270</v>
      </c>
      <c r="V20" s="422" t="s">
        <v>270</v>
      </c>
      <c r="W20" s="422" t="s">
        <v>270</v>
      </c>
      <c r="X20" s="422" t="s">
        <v>270</v>
      </c>
      <c r="Y20" s="422" t="s">
        <v>270</v>
      </c>
      <c r="Z20" s="422" t="s">
        <v>270</v>
      </c>
      <c r="AA20" s="422" t="s">
        <v>270</v>
      </c>
      <c r="AB20" s="423" t="s">
        <v>270</v>
      </c>
    </row>
    <row r="21" spans="1:28" ht="23.1" customHeight="1" thickBot="1">
      <c r="A21" s="506"/>
      <c r="B21" s="555" t="s">
        <v>254</v>
      </c>
      <c r="C21" s="556"/>
      <c r="D21" s="102">
        <v>0</v>
      </c>
      <c r="E21" s="102">
        <v>0</v>
      </c>
      <c r="F21" s="102"/>
      <c r="G21" s="102"/>
      <c r="H21" s="102"/>
      <c r="I21" s="102">
        <v>0</v>
      </c>
      <c r="J21" s="102"/>
      <c r="K21" s="102"/>
      <c r="L21" s="552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6"/>
    </row>
    <row r="22" spans="1:28" ht="22.5" customHeight="1">
      <c r="A22" s="631" t="s">
        <v>265</v>
      </c>
      <c r="B22" s="228" t="s">
        <v>268</v>
      </c>
      <c r="C22" s="512" t="s">
        <v>192</v>
      </c>
      <c r="D22" s="104" t="s">
        <v>270</v>
      </c>
      <c r="E22" s="104" t="s">
        <v>270</v>
      </c>
      <c r="F22" s="104" t="s">
        <v>270</v>
      </c>
      <c r="G22" s="104" t="s">
        <v>270</v>
      </c>
      <c r="H22" s="104" t="s">
        <v>270</v>
      </c>
      <c r="I22" s="104" t="s">
        <v>270</v>
      </c>
      <c r="J22" s="104" t="s">
        <v>270</v>
      </c>
      <c r="K22" s="104" t="s">
        <v>270</v>
      </c>
      <c r="L22" s="104" t="s">
        <v>270</v>
      </c>
      <c r="M22" s="104" t="s">
        <v>270</v>
      </c>
      <c r="N22" s="104" t="s">
        <v>270</v>
      </c>
      <c r="O22" s="104" t="s">
        <v>270</v>
      </c>
      <c r="P22" s="104" t="s">
        <v>270</v>
      </c>
      <c r="Q22" s="104" t="s">
        <v>270</v>
      </c>
      <c r="R22" s="104" t="s">
        <v>270</v>
      </c>
      <c r="S22" s="104" t="s">
        <v>270</v>
      </c>
      <c r="T22" s="104" t="s">
        <v>270</v>
      </c>
      <c r="U22" s="104" t="s">
        <v>270</v>
      </c>
      <c r="V22" s="104" t="s">
        <v>270</v>
      </c>
      <c r="W22" s="104" t="s">
        <v>270</v>
      </c>
      <c r="X22" s="104" t="s">
        <v>270</v>
      </c>
      <c r="Y22" s="104" t="s">
        <v>270</v>
      </c>
      <c r="Z22" s="104" t="s">
        <v>270</v>
      </c>
      <c r="AA22" s="104" t="s">
        <v>270</v>
      </c>
      <c r="AB22" s="428" t="s">
        <v>270</v>
      </c>
    </row>
    <row r="23" spans="1:28" ht="22.5" customHeight="1">
      <c r="A23" s="632"/>
      <c r="B23" s="279" t="s">
        <v>339</v>
      </c>
      <c r="C23" s="514"/>
      <c r="D23" s="104" t="s">
        <v>270</v>
      </c>
      <c r="E23" s="104" t="s">
        <v>270</v>
      </c>
      <c r="F23" s="104" t="s">
        <v>270</v>
      </c>
      <c r="G23" s="104" t="s">
        <v>270</v>
      </c>
      <c r="H23" s="104" t="s">
        <v>270</v>
      </c>
      <c r="I23" s="104" t="s">
        <v>270</v>
      </c>
      <c r="J23" s="104" t="s">
        <v>270</v>
      </c>
      <c r="K23" s="104" t="s">
        <v>270</v>
      </c>
      <c r="L23" s="104" t="s">
        <v>270</v>
      </c>
      <c r="M23" s="104" t="s">
        <v>270</v>
      </c>
      <c r="N23" s="104" t="s">
        <v>270</v>
      </c>
      <c r="O23" s="104" t="s">
        <v>270</v>
      </c>
      <c r="P23" s="104" t="s">
        <v>270</v>
      </c>
      <c r="Q23" s="104" t="s">
        <v>270</v>
      </c>
      <c r="R23" s="104" t="s">
        <v>270</v>
      </c>
      <c r="S23" s="104" t="s">
        <v>270</v>
      </c>
      <c r="T23" s="104" t="s">
        <v>270</v>
      </c>
      <c r="U23" s="104" t="s">
        <v>270</v>
      </c>
      <c r="V23" s="104" t="s">
        <v>270</v>
      </c>
      <c r="W23" s="104" t="s">
        <v>270</v>
      </c>
      <c r="X23" s="104" t="s">
        <v>270</v>
      </c>
      <c r="Y23" s="104" t="s">
        <v>270</v>
      </c>
      <c r="Z23" s="104" t="s">
        <v>270</v>
      </c>
      <c r="AA23" s="104" t="s">
        <v>270</v>
      </c>
      <c r="AB23" s="104" t="s">
        <v>270</v>
      </c>
    </row>
    <row r="24" spans="1:28" ht="22.5" customHeight="1" thickBot="1">
      <c r="A24" s="633"/>
      <c r="B24" s="555" t="s">
        <v>254</v>
      </c>
      <c r="C24" s="556"/>
      <c r="D24" s="102">
        <v>0</v>
      </c>
      <c r="E24" s="102">
        <v>0</v>
      </c>
      <c r="F24" s="102"/>
      <c r="G24" s="102"/>
      <c r="H24" s="102"/>
      <c r="I24" s="102">
        <v>0</v>
      </c>
      <c r="J24" s="102"/>
      <c r="K24" s="102"/>
      <c r="L24" s="552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6"/>
    </row>
    <row r="25" spans="1:28" ht="23.1" customHeight="1">
      <c r="A25" s="557" t="s">
        <v>151</v>
      </c>
      <c r="B25" s="493" t="s">
        <v>370</v>
      </c>
      <c r="C25" s="560" t="s">
        <v>192</v>
      </c>
      <c r="D25" s="415" t="s">
        <v>270</v>
      </c>
      <c r="E25" s="415" t="s">
        <v>270</v>
      </c>
      <c r="F25" s="415" t="s">
        <v>270</v>
      </c>
      <c r="G25" s="418" t="s">
        <v>270</v>
      </c>
      <c r="H25" s="418" t="s">
        <v>270</v>
      </c>
      <c r="I25" s="417" t="s">
        <v>270</v>
      </c>
      <c r="J25" s="415" t="s">
        <v>270</v>
      </c>
      <c r="K25" s="418" t="s">
        <v>270</v>
      </c>
      <c r="L25" s="103" t="s">
        <v>270</v>
      </c>
      <c r="M25" s="105" t="s">
        <v>270</v>
      </c>
      <c r="N25" s="105" t="s">
        <v>270</v>
      </c>
      <c r="O25" s="415" t="s">
        <v>270</v>
      </c>
      <c r="P25" s="415" t="s">
        <v>270</v>
      </c>
      <c r="Q25" s="415" t="s">
        <v>270</v>
      </c>
      <c r="R25" s="415" t="s">
        <v>270</v>
      </c>
      <c r="S25" s="415" t="s">
        <v>270</v>
      </c>
      <c r="T25" s="415" t="s">
        <v>270</v>
      </c>
      <c r="U25" s="415" t="s">
        <v>270</v>
      </c>
      <c r="V25" s="415" t="s">
        <v>270</v>
      </c>
      <c r="W25" s="415" t="s">
        <v>270</v>
      </c>
      <c r="X25" s="415" t="s">
        <v>270</v>
      </c>
      <c r="Y25" s="415" t="s">
        <v>270</v>
      </c>
      <c r="Z25" s="415" t="s">
        <v>270</v>
      </c>
      <c r="AA25" s="415" t="s">
        <v>270</v>
      </c>
      <c r="AB25" s="419" t="s">
        <v>270</v>
      </c>
    </row>
    <row r="26" spans="1:28" ht="23.1" customHeight="1">
      <c r="A26" s="571"/>
      <c r="B26" s="279" t="s">
        <v>339</v>
      </c>
      <c r="C26" s="573"/>
      <c r="D26" s="104" t="s">
        <v>270</v>
      </c>
      <c r="E26" s="420" t="s">
        <v>270</v>
      </c>
      <c r="F26" s="104" t="s">
        <v>270</v>
      </c>
      <c r="G26" s="104" t="s">
        <v>270</v>
      </c>
      <c r="H26" s="104" t="s">
        <v>270</v>
      </c>
      <c r="I26" s="104" t="s">
        <v>270</v>
      </c>
      <c r="J26" s="104" t="s">
        <v>270</v>
      </c>
      <c r="K26" s="104" t="s">
        <v>270</v>
      </c>
      <c r="L26" s="104" t="s">
        <v>270</v>
      </c>
      <c r="M26" s="104" t="s">
        <v>270</v>
      </c>
      <c r="N26" s="104" t="s">
        <v>270</v>
      </c>
      <c r="O26" s="421" t="s">
        <v>270</v>
      </c>
      <c r="P26" s="422" t="s">
        <v>270</v>
      </c>
      <c r="Q26" s="104" t="s">
        <v>270</v>
      </c>
      <c r="R26" s="104" t="s">
        <v>270</v>
      </c>
      <c r="S26" s="104" t="s">
        <v>270</v>
      </c>
      <c r="T26" s="104" t="s">
        <v>270</v>
      </c>
      <c r="U26" s="422" t="s">
        <v>270</v>
      </c>
      <c r="V26" s="422" t="s">
        <v>270</v>
      </c>
      <c r="W26" s="422" t="s">
        <v>270</v>
      </c>
      <c r="X26" s="422" t="s">
        <v>270</v>
      </c>
      <c r="Y26" s="422" t="s">
        <v>270</v>
      </c>
      <c r="Z26" s="422" t="s">
        <v>270</v>
      </c>
      <c r="AA26" s="422" t="s">
        <v>270</v>
      </c>
      <c r="AB26" s="423" t="s">
        <v>270</v>
      </c>
    </row>
    <row r="27" spans="1:28" ht="23.1" customHeight="1" thickBot="1">
      <c r="A27" s="572"/>
      <c r="B27" s="555" t="s">
        <v>254</v>
      </c>
      <c r="C27" s="556"/>
      <c r="D27" s="102">
        <v>0</v>
      </c>
      <c r="E27" s="102">
        <v>0</v>
      </c>
      <c r="F27" s="102"/>
      <c r="G27" s="102"/>
      <c r="H27" s="102"/>
      <c r="I27" s="102">
        <v>0</v>
      </c>
      <c r="J27" s="102"/>
      <c r="K27" s="102"/>
      <c r="L27" s="552"/>
      <c r="M27" s="625"/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6"/>
    </row>
    <row r="28" spans="1:28" ht="30" customHeight="1">
      <c r="A28" s="126"/>
      <c r="B28" s="126"/>
      <c r="C28" s="12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8" ht="30" customHeight="1">
      <c r="A29" s="629"/>
      <c r="B29" s="629"/>
      <c r="C29" s="629"/>
      <c r="D29" s="629"/>
      <c r="E29" s="629"/>
      <c r="F29" s="629"/>
      <c r="G29" s="629"/>
      <c r="H29" s="629"/>
      <c r="I29" s="629"/>
      <c r="J29" s="629"/>
      <c r="K29" s="629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8" ht="30" customHeight="1">
      <c r="A30" s="126"/>
      <c r="B30" s="126"/>
      <c r="C30" s="12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8" ht="30" customHeight="1">
      <c r="A31" s="164"/>
      <c r="C31" s="33"/>
      <c r="D31" s="27"/>
      <c r="E31" s="27"/>
      <c r="F31" s="27"/>
      <c r="G31" s="27"/>
      <c r="H31" s="27"/>
      <c r="I31" s="27"/>
      <c r="J31" s="27"/>
      <c r="K31" s="27"/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4"/>
    </row>
    <row r="32" spans="1:28" ht="30" customHeight="1">
      <c r="A32" s="26"/>
      <c r="B32" s="24"/>
      <c r="C32" s="33"/>
      <c r="D32" s="27"/>
      <c r="E32" s="27"/>
      <c r="F32" s="27"/>
      <c r="G32" s="27"/>
      <c r="H32" s="27"/>
      <c r="I32" s="27"/>
      <c r="J32" s="27"/>
      <c r="K32" s="27"/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4"/>
    </row>
    <row r="33" spans="1:24" ht="30" customHeight="1">
      <c r="A33" s="26"/>
      <c r="B33" s="24"/>
      <c r="C33" s="33"/>
      <c r="D33" s="27"/>
      <c r="E33" s="27"/>
      <c r="F33" s="27"/>
      <c r="G33" s="27"/>
      <c r="H33" s="27"/>
      <c r="I33" s="27"/>
      <c r="J33" s="27"/>
      <c r="K33" s="27"/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4"/>
    </row>
    <row r="34" spans="1:24" ht="30" customHeight="1">
      <c r="A34" s="26"/>
      <c r="B34" s="24"/>
      <c r="C34" s="33"/>
      <c r="D34" s="27"/>
      <c r="E34" s="27"/>
      <c r="F34" s="27"/>
      <c r="G34" s="27"/>
      <c r="H34" s="27"/>
      <c r="I34" s="27"/>
      <c r="J34" s="27"/>
      <c r="K34" s="27"/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4"/>
    </row>
    <row r="35" spans="1:24" ht="17.25">
      <c r="A35" s="26"/>
      <c r="B35" s="24"/>
      <c r="C35" s="33"/>
      <c r="D35" s="27"/>
      <c r="E35" s="27"/>
      <c r="F35" s="27"/>
      <c r="G35" s="27"/>
      <c r="H35" s="27"/>
      <c r="I35" s="27"/>
      <c r="J35" s="27"/>
      <c r="K35" s="27"/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4"/>
    </row>
    <row r="36" spans="1:24" ht="17.25">
      <c r="A36" s="26"/>
      <c r="B36" s="24"/>
      <c r="C36" s="33"/>
      <c r="D36" s="27"/>
      <c r="E36" s="27"/>
      <c r="F36" s="27"/>
      <c r="G36" s="27"/>
      <c r="H36" s="27"/>
      <c r="I36" s="27"/>
      <c r="J36" s="27"/>
      <c r="K36" s="27"/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4"/>
    </row>
    <row r="37" spans="1:24" ht="17.25">
      <c r="A37" s="26"/>
      <c r="B37" s="24"/>
      <c r="C37" s="33"/>
      <c r="D37" s="27"/>
      <c r="E37" s="27"/>
      <c r="F37" s="27"/>
      <c r="G37" s="27"/>
      <c r="H37" s="27"/>
      <c r="I37" s="27"/>
      <c r="J37" s="27"/>
      <c r="K37" s="27"/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4"/>
    </row>
    <row r="38" spans="1:24" ht="17.25">
      <c r="A38" s="26"/>
      <c r="B38" s="24"/>
      <c r="C38" s="33"/>
      <c r="D38" s="27"/>
      <c r="E38" s="27"/>
      <c r="F38" s="27"/>
      <c r="G38" s="27"/>
      <c r="H38" s="27"/>
      <c r="I38" s="27"/>
      <c r="J38" s="27"/>
      <c r="K38" s="27"/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4"/>
    </row>
    <row r="39" spans="1:24" ht="17.25">
      <c r="A39" s="26"/>
      <c r="B39" s="24"/>
      <c r="C39" s="33"/>
      <c r="D39" s="27"/>
      <c r="E39" s="27"/>
      <c r="F39" s="27"/>
      <c r="G39" s="27"/>
      <c r="H39" s="27"/>
      <c r="I39" s="27"/>
      <c r="J39" s="27"/>
      <c r="K39" s="27"/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4"/>
    </row>
    <row r="40" spans="1:24" ht="17.25">
      <c r="A40" s="26"/>
      <c r="B40" s="24"/>
      <c r="C40" s="33"/>
      <c r="D40" s="27"/>
      <c r="E40" s="27"/>
      <c r="F40" s="27"/>
      <c r="G40" s="27"/>
      <c r="H40" s="27"/>
      <c r="I40" s="27"/>
      <c r="J40" s="27"/>
      <c r="K40" s="27"/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4"/>
    </row>
    <row r="41" spans="1:24" ht="17.25">
      <c r="A41" s="26"/>
      <c r="B41" s="24"/>
      <c r="C41" s="33"/>
      <c r="D41" s="27"/>
      <c r="E41" s="27"/>
      <c r="F41" s="27"/>
      <c r="G41" s="27"/>
      <c r="H41" s="27"/>
      <c r="I41" s="27"/>
      <c r="J41" s="27"/>
      <c r="K41" s="27"/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4"/>
    </row>
    <row r="42" spans="1:24" ht="17.25">
      <c r="A42" s="26"/>
      <c r="B42" s="24"/>
      <c r="C42" s="33"/>
      <c r="D42" s="27"/>
      <c r="E42" s="27"/>
      <c r="F42" s="27"/>
      <c r="G42" s="27"/>
      <c r="H42" s="27"/>
      <c r="I42" s="27"/>
      <c r="J42" s="27"/>
      <c r="K42" s="27"/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4" ht="17.25">
      <c r="A43" s="26"/>
      <c r="B43" s="24"/>
      <c r="C43" s="33"/>
      <c r="D43" s="27"/>
      <c r="E43" s="27"/>
      <c r="F43" s="27"/>
      <c r="G43" s="27"/>
      <c r="H43" s="27"/>
      <c r="I43" s="27"/>
      <c r="J43" s="27"/>
      <c r="K43" s="27"/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7" spans="1:24">
      <c r="L47" s="2"/>
      <c r="M47" s="2"/>
      <c r="N47" s="2"/>
    </row>
    <row r="48" spans="1:24">
      <c r="L48" s="2"/>
      <c r="M48" s="2"/>
      <c r="N48" s="2"/>
    </row>
    <row r="49" spans="12:14">
      <c r="L49" s="2"/>
      <c r="M49" s="2"/>
      <c r="N49" s="2"/>
    </row>
    <row r="50" spans="12:14">
      <c r="L50" s="2"/>
      <c r="M50" s="2"/>
      <c r="N50" s="2"/>
    </row>
    <row r="51" spans="12:14">
      <c r="L51" s="2"/>
      <c r="M51" s="2"/>
      <c r="N51" s="2"/>
    </row>
    <row r="52" spans="12:14">
      <c r="L52" s="2"/>
      <c r="M52" s="2"/>
      <c r="N52" s="2"/>
    </row>
    <row r="53" spans="12:14">
      <c r="L53" s="2"/>
      <c r="M53" s="2"/>
      <c r="N53" s="2"/>
    </row>
    <row r="54" spans="12:14">
      <c r="L54" s="2"/>
      <c r="M54" s="2"/>
      <c r="N54" s="2"/>
    </row>
    <row r="55" spans="12:14">
      <c r="L55" s="2"/>
      <c r="M55" s="2"/>
      <c r="N55" s="2"/>
    </row>
    <row r="56" spans="12:14">
      <c r="L56" s="2"/>
      <c r="M56" s="2"/>
      <c r="N56" s="2"/>
    </row>
    <row r="57" spans="12:14">
      <c r="L57" s="2"/>
      <c r="M57" s="2"/>
      <c r="N57" s="2"/>
    </row>
    <row r="58" spans="12:14">
      <c r="L58" s="2"/>
      <c r="M58" s="2"/>
      <c r="N58" s="2"/>
    </row>
    <row r="59" spans="12:14">
      <c r="L59" s="2"/>
      <c r="M59" s="2"/>
      <c r="N59" s="2"/>
    </row>
    <row r="60" spans="12:14">
      <c r="L60" s="2"/>
      <c r="M60" s="2"/>
      <c r="N60" s="2"/>
    </row>
    <row r="61" spans="12:14">
      <c r="L61" s="2"/>
      <c r="M61" s="2"/>
      <c r="N61" s="2"/>
    </row>
    <row r="62" spans="12:14">
      <c r="L62" s="2"/>
      <c r="M62" s="2"/>
      <c r="N62" s="2"/>
    </row>
    <row r="63" spans="12:14">
      <c r="L63" s="2"/>
      <c r="M63" s="2"/>
      <c r="N63" s="2"/>
    </row>
    <row r="64" spans="12:14">
      <c r="L64" s="2"/>
      <c r="M64" s="2"/>
      <c r="N64" s="2"/>
    </row>
    <row r="65" spans="12:14">
      <c r="L65" s="2"/>
      <c r="M65" s="2"/>
      <c r="N65" s="2"/>
    </row>
    <row r="66" spans="12:14">
      <c r="L66" s="2"/>
      <c r="M66" s="2"/>
      <c r="N66" s="2"/>
    </row>
    <row r="67" spans="12:14">
      <c r="L67" s="2"/>
      <c r="M67" s="2"/>
      <c r="N67" s="2"/>
    </row>
    <row r="68" spans="12:14">
      <c r="L68" s="2"/>
      <c r="M68" s="2"/>
      <c r="N68" s="2"/>
    </row>
    <row r="69" spans="12:14">
      <c r="L69" s="2"/>
      <c r="M69" s="2"/>
      <c r="N69" s="2"/>
    </row>
    <row r="70" spans="12:14">
      <c r="L70" s="2"/>
      <c r="M70" s="2"/>
      <c r="N70" s="2"/>
    </row>
    <row r="71" spans="12:14">
      <c r="L71" s="2"/>
      <c r="M71" s="2"/>
      <c r="N71" s="2"/>
    </row>
    <row r="72" spans="12:14">
      <c r="L72" s="2"/>
      <c r="M72" s="2"/>
      <c r="N72" s="2"/>
    </row>
    <row r="73" spans="12:14">
      <c r="L73" s="2"/>
      <c r="M73" s="2"/>
      <c r="N73" s="2"/>
    </row>
    <row r="74" spans="12:14">
      <c r="L74" s="2"/>
      <c r="M74" s="2"/>
      <c r="N74" s="2"/>
    </row>
    <row r="75" spans="12:14">
      <c r="L75" s="2"/>
      <c r="M75" s="2"/>
      <c r="N75" s="2"/>
    </row>
    <row r="76" spans="12:14">
      <c r="L76" s="2"/>
      <c r="M76" s="2"/>
      <c r="N76" s="2"/>
    </row>
    <row r="77" spans="12:14">
      <c r="L77" s="2"/>
      <c r="M77" s="2"/>
      <c r="N77" s="2"/>
    </row>
    <row r="78" spans="12:14">
      <c r="L78" s="2"/>
      <c r="M78" s="2"/>
      <c r="N78" s="2"/>
    </row>
    <row r="79" spans="12:14">
      <c r="L79" s="2"/>
      <c r="M79" s="2"/>
      <c r="N79" s="2"/>
    </row>
    <row r="80" spans="12:14">
      <c r="L80" s="2"/>
      <c r="M80" s="2"/>
      <c r="N80" s="2"/>
    </row>
    <row r="81" spans="12:14">
      <c r="L81" s="2"/>
      <c r="M81" s="2"/>
      <c r="N81" s="2"/>
    </row>
    <row r="82" spans="12:14">
      <c r="L82" s="2"/>
      <c r="M82" s="2"/>
      <c r="N82" s="2"/>
    </row>
    <row r="83" spans="12:14">
      <c r="L83" s="2"/>
      <c r="M83" s="2"/>
      <c r="N83" s="2"/>
    </row>
    <row r="84" spans="12:14">
      <c r="L84" s="2"/>
      <c r="M84" s="2"/>
      <c r="N84" s="2"/>
    </row>
    <row r="85" spans="12:14">
      <c r="L85" s="2"/>
      <c r="M85" s="2"/>
      <c r="N85" s="2"/>
    </row>
  </sheetData>
  <mergeCells count="37">
    <mergeCell ref="A19:A21"/>
    <mergeCell ref="A22:A24"/>
    <mergeCell ref="C22:C23"/>
    <mergeCell ref="C19:C20"/>
    <mergeCell ref="L2:N2"/>
    <mergeCell ref="L4:L8"/>
    <mergeCell ref="M4:N4"/>
    <mergeCell ref="M6:M8"/>
    <mergeCell ref="N6:N9"/>
    <mergeCell ref="L12:AB12"/>
    <mergeCell ref="L15:AB15"/>
    <mergeCell ref="L18:AB18"/>
    <mergeCell ref="O2:S2"/>
    <mergeCell ref="T2:Y2"/>
    <mergeCell ref="Z2:AB2"/>
    <mergeCell ref="O3:Q4"/>
    <mergeCell ref="U3:Y3"/>
    <mergeCell ref="S6:S9"/>
    <mergeCell ref="A2:A10"/>
    <mergeCell ref="E2:G3"/>
    <mergeCell ref="A29:K29"/>
    <mergeCell ref="A11:B12"/>
    <mergeCell ref="C13:C14"/>
    <mergeCell ref="A16:A18"/>
    <mergeCell ref="A13:A15"/>
    <mergeCell ref="C16:C17"/>
    <mergeCell ref="B18:C18"/>
    <mergeCell ref="H2:K2"/>
    <mergeCell ref="A25:A27"/>
    <mergeCell ref="B21:C21"/>
    <mergeCell ref="B15:C15"/>
    <mergeCell ref="C25:C26"/>
    <mergeCell ref="B27:C27"/>
    <mergeCell ref="L27:AB27"/>
    <mergeCell ref="B24:C24"/>
    <mergeCell ref="L24:AB24"/>
    <mergeCell ref="L21:AB21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66" firstPageNumber="28" fitToWidth="2" fitToHeight="2" pageOrder="overThenDown" orientation="portrait" r:id="rId1"/>
  <headerFooter scaleWithDoc="0" alignWithMargins="0">
    <oddFooter>&amp;C&amp;"-,標準"&amp;11-&amp;P -</oddFooter>
  </headerFooter>
  <colBreaks count="1" manualBreakCount="1">
    <brk id="1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4"/>
  <sheetViews>
    <sheetView view="pageBreakPreview" zoomScale="85" zoomScaleNormal="100" zoomScaleSheetLayoutView="85" workbookViewId="0">
      <pane xSplit="2" ySplit="3" topLeftCell="C4" activePane="bottomRight" state="frozen"/>
      <selection activeCell="E11" sqref="E11"/>
      <selection pane="topRight" activeCell="E11" sqref="E11"/>
      <selection pane="bottomLeft" activeCell="E11" sqref="E11"/>
      <selection pane="bottomRight" activeCell="B19" sqref="B19"/>
    </sheetView>
  </sheetViews>
  <sheetFormatPr defaultRowHeight="14.25"/>
  <cols>
    <col min="1" max="1" width="4" customWidth="1"/>
    <col min="2" max="2" width="16.375" customWidth="1"/>
    <col min="3" max="3" width="12" style="154" customWidth="1"/>
    <col min="4" max="4" width="9.125" style="158" customWidth="1"/>
    <col min="5" max="5" width="8.5" customWidth="1"/>
    <col min="6" max="6" width="10.25" style="158" customWidth="1"/>
    <col min="7" max="7" width="8.5" customWidth="1"/>
    <col min="8" max="8" width="9.125" style="158" customWidth="1"/>
    <col min="9" max="9" width="8.5" customWidth="1"/>
  </cols>
  <sheetData>
    <row r="1" spans="1:11" s="148" customFormat="1" ht="30" customHeight="1" thickBot="1">
      <c r="A1" s="147" t="s">
        <v>124</v>
      </c>
      <c r="C1" s="150"/>
      <c r="D1" s="155"/>
      <c r="F1" s="155"/>
      <c r="H1" s="155"/>
    </row>
    <row r="2" spans="1:11" ht="30.75" customHeight="1">
      <c r="A2" s="642"/>
      <c r="B2" s="643"/>
      <c r="C2" s="151" t="s">
        <v>125</v>
      </c>
      <c r="D2" s="639" t="s">
        <v>115</v>
      </c>
      <c r="E2" s="640"/>
      <c r="F2" s="639" t="s">
        <v>116</v>
      </c>
      <c r="G2" s="640"/>
      <c r="H2" s="639" t="s">
        <v>98</v>
      </c>
      <c r="I2" s="641"/>
    </row>
    <row r="3" spans="1:11" ht="23.25" customHeight="1" thickBot="1">
      <c r="A3" s="644"/>
      <c r="B3" s="645"/>
      <c r="C3" s="152" t="s">
        <v>131</v>
      </c>
      <c r="D3" s="156" t="s">
        <v>132</v>
      </c>
      <c r="E3" s="86" t="s">
        <v>127</v>
      </c>
      <c r="F3" s="156" t="s">
        <v>126</v>
      </c>
      <c r="G3" s="86" t="s">
        <v>127</v>
      </c>
      <c r="H3" s="156" t="s">
        <v>126</v>
      </c>
      <c r="I3" s="87" t="s">
        <v>127</v>
      </c>
    </row>
    <row r="4" spans="1:11" ht="45.75" customHeight="1">
      <c r="A4" s="637" t="s">
        <v>128</v>
      </c>
      <c r="B4" s="638"/>
      <c r="C4" s="411">
        <f>C5+C12</f>
        <v>658</v>
      </c>
      <c r="D4" s="412">
        <f>D5+D12</f>
        <v>98</v>
      </c>
      <c r="E4" s="413">
        <f>ROUND(D4/$C4*100,1)</f>
        <v>14.9</v>
      </c>
      <c r="F4" s="412">
        <f>F5+F12</f>
        <v>494</v>
      </c>
      <c r="G4" s="413">
        <f>ROUND(F4/$C4*100,1)</f>
        <v>75.099999999999994</v>
      </c>
      <c r="H4" s="412">
        <f>H5+H12</f>
        <v>66</v>
      </c>
      <c r="I4" s="414">
        <f>ROUND(H4/$C4*100,1)</f>
        <v>10</v>
      </c>
    </row>
    <row r="5" spans="1:11" ht="45.75" customHeight="1">
      <c r="A5" s="646" t="s">
        <v>130</v>
      </c>
      <c r="B5" s="647"/>
      <c r="C5" s="153">
        <v>652</v>
      </c>
      <c r="D5" s="157">
        <v>98</v>
      </c>
      <c r="E5" s="413">
        <f>ROUND(D5/$C5*100,1)</f>
        <v>15</v>
      </c>
      <c r="F5" s="157">
        <v>488</v>
      </c>
      <c r="G5" s="413">
        <f>ROUND(F5/$C5*100,1)</f>
        <v>74.8</v>
      </c>
      <c r="H5" s="157">
        <f>SUM(H6:H11)</f>
        <v>66</v>
      </c>
      <c r="I5" s="414">
        <f t="shared" ref="I5:I14" si="0">ROUND(H5/$C5*100,1)</f>
        <v>10.1</v>
      </c>
    </row>
    <row r="6" spans="1:11" ht="45.75" customHeight="1">
      <c r="A6" s="635"/>
      <c r="B6" s="83" t="s">
        <v>133</v>
      </c>
      <c r="C6" s="153">
        <v>461</v>
      </c>
      <c r="D6" s="157">
        <v>97</v>
      </c>
      <c r="E6" s="413">
        <f>ROUND(D6/$C6*100,1)</f>
        <v>21</v>
      </c>
      <c r="F6" s="157">
        <v>321</v>
      </c>
      <c r="G6" s="413">
        <f t="shared" ref="G6:G14" si="1">ROUND(F6/$C6*100,1)</f>
        <v>69.599999999999994</v>
      </c>
      <c r="H6" s="157">
        <v>43</v>
      </c>
      <c r="I6" s="414">
        <f t="shared" si="0"/>
        <v>9.3000000000000007</v>
      </c>
    </row>
    <row r="7" spans="1:11" ht="45.75" customHeight="1">
      <c r="A7" s="636"/>
      <c r="B7" s="83" t="s">
        <v>134</v>
      </c>
      <c r="C7" s="153">
        <v>183</v>
      </c>
      <c r="D7" s="157"/>
      <c r="E7" s="413">
        <f>ROUND(D7/$C7*100,1)</f>
        <v>0</v>
      </c>
      <c r="F7" s="157">
        <v>160</v>
      </c>
      <c r="G7" s="413">
        <f t="shared" si="1"/>
        <v>87.4</v>
      </c>
      <c r="H7" s="157">
        <v>23</v>
      </c>
      <c r="I7" s="414">
        <f t="shared" si="0"/>
        <v>12.6</v>
      </c>
    </row>
    <row r="8" spans="1:11" ht="45.75" customHeight="1">
      <c r="A8" s="636"/>
      <c r="B8" s="186" t="s">
        <v>194</v>
      </c>
      <c r="C8" s="153">
        <v>2</v>
      </c>
      <c r="D8" s="157"/>
      <c r="E8" s="413">
        <f>ROUND(D8/$C8*100,1)</f>
        <v>0</v>
      </c>
      <c r="F8" s="157">
        <v>2</v>
      </c>
      <c r="G8" s="413">
        <f t="shared" si="1"/>
        <v>100</v>
      </c>
      <c r="H8" s="157"/>
      <c r="I8" s="414">
        <f t="shared" si="0"/>
        <v>0</v>
      </c>
    </row>
    <row r="9" spans="1:11" ht="45.75" customHeight="1">
      <c r="A9" s="636"/>
      <c r="B9" s="116" t="s">
        <v>166</v>
      </c>
      <c r="C9" s="153">
        <v>1</v>
      </c>
      <c r="D9" s="157"/>
      <c r="E9" s="413">
        <f t="shared" ref="E9:E14" si="2">ROUND(D9/$C9*100,1)</f>
        <v>0</v>
      </c>
      <c r="F9" s="157">
        <v>1</v>
      </c>
      <c r="G9" s="413">
        <f t="shared" si="1"/>
        <v>100</v>
      </c>
      <c r="H9" s="157"/>
      <c r="I9" s="414">
        <f t="shared" si="0"/>
        <v>0</v>
      </c>
    </row>
    <row r="10" spans="1:11" ht="45.75" customHeight="1">
      <c r="A10" s="636"/>
      <c r="B10" s="116" t="s">
        <v>195</v>
      </c>
      <c r="C10" s="153">
        <v>3</v>
      </c>
      <c r="D10" s="157"/>
      <c r="E10" s="413">
        <f t="shared" si="2"/>
        <v>0</v>
      </c>
      <c r="F10" s="157">
        <v>3</v>
      </c>
      <c r="G10" s="413">
        <f t="shared" ref="G10" si="3">ROUND(F10/$C10*100,1)</f>
        <v>100</v>
      </c>
      <c r="H10" s="157"/>
      <c r="I10" s="414">
        <f t="shared" ref="I10" si="4">ROUND(H10/$C10*100,1)</f>
        <v>0</v>
      </c>
    </row>
    <row r="11" spans="1:11" ht="45.75" customHeight="1">
      <c r="A11" s="636"/>
      <c r="B11" s="116" t="s">
        <v>47</v>
      </c>
      <c r="C11" s="153"/>
      <c r="D11" s="157"/>
      <c r="E11" s="413">
        <v>0</v>
      </c>
      <c r="F11" s="157"/>
      <c r="G11" s="413">
        <v>0</v>
      </c>
      <c r="H11" s="157"/>
      <c r="I11" s="414">
        <v>0</v>
      </c>
    </row>
    <row r="12" spans="1:11" ht="45.75" customHeight="1">
      <c r="A12" s="648" t="s">
        <v>129</v>
      </c>
      <c r="B12" s="649"/>
      <c r="C12" s="153">
        <f>SUM(C13:C14)</f>
        <v>6</v>
      </c>
      <c r="D12" s="157">
        <f>SUM(D13:D14)</f>
        <v>0</v>
      </c>
      <c r="E12" s="413">
        <f t="shared" si="2"/>
        <v>0</v>
      </c>
      <c r="F12" s="157">
        <f>SUM(F13:F14)</f>
        <v>6</v>
      </c>
      <c r="G12" s="413">
        <f t="shared" si="1"/>
        <v>100</v>
      </c>
      <c r="H12" s="157">
        <f>SUM(H13:H14)</f>
        <v>0</v>
      </c>
      <c r="I12" s="414">
        <f t="shared" si="0"/>
        <v>0</v>
      </c>
      <c r="K12" s="182"/>
    </row>
    <row r="13" spans="1:11" ht="45.75" customHeight="1">
      <c r="A13" s="635"/>
      <c r="B13" s="83" t="s">
        <v>135</v>
      </c>
      <c r="C13" s="153"/>
      <c r="D13" s="157"/>
      <c r="E13" s="413">
        <v>0</v>
      </c>
      <c r="F13" s="157"/>
      <c r="G13" s="413">
        <v>0</v>
      </c>
      <c r="H13" s="157"/>
      <c r="I13" s="414">
        <v>0</v>
      </c>
    </row>
    <row r="14" spans="1:11" ht="45.75" customHeight="1">
      <c r="A14" s="636"/>
      <c r="B14" s="186" t="s">
        <v>420</v>
      </c>
      <c r="C14" s="153">
        <v>6</v>
      </c>
      <c r="D14" s="157"/>
      <c r="E14" s="413">
        <f t="shared" si="2"/>
        <v>0</v>
      </c>
      <c r="F14" s="157">
        <v>6</v>
      </c>
      <c r="G14" s="413">
        <f t="shared" si="1"/>
        <v>100</v>
      </c>
      <c r="H14" s="157"/>
      <c r="I14" s="414">
        <f t="shared" si="0"/>
        <v>0</v>
      </c>
    </row>
  </sheetData>
  <mergeCells count="9">
    <mergeCell ref="A13:A14"/>
    <mergeCell ref="A4:B4"/>
    <mergeCell ref="D2:E2"/>
    <mergeCell ref="F2:G2"/>
    <mergeCell ref="H2:I2"/>
    <mergeCell ref="A2:B3"/>
    <mergeCell ref="A5:B5"/>
    <mergeCell ref="A12:B12"/>
    <mergeCell ref="A6:A11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79" pageOrder="overThenDown" orientation="portrait" useFirstPageNumber="1" r:id="rId1"/>
  <headerFooter scaleWithDoc="0" alignWithMargins="0">
    <oddFooter>&amp;C&amp;"-,標準"&amp;11-&amp;P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/>
  <dimension ref="A1:M161"/>
  <sheetViews>
    <sheetView view="pageBreakPreview" zoomScale="85" zoomScaleNormal="75" zoomScaleSheetLayoutView="85" workbookViewId="0">
      <pane xSplit="3" ySplit="10" topLeftCell="D11" activePane="bottomRight" state="frozen"/>
      <selection activeCell="E11" sqref="E11"/>
      <selection pane="topRight" activeCell="E11" sqref="E11"/>
      <selection pane="bottomLeft" activeCell="E11" sqref="E11"/>
      <selection pane="bottomRight" activeCell="A11" sqref="A11:B11"/>
    </sheetView>
  </sheetViews>
  <sheetFormatPr defaultColWidth="10.625" defaultRowHeight="14.25"/>
  <cols>
    <col min="1" max="1" width="3.625" style="1" customWidth="1"/>
    <col min="2" max="2" width="16.125" style="125" bestFit="1" customWidth="1"/>
    <col min="3" max="3" width="12.25" style="1" bestFit="1" customWidth="1"/>
    <col min="4" max="6" width="8.25" style="1" customWidth="1"/>
    <col min="7" max="10" width="7.75" style="1" customWidth="1"/>
    <col min="11" max="11" width="7.125" style="1" customWidth="1"/>
    <col min="12" max="12" width="20.625" style="1" customWidth="1"/>
    <col min="13" max="13" width="18.125" style="1" customWidth="1"/>
    <col min="14" max="18" width="13.625" style="1" customWidth="1"/>
    <col min="19" max="28" width="4.625" style="1" customWidth="1"/>
    <col min="29" max="16384" width="10.625" style="1"/>
  </cols>
  <sheetData>
    <row r="1" spans="1:13" s="146" customFormat="1" ht="30" customHeight="1" thickBot="1">
      <c r="A1" s="140" t="s">
        <v>257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5"/>
      <c r="M1" s="143"/>
    </row>
    <row r="2" spans="1:13" ht="18.75" customHeight="1">
      <c r="A2" s="580" t="s">
        <v>91</v>
      </c>
      <c r="B2" s="36"/>
      <c r="C2" s="36"/>
      <c r="D2" s="195"/>
      <c r="E2" s="194"/>
      <c r="F2" s="194"/>
      <c r="G2" s="195"/>
      <c r="H2" s="196"/>
      <c r="I2" s="191"/>
      <c r="J2" s="191"/>
      <c r="K2" s="495"/>
      <c r="L2" s="31"/>
      <c r="M2" s="4"/>
    </row>
    <row r="3" spans="1:13" ht="18.75" customHeight="1">
      <c r="A3" s="627"/>
      <c r="B3" s="37"/>
      <c r="C3" s="37" t="s">
        <v>18</v>
      </c>
      <c r="D3" s="650" t="s">
        <v>222</v>
      </c>
      <c r="E3" s="651"/>
      <c r="F3" s="652"/>
      <c r="G3" s="653" t="s">
        <v>223</v>
      </c>
      <c r="H3" s="654"/>
      <c r="I3" s="197"/>
      <c r="J3" s="197"/>
      <c r="K3" s="230"/>
      <c r="L3" s="31"/>
      <c r="M3" s="4"/>
    </row>
    <row r="4" spans="1:13" ht="18.75" customHeight="1">
      <c r="A4" s="627"/>
      <c r="B4" s="37"/>
      <c r="C4" s="37" t="s">
        <v>0</v>
      </c>
      <c r="D4" s="197"/>
      <c r="E4" s="197"/>
      <c r="F4" s="197"/>
      <c r="G4" s="197"/>
      <c r="H4" s="197"/>
      <c r="I4" s="69" t="s">
        <v>215</v>
      </c>
      <c r="J4" s="69" t="s">
        <v>217</v>
      </c>
      <c r="K4" s="192" t="s">
        <v>219</v>
      </c>
      <c r="L4" s="31"/>
      <c r="M4" s="4"/>
    </row>
    <row r="5" spans="1:13" ht="18.75" customHeight="1">
      <c r="A5" s="627"/>
      <c r="B5" s="37"/>
      <c r="C5" s="37" t="s">
        <v>25</v>
      </c>
      <c r="D5" s="69" t="s">
        <v>224</v>
      </c>
      <c r="E5" s="69" t="s">
        <v>228</v>
      </c>
      <c r="F5" s="69" t="s">
        <v>230</v>
      </c>
      <c r="G5" s="69" t="s">
        <v>233</v>
      </c>
      <c r="H5" s="69" t="s">
        <v>236</v>
      </c>
      <c r="I5" s="69"/>
      <c r="J5" s="69"/>
      <c r="K5" s="192" t="s">
        <v>220</v>
      </c>
      <c r="L5" s="31"/>
      <c r="M5" s="4"/>
    </row>
    <row r="6" spans="1:13" ht="18.75" customHeight="1">
      <c r="A6" s="627"/>
      <c r="B6" s="37" t="s">
        <v>4</v>
      </c>
      <c r="C6" s="37" t="s">
        <v>0</v>
      </c>
      <c r="D6" s="229" t="s">
        <v>225</v>
      </c>
      <c r="E6" s="37"/>
      <c r="F6" s="64" t="s">
        <v>231</v>
      </c>
      <c r="G6" s="63" t="s">
        <v>234</v>
      </c>
      <c r="H6" s="37" t="s">
        <v>237</v>
      </c>
      <c r="I6" s="37" t="s">
        <v>216</v>
      </c>
      <c r="J6" s="37" t="s">
        <v>218</v>
      </c>
      <c r="K6" s="192" t="s">
        <v>221</v>
      </c>
      <c r="L6" s="121"/>
      <c r="M6" s="4"/>
    </row>
    <row r="7" spans="1:13" ht="18.75" customHeight="1">
      <c r="A7" s="627"/>
      <c r="B7" s="37"/>
      <c r="C7" s="37" t="s">
        <v>0</v>
      </c>
      <c r="D7" s="229" t="s">
        <v>226</v>
      </c>
      <c r="E7" s="37" t="s">
        <v>229</v>
      </c>
      <c r="F7" s="64" t="s">
        <v>232</v>
      </c>
      <c r="G7" s="63" t="s">
        <v>235</v>
      </c>
      <c r="H7" s="37" t="s">
        <v>238</v>
      </c>
      <c r="I7" s="37"/>
      <c r="J7" s="37"/>
      <c r="K7" s="192"/>
      <c r="L7" s="31"/>
      <c r="M7" s="4"/>
    </row>
    <row r="8" spans="1:13" ht="18.75" customHeight="1">
      <c r="A8" s="627"/>
      <c r="B8" s="37"/>
      <c r="C8" s="37" t="s">
        <v>0</v>
      </c>
      <c r="D8" s="229" t="s">
        <v>227</v>
      </c>
      <c r="E8" s="37"/>
      <c r="F8" s="64"/>
      <c r="G8" s="63"/>
      <c r="H8" s="37" t="s">
        <v>235</v>
      </c>
      <c r="I8" s="37"/>
      <c r="J8" s="37"/>
      <c r="K8" s="192"/>
      <c r="L8" s="31"/>
      <c r="M8" s="4"/>
    </row>
    <row r="9" spans="1:13" ht="18.75" customHeight="1">
      <c r="A9" s="627"/>
      <c r="B9" s="37"/>
      <c r="C9" s="37" t="s">
        <v>73</v>
      </c>
      <c r="D9" s="229"/>
      <c r="E9" s="37"/>
      <c r="F9" s="64"/>
      <c r="G9" s="63"/>
      <c r="H9" s="37"/>
      <c r="I9" s="37"/>
      <c r="J9" s="37"/>
      <c r="K9" s="192"/>
      <c r="L9" s="31"/>
      <c r="M9" s="4"/>
    </row>
    <row r="10" spans="1:13" ht="18.75" customHeight="1" thickBot="1">
      <c r="A10" s="628"/>
      <c r="B10" s="38"/>
      <c r="C10" s="76" t="s">
        <v>42</v>
      </c>
      <c r="D10" s="77" t="s">
        <v>43</v>
      </c>
      <c r="E10" s="76" t="s">
        <v>43</v>
      </c>
      <c r="F10" s="78" t="s">
        <v>43</v>
      </c>
      <c r="G10" s="79" t="s">
        <v>43</v>
      </c>
      <c r="H10" s="76" t="s">
        <v>43</v>
      </c>
      <c r="I10" s="76" t="s">
        <v>43</v>
      </c>
      <c r="J10" s="76" t="s">
        <v>43</v>
      </c>
      <c r="K10" s="193" t="s">
        <v>43</v>
      </c>
      <c r="L10" s="31"/>
      <c r="M10" s="4"/>
    </row>
    <row r="11" spans="1:13" ht="18" thickBot="1">
      <c r="A11" s="664" t="s">
        <v>400</v>
      </c>
      <c r="B11" s="665"/>
      <c r="C11" s="390">
        <v>303</v>
      </c>
      <c r="D11" s="390">
        <v>301</v>
      </c>
      <c r="E11" s="390">
        <f t="shared" ref="E11:K11" si="0">+E12+E13+E14</f>
        <v>0</v>
      </c>
      <c r="F11" s="390">
        <v>1</v>
      </c>
      <c r="G11" s="390">
        <f t="shared" si="0"/>
        <v>0</v>
      </c>
      <c r="H11" s="390">
        <f t="shared" si="0"/>
        <v>0</v>
      </c>
      <c r="I11" s="390">
        <v>1</v>
      </c>
      <c r="J11" s="390">
        <f t="shared" si="0"/>
        <v>0</v>
      </c>
      <c r="K11" s="392">
        <f t="shared" si="0"/>
        <v>0</v>
      </c>
      <c r="L11" s="117"/>
    </row>
    <row r="12" spans="1:13" ht="17.25">
      <c r="A12" s="666" t="s">
        <v>401</v>
      </c>
      <c r="B12" s="667"/>
      <c r="C12" s="390" t="s">
        <v>270</v>
      </c>
      <c r="D12" s="390" t="s">
        <v>270</v>
      </c>
      <c r="E12" s="371" t="s">
        <v>270</v>
      </c>
      <c r="F12" s="371" t="s">
        <v>270</v>
      </c>
      <c r="G12" s="391" t="s">
        <v>270</v>
      </c>
      <c r="H12" s="371" t="s">
        <v>270</v>
      </c>
      <c r="I12" s="371" t="s">
        <v>270</v>
      </c>
      <c r="J12" s="371" t="s">
        <v>270</v>
      </c>
      <c r="K12" s="392" t="s">
        <v>270</v>
      </c>
      <c r="L12" s="117"/>
    </row>
    <row r="13" spans="1:13" ht="17.25">
      <c r="A13" s="668" t="s">
        <v>402</v>
      </c>
      <c r="B13" s="669"/>
      <c r="C13" s="373" t="s">
        <v>270</v>
      </c>
      <c r="D13" s="373" t="s">
        <v>270</v>
      </c>
      <c r="E13" s="373" t="s">
        <v>270</v>
      </c>
      <c r="F13" s="373" t="s">
        <v>270</v>
      </c>
      <c r="G13" s="373" t="s">
        <v>270</v>
      </c>
      <c r="H13" s="373" t="s">
        <v>270</v>
      </c>
      <c r="I13" s="373" t="s">
        <v>270</v>
      </c>
      <c r="J13" s="373" t="s">
        <v>270</v>
      </c>
      <c r="K13" s="393" t="s">
        <v>270</v>
      </c>
      <c r="L13" s="117"/>
    </row>
    <row r="14" spans="1:13" ht="18" customHeight="1" thickBot="1">
      <c r="A14" s="662" t="s">
        <v>403</v>
      </c>
      <c r="B14" s="663"/>
      <c r="C14" s="373" t="s">
        <v>270</v>
      </c>
      <c r="D14" s="316" t="s">
        <v>270</v>
      </c>
      <c r="E14" s="316" t="s">
        <v>270</v>
      </c>
      <c r="F14" s="316" t="s">
        <v>270</v>
      </c>
      <c r="G14" s="316" t="s">
        <v>270</v>
      </c>
      <c r="H14" s="316" t="s">
        <v>270</v>
      </c>
      <c r="I14" s="316" t="s">
        <v>270</v>
      </c>
      <c r="J14" s="316" t="s">
        <v>270</v>
      </c>
      <c r="K14" s="393" t="s">
        <v>270</v>
      </c>
      <c r="L14" s="117"/>
    </row>
    <row r="15" spans="1:13" ht="18" customHeight="1">
      <c r="A15" s="504" t="s">
        <v>91</v>
      </c>
      <c r="B15" s="493" t="s">
        <v>154</v>
      </c>
      <c r="C15" s="390" t="s">
        <v>270</v>
      </c>
      <c r="D15" s="390" t="s">
        <v>270</v>
      </c>
      <c r="E15" s="371" t="s">
        <v>270</v>
      </c>
      <c r="F15" s="371" t="s">
        <v>270</v>
      </c>
      <c r="G15" s="391" t="s">
        <v>270</v>
      </c>
      <c r="H15" s="371" t="s">
        <v>270</v>
      </c>
      <c r="I15" s="371" t="s">
        <v>270</v>
      </c>
      <c r="J15" s="371" t="s">
        <v>270</v>
      </c>
      <c r="K15" s="392" t="s">
        <v>270</v>
      </c>
      <c r="L15" s="117"/>
    </row>
    <row r="16" spans="1:13" ht="18" customHeight="1">
      <c r="A16" s="505"/>
      <c r="B16" s="228" t="s">
        <v>160</v>
      </c>
      <c r="C16" s="373" t="s">
        <v>270</v>
      </c>
      <c r="D16" s="373" t="s">
        <v>270</v>
      </c>
      <c r="E16" s="394" t="s">
        <v>270</v>
      </c>
      <c r="F16" s="394" t="s">
        <v>270</v>
      </c>
      <c r="G16" s="395" t="s">
        <v>270</v>
      </c>
      <c r="H16" s="394" t="s">
        <v>270</v>
      </c>
      <c r="I16" s="394" t="s">
        <v>270</v>
      </c>
      <c r="J16" s="394" t="s">
        <v>270</v>
      </c>
      <c r="K16" s="393" t="s">
        <v>270</v>
      </c>
      <c r="L16" s="117"/>
    </row>
    <row r="17" spans="1:13" ht="18" customHeight="1">
      <c r="A17" s="505"/>
      <c r="B17" s="228" t="s">
        <v>156</v>
      </c>
      <c r="C17" s="373" t="str">
        <f t="shared" ref="C17:K17" si="1">+C57</f>
        <v>＊</v>
      </c>
      <c r="D17" s="316" t="str">
        <f t="shared" si="1"/>
        <v>＊</v>
      </c>
      <c r="E17" s="316" t="str">
        <f t="shared" si="1"/>
        <v>＊</v>
      </c>
      <c r="F17" s="316" t="str">
        <f t="shared" si="1"/>
        <v>＊</v>
      </c>
      <c r="G17" s="316" t="str">
        <f t="shared" si="1"/>
        <v>＊</v>
      </c>
      <c r="H17" s="316" t="str">
        <f t="shared" si="1"/>
        <v>＊</v>
      </c>
      <c r="I17" s="316" t="str">
        <f t="shared" si="1"/>
        <v>＊</v>
      </c>
      <c r="J17" s="373" t="str">
        <f t="shared" si="1"/>
        <v>＊</v>
      </c>
      <c r="K17" s="393" t="str">
        <f t="shared" si="1"/>
        <v>＊</v>
      </c>
      <c r="L17" s="117"/>
    </row>
    <row r="18" spans="1:13" ht="18" customHeight="1">
      <c r="A18" s="505"/>
      <c r="B18" s="228" t="s">
        <v>157</v>
      </c>
      <c r="C18" s="373" t="s">
        <v>270</v>
      </c>
      <c r="D18" s="373" t="s">
        <v>270</v>
      </c>
      <c r="E18" s="394" t="s">
        <v>270</v>
      </c>
      <c r="F18" s="394" t="s">
        <v>270</v>
      </c>
      <c r="G18" s="395" t="s">
        <v>270</v>
      </c>
      <c r="H18" s="394" t="s">
        <v>270</v>
      </c>
      <c r="I18" s="394" t="s">
        <v>270</v>
      </c>
      <c r="J18" s="394" t="s">
        <v>270</v>
      </c>
      <c r="K18" s="393" t="s">
        <v>270</v>
      </c>
      <c r="L18" s="117"/>
    </row>
    <row r="19" spans="1:13" ht="18" customHeight="1">
      <c r="A19" s="505"/>
      <c r="B19" s="228" t="s">
        <v>151</v>
      </c>
      <c r="C19" s="373" t="s">
        <v>270</v>
      </c>
      <c r="D19" s="373" t="s">
        <v>270</v>
      </c>
      <c r="E19" s="394" t="s">
        <v>270</v>
      </c>
      <c r="F19" s="394" t="s">
        <v>270</v>
      </c>
      <c r="G19" s="395" t="s">
        <v>270</v>
      </c>
      <c r="H19" s="394" t="s">
        <v>270</v>
      </c>
      <c r="I19" s="394" t="s">
        <v>270</v>
      </c>
      <c r="J19" s="394" t="s">
        <v>270</v>
      </c>
      <c r="K19" s="393" t="s">
        <v>270</v>
      </c>
      <c r="L19" s="98"/>
      <c r="M19" s="98"/>
    </row>
    <row r="20" spans="1:13" ht="18" customHeight="1">
      <c r="A20" s="505"/>
      <c r="B20" s="228" t="s">
        <v>159</v>
      </c>
      <c r="C20" s="373" t="s">
        <v>270</v>
      </c>
      <c r="D20" s="316" t="s">
        <v>270</v>
      </c>
      <c r="E20" s="316" t="s">
        <v>270</v>
      </c>
      <c r="F20" s="316" t="s">
        <v>270</v>
      </c>
      <c r="G20" s="316" t="s">
        <v>270</v>
      </c>
      <c r="H20" s="316" t="s">
        <v>270</v>
      </c>
      <c r="I20" s="316" t="s">
        <v>270</v>
      </c>
      <c r="J20" s="316" t="s">
        <v>270</v>
      </c>
      <c r="K20" s="393" t="s">
        <v>270</v>
      </c>
      <c r="L20" s="98"/>
      <c r="M20" s="98"/>
    </row>
    <row r="21" spans="1:13" ht="18" customHeight="1" thickBot="1">
      <c r="A21" s="506"/>
      <c r="B21" s="228" t="s">
        <v>153</v>
      </c>
      <c r="C21" s="373">
        <f t="shared" ref="C21:D21" si="2">SUM(C94)</f>
        <v>18</v>
      </c>
      <c r="D21" s="316">
        <f t="shared" si="2"/>
        <v>18</v>
      </c>
      <c r="E21" s="316"/>
      <c r="F21" s="316"/>
      <c r="G21" s="316"/>
      <c r="H21" s="316"/>
      <c r="I21" s="316"/>
      <c r="J21" s="316"/>
      <c r="K21" s="393"/>
      <c r="L21" s="98"/>
      <c r="M21" s="98"/>
    </row>
    <row r="22" spans="1:13" ht="18" customHeight="1">
      <c r="A22" s="655" t="s">
        <v>142</v>
      </c>
      <c r="B22" s="288" t="s">
        <v>296</v>
      </c>
      <c r="C22" s="390" t="s">
        <v>291</v>
      </c>
      <c r="D22" s="310" t="s">
        <v>270</v>
      </c>
      <c r="E22" s="310" t="s">
        <v>270</v>
      </c>
      <c r="F22" s="310" t="s">
        <v>270</v>
      </c>
      <c r="G22" s="310" t="s">
        <v>270</v>
      </c>
      <c r="H22" s="310" t="s">
        <v>270</v>
      </c>
      <c r="I22" s="310" t="s">
        <v>270</v>
      </c>
      <c r="J22" s="310" t="s">
        <v>270</v>
      </c>
      <c r="K22" s="392" t="s">
        <v>270</v>
      </c>
      <c r="L22" s="31"/>
      <c r="M22" s="4"/>
    </row>
    <row r="23" spans="1:13" ht="18" customHeight="1">
      <c r="A23" s="657"/>
      <c r="B23" s="289" t="s">
        <v>298</v>
      </c>
      <c r="C23" s="305" t="s">
        <v>270</v>
      </c>
      <c r="D23" s="396" t="s">
        <v>270</v>
      </c>
      <c r="E23" s="305" t="s">
        <v>270</v>
      </c>
      <c r="F23" s="305" t="s">
        <v>270</v>
      </c>
      <c r="G23" s="305" t="s">
        <v>270</v>
      </c>
      <c r="H23" s="305" t="s">
        <v>270</v>
      </c>
      <c r="I23" s="305" t="s">
        <v>270</v>
      </c>
      <c r="J23" s="306" t="s">
        <v>270</v>
      </c>
      <c r="K23" s="397" t="s">
        <v>270</v>
      </c>
      <c r="L23" s="31"/>
      <c r="M23" s="4"/>
    </row>
    <row r="24" spans="1:13" ht="18" customHeight="1" thickBot="1">
      <c r="A24" s="657"/>
      <c r="B24" s="289" t="s">
        <v>338</v>
      </c>
      <c r="C24" s="398" t="s">
        <v>270</v>
      </c>
      <c r="D24" s="316" t="s">
        <v>270</v>
      </c>
      <c r="E24" s="316" t="s">
        <v>270</v>
      </c>
      <c r="F24" s="316" t="s">
        <v>270</v>
      </c>
      <c r="G24" s="316" t="s">
        <v>270</v>
      </c>
      <c r="H24" s="316" t="s">
        <v>270</v>
      </c>
      <c r="I24" s="316" t="s">
        <v>270</v>
      </c>
      <c r="J24" s="316" t="s">
        <v>270</v>
      </c>
      <c r="K24" s="393" t="s">
        <v>270</v>
      </c>
      <c r="L24" s="31"/>
      <c r="M24" s="4"/>
    </row>
    <row r="25" spans="1:13" ht="18" customHeight="1">
      <c r="A25" s="655" t="s">
        <v>143</v>
      </c>
      <c r="B25" s="288" t="s">
        <v>300</v>
      </c>
      <c r="C25" s="390" t="s">
        <v>270</v>
      </c>
      <c r="D25" s="310" t="s">
        <v>270</v>
      </c>
      <c r="E25" s="310" t="s">
        <v>270</v>
      </c>
      <c r="F25" s="310" t="s">
        <v>270</v>
      </c>
      <c r="G25" s="310" t="s">
        <v>270</v>
      </c>
      <c r="H25" s="310" t="s">
        <v>270</v>
      </c>
      <c r="I25" s="310" t="s">
        <v>270</v>
      </c>
      <c r="J25" s="310" t="s">
        <v>270</v>
      </c>
      <c r="K25" s="392" t="s">
        <v>270</v>
      </c>
      <c r="L25" s="31"/>
      <c r="M25" s="4"/>
    </row>
    <row r="26" spans="1:13" ht="18" customHeight="1">
      <c r="A26" s="657"/>
      <c r="B26" s="289" t="s">
        <v>302</v>
      </c>
      <c r="C26" s="305">
        <v>4</v>
      </c>
      <c r="D26" s="396">
        <v>4</v>
      </c>
      <c r="E26" s="305"/>
      <c r="F26" s="305"/>
      <c r="G26" s="305"/>
      <c r="H26" s="305"/>
      <c r="I26" s="305"/>
      <c r="J26" s="306"/>
      <c r="K26" s="397"/>
      <c r="L26" s="31"/>
      <c r="M26" s="4"/>
    </row>
    <row r="27" spans="1:13" ht="18" customHeight="1">
      <c r="A27" s="657"/>
      <c r="B27" s="289" t="s">
        <v>304</v>
      </c>
      <c r="C27" s="305" t="s">
        <v>270</v>
      </c>
      <c r="D27" s="396" t="s">
        <v>270</v>
      </c>
      <c r="E27" s="305" t="s">
        <v>270</v>
      </c>
      <c r="F27" s="305" t="s">
        <v>270</v>
      </c>
      <c r="G27" s="305" t="s">
        <v>270</v>
      </c>
      <c r="H27" s="305" t="s">
        <v>270</v>
      </c>
      <c r="I27" s="305" t="s">
        <v>270</v>
      </c>
      <c r="J27" s="306" t="s">
        <v>270</v>
      </c>
      <c r="K27" s="397" t="s">
        <v>270</v>
      </c>
      <c r="L27" s="31"/>
      <c r="M27" s="4"/>
    </row>
    <row r="28" spans="1:13" ht="18" customHeight="1" thickBot="1">
      <c r="A28" s="657"/>
      <c r="B28" s="289" t="s">
        <v>338</v>
      </c>
      <c r="C28" s="398" t="s">
        <v>270</v>
      </c>
      <c r="D28" s="316" t="s">
        <v>270</v>
      </c>
      <c r="E28" s="316" t="s">
        <v>270</v>
      </c>
      <c r="F28" s="316" t="s">
        <v>270</v>
      </c>
      <c r="G28" s="316" t="s">
        <v>270</v>
      </c>
      <c r="H28" s="316" t="s">
        <v>270</v>
      </c>
      <c r="I28" s="316" t="s">
        <v>270</v>
      </c>
      <c r="J28" s="316" t="s">
        <v>270</v>
      </c>
      <c r="K28" s="393" t="s">
        <v>270</v>
      </c>
      <c r="L28" s="31"/>
      <c r="M28" s="4"/>
    </row>
    <row r="29" spans="1:13" ht="18" customHeight="1">
      <c r="A29" s="655" t="s">
        <v>147</v>
      </c>
      <c r="B29" s="288" t="s">
        <v>306</v>
      </c>
      <c r="C29" s="390">
        <v>3</v>
      </c>
      <c r="D29" s="310">
        <v>2</v>
      </c>
      <c r="E29" s="310"/>
      <c r="F29" s="310"/>
      <c r="G29" s="310"/>
      <c r="H29" s="310"/>
      <c r="I29" s="310">
        <v>1</v>
      </c>
      <c r="J29" s="310"/>
      <c r="K29" s="392"/>
      <c r="L29" s="31"/>
      <c r="M29" s="4"/>
    </row>
    <row r="30" spans="1:13" ht="18" customHeight="1">
      <c r="A30" s="657"/>
      <c r="B30" s="289" t="s">
        <v>308</v>
      </c>
      <c r="C30" s="305">
        <v>2</v>
      </c>
      <c r="D30" s="396">
        <v>2</v>
      </c>
      <c r="E30" s="305"/>
      <c r="F30" s="305"/>
      <c r="G30" s="305"/>
      <c r="H30" s="305"/>
      <c r="I30" s="305"/>
      <c r="J30" s="306"/>
      <c r="K30" s="397"/>
      <c r="L30" s="31"/>
      <c r="M30" s="4"/>
    </row>
    <row r="31" spans="1:13" ht="18" customHeight="1">
      <c r="A31" s="657"/>
      <c r="B31" s="289" t="s">
        <v>310</v>
      </c>
      <c r="C31" s="305" t="s">
        <v>270</v>
      </c>
      <c r="D31" s="396" t="s">
        <v>270</v>
      </c>
      <c r="E31" s="305" t="s">
        <v>270</v>
      </c>
      <c r="F31" s="305" t="s">
        <v>270</v>
      </c>
      <c r="G31" s="305" t="s">
        <v>270</v>
      </c>
      <c r="H31" s="305" t="s">
        <v>270</v>
      </c>
      <c r="I31" s="305" t="s">
        <v>270</v>
      </c>
      <c r="J31" s="306" t="s">
        <v>270</v>
      </c>
      <c r="K31" s="397" t="s">
        <v>270</v>
      </c>
      <c r="L31" s="31"/>
      <c r="M31" s="4"/>
    </row>
    <row r="32" spans="1:13" ht="18" customHeight="1" thickBot="1">
      <c r="A32" s="657"/>
      <c r="B32" s="289" t="s">
        <v>338</v>
      </c>
      <c r="C32" s="398" t="s">
        <v>270</v>
      </c>
      <c r="D32" s="316" t="s">
        <v>270</v>
      </c>
      <c r="E32" s="316" t="s">
        <v>270</v>
      </c>
      <c r="F32" s="316" t="s">
        <v>270</v>
      </c>
      <c r="G32" s="316" t="s">
        <v>270</v>
      </c>
      <c r="H32" s="316" t="s">
        <v>270</v>
      </c>
      <c r="I32" s="316" t="s">
        <v>270</v>
      </c>
      <c r="J32" s="316" t="s">
        <v>270</v>
      </c>
      <c r="K32" s="393" t="s">
        <v>270</v>
      </c>
      <c r="L32" s="31"/>
      <c r="M32" s="4"/>
    </row>
    <row r="33" spans="1:13" s="122" customFormat="1" ht="18" customHeight="1">
      <c r="A33" s="655" t="s">
        <v>144</v>
      </c>
      <c r="B33" s="288" t="s">
        <v>312</v>
      </c>
      <c r="C33" s="390">
        <v>7</v>
      </c>
      <c r="D33" s="310">
        <v>7</v>
      </c>
      <c r="E33" s="310"/>
      <c r="F33" s="310"/>
      <c r="G33" s="310"/>
      <c r="H33" s="310"/>
      <c r="I33" s="310"/>
      <c r="J33" s="310"/>
      <c r="K33" s="392"/>
      <c r="L33" s="136"/>
      <c r="M33" s="123"/>
    </row>
    <row r="34" spans="1:13" ht="18" customHeight="1" thickBot="1">
      <c r="A34" s="657"/>
      <c r="B34" s="289" t="s">
        <v>338</v>
      </c>
      <c r="C34" s="398">
        <v>7</v>
      </c>
      <c r="D34" s="316">
        <v>7</v>
      </c>
      <c r="E34" s="316"/>
      <c r="F34" s="316"/>
      <c r="G34" s="316"/>
      <c r="H34" s="316"/>
      <c r="I34" s="316"/>
      <c r="J34" s="316"/>
      <c r="K34" s="393"/>
      <c r="L34" s="31"/>
      <c r="M34" s="4"/>
    </row>
    <row r="35" spans="1:13" ht="18" customHeight="1">
      <c r="A35" s="655" t="s">
        <v>145</v>
      </c>
      <c r="B35" s="288" t="s">
        <v>314</v>
      </c>
      <c r="C35" s="390">
        <v>4</v>
      </c>
      <c r="D35" s="310">
        <v>4</v>
      </c>
      <c r="E35" s="310"/>
      <c r="F35" s="310"/>
      <c r="G35" s="310"/>
      <c r="H35" s="310"/>
      <c r="I35" s="310"/>
      <c r="J35" s="310"/>
      <c r="K35" s="392"/>
      <c r="L35" s="31"/>
      <c r="M35" s="4"/>
    </row>
    <row r="36" spans="1:13" ht="18" customHeight="1">
      <c r="A36" s="657"/>
      <c r="B36" s="289" t="s">
        <v>316</v>
      </c>
      <c r="C36" s="305" t="s">
        <v>270</v>
      </c>
      <c r="D36" s="396" t="s">
        <v>270</v>
      </c>
      <c r="E36" s="305" t="s">
        <v>270</v>
      </c>
      <c r="F36" s="305" t="s">
        <v>270</v>
      </c>
      <c r="G36" s="305" t="s">
        <v>270</v>
      </c>
      <c r="H36" s="305" t="s">
        <v>270</v>
      </c>
      <c r="I36" s="305" t="s">
        <v>270</v>
      </c>
      <c r="J36" s="306" t="s">
        <v>270</v>
      </c>
      <c r="K36" s="397" t="s">
        <v>270</v>
      </c>
      <c r="L36" s="31"/>
      <c r="M36" s="4"/>
    </row>
    <row r="37" spans="1:13" ht="18" customHeight="1">
      <c r="A37" s="657"/>
      <c r="B37" s="289" t="s">
        <v>318</v>
      </c>
      <c r="C37" s="305" t="s">
        <v>270</v>
      </c>
      <c r="D37" s="396" t="s">
        <v>270</v>
      </c>
      <c r="E37" s="305" t="s">
        <v>270</v>
      </c>
      <c r="F37" s="305" t="s">
        <v>270</v>
      </c>
      <c r="G37" s="305" t="s">
        <v>270</v>
      </c>
      <c r="H37" s="305" t="s">
        <v>270</v>
      </c>
      <c r="I37" s="305" t="s">
        <v>270</v>
      </c>
      <c r="J37" s="306" t="s">
        <v>270</v>
      </c>
      <c r="K37" s="397" t="s">
        <v>270</v>
      </c>
      <c r="L37" s="31"/>
      <c r="M37" s="4"/>
    </row>
    <row r="38" spans="1:13" ht="18" customHeight="1" thickBot="1">
      <c r="A38" s="657"/>
      <c r="B38" s="289" t="s">
        <v>338</v>
      </c>
      <c r="C38" s="398" t="s">
        <v>270</v>
      </c>
      <c r="D38" s="316" t="s">
        <v>270</v>
      </c>
      <c r="E38" s="316" t="s">
        <v>270</v>
      </c>
      <c r="F38" s="316" t="s">
        <v>270</v>
      </c>
      <c r="G38" s="316" t="s">
        <v>270</v>
      </c>
      <c r="H38" s="316" t="s">
        <v>270</v>
      </c>
      <c r="I38" s="316" t="s">
        <v>270</v>
      </c>
      <c r="J38" s="316" t="s">
        <v>270</v>
      </c>
      <c r="K38" s="393" t="s">
        <v>270</v>
      </c>
      <c r="L38" s="31"/>
      <c r="M38" s="4"/>
    </row>
    <row r="39" spans="1:13" ht="18" customHeight="1">
      <c r="A39" s="504" t="s">
        <v>146</v>
      </c>
      <c r="B39" s="288" t="s">
        <v>413</v>
      </c>
      <c r="C39" s="390" t="s">
        <v>270</v>
      </c>
      <c r="D39" s="310" t="s">
        <v>270</v>
      </c>
      <c r="E39" s="310" t="s">
        <v>270</v>
      </c>
      <c r="F39" s="310" t="s">
        <v>270</v>
      </c>
      <c r="G39" s="399" t="s">
        <v>270</v>
      </c>
      <c r="H39" s="399" t="s">
        <v>270</v>
      </c>
      <c r="I39" s="399" t="s">
        <v>270</v>
      </c>
      <c r="J39" s="310" t="s">
        <v>270</v>
      </c>
      <c r="K39" s="392" t="s">
        <v>270</v>
      </c>
      <c r="L39" s="31"/>
      <c r="M39" s="4"/>
    </row>
    <row r="40" spans="1:13" ht="18" customHeight="1">
      <c r="A40" s="505"/>
      <c r="B40" s="289" t="s">
        <v>414</v>
      </c>
      <c r="C40" s="373"/>
      <c r="D40" s="316"/>
      <c r="E40" s="316"/>
      <c r="F40" s="316"/>
      <c r="G40" s="400"/>
      <c r="H40" s="400"/>
      <c r="I40" s="400"/>
      <c r="J40" s="316"/>
      <c r="K40" s="393"/>
      <c r="L40" s="31"/>
      <c r="M40" s="4"/>
    </row>
    <row r="41" spans="1:13" ht="18" customHeight="1">
      <c r="A41" s="505"/>
      <c r="B41" s="289" t="s">
        <v>415</v>
      </c>
      <c r="C41" s="373"/>
      <c r="D41" s="316"/>
      <c r="E41" s="316"/>
      <c r="F41" s="316"/>
      <c r="G41" s="400"/>
      <c r="H41" s="400"/>
      <c r="I41" s="400"/>
      <c r="J41" s="316"/>
      <c r="K41" s="393"/>
      <c r="L41" s="31"/>
      <c r="M41" s="4"/>
    </row>
    <row r="42" spans="1:13" ht="18" customHeight="1">
      <c r="A42" s="505"/>
      <c r="B42" s="289" t="s">
        <v>416</v>
      </c>
      <c r="C42" s="373">
        <v>4</v>
      </c>
      <c r="D42" s="316">
        <v>4</v>
      </c>
      <c r="E42" s="316"/>
      <c r="F42" s="316"/>
      <c r="G42" s="400"/>
      <c r="H42" s="400"/>
      <c r="I42" s="400"/>
      <c r="J42" s="316"/>
      <c r="K42" s="393"/>
      <c r="L42" s="31"/>
      <c r="M42" s="4"/>
    </row>
    <row r="43" spans="1:13" ht="18" customHeight="1">
      <c r="A43" s="505"/>
      <c r="B43" s="289" t="s">
        <v>320</v>
      </c>
      <c r="C43" s="373" t="s">
        <v>270</v>
      </c>
      <c r="D43" s="316" t="s">
        <v>270</v>
      </c>
      <c r="E43" s="316" t="s">
        <v>270</v>
      </c>
      <c r="F43" s="316" t="s">
        <v>270</v>
      </c>
      <c r="G43" s="400" t="s">
        <v>270</v>
      </c>
      <c r="H43" s="400" t="s">
        <v>270</v>
      </c>
      <c r="I43" s="400" t="s">
        <v>270</v>
      </c>
      <c r="J43" s="316" t="s">
        <v>270</v>
      </c>
      <c r="K43" s="393" t="s">
        <v>270</v>
      </c>
      <c r="L43" s="31"/>
      <c r="M43" s="4"/>
    </row>
    <row r="44" spans="1:13" ht="18" customHeight="1">
      <c r="A44" s="505"/>
      <c r="B44" s="289" t="s">
        <v>417</v>
      </c>
      <c r="C44" s="373" t="s">
        <v>270</v>
      </c>
      <c r="D44" s="316" t="s">
        <v>270</v>
      </c>
      <c r="E44" s="316" t="s">
        <v>270</v>
      </c>
      <c r="F44" s="316" t="s">
        <v>270</v>
      </c>
      <c r="G44" s="316" t="s">
        <v>270</v>
      </c>
      <c r="H44" s="316" t="s">
        <v>270</v>
      </c>
      <c r="I44" s="316" t="s">
        <v>270</v>
      </c>
      <c r="J44" s="316" t="s">
        <v>270</v>
      </c>
      <c r="K44" s="393" t="s">
        <v>270</v>
      </c>
      <c r="L44" s="31"/>
      <c r="M44" s="4"/>
    </row>
    <row r="45" spans="1:13" ht="18" customHeight="1">
      <c r="A45" s="660"/>
      <c r="B45" s="289" t="s">
        <v>418</v>
      </c>
      <c r="C45" s="305" t="s">
        <v>270</v>
      </c>
      <c r="D45" s="396" t="s">
        <v>270</v>
      </c>
      <c r="E45" s="305" t="s">
        <v>270</v>
      </c>
      <c r="F45" s="305" t="s">
        <v>270</v>
      </c>
      <c r="G45" s="401" t="s">
        <v>270</v>
      </c>
      <c r="H45" s="401" t="s">
        <v>270</v>
      </c>
      <c r="I45" s="401" t="s">
        <v>270</v>
      </c>
      <c r="J45" s="306" t="s">
        <v>270</v>
      </c>
      <c r="K45" s="397" t="s">
        <v>270</v>
      </c>
      <c r="L45" s="31"/>
      <c r="M45" s="4"/>
    </row>
    <row r="46" spans="1:13" ht="18" customHeight="1">
      <c r="A46" s="660"/>
      <c r="B46" s="289" t="s">
        <v>419</v>
      </c>
      <c r="C46" s="305">
        <v>2</v>
      </c>
      <c r="D46" s="396">
        <v>2</v>
      </c>
      <c r="E46" s="305"/>
      <c r="F46" s="305"/>
      <c r="G46" s="401"/>
      <c r="H46" s="401"/>
      <c r="I46" s="401"/>
      <c r="J46" s="306"/>
      <c r="K46" s="397"/>
      <c r="L46" s="31"/>
      <c r="M46" s="4"/>
    </row>
    <row r="47" spans="1:13" ht="18" customHeight="1" thickBot="1">
      <c r="A47" s="661"/>
      <c r="B47" s="492" t="s">
        <v>338</v>
      </c>
      <c r="C47" s="402" t="s">
        <v>270</v>
      </c>
      <c r="D47" s="317" t="s">
        <v>270</v>
      </c>
      <c r="E47" s="317">
        <f t="shared" ref="E47:K47" si="3">SUM(E39:E46)</f>
        <v>0</v>
      </c>
      <c r="F47" s="317">
        <f t="shared" si="3"/>
        <v>0</v>
      </c>
      <c r="G47" s="403">
        <f t="shared" si="3"/>
        <v>0</v>
      </c>
      <c r="H47" s="403">
        <f t="shared" si="3"/>
        <v>0</v>
      </c>
      <c r="I47" s="403">
        <f>SUM(I39:I46)</f>
        <v>0</v>
      </c>
      <c r="J47" s="317">
        <f t="shared" si="3"/>
        <v>0</v>
      </c>
      <c r="K47" s="404">
        <f t="shared" si="3"/>
        <v>0</v>
      </c>
      <c r="L47" s="31"/>
      <c r="M47" s="4"/>
    </row>
    <row r="48" spans="1:13" ht="18" customHeight="1">
      <c r="A48" s="655" t="s">
        <v>161</v>
      </c>
      <c r="B48" s="288" t="s">
        <v>404</v>
      </c>
      <c r="C48" s="390">
        <v>22</v>
      </c>
      <c r="D48" s="310">
        <v>22</v>
      </c>
      <c r="E48" s="310"/>
      <c r="F48" s="310"/>
      <c r="G48" s="310"/>
      <c r="H48" s="310"/>
      <c r="I48" s="310"/>
      <c r="J48" s="310"/>
      <c r="K48" s="392"/>
      <c r="L48" s="31"/>
      <c r="M48" s="4"/>
    </row>
    <row r="49" spans="1:13" ht="18" customHeight="1">
      <c r="A49" s="656"/>
      <c r="B49" s="272" t="s">
        <v>405</v>
      </c>
      <c r="C49" s="373"/>
      <c r="D49" s="316"/>
      <c r="E49" s="316"/>
      <c r="F49" s="316"/>
      <c r="G49" s="316"/>
      <c r="H49" s="316"/>
      <c r="I49" s="316"/>
      <c r="J49" s="316"/>
      <c r="K49" s="393"/>
      <c r="L49" s="31"/>
      <c r="M49" s="4"/>
    </row>
    <row r="50" spans="1:13" ht="18" customHeight="1">
      <c r="A50" s="656"/>
      <c r="B50" s="272" t="s">
        <v>406</v>
      </c>
      <c r="C50" s="373"/>
      <c r="D50" s="316"/>
      <c r="E50" s="316"/>
      <c r="F50" s="316"/>
      <c r="G50" s="316"/>
      <c r="H50" s="316"/>
      <c r="I50" s="316"/>
      <c r="J50" s="316"/>
      <c r="K50" s="393"/>
      <c r="L50" s="31"/>
      <c r="M50" s="4"/>
    </row>
    <row r="51" spans="1:13" ht="18" customHeight="1">
      <c r="A51" s="656"/>
      <c r="B51" s="272" t="s">
        <v>407</v>
      </c>
      <c r="C51" s="373"/>
      <c r="D51" s="316"/>
      <c r="E51" s="316"/>
      <c r="F51" s="316"/>
      <c r="G51" s="316"/>
      <c r="H51" s="316"/>
      <c r="I51" s="316"/>
      <c r="J51" s="316"/>
      <c r="K51" s="393"/>
      <c r="L51" s="31"/>
      <c r="M51" s="4"/>
    </row>
    <row r="52" spans="1:13" ht="18" customHeight="1">
      <c r="A52" s="656"/>
      <c r="B52" s="272" t="s">
        <v>408</v>
      </c>
      <c r="C52" s="373" t="s">
        <v>270</v>
      </c>
      <c r="D52" s="316" t="s">
        <v>270</v>
      </c>
      <c r="E52" s="316" t="s">
        <v>270</v>
      </c>
      <c r="F52" s="316" t="s">
        <v>270</v>
      </c>
      <c r="G52" s="316" t="s">
        <v>270</v>
      </c>
      <c r="H52" s="316" t="s">
        <v>270</v>
      </c>
      <c r="I52" s="316" t="s">
        <v>270</v>
      </c>
      <c r="J52" s="316" t="s">
        <v>270</v>
      </c>
      <c r="K52" s="393" t="s">
        <v>270</v>
      </c>
      <c r="L52" s="31"/>
      <c r="M52" s="4"/>
    </row>
    <row r="53" spans="1:13" ht="18" customHeight="1">
      <c r="A53" s="656"/>
      <c r="B53" s="289" t="s">
        <v>409</v>
      </c>
      <c r="C53" s="373" t="s">
        <v>270</v>
      </c>
      <c r="D53" s="316" t="s">
        <v>270</v>
      </c>
      <c r="E53" s="316" t="s">
        <v>270</v>
      </c>
      <c r="F53" s="316" t="s">
        <v>270</v>
      </c>
      <c r="G53" s="316" t="s">
        <v>270</v>
      </c>
      <c r="H53" s="316" t="s">
        <v>270</v>
      </c>
      <c r="I53" s="316" t="s">
        <v>270</v>
      </c>
      <c r="J53" s="316" t="s">
        <v>270</v>
      </c>
      <c r="K53" s="393" t="s">
        <v>270</v>
      </c>
      <c r="L53" s="31"/>
      <c r="M53" s="4"/>
    </row>
    <row r="54" spans="1:13" ht="18" customHeight="1">
      <c r="A54" s="656"/>
      <c r="B54" s="289" t="s">
        <v>410</v>
      </c>
      <c r="C54" s="305" t="s">
        <v>270</v>
      </c>
      <c r="D54" s="396" t="s">
        <v>270</v>
      </c>
      <c r="E54" s="305" t="s">
        <v>270</v>
      </c>
      <c r="F54" s="305" t="s">
        <v>270</v>
      </c>
      <c r="G54" s="305" t="s">
        <v>270</v>
      </c>
      <c r="H54" s="305" t="s">
        <v>270</v>
      </c>
      <c r="I54" s="305" t="s">
        <v>270</v>
      </c>
      <c r="J54" s="306" t="s">
        <v>270</v>
      </c>
      <c r="K54" s="397" t="s">
        <v>270</v>
      </c>
      <c r="L54" s="31"/>
      <c r="M54" s="4"/>
    </row>
    <row r="55" spans="1:13" ht="18" customHeight="1">
      <c r="A55" s="657"/>
      <c r="B55" s="289" t="s">
        <v>411</v>
      </c>
      <c r="C55" s="373" t="s">
        <v>270</v>
      </c>
      <c r="D55" s="316" t="s">
        <v>270</v>
      </c>
      <c r="E55" s="316" t="s">
        <v>270</v>
      </c>
      <c r="F55" s="316" t="s">
        <v>270</v>
      </c>
      <c r="G55" s="316" t="s">
        <v>270</v>
      </c>
      <c r="H55" s="316" t="s">
        <v>270</v>
      </c>
      <c r="I55" s="316" t="s">
        <v>270</v>
      </c>
      <c r="J55" s="316" t="s">
        <v>270</v>
      </c>
      <c r="K55" s="393" t="s">
        <v>270</v>
      </c>
      <c r="L55" s="31"/>
      <c r="M55" s="4"/>
    </row>
    <row r="56" spans="1:13" ht="18" customHeight="1">
      <c r="A56" s="657"/>
      <c r="B56" s="289" t="s">
        <v>412</v>
      </c>
      <c r="C56" s="373">
        <v>1</v>
      </c>
      <c r="D56" s="316">
        <v>1</v>
      </c>
      <c r="E56" s="316"/>
      <c r="F56" s="316"/>
      <c r="G56" s="316"/>
      <c r="H56" s="316"/>
      <c r="I56" s="316"/>
      <c r="J56" s="316"/>
      <c r="K56" s="393"/>
      <c r="L56" s="31"/>
      <c r="M56" s="4"/>
    </row>
    <row r="57" spans="1:13" ht="18" customHeight="1" thickBot="1">
      <c r="A57" s="657"/>
      <c r="B57" s="289" t="s">
        <v>338</v>
      </c>
      <c r="C57" s="373" t="s">
        <v>270</v>
      </c>
      <c r="D57" s="316" t="s">
        <v>270</v>
      </c>
      <c r="E57" s="316" t="s">
        <v>270</v>
      </c>
      <c r="F57" s="316" t="s">
        <v>270</v>
      </c>
      <c r="G57" s="316" t="s">
        <v>270</v>
      </c>
      <c r="H57" s="316" t="s">
        <v>270</v>
      </c>
      <c r="I57" s="316" t="s">
        <v>270</v>
      </c>
      <c r="J57" s="316" t="s">
        <v>270</v>
      </c>
      <c r="K57" s="393" t="s">
        <v>270</v>
      </c>
      <c r="L57" s="31"/>
      <c r="M57" s="4"/>
    </row>
    <row r="58" spans="1:13" ht="18" customHeight="1">
      <c r="A58" s="655" t="s">
        <v>149</v>
      </c>
      <c r="B58" s="288" t="s">
        <v>340</v>
      </c>
      <c r="C58" s="405" t="s">
        <v>270</v>
      </c>
      <c r="D58" s="310" t="s">
        <v>270</v>
      </c>
      <c r="E58" s="310" t="s">
        <v>270</v>
      </c>
      <c r="F58" s="310" t="s">
        <v>270</v>
      </c>
      <c r="G58" s="310" t="s">
        <v>270</v>
      </c>
      <c r="H58" s="310" t="s">
        <v>270</v>
      </c>
      <c r="I58" s="310" t="s">
        <v>270</v>
      </c>
      <c r="J58" s="310" t="s">
        <v>270</v>
      </c>
      <c r="K58" s="392" t="s">
        <v>270</v>
      </c>
      <c r="L58" s="31"/>
      <c r="M58" s="4"/>
    </row>
    <row r="59" spans="1:13" ht="18" customHeight="1">
      <c r="A59" s="657"/>
      <c r="B59" s="289" t="s">
        <v>341</v>
      </c>
      <c r="C59" s="406" t="s">
        <v>270</v>
      </c>
      <c r="D59" s="396" t="s">
        <v>270</v>
      </c>
      <c r="E59" s="305" t="s">
        <v>270</v>
      </c>
      <c r="F59" s="305" t="s">
        <v>270</v>
      </c>
      <c r="G59" s="305" t="s">
        <v>270</v>
      </c>
      <c r="H59" s="305" t="s">
        <v>270</v>
      </c>
      <c r="I59" s="305" t="s">
        <v>270</v>
      </c>
      <c r="J59" s="306" t="s">
        <v>270</v>
      </c>
      <c r="K59" s="397" t="s">
        <v>270</v>
      </c>
      <c r="L59" s="31"/>
      <c r="M59" s="4"/>
    </row>
    <row r="60" spans="1:13" ht="18" customHeight="1">
      <c r="A60" s="657"/>
      <c r="B60" s="289" t="s">
        <v>342</v>
      </c>
      <c r="C60" s="373" t="s">
        <v>270</v>
      </c>
      <c r="D60" s="396" t="s">
        <v>270</v>
      </c>
      <c r="E60" s="305" t="s">
        <v>270</v>
      </c>
      <c r="F60" s="305" t="s">
        <v>270</v>
      </c>
      <c r="G60" s="305" t="s">
        <v>270</v>
      </c>
      <c r="H60" s="305" t="s">
        <v>270</v>
      </c>
      <c r="I60" s="305" t="s">
        <v>270</v>
      </c>
      <c r="J60" s="306" t="s">
        <v>270</v>
      </c>
      <c r="K60" s="397" t="s">
        <v>270</v>
      </c>
      <c r="L60" s="31"/>
      <c r="M60" s="4"/>
    </row>
    <row r="61" spans="1:13" ht="18" customHeight="1" thickBot="1">
      <c r="A61" s="657"/>
      <c r="B61" s="289" t="s">
        <v>338</v>
      </c>
      <c r="C61" s="398" t="s">
        <v>270</v>
      </c>
      <c r="D61" s="316" t="s">
        <v>270</v>
      </c>
      <c r="E61" s="316" t="s">
        <v>270</v>
      </c>
      <c r="F61" s="316" t="s">
        <v>270</v>
      </c>
      <c r="G61" s="316" t="s">
        <v>270</v>
      </c>
      <c r="H61" s="316" t="s">
        <v>270</v>
      </c>
      <c r="I61" s="316" t="s">
        <v>270</v>
      </c>
      <c r="J61" s="316" t="s">
        <v>270</v>
      </c>
      <c r="K61" s="393" t="s">
        <v>270</v>
      </c>
      <c r="L61" s="31"/>
      <c r="M61" s="4"/>
    </row>
    <row r="62" spans="1:13" ht="18" customHeight="1">
      <c r="A62" s="658" t="s">
        <v>150</v>
      </c>
      <c r="B62" s="288" t="s">
        <v>346</v>
      </c>
      <c r="C62" s="390">
        <v>29</v>
      </c>
      <c r="D62" s="310">
        <v>29</v>
      </c>
      <c r="E62" s="310"/>
      <c r="F62" s="310"/>
      <c r="G62" s="310"/>
      <c r="H62" s="310"/>
      <c r="I62" s="310"/>
      <c r="J62" s="310"/>
      <c r="K62" s="392"/>
      <c r="L62" s="31"/>
      <c r="M62" s="4"/>
    </row>
    <row r="63" spans="1:13" ht="18" customHeight="1">
      <c r="A63" s="659"/>
      <c r="B63" s="289" t="s">
        <v>348</v>
      </c>
      <c r="C63" s="305"/>
      <c r="D63" s="396"/>
      <c r="E63" s="305"/>
      <c r="F63" s="305"/>
      <c r="G63" s="305"/>
      <c r="H63" s="305"/>
      <c r="I63" s="305"/>
      <c r="J63" s="306"/>
      <c r="K63" s="397"/>
      <c r="L63" s="31"/>
      <c r="M63" s="4"/>
    </row>
    <row r="64" spans="1:13" ht="18" customHeight="1">
      <c r="A64" s="659"/>
      <c r="B64" s="289" t="s">
        <v>350</v>
      </c>
      <c r="C64" s="305"/>
      <c r="D64" s="396"/>
      <c r="E64" s="305"/>
      <c r="F64" s="305"/>
      <c r="G64" s="305"/>
      <c r="H64" s="305"/>
      <c r="I64" s="305"/>
      <c r="J64" s="306"/>
      <c r="K64" s="397"/>
      <c r="L64" s="31"/>
      <c r="M64" s="4"/>
    </row>
    <row r="65" spans="1:13" ht="18" customHeight="1" thickBot="1">
      <c r="A65" s="659"/>
      <c r="B65" s="271" t="s">
        <v>338</v>
      </c>
      <c r="C65" s="398">
        <f>SUM(C62:C64)</f>
        <v>29</v>
      </c>
      <c r="D65" s="316">
        <f t="shared" ref="D65" si="4">SUM(D62:D64)</f>
        <v>29</v>
      </c>
      <c r="E65" s="316"/>
      <c r="F65" s="316"/>
      <c r="G65" s="316"/>
      <c r="H65" s="316"/>
      <c r="I65" s="316"/>
      <c r="J65" s="316"/>
      <c r="K65" s="393"/>
      <c r="L65" s="31"/>
      <c r="M65" s="4"/>
    </row>
    <row r="66" spans="1:13" ht="18" customHeight="1">
      <c r="A66" s="655" t="s">
        <v>167</v>
      </c>
      <c r="B66" s="288" t="s">
        <v>352</v>
      </c>
      <c r="C66" s="390">
        <v>40</v>
      </c>
      <c r="D66" s="310">
        <v>40</v>
      </c>
      <c r="E66" s="310"/>
      <c r="F66" s="310"/>
      <c r="G66" s="310"/>
      <c r="H66" s="310"/>
      <c r="I66" s="310"/>
      <c r="J66" s="390"/>
      <c r="K66" s="392"/>
      <c r="L66" s="31"/>
      <c r="M66" s="4"/>
    </row>
    <row r="67" spans="1:13" ht="18" customHeight="1">
      <c r="A67" s="657"/>
      <c r="B67" s="272" t="s">
        <v>353</v>
      </c>
      <c r="C67" s="373" t="s">
        <v>270</v>
      </c>
      <c r="D67" s="316" t="s">
        <v>270</v>
      </c>
      <c r="E67" s="316" t="s">
        <v>270</v>
      </c>
      <c r="F67" s="316" t="s">
        <v>270</v>
      </c>
      <c r="G67" s="316" t="s">
        <v>270</v>
      </c>
      <c r="H67" s="316" t="s">
        <v>270</v>
      </c>
      <c r="I67" s="316" t="s">
        <v>270</v>
      </c>
      <c r="J67" s="316" t="s">
        <v>270</v>
      </c>
      <c r="K67" s="393" t="s">
        <v>270</v>
      </c>
      <c r="L67" s="31"/>
      <c r="M67" s="4"/>
    </row>
    <row r="68" spans="1:13" ht="18" customHeight="1">
      <c r="A68" s="657"/>
      <c r="B68" s="272" t="s">
        <v>354</v>
      </c>
      <c r="C68" s="373"/>
      <c r="D68" s="316"/>
      <c r="E68" s="316"/>
      <c r="F68" s="316"/>
      <c r="G68" s="316"/>
      <c r="H68" s="316"/>
      <c r="I68" s="316"/>
      <c r="J68" s="316"/>
      <c r="K68" s="393"/>
      <c r="L68" s="31"/>
      <c r="M68" s="4"/>
    </row>
    <row r="69" spans="1:13" ht="18" customHeight="1">
      <c r="A69" s="657"/>
      <c r="B69" s="289" t="s">
        <v>355</v>
      </c>
      <c r="C69" s="373"/>
      <c r="D69" s="316"/>
      <c r="E69" s="316"/>
      <c r="F69" s="316"/>
      <c r="G69" s="316"/>
      <c r="H69" s="316"/>
      <c r="I69" s="316"/>
      <c r="J69" s="316"/>
      <c r="K69" s="393"/>
      <c r="L69" s="31"/>
      <c r="M69" s="4"/>
    </row>
    <row r="70" spans="1:13" ht="18" customHeight="1">
      <c r="A70" s="657"/>
      <c r="B70" s="289" t="s">
        <v>356</v>
      </c>
      <c r="C70" s="373"/>
      <c r="D70" s="316"/>
      <c r="E70" s="316"/>
      <c r="F70" s="316"/>
      <c r="G70" s="316"/>
      <c r="H70" s="316"/>
      <c r="I70" s="316"/>
      <c r="J70" s="316"/>
      <c r="K70" s="393"/>
      <c r="L70" s="31"/>
      <c r="M70" s="4"/>
    </row>
    <row r="71" spans="1:13" ht="18" customHeight="1">
      <c r="A71" s="657"/>
      <c r="B71" s="289" t="s">
        <v>357</v>
      </c>
      <c r="C71" s="373"/>
      <c r="D71" s="316"/>
      <c r="E71" s="316"/>
      <c r="F71" s="316"/>
      <c r="G71" s="316"/>
      <c r="H71" s="316"/>
      <c r="I71" s="316"/>
      <c r="J71" s="316"/>
      <c r="K71" s="393"/>
      <c r="L71" s="31"/>
      <c r="M71" s="4"/>
    </row>
    <row r="72" spans="1:13" ht="18" customHeight="1">
      <c r="A72" s="657"/>
      <c r="B72" s="289" t="s">
        <v>358</v>
      </c>
      <c r="C72" s="305">
        <v>37</v>
      </c>
      <c r="D72" s="396">
        <v>37</v>
      </c>
      <c r="E72" s="305"/>
      <c r="F72" s="305"/>
      <c r="G72" s="305"/>
      <c r="H72" s="305"/>
      <c r="I72" s="305"/>
      <c r="J72" s="305"/>
      <c r="K72" s="407"/>
      <c r="L72" s="31"/>
      <c r="M72" s="4"/>
    </row>
    <row r="73" spans="1:13" ht="18" customHeight="1" thickBot="1">
      <c r="A73" s="657"/>
      <c r="B73" s="289" t="s">
        <v>338</v>
      </c>
      <c r="C73" s="398" t="s">
        <v>270</v>
      </c>
      <c r="D73" s="316" t="s">
        <v>270</v>
      </c>
      <c r="E73" s="316" t="s">
        <v>270</v>
      </c>
      <c r="F73" s="316" t="s">
        <v>270</v>
      </c>
      <c r="G73" s="316" t="s">
        <v>270</v>
      </c>
      <c r="H73" s="316" t="s">
        <v>270</v>
      </c>
      <c r="I73" s="316" t="s">
        <v>270</v>
      </c>
      <c r="J73" s="373" t="s">
        <v>270</v>
      </c>
      <c r="K73" s="393" t="s">
        <v>270</v>
      </c>
      <c r="L73" s="31"/>
      <c r="M73" s="4"/>
    </row>
    <row r="74" spans="1:13" ht="18" customHeight="1">
      <c r="A74" s="655" t="s">
        <v>151</v>
      </c>
      <c r="B74" s="288" t="s">
        <v>366</v>
      </c>
      <c r="C74" s="390">
        <v>0.4</v>
      </c>
      <c r="D74" s="310">
        <v>0.4</v>
      </c>
      <c r="E74" s="310"/>
      <c r="F74" s="310"/>
      <c r="G74" s="310"/>
      <c r="H74" s="310"/>
      <c r="I74" s="310"/>
      <c r="J74" s="310"/>
      <c r="K74" s="392"/>
      <c r="L74" s="31"/>
      <c r="M74" s="4"/>
    </row>
    <row r="75" spans="1:13" ht="18" customHeight="1">
      <c r="A75" s="656"/>
      <c r="B75" s="272" t="s">
        <v>368</v>
      </c>
      <c r="C75" s="373"/>
      <c r="D75" s="316"/>
      <c r="E75" s="316"/>
      <c r="F75" s="316"/>
      <c r="G75" s="316"/>
      <c r="H75" s="316"/>
      <c r="I75" s="316"/>
      <c r="J75" s="316"/>
      <c r="K75" s="393"/>
      <c r="L75" s="31"/>
      <c r="M75" s="4"/>
    </row>
    <row r="76" spans="1:13" ht="18" customHeight="1">
      <c r="A76" s="657"/>
      <c r="B76" s="289" t="s">
        <v>370</v>
      </c>
      <c r="C76" s="373">
        <v>0</v>
      </c>
      <c r="D76" s="316">
        <v>0</v>
      </c>
      <c r="E76" s="316"/>
      <c r="F76" s="316"/>
      <c r="G76" s="316"/>
      <c r="H76" s="316"/>
      <c r="I76" s="316"/>
      <c r="J76" s="316"/>
      <c r="K76" s="393"/>
      <c r="L76" s="31"/>
      <c r="M76" s="4"/>
    </row>
    <row r="77" spans="1:13" ht="18" customHeight="1">
      <c r="A77" s="657"/>
      <c r="B77" s="289" t="s">
        <v>372</v>
      </c>
      <c r="C77" s="373"/>
      <c r="D77" s="316"/>
      <c r="E77" s="316"/>
      <c r="F77" s="316"/>
      <c r="G77" s="316"/>
      <c r="H77" s="316"/>
      <c r="I77" s="316"/>
      <c r="J77" s="316"/>
      <c r="K77" s="393"/>
      <c r="L77" s="31"/>
      <c r="M77" s="4"/>
    </row>
    <row r="78" spans="1:13" ht="18" customHeight="1" thickBot="1">
      <c r="A78" s="657"/>
      <c r="B78" s="289" t="s">
        <v>338</v>
      </c>
      <c r="C78" s="373">
        <f>SUM(C74:C77)</f>
        <v>0.4</v>
      </c>
      <c r="D78" s="316">
        <f t="shared" ref="D78" si="5">SUM(D74:D77)</f>
        <v>0.4</v>
      </c>
      <c r="E78" s="316"/>
      <c r="F78" s="316"/>
      <c r="G78" s="316"/>
      <c r="H78" s="316"/>
      <c r="I78" s="316"/>
      <c r="J78" s="316"/>
      <c r="K78" s="393"/>
      <c r="L78" s="31"/>
      <c r="M78" s="4"/>
    </row>
    <row r="79" spans="1:13" ht="18" customHeight="1">
      <c r="A79" s="655" t="s">
        <v>169</v>
      </c>
      <c r="B79" s="288" t="s">
        <v>374</v>
      </c>
      <c r="C79" s="390">
        <v>24</v>
      </c>
      <c r="D79" s="310">
        <v>24</v>
      </c>
      <c r="E79" s="310"/>
      <c r="F79" s="310"/>
      <c r="G79" s="310"/>
      <c r="H79" s="310"/>
      <c r="I79" s="310"/>
      <c r="J79" s="310"/>
      <c r="K79" s="392"/>
      <c r="L79" s="31"/>
      <c r="M79" s="4"/>
    </row>
    <row r="80" spans="1:13" ht="18" customHeight="1">
      <c r="A80" s="657"/>
      <c r="B80" s="289" t="s">
        <v>376</v>
      </c>
      <c r="C80" s="373">
        <v>40</v>
      </c>
      <c r="D80" s="316">
        <v>40</v>
      </c>
      <c r="E80" s="316"/>
      <c r="F80" s="316"/>
      <c r="G80" s="316"/>
      <c r="H80" s="316"/>
      <c r="I80" s="316"/>
      <c r="J80" s="316"/>
      <c r="K80" s="393"/>
      <c r="L80" s="31"/>
      <c r="M80" s="4"/>
    </row>
    <row r="81" spans="1:13" ht="18" customHeight="1">
      <c r="A81" s="657"/>
      <c r="B81" s="289" t="s">
        <v>378</v>
      </c>
      <c r="C81" s="373" t="s">
        <v>270</v>
      </c>
      <c r="D81" s="316" t="s">
        <v>270</v>
      </c>
      <c r="E81" s="316" t="s">
        <v>270</v>
      </c>
      <c r="F81" s="316" t="s">
        <v>270</v>
      </c>
      <c r="G81" s="316" t="s">
        <v>270</v>
      </c>
      <c r="H81" s="316" t="s">
        <v>270</v>
      </c>
      <c r="I81" s="316" t="s">
        <v>270</v>
      </c>
      <c r="J81" s="316" t="s">
        <v>270</v>
      </c>
      <c r="K81" s="393" t="s">
        <v>270</v>
      </c>
      <c r="L81" s="31"/>
      <c r="M81" s="4"/>
    </row>
    <row r="82" spans="1:13" ht="18" customHeight="1">
      <c r="A82" s="657"/>
      <c r="B82" s="289" t="s">
        <v>380</v>
      </c>
      <c r="C82" s="373"/>
      <c r="D82" s="316"/>
      <c r="E82" s="316"/>
      <c r="F82" s="316"/>
      <c r="G82" s="316"/>
      <c r="H82" s="316"/>
      <c r="I82" s="316"/>
      <c r="J82" s="316"/>
      <c r="K82" s="393"/>
      <c r="L82" s="31"/>
      <c r="M82" s="4"/>
    </row>
    <row r="83" spans="1:13" ht="18" customHeight="1" thickBot="1">
      <c r="A83" s="657"/>
      <c r="B83" s="289" t="s">
        <v>338</v>
      </c>
      <c r="C83" s="373" t="s">
        <v>270</v>
      </c>
      <c r="D83" s="316" t="s">
        <v>270</v>
      </c>
      <c r="E83" s="316" t="s">
        <v>270</v>
      </c>
      <c r="F83" s="316" t="s">
        <v>270</v>
      </c>
      <c r="G83" s="316" t="s">
        <v>270</v>
      </c>
      <c r="H83" s="316" t="s">
        <v>270</v>
      </c>
      <c r="I83" s="316" t="s">
        <v>270</v>
      </c>
      <c r="J83" s="316" t="s">
        <v>270</v>
      </c>
      <c r="K83" s="393" t="s">
        <v>270</v>
      </c>
      <c r="L83" s="137"/>
      <c r="M83" s="4"/>
    </row>
    <row r="84" spans="1:13" ht="18" customHeight="1">
      <c r="A84" s="655" t="s">
        <v>152</v>
      </c>
      <c r="B84" s="493" t="s">
        <v>382</v>
      </c>
      <c r="C84" s="390" t="s">
        <v>270</v>
      </c>
      <c r="D84" s="310" t="s">
        <v>270</v>
      </c>
      <c r="E84" s="310" t="s">
        <v>270</v>
      </c>
      <c r="F84" s="310" t="s">
        <v>270</v>
      </c>
      <c r="G84" s="310" t="s">
        <v>270</v>
      </c>
      <c r="H84" s="310" t="s">
        <v>270</v>
      </c>
      <c r="I84" s="310" t="s">
        <v>270</v>
      </c>
      <c r="J84" s="310" t="s">
        <v>270</v>
      </c>
      <c r="K84" s="392" t="s">
        <v>270</v>
      </c>
      <c r="L84" s="137"/>
      <c r="M84" s="4"/>
    </row>
    <row r="85" spans="1:13" ht="18" customHeight="1">
      <c r="A85" s="656"/>
      <c r="B85" s="228" t="s">
        <v>384</v>
      </c>
      <c r="C85" s="373"/>
      <c r="D85" s="316"/>
      <c r="E85" s="316"/>
      <c r="F85" s="316"/>
      <c r="G85" s="316"/>
      <c r="H85" s="316"/>
      <c r="I85" s="316"/>
      <c r="J85" s="316"/>
      <c r="K85" s="393"/>
      <c r="L85" s="31"/>
      <c r="M85" s="4"/>
    </row>
    <row r="86" spans="1:13" ht="18" customHeight="1">
      <c r="A86" s="656"/>
      <c r="B86" s="228" t="s">
        <v>386</v>
      </c>
      <c r="C86" s="373"/>
      <c r="D86" s="316"/>
      <c r="E86" s="316"/>
      <c r="F86" s="316"/>
      <c r="G86" s="316"/>
      <c r="H86" s="316"/>
      <c r="I86" s="316"/>
      <c r="J86" s="316"/>
      <c r="K86" s="393"/>
      <c r="L86" s="31"/>
      <c r="M86" s="4"/>
    </row>
    <row r="87" spans="1:13" ht="18" customHeight="1">
      <c r="A87" s="656"/>
      <c r="B87" s="228" t="s">
        <v>388</v>
      </c>
      <c r="C87" s="373" t="s">
        <v>270</v>
      </c>
      <c r="D87" s="316" t="s">
        <v>270</v>
      </c>
      <c r="E87" s="316" t="s">
        <v>270</v>
      </c>
      <c r="F87" s="316" t="s">
        <v>270</v>
      </c>
      <c r="G87" s="316" t="s">
        <v>270</v>
      </c>
      <c r="H87" s="316" t="s">
        <v>270</v>
      </c>
      <c r="I87" s="316" t="s">
        <v>270</v>
      </c>
      <c r="J87" s="316" t="s">
        <v>270</v>
      </c>
      <c r="K87" s="393" t="s">
        <v>270</v>
      </c>
      <c r="L87" s="31"/>
      <c r="M87" s="4"/>
    </row>
    <row r="88" spans="1:13" ht="18" customHeight="1">
      <c r="A88" s="656"/>
      <c r="B88" s="228" t="s">
        <v>390</v>
      </c>
      <c r="C88" s="373"/>
      <c r="D88" s="316"/>
      <c r="E88" s="316"/>
      <c r="F88" s="316"/>
      <c r="G88" s="316"/>
      <c r="H88" s="316"/>
      <c r="I88" s="316"/>
      <c r="J88" s="316"/>
      <c r="K88" s="393"/>
      <c r="L88" s="31"/>
      <c r="M88" s="4"/>
    </row>
    <row r="89" spans="1:13" ht="18" customHeight="1">
      <c r="A89" s="656"/>
      <c r="B89" s="272" t="s">
        <v>392</v>
      </c>
      <c r="C89" s="373"/>
      <c r="D89" s="316"/>
      <c r="E89" s="316"/>
      <c r="F89" s="316"/>
      <c r="G89" s="316"/>
      <c r="H89" s="316"/>
      <c r="I89" s="316"/>
      <c r="J89" s="316"/>
      <c r="K89" s="393"/>
      <c r="L89" s="31"/>
      <c r="M89" s="4"/>
    </row>
    <row r="90" spans="1:13" ht="18" customHeight="1">
      <c r="A90" s="656"/>
      <c r="B90" s="289" t="s">
        <v>394</v>
      </c>
      <c r="C90" s="305" t="s">
        <v>270</v>
      </c>
      <c r="D90" s="396" t="s">
        <v>270</v>
      </c>
      <c r="E90" s="305" t="s">
        <v>270</v>
      </c>
      <c r="F90" s="305" t="s">
        <v>270</v>
      </c>
      <c r="G90" s="305" t="s">
        <v>270</v>
      </c>
      <c r="H90" s="305" t="s">
        <v>270</v>
      </c>
      <c r="I90" s="305" t="s">
        <v>270</v>
      </c>
      <c r="J90" s="306" t="s">
        <v>270</v>
      </c>
      <c r="K90" s="397" t="s">
        <v>270</v>
      </c>
      <c r="L90" s="31"/>
      <c r="M90" s="4"/>
    </row>
    <row r="91" spans="1:13" ht="18" customHeight="1">
      <c r="A91" s="657"/>
      <c r="B91" s="289" t="s">
        <v>396</v>
      </c>
      <c r="C91" s="373"/>
      <c r="D91" s="316"/>
      <c r="E91" s="316"/>
      <c r="F91" s="316"/>
      <c r="G91" s="316"/>
      <c r="H91" s="316"/>
      <c r="I91" s="316"/>
      <c r="J91" s="316"/>
      <c r="K91" s="393"/>
      <c r="L91" s="31"/>
      <c r="M91" s="4"/>
    </row>
    <row r="92" spans="1:13" ht="18" customHeight="1" thickBot="1">
      <c r="A92" s="657"/>
      <c r="B92" s="289" t="s">
        <v>338</v>
      </c>
      <c r="C92" s="408" t="s">
        <v>270</v>
      </c>
      <c r="D92" s="409" t="s">
        <v>270</v>
      </c>
      <c r="E92" s="409" t="s">
        <v>270</v>
      </c>
      <c r="F92" s="409" t="s">
        <v>270</v>
      </c>
      <c r="G92" s="409" t="s">
        <v>270</v>
      </c>
      <c r="H92" s="409" t="s">
        <v>270</v>
      </c>
      <c r="I92" s="409" t="s">
        <v>270</v>
      </c>
      <c r="J92" s="409" t="s">
        <v>270</v>
      </c>
      <c r="K92" s="410" t="s">
        <v>270</v>
      </c>
      <c r="L92" s="137"/>
      <c r="M92" s="4"/>
    </row>
    <row r="93" spans="1:13" ht="27.75" customHeight="1">
      <c r="A93" s="504" t="s">
        <v>153</v>
      </c>
      <c r="B93" s="288" t="s">
        <v>398</v>
      </c>
      <c r="C93" s="390">
        <v>18</v>
      </c>
      <c r="D93" s="138">
        <v>18</v>
      </c>
      <c r="E93" s="138"/>
      <c r="F93" s="138"/>
      <c r="G93" s="138"/>
      <c r="H93" s="138"/>
      <c r="I93" s="138"/>
      <c r="J93" s="138"/>
      <c r="K93" s="270"/>
      <c r="L93" s="31"/>
      <c r="M93" s="4"/>
    </row>
    <row r="94" spans="1:13" ht="28.5" customHeight="1" thickBot="1">
      <c r="A94" s="506"/>
      <c r="B94" s="492" t="s">
        <v>338</v>
      </c>
      <c r="C94" s="387">
        <f>+C93</f>
        <v>18</v>
      </c>
      <c r="D94" s="317">
        <f t="shared" ref="D94" si="6">+D93</f>
        <v>18</v>
      </c>
      <c r="E94" s="317"/>
      <c r="F94" s="317"/>
      <c r="G94" s="317"/>
      <c r="H94" s="317"/>
      <c r="I94" s="317"/>
      <c r="J94" s="317"/>
      <c r="K94" s="404"/>
      <c r="L94" s="31"/>
      <c r="M94" s="4"/>
    </row>
    <row r="95" spans="1:13" ht="18" customHeight="1">
      <c r="A95" s="249" t="s">
        <v>263</v>
      </c>
      <c r="B95" s="250"/>
      <c r="C95" s="249"/>
      <c r="D95" s="249"/>
      <c r="E95" s="249"/>
      <c r="F95" s="249"/>
      <c r="G95" s="249"/>
      <c r="H95" s="249"/>
      <c r="I95" s="249"/>
      <c r="J95" s="249"/>
      <c r="K95" s="249"/>
      <c r="L95" s="244"/>
      <c r="M95" s="126"/>
    </row>
    <row r="96" spans="1:13" ht="17.25">
      <c r="A96" s="163"/>
      <c r="B96" s="24"/>
      <c r="C96" s="27"/>
      <c r="D96" s="28"/>
      <c r="E96" s="27"/>
      <c r="F96" s="27"/>
      <c r="G96" s="27"/>
      <c r="H96" s="27"/>
      <c r="I96" s="27"/>
      <c r="J96" s="27"/>
      <c r="K96" s="27"/>
      <c r="L96" s="31"/>
      <c r="M96" s="4"/>
    </row>
    <row r="97" spans="1:13" ht="17.25">
      <c r="A97" s="163"/>
      <c r="B97" s="165"/>
      <c r="C97" s="27"/>
      <c r="D97" s="28"/>
      <c r="E97" s="27"/>
      <c r="F97" s="27"/>
      <c r="G97" s="27"/>
      <c r="H97" s="27"/>
      <c r="I97" s="27"/>
      <c r="J97" s="27"/>
      <c r="K97" s="27"/>
      <c r="L97" s="31"/>
      <c r="M97" s="4"/>
    </row>
    <row r="98" spans="1:13" ht="17.25">
      <c r="A98" s="163"/>
      <c r="B98" s="165"/>
      <c r="C98" s="27"/>
      <c r="D98" s="28"/>
      <c r="E98" s="27"/>
      <c r="F98" s="27"/>
      <c r="G98" s="27"/>
      <c r="H98" s="27"/>
      <c r="I98" s="27"/>
      <c r="J98" s="27"/>
      <c r="K98" s="27"/>
      <c r="L98" s="31"/>
      <c r="M98" s="4"/>
    </row>
    <row r="99" spans="1:13" ht="30" customHeight="1">
      <c r="A99" s="26"/>
      <c r="B99" s="24"/>
      <c r="C99" s="27"/>
      <c r="D99" s="28"/>
      <c r="E99" s="27"/>
      <c r="F99" s="27"/>
      <c r="G99" s="27"/>
      <c r="H99" s="27"/>
      <c r="I99" s="27"/>
      <c r="J99" s="27"/>
      <c r="K99" s="27"/>
      <c r="L99" s="31"/>
      <c r="M99" s="4"/>
    </row>
    <row r="100" spans="1:13" ht="30" customHeight="1">
      <c r="A100" s="26"/>
      <c r="B100" s="24"/>
      <c r="C100" s="27"/>
      <c r="D100" s="28"/>
      <c r="E100" s="27"/>
      <c r="F100" s="27"/>
      <c r="G100" s="27"/>
      <c r="H100" s="27"/>
      <c r="I100" s="27"/>
      <c r="J100" s="27"/>
      <c r="K100" s="27"/>
      <c r="L100" s="31"/>
      <c r="M100" s="4"/>
    </row>
    <row r="101" spans="1:13" ht="30" customHeight="1">
      <c r="A101" s="26"/>
      <c r="B101" s="24"/>
      <c r="C101" s="27"/>
      <c r="D101" s="28"/>
      <c r="E101" s="27"/>
      <c r="F101" s="27"/>
      <c r="G101" s="27"/>
      <c r="H101" s="27"/>
      <c r="I101" s="27"/>
      <c r="J101" s="27"/>
      <c r="K101" s="27"/>
      <c r="L101" s="31"/>
      <c r="M101" s="4"/>
    </row>
    <row r="102" spans="1:13" ht="30" customHeight="1">
      <c r="A102" s="26"/>
      <c r="B102" s="24"/>
      <c r="C102" s="27"/>
      <c r="D102" s="28"/>
      <c r="E102" s="27"/>
      <c r="F102" s="27"/>
      <c r="G102" s="27"/>
      <c r="H102" s="27"/>
      <c r="I102" s="27"/>
      <c r="J102" s="27"/>
      <c r="K102" s="27"/>
      <c r="L102" s="31"/>
      <c r="M102" s="4"/>
    </row>
    <row r="103" spans="1:13" ht="30" customHeight="1">
      <c r="A103" s="26"/>
      <c r="B103" s="24"/>
      <c r="C103" s="27"/>
      <c r="D103" s="28"/>
      <c r="E103" s="27"/>
      <c r="F103" s="27"/>
      <c r="G103" s="27"/>
      <c r="H103" s="27"/>
      <c r="I103" s="27"/>
      <c r="J103" s="27"/>
      <c r="K103" s="27"/>
      <c r="L103" s="31"/>
      <c r="M103" s="4"/>
    </row>
    <row r="104" spans="1:13" ht="30" customHeight="1">
      <c r="A104" s="26"/>
      <c r="B104" s="24"/>
      <c r="C104" s="27"/>
      <c r="D104" s="28"/>
      <c r="E104" s="27"/>
      <c r="F104" s="27"/>
      <c r="G104" s="27"/>
      <c r="H104" s="27"/>
      <c r="I104" s="27"/>
      <c r="J104" s="27"/>
      <c r="K104" s="27"/>
      <c r="L104" s="31"/>
      <c r="M104" s="4"/>
    </row>
    <row r="105" spans="1:13" ht="30" customHeight="1">
      <c r="A105" s="26"/>
      <c r="B105" s="24"/>
      <c r="C105" s="27"/>
      <c r="D105" s="28"/>
      <c r="E105" s="27"/>
      <c r="F105" s="27"/>
      <c r="G105" s="27"/>
      <c r="H105" s="27"/>
      <c r="I105" s="27"/>
      <c r="J105" s="27"/>
      <c r="K105" s="27"/>
      <c r="L105" s="31"/>
      <c r="M105" s="4"/>
    </row>
    <row r="106" spans="1:13" ht="30" customHeight="1">
      <c r="A106" s="26"/>
      <c r="B106" s="24"/>
      <c r="C106" s="27"/>
      <c r="D106" s="28"/>
      <c r="E106" s="27"/>
      <c r="F106" s="27"/>
      <c r="G106" s="27"/>
      <c r="H106" s="27"/>
      <c r="I106" s="27"/>
      <c r="J106" s="27"/>
      <c r="K106" s="27"/>
      <c r="L106" s="31"/>
      <c r="M106" s="4"/>
    </row>
    <row r="107" spans="1:13" ht="30" customHeight="1">
      <c r="A107" s="26"/>
      <c r="B107" s="24"/>
      <c r="C107" s="27"/>
      <c r="D107" s="28"/>
      <c r="E107" s="27"/>
      <c r="F107" s="27"/>
      <c r="G107" s="27"/>
      <c r="H107" s="27"/>
      <c r="I107" s="27"/>
      <c r="J107" s="27"/>
      <c r="K107" s="27"/>
      <c r="L107" s="31"/>
      <c r="M107" s="4"/>
    </row>
    <row r="108" spans="1:13" ht="30" customHeight="1">
      <c r="A108" s="26"/>
      <c r="B108" s="24"/>
      <c r="C108" s="27"/>
      <c r="D108" s="28"/>
      <c r="E108" s="27"/>
      <c r="F108" s="27"/>
      <c r="G108" s="27"/>
      <c r="H108" s="27"/>
      <c r="I108" s="27"/>
      <c r="J108" s="27"/>
      <c r="K108" s="27"/>
      <c r="L108" s="31"/>
      <c r="M108" s="4"/>
    </row>
    <row r="109" spans="1:13" ht="30" customHeight="1">
      <c r="A109" s="26"/>
      <c r="B109" s="24"/>
      <c r="C109" s="27"/>
      <c r="D109" s="28"/>
      <c r="E109" s="27"/>
      <c r="F109" s="27"/>
      <c r="G109" s="27"/>
      <c r="H109" s="27"/>
      <c r="I109" s="27"/>
      <c r="J109" s="27"/>
      <c r="K109" s="27"/>
      <c r="L109" s="31"/>
      <c r="M109" s="4"/>
    </row>
    <row r="110" spans="1:13" ht="30" customHeight="1">
      <c r="A110" s="26"/>
      <c r="B110" s="24"/>
      <c r="C110" s="27"/>
      <c r="D110" s="28"/>
      <c r="E110" s="27"/>
      <c r="F110" s="27"/>
      <c r="G110" s="27"/>
      <c r="H110" s="27"/>
      <c r="I110" s="27"/>
      <c r="J110" s="27"/>
      <c r="K110" s="27"/>
      <c r="L110" s="31"/>
      <c r="M110" s="4"/>
    </row>
    <row r="111" spans="1:13" ht="30" customHeight="1">
      <c r="A111" s="26"/>
      <c r="B111" s="24"/>
      <c r="C111" s="27"/>
      <c r="D111" s="28"/>
      <c r="E111" s="27"/>
      <c r="F111" s="27"/>
      <c r="G111" s="27"/>
      <c r="H111" s="27"/>
      <c r="I111" s="27"/>
      <c r="J111" s="27"/>
      <c r="K111" s="27"/>
      <c r="L111" s="31"/>
      <c r="M111" s="4"/>
    </row>
    <row r="112" spans="1:13" ht="30" customHeight="1">
      <c r="A112" s="26"/>
      <c r="B112" s="24"/>
      <c r="C112" s="27"/>
      <c r="D112" s="28"/>
      <c r="E112" s="27"/>
      <c r="F112" s="27"/>
      <c r="G112" s="27"/>
      <c r="H112" s="27"/>
      <c r="I112" s="27"/>
      <c r="J112" s="27"/>
      <c r="K112" s="27"/>
      <c r="L112" s="31"/>
      <c r="M112" s="4"/>
    </row>
    <row r="113" spans="1:13" ht="30" customHeight="1">
      <c r="A113" s="26"/>
      <c r="B113" s="24"/>
      <c r="C113" s="27"/>
      <c r="D113" s="28"/>
      <c r="E113" s="27"/>
      <c r="F113" s="27"/>
      <c r="G113" s="27"/>
      <c r="H113" s="27"/>
      <c r="I113" s="27"/>
      <c r="J113" s="27"/>
      <c r="K113" s="27"/>
      <c r="L113" s="31"/>
      <c r="M113" s="4"/>
    </row>
    <row r="114" spans="1:13" ht="30" customHeight="1">
      <c r="A114" s="26"/>
      <c r="B114" s="24"/>
      <c r="C114" s="27"/>
      <c r="D114" s="28"/>
      <c r="E114" s="27"/>
      <c r="F114" s="27"/>
      <c r="G114" s="27"/>
      <c r="H114" s="27"/>
      <c r="I114" s="27"/>
      <c r="J114" s="27"/>
      <c r="K114" s="27"/>
      <c r="L114" s="31"/>
      <c r="M114" s="4"/>
    </row>
    <row r="115" spans="1:13" ht="30" customHeight="1">
      <c r="A115" s="26"/>
      <c r="B115" s="24"/>
      <c r="C115" s="27"/>
      <c r="D115" s="28"/>
      <c r="E115" s="27"/>
      <c r="F115" s="27"/>
      <c r="G115" s="27"/>
      <c r="H115" s="27"/>
      <c r="I115" s="27"/>
      <c r="J115" s="27"/>
      <c r="K115" s="27"/>
      <c r="L115" s="4"/>
      <c r="M115" s="4"/>
    </row>
    <row r="116" spans="1:13" ht="30" customHeight="1">
      <c r="A116" s="26"/>
      <c r="B116" s="24"/>
      <c r="C116" s="27"/>
      <c r="D116" s="28"/>
      <c r="E116" s="27"/>
      <c r="F116" s="27"/>
      <c r="G116" s="27"/>
      <c r="H116" s="27"/>
      <c r="I116" s="27"/>
      <c r="J116" s="27"/>
      <c r="K116" s="27"/>
      <c r="L116" s="4"/>
      <c r="M116" s="4"/>
    </row>
    <row r="117" spans="1:13" ht="30" customHeight="1">
      <c r="A117" s="26"/>
      <c r="B117" s="24"/>
      <c r="C117" s="27"/>
      <c r="D117" s="28"/>
      <c r="E117" s="27"/>
      <c r="F117" s="27"/>
      <c r="G117" s="27"/>
      <c r="H117" s="27"/>
      <c r="I117" s="27"/>
      <c r="J117" s="27"/>
      <c r="K117" s="27"/>
    </row>
    <row r="118" spans="1:13" ht="17.25">
      <c r="A118" s="26"/>
      <c r="B118" s="24"/>
      <c r="C118" s="27"/>
      <c r="D118" s="28"/>
      <c r="E118" s="27"/>
      <c r="F118" s="27"/>
      <c r="G118" s="27"/>
      <c r="H118" s="27"/>
      <c r="I118" s="27"/>
      <c r="J118" s="27"/>
      <c r="K118" s="27"/>
    </row>
    <row r="119" spans="1:13" ht="17.25">
      <c r="A119" s="26"/>
      <c r="B119" s="24"/>
      <c r="C119" s="27"/>
      <c r="D119" s="28"/>
      <c r="E119" s="27"/>
      <c r="F119" s="27"/>
      <c r="G119" s="27"/>
      <c r="H119" s="27"/>
      <c r="I119" s="27"/>
      <c r="J119" s="27"/>
      <c r="K119" s="27"/>
    </row>
    <row r="120" spans="1:13">
      <c r="A120" s="4" t="s">
        <v>88</v>
      </c>
      <c r="B120" s="126"/>
      <c r="C120" s="4"/>
      <c r="D120" s="4"/>
      <c r="E120" s="4"/>
      <c r="F120" s="4"/>
      <c r="G120" s="4"/>
      <c r="H120" s="4"/>
      <c r="I120" s="4"/>
      <c r="J120" s="4"/>
      <c r="K120" s="4"/>
    </row>
    <row r="121" spans="1:13">
      <c r="A121" s="4" t="s">
        <v>89</v>
      </c>
      <c r="B121" s="126"/>
      <c r="C121" s="4"/>
      <c r="D121" s="4"/>
      <c r="E121" s="4"/>
      <c r="F121" s="4"/>
      <c r="G121" s="4"/>
      <c r="H121" s="4"/>
      <c r="I121" s="4"/>
      <c r="J121" s="4"/>
      <c r="K121" s="4"/>
    </row>
    <row r="122" spans="1:13">
      <c r="A122" s="2"/>
      <c r="B122" s="126"/>
      <c r="C122" s="2"/>
      <c r="D122" s="2"/>
      <c r="E122" s="2"/>
      <c r="F122" s="2"/>
      <c r="G122" s="2"/>
      <c r="H122" s="2"/>
      <c r="I122" s="2"/>
      <c r="J122" s="2"/>
      <c r="K122" s="2"/>
    </row>
    <row r="123" spans="1:13">
      <c r="A123" s="2"/>
      <c r="B123" s="126"/>
      <c r="C123" s="2"/>
      <c r="D123" s="2"/>
      <c r="E123" s="2"/>
      <c r="F123" s="2"/>
      <c r="G123" s="2"/>
      <c r="H123" s="2"/>
      <c r="I123" s="2"/>
      <c r="J123" s="2"/>
      <c r="K123" s="2"/>
    </row>
    <row r="124" spans="1:13">
      <c r="A124" s="2"/>
      <c r="B124" s="126"/>
      <c r="C124" s="2"/>
      <c r="D124" s="2"/>
      <c r="E124" s="2"/>
      <c r="F124" s="2"/>
      <c r="G124" s="2"/>
      <c r="H124" s="2"/>
      <c r="I124" s="2"/>
      <c r="J124" s="2"/>
      <c r="K124" s="2"/>
    </row>
    <row r="125" spans="1:13">
      <c r="A125" s="2"/>
      <c r="B125" s="126"/>
      <c r="C125" s="2"/>
      <c r="D125" s="2"/>
      <c r="E125" s="2"/>
      <c r="F125" s="2"/>
      <c r="G125" s="2"/>
      <c r="H125" s="2"/>
      <c r="I125" s="2"/>
      <c r="J125" s="2"/>
      <c r="K125" s="2"/>
    </row>
    <row r="126" spans="1:13">
      <c r="A126" s="2"/>
      <c r="B126" s="126"/>
      <c r="C126" s="2"/>
      <c r="D126" s="2"/>
      <c r="E126" s="2"/>
      <c r="F126" s="2"/>
      <c r="G126" s="2"/>
      <c r="H126" s="2"/>
      <c r="I126" s="2"/>
      <c r="J126" s="2"/>
      <c r="K126" s="2"/>
    </row>
    <row r="127" spans="1:13">
      <c r="A127" s="2"/>
      <c r="B127" s="126"/>
      <c r="C127" s="2"/>
      <c r="D127" s="2"/>
      <c r="E127" s="2"/>
      <c r="F127" s="2"/>
      <c r="G127" s="2"/>
      <c r="H127" s="2"/>
      <c r="I127" s="2"/>
      <c r="J127" s="2"/>
      <c r="K127" s="2"/>
    </row>
    <row r="128" spans="1:13">
      <c r="A128" s="2"/>
      <c r="B128" s="126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B129" s="126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B130" s="126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B131" s="126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B132" s="126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B133" s="126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B134" s="126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B135" s="126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B136" s="126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126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126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126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126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/>
      <c r="B141" s="126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B142" s="126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2"/>
      <c r="B143" s="126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B144" s="126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2"/>
      <c r="B145" s="126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B146" s="126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2"/>
      <c r="B147" s="126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B148" s="126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"/>
      <c r="B149" s="126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126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2"/>
      <c r="B151" s="126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B152" s="126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2"/>
      <c r="B153" s="126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B154" s="126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B155" s="126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2"/>
      <c r="B156" s="126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B157" s="126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2"/>
      <c r="B158" s="126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B159" s="126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/>
      <c r="B160" s="126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126"/>
      <c r="C161" s="2"/>
      <c r="D161" s="2"/>
      <c r="E161" s="2"/>
      <c r="F161" s="2"/>
      <c r="G161" s="2"/>
      <c r="H161" s="2"/>
      <c r="I161" s="2"/>
      <c r="J161" s="2"/>
      <c r="K161" s="2"/>
    </row>
  </sheetData>
  <mergeCells count="22">
    <mergeCell ref="A2:A10"/>
    <mergeCell ref="A14:B14"/>
    <mergeCell ref="A15:A21"/>
    <mergeCell ref="A11:B11"/>
    <mergeCell ref="A12:B12"/>
    <mergeCell ref="A13:B13"/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80" fitToWidth="2" fitToHeight="3" pageOrder="overThenDown" orientation="portrait" useFirstPageNumber="1" r:id="rId1"/>
  <headerFooter scaleWithDoc="0" alignWithMargins="0">
    <oddFooter>&amp;C&amp;"-,標準"&amp;11-&amp;P -</oddFooter>
  </headerFooter>
  <rowBreaks count="1" manualBreakCount="1">
    <brk id="4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48"/>
  <sheetViews>
    <sheetView view="pageBreakPreview" zoomScale="70" zoomScaleNormal="100" zoomScaleSheetLayoutView="70" workbookViewId="0">
      <selection activeCell="A7" sqref="A7:B7"/>
    </sheetView>
  </sheetViews>
  <sheetFormatPr defaultRowHeight="14.25"/>
  <cols>
    <col min="1" max="1" width="5" customWidth="1"/>
    <col min="2" max="2" width="22.375" customWidth="1"/>
    <col min="3" max="15" width="12.125" customWidth="1"/>
  </cols>
  <sheetData>
    <row r="1" spans="1:16" s="148" customFormat="1" ht="30" customHeight="1" thickBot="1">
      <c r="A1" s="140" t="s">
        <v>239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3"/>
    </row>
    <row r="2" spans="1:16" ht="18" customHeight="1">
      <c r="A2" s="673" t="s">
        <v>91</v>
      </c>
      <c r="B2" s="670" t="s">
        <v>4</v>
      </c>
      <c r="C2" s="89" t="s">
        <v>136</v>
      </c>
      <c r="D2" s="88" t="s">
        <v>45</v>
      </c>
      <c r="E2" s="198" t="s">
        <v>241</v>
      </c>
      <c r="F2" s="199" t="s">
        <v>243</v>
      </c>
      <c r="G2" s="202" t="s">
        <v>244</v>
      </c>
      <c r="H2" s="203"/>
      <c r="I2" s="199" t="s">
        <v>248</v>
      </c>
      <c r="J2" s="202" t="s">
        <v>250</v>
      </c>
      <c r="K2" s="224" t="s">
        <v>251</v>
      </c>
      <c r="L2" s="216" t="s">
        <v>47</v>
      </c>
      <c r="M2" s="200"/>
      <c r="N2" s="200"/>
      <c r="O2" s="200"/>
      <c r="P2" s="3"/>
    </row>
    <row r="3" spans="1:16" ht="18" customHeight="1">
      <c r="A3" s="674"/>
      <c r="B3" s="671"/>
      <c r="C3" s="227" t="s">
        <v>54</v>
      </c>
      <c r="D3" s="13" t="s">
        <v>46</v>
      </c>
      <c r="E3" s="206" t="s">
        <v>242</v>
      </c>
      <c r="F3" s="207"/>
      <c r="G3" s="207"/>
      <c r="H3" s="205" t="s">
        <v>245</v>
      </c>
      <c r="I3" s="208" t="s">
        <v>249</v>
      </c>
      <c r="J3" s="204"/>
      <c r="K3" s="225"/>
      <c r="L3" s="201"/>
      <c r="M3" s="20"/>
      <c r="N3" s="20"/>
      <c r="O3" s="20"/>
      <c r="P3" s="3"/>
    </row>
    <row r="4" spans="1:16" ht="18" customHeight="1">
      <c r="A4" s="674"/>
      <c r="B4" s="671"/>
      <c r="C4" s="227"/>
      <c r="D4" s="13"/>
      <c r="E4" s="206"/>
      <c r="F4" s="207"/>
      <c r="G4" s="207"/>
      <c r="H4" s="206" t="s">
        <v>246</v>
      </c>
      <c r="I4" s="207"/>
      <c r="J4" s="20"/>
      <c r="K4" s="225"/>
      <c r="L4" s="201"/>
      <c r="M4" s="20"/>
      <c r="N4" s="20"/>
      <c r="O4" s="20"/>
      <c r="P4" s="3"/>
    </row>
    <row r="5" spans="1:16" ht="18" customHeight="1">
      <c r="A5" s="674"/>
      <c r="B5" s="671"/>
      <c r="C5" s="227"/>
      <c r="D5" s="13"/>
      <c r="E5" s="206"/>
      <c r="F5" s="207"/>
      <c r="G5" s="207"/>
      <c r="H5" s="206" t="s">
        <v>247</v>
      </c>
      <c r="I5" s="207"/>
      <c r="J5" s="20"/>
      <c r="K5" s="225"/>
      <c r="L5" s="201"/>
      <c r="M5" s="20"/>
      <c r="N5" s="20"/>
      <c r="O5" s="20"/>
      <c r="P5" s="3"/>
    </row>
    <row r="6" spans="1:16" ht="18" customHeight="1" thickBot="1">
      <c r="A6" s="675"/>
      <c r="B6" s="672"/>
      <c r="C6" s="62" t="s">
        <v>137</v>
      </c>
      <c r="D6" s="62" t="s">
        <v>137</v>
      </c>
      <c r="E6" s="62" t="s">
        <v>137</v>
      </c>
      <c r="F6" s="62" t="s">
        <v>137</v>
      </c>
      <c r="G6" s="62" t="s">
        <v>137</v>
      </c>
      <c r="H6" s="62" t="s">
        <v>137</v>
      </c>
      <c r="I6" s="62" t="s">
        <v>137</v>
      </c>
      <c r="J6" s="62" t="s">
        <v>137</v>
      </c>
      <c r="K6" s="226" t="s">
        <v>137</v>
      </c>
      <c r="L6" s="217" t="s">
        <v>137</v>
      </c>
      <c r="M6" s="20"/>
      <c r="N6" s="20"/>
      <c r="O6" s="20"/>
      <c r="P6" s="3"/>
    </row>
    <row r="7" spans="1:16" ht="21.75" customHeight="1" thickBot="1">
      <c r="A7" s="664" t="s">
        <v>400</v>
      </c>
      <c r="B7" s="665"/>
      <c r="C7" s="106">
        <f t="shared" ref="C7:J7" si="0">SUM(C8:C10)</f>
        <v>140.9</v>
      </c>
      <c r="D7" s="106">
        <f t="shared" si="0"/>
        <v>114.9</v>
      </c>
      <c r="E7" s="106">
        <f t="shared" si="0"/>
        <v>119.9</v>
      </c>
      <c r="F7" s="106">
        <f t="shared" si="0"/>
        <v>15</v>
      </c>
      <c r="G7" s="106">
        <f t="shared" si="0"/>
        <v>78</v>
      </c>
      <c r="H7" s="106">
        <f t="shared" ref="H7" si="1">SUM(H8:H10)</f>
        <v>0</v>
      </c>
      <c r="I7" s="106">
        <f t="shared" si="0"/>
        <v>2</v>
      </c>
      <c r="J7" s="211">
        <f t="shared" si="0"/>
        <v>0</v>
      </c>
      <c r="K7" s="106">
        <f t="shared" ref="K7:L7" si="2">SUM(K8:K10)</f>
        <v>27</v>
      </c>
      <c r="L7" s="218">
        <f t="shared" si="2"/>
        <v>0</v>
      </c>
      <c r="M7" s="29"/>
      <c r="N7" s="29"/>
      <c r="O7" s="29"/>
      <c r="P7" s="3"/>
    </row>
    <row r="8" spans="1:16" ht="21.75" customHeight="1">
      <c r="A8" s="666" t="s">
        <v>401</v>
      </c>
      <c r="B8" s="667"/>
      <c r="C8" s="107">
        <f>+C11+C12+C13</f>
        <v>16</v>
      </c>
      <c r="D8" s="107">
        <f t="shared" ref="D8:J8" si="3">+D11+D12+D13</f>
        <v>1</v>
      </c>
      <c r="E8" s="107">
        <f t="shared" si="3"/>
        <v>12</v>
      </c>
      <c r="F8" s="107">
        <f t="shared" si="3"/>
        <v>1</v>
      </c>
      <c r="G8" s="107">
        <f t="shared" si="3"/>
        <v>0</v>
      </c>
      <c r="H8" s="107">
        <f t="shared" ref="H8" si="4">+H11+H12+H13</f>
        <v>0</v>
      </c>
      <c r="I8" s="107">
        <f t="shared" si="3"/>
        <v>2</v>
      </c>
      <c r="J8" s="212">
        <f t="shared" si="3"/>
        <v>0</v>
      </c>
      <c r="K8" s="107">
        <f t="shared" ref="K8:L8" si="5">+K11+K12+K13</f>
        <v>0</v>
      </c>
      <c r="L8" s="219">
        <f t="shared" si="5"/>
        <v>0</v>
      </c>
      <c r="M8" s="29"/>
      <c r="N8" s="29"/>
      <c r="O8" s="29"/>
      <c r="P8" s="3"/>
    </row>
    <row r="9" spans="1:16" ht="21.75" customHeight="1">
      <c r="A9" s="668" t="s">
        <v>402</v>
      </c>
      <c r="B9" s="669"/>
      <c r="C9" s="108">
        <f t="shared" ref="C9:J9" si="6">+C14+C15</f>
        <v>33</v>
      </c>
      <c r="D9" s="108">
        <f t="shared" si="6"/>
        <v>22</v>
      </c>
      <c r="E9" s="108">
        <f t="shared" si="6"/>
        <v>16</v>
      </c>
      <c r="F9" s="108">
        <f t="shared" si="6"/>
        <v>0</v>
      </c>
      <c r="G9" s="108">
        <f t="shared" si="6"/>
        <v>0</v>
      </c>
      <c r="H9" s="108">
        <f t="shared" ref="H9" si="7">+H14+H15</f>
        <v>0</v>
      </c>
      <c r="I9" s="108">
        <f t="shared" si="6"/>
        <v>0</v>
      </c>
      <c r="J9" s="213">
        <f t="shared" si="6"/>
        <v>0</v>
      </c>
      <c r="K9" s="108">
        <f t="shared" ref="K9:L9" si="8">+K14+K15</f>
        <v>10</v>
      </c>
      <c r="L9" s="220">
        <f t="shared" si="8"/>
        <v>0</v>
      </c>
      <c r="M9" s="29"/>
      <c r="N9" s="29"/>
      <c r="O9" s="29"/>
      <c r="P9" s="3"/>
    </row>
    <row r="10" spans="1:16" ht="21.75" customHeight="1" thickBot="1">
      <c r="A10" s="662" t="s">
        <v>403</v>
      </c>
      <c r="B10" s="663"/>
      <c r="C10" s="109">
        <f t="shared" ref="C10:J10" si="9">+C16+C17</f>
        <v>91.9</v>
      </c>
      <c r="D10" s="109">
        <f t="shared" si="9"/>
        <v>91.9</v>
      </c>
      <c r="E10" s="109">
        <f t="shared" si="9"/>
        <v>91.9</v>
      </c>
      <c r="F10" s="109">
        <f t="shared" si="9"/>
        <v>14</v>
      </c>
      <c r="G10" s="109">
        <f t="shared" si="9"/>
        <v>78</v>
      </c>
      <c r="H10" s="109">
        <f t="shared" ref="H10" si="10">+H16+H17</f>
        <v>0</v>
      </c>
      <c r="I10" s="109">
        <f t="shared" si="9"/>
        <v>0</v>
      </c>
      <c r="J10" s="214">
        <f t="shared" si="9"/>
        <v>0</v>
      </c>
      <c r="K10" s="109">
        <f t="shared" ref="K10:L10" si="11">+K16+K17</f>
        <v>17</v>
      </c>
      <c r="L10" s="221">
        <f t="shared" si="11"/>
        <v>0</v>
      </c>
      <c r="M10" s="29"/>
      <c r="N10" s="29"/>
      <c r="O10" s="29"/>
      <c r="P10" s="3"/>
    </row>
    <row r="11" spans="1:16" ht="21.75" customHeight="1">
      <c r="A11" s="504" t="s">
        <v>91</v>
      </c>
      <c r="B11" s="493" t="s">
        <v>154</v>
      </c>
      <c r="C11" s="107">
        <f t="shared" ref="C11:J11" si="12">+C20+C24+C28</f>
        <v>13</v>
      </c>
      <c r="D11" s="107">
        <f t="shared" si="12"/>
        <v>1</v>
      </c>
      <c r="E11" s="107">
        <f t="shared" si="12"/>
        <v>12</v>
      </c>
      <c r="F11" s="107">
        <f t="shared" si="12"/>
        <v>0</v>
      </c>
      <c r="G11" s="107">
        <f t="shared" si="12"/>
        <v>0</v>
      </c>
      <c r="H11" s="107">
        <f t="shared" ref="H11" si="13">+H20+H24+H28</f>
        <v>0</v>
      </c>
      <c r="I11" s="107">
        <f t="shared" si="12"/>
        <v>0</v>
      </c>
      <c r="J11" s="212">
        <f t="shared" si="12"/>
        <v>0</v>
      </c>
      <c r="K11" s="107">
        <f t="shared" ref="K11:L11" si="14">+K20+K24+K28</f>
        <v>0</v>
      </c>
      <c r="L11" s="219">
        <f t="shared" si="14"/>
        <v>0</v>
      </c>
      <c r="M11" s="29"/>
      <c r="N11" s="29"/>
      <c r="O11" s="29"/>
      <c r="P11" s="3"/>
    </row>
    <row r="12" spans="1:16" ht="21.75" customHeight="1">
      <c r="A12" s="505"/>
      <c r="B12" s="228" t="s">
        <v>160</v>
      </c>
      <c r="C12" s="108">
        <f t="shared" ref="C12:J12" si="15">SUM(C30,C34,C43)</f>
        <v>1</v>
      </c>
      <c r="D12" s="108">
        <f t="shared" si="15"/>
        <v>0</v>
      </c>
      <c r="E12" s="108">
        <f t="shared" si="15"/>
        <v>0</v>
      </c>
      <c r="F12" s="108">
        <f t="shared" si="15"/>
        <v>1</v>
      </c>
      <c r="G12" s="108">
        <f t="shared" si="15"/>
        <v>0</v>
      </c>
      <c r="H12" s="108">
        <f t="shared" ref="H12" si="16">SUM(H30,H34,H43)</f>
        <v>0</v>
      </c>
      <c r="I12" s="108">
        <f t="shared" si="15"/>
        <v>0</v>
      </c>
      <c r="J12" s="213">
        <f t="shared" si="15"/>
        <v>0</v>
      </c>
      <c r="K12" s="108">
        <f t="shared" ref="K12:L12" si="17">SUM(K30,K34,K43)</f>
        <v>0</v>
      </c>
      <c r="L12" s="220">
        <f t="shared" si="17"/>
        <v>0</v>
      </c>
      <c r="M12" s="29"/>
      <c r="N12" s="29"/>
      <c r="O12" s="29"/>
      <c r="P12" s="3"/>
    </row>
    <row r="13" spans="1:16" ht="21.75" customHeight="1">
      <c r="A13" s="505"/>
      <c r="B13" s="228" t="s">
        <v>156</v>
      </c>
      <c r="C13" s="108">
        <f t="shared" ref="C13:J13" si="18">SUM(C53)</f>
        <v>2</v>
      </c>
      <c r="D13" s="108">
        <f t="shared" si="18"/>
        <v>0</v>
      </c>
      <c r="E13" s="108">
        <f t="shared" si="18"/>
        <v>0</v>
      </c>
      <c r="F13" s="108">
        <f t="shared" si="18"/>
        <v>0</v>
      </c>
      <c r="G13" s="108">
        <f t="shared" si="18"/>
        <v>0</v>
      </c>
      <c r="H13" s="108">
        <f t="shared" ref="H13" si="19">SUM(H53)</f>
        <v>0</v>
      </c>
      <c r="I13" s="108">
        <f t="shared" si="18"/>
        <v>2</v>
      </c>
      <c r="J13" s="213">
        <f t="shared" si="18"/>
        <v>0</v>
      </c>
      <c r="K13" s="108">
        <f t="shared" ref="K13:L13" si="20">SUM(K53)</f>
        <v>0</v>
      </c>
      <c r="L13" s="220">
        <f t="shared" si="20"/>
        <v>0</v>
      </c>
      <c r="M13" s="29"/>
      <c r="N13" s="29"/>
      <c r="O13" s="29"/>
      <c r="P13" s="3"/>
    </row>
    <row r="14" spans="1:16" ht="21.75" customHeight="1">
      <c r="A14" s="505"/>
      <c r="B14" s="228" t="s">
        <v>157</v>
      </c>
      <c r="C14" s="108">
        <f t="shared" ref="C14:J14" si="21">+C57+C61+C69</f>
        <v>33</v>
      </c>
      <c r="D14" s="108">
        <f t="shared" si="21"/>
        <v>22</v>
      </c>
      <c r="E14" s="108">
        <f t="shared" si="21"/>
        <v>16</v>
      </c>
      <c r="F14" s="108">
        <f t="shared" si="21"/>
        <v>0</v>
      </c>
      <c r="G14" s="108">
        <f t="shared" si="21"/>
        <v>0</v>
      </c>
      <c r="H14" s="108">
        <f t="shared" ref="H14" si="22">+H57+H61+H69</f>
        <v>0</v>
      </c>
      <c r="I14" s="108">
        <f t="shared" si="21"/>
        <v>0</v>
      </c>
      <c r="J14" s="213">
        <f t="shared" si="21"/>
        <v>0</v>
      </c>
      <c r="K14" s="108">
        <f t="shared" ref="K14:L14" si="23">+K57+K61+K69</f>
        <v>10</v>
      </c>
      <c r="L14" s="220">
        <f t="shared" si="23"/>
        <v>0</v>
      </c>
      <c r="M14" s="29"/>
      <c r="N14" s="29"/>
      <c r="O14" s="29"/>
      <c r="P14" s="3"/>
    </row>
    <row r="15" spans="1:16" ht="21.75" customHeight="1">
      <c r="A15" s="505"/>
      <c r="B15" s="228" t="s">
        <v>151</v>
      </c>
      <c r="C15" s="108">
        <f t="shared" ref="C15:J15" si="24">SUM(C74)</f>
        <v>0</v>
      </c>
      <c r="D15" s="108">
        <f t="shared" si="24"/>
        <v>0</v>
      </c>
      <c r="E15" s="108">
        <f t="shared" si="24"/>
        <v>0</v>
      </c>
      <c r="F15" s="108">
        <f t="shared" si="24"/>
        <v>0</v>
      </c>
      <c r="G15" s="108">
        <f t="shared" si="24"/>
        <v>0</v>
      </c>
      <c r="H15" s="108">
        <f t="shared" ref="H15" si="25">SUM(H74)</f>
        <v>0</v>
      </c>
      <c r="I15" s="108">
        <f t="shared" si="24"/>
        <v>0</v>
      </c>
      <c r="J15" s="213">
        <f t="shared" si="24"/>
        <v>0</v>
      </c>
      <c r="K15" s="108">
        <f t="shared" ref="K15:L15" si="26">SUM(K74)</f>
        <v>0</v>
      </c>
      <c r="L15" s="220">
        <f t="shared" si="26"/>
        <v>0</v>
      </c>
      <c r="M15" s="29"/>
      <c r="N15" s="29"/>
      <c r="O15" s="29"/>
      <c r="P15" s="3"/>
    </row>
    <row r="16" spans="1:16" ht="21.75" customHeight="1">
      <c r="A16" s="505"/>
      <c r="B16" s="228" t="s">
        <v>159</v>
      </c>
      <c r="C16" s="108">
        <f t="shared" ref="C16:J16" si="27">+C79+C88</f>
        <v>78</v>
      </c>
      <c r="D16" s="108">
        <f t="shared" si="27"/>
        <v>78</v>
      </c>
      <c r="E16" s="108">
        <f t="shared" si="27"/>
        <v>78</v>
      </c>
      <c r="F16" s="108">
        <f t="shared" si="27"/>
        <v>14</v>
      </c>
      <c r="G16" s="108">
        <f t="shared" si="27"/>
        <v>78</v>
      </c>
      <c r="H16" s="108">
        <f t="shared" ref="H16" si="28">+H79+H88</f>
        <v>0</v>
      </c>
      <c r="I16" s="108">
        <f t="shared" si="27"/>
        <v>0</v>
      </c>
      <c r="J16" s="213">
        <f t="shared" si="27"/>
        <v>0</v>
      </c>
      <c r="K16" s="108">
        <f t="shared" ref="K16:L16" si="29">+K79+K88</f>
        <v>17</v>
      </c>
      <c r="L16" s="220">
        <f t="shared" si="29"/>
        <v>0</v>
      </c>
      <c r="M16" s="29"/>
      <c r="N16" s="29"/>
      <c r="O16" s="29"/>
      <c r="P16" s="3"/>
    </row>
    <row r="17" spans="1:16" ht="21.75" customHeight="1" thickBot="1">
      <c r="A17" s="506"/>
      <c r="B17" s="228" t="s">
        <v>153</v>
      </c>
      <c r="C17" s="109">
        <f t="shared" ref="C17:J17" si="30">SUM(C90)</f>
        <v>13.9</v>
      </c>
      <c r="D17" s="109">
        <f t="shared" si="30"/>
        <v>13.9</v>
      </c>
      <c r="E17" s="109">
        <f t="shared" si="30"/>
        <v>13.9</v>
      </c>
      <c r="F17" s="109">
        <f t="shared" si="30"/>
        <v>0</v>
      </c>
      <c r="G17" s="109">
        <f t="shared" si="30"/>
        <v>0</v>
      </c>
      <c r="H17" s="109">
        <f t="shared" ref="H17" si="31">SUM(H90)</f>
        <v>0</v>
      </c>
      <c r="I17" s="109">
        <f t="shared" si="30"/>
        <v>0</v>
      </c>
      <c r="J17" s="214">
        <f t="shared" si="30"/>
        <v>0</v>
      </c>
      <c r="K17" s="109">
        <f t="shared" ref="K17:L17" si="32">SUM(K90)</f>
        <v>0</v>
      </c>
      <c r="L17" s="222">
        <f t="shared" si="32"/>
        <v>0</v>
      </c>
      <c r="M17" s="29"/>
      <c r="N17" s="29"/>
      <c r="O17" s="29"/>
      <c r="P17" s="3"/>
    </row>
    <row r="18" spans="1:16" ht="21.75" customHeight="1">
      <c r="A18" s="655" t="s">
        <v>142</v>
      </c>
      <c r="B18" s="288" t="s">
        <v>296</v>
      </c>
      <c r="C18" s="110">
        <v>0</v>
      </c>
      <c r="D18" s="110"/>
      <c r="E18" s="110"/>
      <c r="F18" s="110"/>
      <c r="G18" s="110"/>
      <c r="H18" s="110"/>
      <c r="I18" s="110"/>
      <c r="J18" s="110"/>
      <c r="K18" s="107"/>
      <c r="L18" s="219"/>
      <c r="M18" s="29"/>
      <c r="N18" s="29"/>
      <c r="O18" s="29"/>
      <c r="P18" s="3" t="s">
        <v>163</v>
      </c>
    </row>
    <row r="19" spans="1:16" ht="21.75" customHeight="1">
      <c r="A19" s="657"/>
      <c r="B19" s="289" t="s">
        <v>298</v>
      </c>
      <c r="C19" s="108">
        <v>0</v>
      </c>
      <c r="D19" s="108"/>
      <c r="E19" s="108"/>
      <c r="F19" s="108"/>
      <c r="G19" s="108"/>
      <c r="H19" s="108"/>
      <c r="I19" s="108"/>
      <c r="J19" s="213"/>
      <c r="K19" s="108"/>
      <c r="L19" s="220"/>
      <c r="M19" s="29"/>
      <c r="N19" s="29"/>
      <c r="O19" s="29"/>
      <c r="P19" s="3" t="s">
        <v>163</v>
      </c>
    </row>
    <row r="20" spans="1:16" ht="21.75" customHeight="1" thickBot="1">
      <c r="A20" s="657"/>
      <c r="B20" s="289" t="s">
        <v>338</v>
      </c>
      <c r="C20" s="111">
        <f>SUM(C18:C19)</f>
        <v>0</v>
      </c>
      <c r="D20" s="111">
        <f t="shared" ref="D20:J20" si="33">SUM(D18:D19)</f>
        <v>0</v>
      </c>
      <c r="E20" s="111">
        <f t="shared" si="33"/>
        <v>0</v>
      </c>
      <c r="F20" s="111">
        <f t="shared" si="33"/>
        <v>0</v>
      </c>
      <c r="G20" s="111">
        <f t="shared" si="33"/>
        <v>0</v>
      </c>
      <c r="H20" s="111">
        <f t="shared" ref="H20" si="34">SUM(H18:H19)</f>
        <v>0</v>
      </c>
      <c r="I20" s="111">
        <f t="shared" si="33"/>
        <v>0</v>
      </c>
      <c r="J20" s="215">
        <f t="shared" si="33"/>
        <v>0</v>
      </c>
      <c r="K20" s="111">
        <f t="shared" ref="K20:L20" si="35">SUM(K18:K19)</f>
        <v>0</v>
      </c>
      <c r="L20" s="223">
        <f t="shared" si="35"/>
        <v>0</v>
      </c>
      <c r="M20" s="209"/>
      <c r="N20" s="209"/>
      <c r="O20" s="209"/>
      <c r="P20" s="3" t="s">
        <v>164</v>
      </c>
    </row>
    <row r="21" spans="1:16" ht="21.75" customHeight="1">
      <c r="A21" s="655" t="s">
        <v>143</v>
      </c>
      <c r="B21" s="288" t="s">
        <v>300</v>
      </c>
      <c r="C21" s="371">
        <v>1</v>
      </c>
      <c r="D21" s="371"/>
      <c r="E21" s="371">
        <v>1</v>
      </c>
      <c r="F21" s="371"/>
      <c r="G21" s="371"/>
      <c r="H21" s="371"/>
      <c r="I21" s="371"/>
      <c r="J21" s="371"/>
      <c r="K21" s="310"/>
      <c r="L21" s="372"/>
      <c r="M21" s="93"/>
      <c r="N21" s="93"/>
      <c r="O21" s="93"/>
      <c r="P21" s="3" t="s">
        <v>163</v>
      </c>
    </row>
    <row r="22" spans="1:16" ht="21.75" customHeight="1">
      <c r="A22" s="657"/>
      <c r="B22" s="289" t="s">
        <v>302</v>
      </c>
      <c r="C22" s="316">
        <v>4</v>
      </c>
      <c r="D22" s="316"/>
      <c r="E22" s="316">
        <v>4</v>
      </c>
      <c r="F22" s="316"/>
      <c r="G22" s="316"/>
      <c r="H22" s="316"/>
      <c r="I22" s="316"/>
      <c r="J22" s="373"/>
      <c r="K22" s="316"/>
      <c r="L22" s="374"/>
      <c r="M22" s="93"/>
      <c r="N22" s="93"/>
      <c r="O22" s="93"/>
      <c r="P22" s="3" t="s">
        <v>163</v>
      </c>
    </row>
    <row r="23" spans="1:16" ht="21.75" customHeight="1">
      <c r="A23" s="657"/>
      <c r="B23" s="289" t="s">
        <v>304</v>
      </c>
      <c r="C23" s="316">
        <v>7</v>
      </c>
      <c r="D23" s="316"/>
      <c r="E23" s="316">
        <v>7</v>
      </c>
      <c r="F23" s="316"/>
      <c r="G23" s="316"/>
      <c r="H23" s="316"/>
      <c r="I23" s="316"/>
      <c r="J23" s="373"/>
      <c r="K23" s="316"/>
      <c r="L23" s="374"/>
      <c r="M23" s="93"/>
      <c r="N23" s="93"/>
      <c r="O23" s="93"/>
      <c r="P23" s="3" t="s">
        <v>163</v>
      </c>
    </row>
    <row r="24" spans="1:16" ht="21.75" customHeight="1" thickBot="1">
      <c r="A24" s="657"/>
      <c r="B24" s="289" t="s">
        <v>338</v>
      </c>
      <c r="C24" s="375">
        <f>SUM(C21:C23)</f>
        <v>12</v>
      </c>
      <c r="D24" s="375">
        <f t="shared" ref="D24:J24" si="36">SUM(D21:D23)</f>
        <v>0</v>
      </c>
      <c r="E24" s="375">
        <f t="shared" si="36"/>
        <v>12</v>
      </c>
      <c r="F24" s="375">
        <f t="shared" si="36"/>
        <v>0</v>
      </c>
      <c r="G24" s="375">
        <f t="shared" si="36"/>
        <v>0</v>
      </c>
      <c r="H24" s="375">
        <f t="shared" ref="H24" si="37">SUM(H21:H23)</f>
        <v>0</v>
      </c>
      <c r="I24" s="375">
        <f t="shared" si="36"/>
        <v>0</v>
      </c>
      <c r="J24" s="376">
        <f t="shared" si="36"/>
        <v>0</v>
      </c>
      <c r="K24" s="375">
        <f t="shared" ref="K24:L24" si="38">SUM(K21:K23)</f>
        <v>0</v>
      </c>
      <c r="L24" s="377">
        <f t="shared" si="38"/>
        <v>0</v>
      </c>
      <c r="M24" s="210"/>
      <c r="N24" s="210"/>
      <c r="O24" s="210"/>
      <c r="P24" s="3" t="s">
        <v>164</v>
      </c>
    </row>
    <row r="25" spans="1:16" ht="21.75" customHeight="1">
      <c r="A25" s="655" t="s">
        <v>147</v>
      </c>
      <c r="B25" s="288" t="s">
        <v>306</v>
      </c>
      <c r="C25" s="371"/>
      <c r="D25" s="371"/>
      <c r="E25" s="371"/>
      <c r="F25" s="371"/>
      <c r="G25" s="371"/>
      <c r="H25" s="371"/>
      <c r="I25" s="371"/>
      <c r="J25" s="371"/>
      <c r="K25" s="310"/>
      <c r="L25" s="372"/>
      <c r="M25" s="93"/>
      <c r="N25" s="93"/>
      <c r="O25" s="93"/>
      <c r="P25" s="3" t="s">
        <v>44</v>
      </c>
    </row>
    <row r="26" spans="1:16" ht="21.75" customHeight="1">
      <c r="A26" s="657"/>
      <c r="B26" s="289" t="s">
        <v>308</v>
      </c>
      <c r="C26" s="316">
        <v>1</v>
      </c>
      <c r="D26" s="316">
        <v>1</v>
      </c>
      <c r="E26" s="316"/>
      <c r="F26" s="316"/>
      <c r="G26" s="316"/>
      <c r="H26" s="316"/>
      <c r="I26" s="316"/>
      <c r="J26" s="373"/>
      <c r="K26" s="316"/>
      <c r="L26" s="374"/>
      <c r="M26" s="93"/>
      <c r="N26" s="93"/>
      <c r="O26" s="93"/>
      <c r="P26" s="3" t="s">
        <v>44</v>
      </c>
    </row>
    <row r="27" spans="1:16" ht="21.75" customHeight="1">
      <c r="A27" s="657"/>
      <c r="B27" s="289" t="s">
        <v>310</v>
      </c>
      <c r="C27" s="316"/>
      <c r="D27" s="316"/>
      <c r="E27" s="316"/>
      <c r="F27" s="316"/>
      <c r="G27" s="316"/>
      <c r="H27" s="316"/>
      <c r="I27" s="316"/>
      <c r="J27" s="373"/>
      <c r="K27" s="316"/>
      <c r="L27" s="374"/>
      <c r="M27" s="93"/>
      <c r="N27" s="93"/>
      <c r="O27" s="93"/>
      <c r="P27" s="3" t="s">
        <v>44</v>
      </c>
    </row>
    <row r="28" spans="1:16" ht="21.75" customHeight="1" thickBot="1">
      <c r="A28" s="657"/>
      <c r="B28" s="289" t="s">
        <v>338</v>
      </c>
      <c r="C28" s="375">
        <f>SUM(C25:C27)</f>
        <v>1</v>
      </c>
      <c r="D28" s="375">
        <f t="shared" ref="D28:J28" si="39">SUM(D25:D27)</f>
        <v>1</v>
      </c>
      <c r="E28" s="375">
        <f t="shared" si="39"/>
        <v>0</v>
      </c>
      <c r="F28" s="375">
        <f t="shared" si="39"/>
        <v>0</v>
      </c>
      <c r="G28" s="375">
        <f t="shared" si="39"/>
        <v>0</v>
      </c>
      <c r="H28" s="375">
        <f t="shared" ref="H28" si="40">SUM(H25:H27)</f>
        <v>0</v>
      </c>
      <c r="I28" s="375">
        <f t="shared" si="39"/>
        <v>0</v>
      </c>
      <c r="J28" s="376">
        <f t="shared" si="39"/>
        <v>0</v>
      </c>
      <c r="K28" s="375">
        <f t="shared" ref="K28:L28" si="41">SUM(K25:K27)</f>
        <v>0</v>
      </c>
      <c r="L28" s="377">
        <f t="shared" si="41"/>
        <v>0</v>
      </c>
      <c r="M28" s="210"/>
      <c r="N28" s="210"/>
      <c r="O28" s="210"/>
      <c r="P28" s="3" t="s">
        <v>56</v>
      </c>
    </row>
    <row r="29" spans="1:16" ht="21.75" customHeight="1">
      <c r="A29" s="655" t="s">
        <v>144</v>
      </c>
      <c r="B29" s="288" t="s">
        <v>312</v>
      </c>
      <c r="C29" s="110">
        <v>0</v>
      </c>
      <c r="D29" s="110"/>
      <c r="E29" s="110"/>
      <c r="F29" s="110"/>
      <c r="G29" s="110"/>
      <c r="H29" s="110"/>
      <c r="I29" s="110"/>
      <c r="J29" s="110"/>
      <c r="K29" s="107"/>
      <c r="L29" s="219"/>
      <c r="M29" s="29"/>
      <c r="N29" s="29"/>
      <c r="O29" s="29"/>
      <c r="P29" s="3" t="s">
        <v>163</v>
      </c>
    </row>
    <row r="30" spans="1:16" ht="21.75" customHeight="1" thickBot="1">
      <c r="A30" s="657"/>
      <c r="B30" s="289" t="s">
        <v>338</v>
      </c>
      <c r="C30" s="111">
        <f>SUM(C29)</f>
        <v>0</v>
      </c>
      <c r="D30" s="111">
        <f t="shared" ref="D30:J30" si="42">SUM(D29)</f>
        <v>0</v>
      </c>
      <c r="E30" s="111">
        <f t="shared" si="42"/>
        <v>0</v>
      </c>
      <c r="F30" s="111">
        <f t="shared" si="42"/>
        <v>0</v>
      </c>
      <c r="G30" s="111">
        <f t="shared" si="42"/>
        <v>0</v>
      </c>
      <c r="H30" s="111">
        <f t="shared" ref="H30" si="43">SUM(H29)</f>
        <v>0</v>
      </c>
      <c r="I30" s="111">
        <f t="shared" si="42"/>
        <v>0</v>
      </c>
      <c r="J30" s="215">
        <f t="shared" si="42"/>
        <v>0</v>
      </c>
      <c r="K30" s="111">
        <f t="shared" ref="K30:L30" si="44">SUM(K29)</f>
        <v>0</v>
      </c>
      <c r="L30" s="223">
        <f t="shared" si="44"/>
        <v>0</v>
      </c>
      <c r="M30" s="209"/>
      <c r="N30" s="209"/>
      <c r="O30" s="209"/>
      <c r="P30" s="3" t="s">
        <v>164</v>
      </c>
    </row>
    <row r="31" spans="1:16" ht="21.75" customHeight="1">
      <c r="A31" s="655" t="s">
        <v>145</v>
      </c>
      <c r="B31" s="288" t="s">
        <v>314</v>
      </c>
      <c r="C31" s="107">
        <v>1</v>
      </c>
      <c r="D31" s="110">
        <v>0</v>
      </c>
      <c r="E31" s="110">
        <v>0</v>
      </c>
      <c r="F31" s="110">
        <v>1</v>
      </c>
      <c r="G31" s="110">
        <v>0</v>
      </c>
      <c r="H31" s="110">
        <v>0</v>
      </c>
      <c r="I31" s="110">
        <v>0</v>
      </c>
      <c r="J31" s="110">
        <v>0</v>
      </c>
      <c r="K31" s="107">
        <v>0</v>
      </c>
      <c r="L31" s="219">
        <v>0</v>
      </c>
      <c r="M31" s="29"/>
      <c r="N31" s="29"/>
      <c r="O31" s="29"/>
      <c r="P31" s="3" t="s">
        <v>163</v>
      </c>
    </row>
    <row r="32" spans="1:16" ht="21.75" customHeight="1">
      <c r="A32" s="657"/>
      <c r="B32" s="289" t="s">
        <v>316</v>
      </c>
      <c r="C32" s="112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213">
        <v>0</v>
      </c>
      <c r="K32" s="108">
        <v>0</v>
      </c>
      <c r="L32" s="220">
        <v>0</v>
      </c>
      <c r="M32" s="29"/>
      <c r="N32" s="29"/>
      <c r="O32" s="29"/>
      <c r="P32" s="3" t="s">
        <v>163</v>
      </c>
    </row>
    <row r="33" spans="1:16" ht="21.75" customHeight="1">
      <c r="A33" s="657"/>
      <c r="B33" s="289" t="s">
        <v>318</v>
      </c>
      <c r="C33" s="112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213">
        <v>0</v>
      </c>
      <c r="K33" s="108">
        <v>0</v>
      </c>
      <c r="L33" s="220">
        <v>0</v>
      </c>
      <c r="M33" s="29"/>
      <c r="N33" s="29"/>
      <c r="O33" s="29"/>
      <c r="P33" s="3" t="s">
        <v>163</v>
      </c>
    </row>
    <row r="34" spans="1:16" ht="21.75" customHeight="1" thickBot="1">
      <c r="A34" s="657"/>
      <c r="B34" s="289" t="s">
        <v>338</v>
      </c>
      <c r="C34" s="111">
        <f>SUM(C31:C33)</f>
        <v>1</v>
      </c>
      <c r="D34" s="111">
        <f t="shared" ref="D34:J34" si="45">SUM(D31:D33)</f>
        <v>0</v>
      </c>
      <c r="E34" s="111">
        <f t="shared" si="45"/>
        <v>0</v>
      </c>
      <c r="F34" s="111">
        <f t="shared" si="45"/>
        <v>1</v>
      </c>
      <c r="G34" s="111">
        <f t="shared" si="45"/>
        <v>0</v>
      </c>
      <c r="H34" s="111">
        <f t="shared" ref="H34" si="46">SUM(H31:H33)</f>
        <v>0</v>
      </c>
      <c r="I34" s="111">
        <f t="shared" si="45"/>
        <v>0</v>
      </c>
      <c r="J34" s="215">
        <f t="shared" si="45"/>
        <v>0</v>
      </c>
      <c r="K34" s="111">
        <f t="shared" ref="K34:L34" si="47">SUM(K31:K33)</f>
        <v>0</v>
      </c>
      <c r="L34" s="223">
        <f t="shared" si="47"/>
        <v>0</v>
      </c>
      <c r="M34" s="209"/>
      <c r="N34" s="209"/>
      <c r="O34" s="209"/>
      <c r="P34" s="3" t="s">
        <v>164</v>
      </c>
    </row>
    <row r="35" spans="1:16" ht="21.75" customHeight="1">
      <c r="A35" s="504" t="s">
        <v>146</v>
      </c>
      <c r="B35" s="288" t="s">
        <v>413</v>
      </c>
      <c r="C35" s="110">
        <v>0</v>
      </c>
      <c r="D35" s="110"/>
      <c r="E35" s="110"/>
      <c r="F35" s="110"/>
      <c r="G35" s="110"/>
      <c r="H35" s="110"/>
      <c r="I35" s="110"/>
      <c r="J35" s="110"/>
      <c r="K35" s="107"/>
      <c r="L35" s="219"/>
      <c r="M35" s="29"/>
      <c r="N35" s="29"/>
      <c r="O35" s="29"/>
      <c r="P35" s="3" t="s">
        <v>44</v>
      </c>
    </row>
    <row r="36" spans="1:16" ht="21.75" customHeight="1">
      <c r="A36" s="505"/>
      <c r="B36" s="289" t="s">
        <v>414</v>
      </c>
      <c r="C36" s="108">
        <v>0</v>
      </c>
      <c r="D36" s="108"/>
      <c r="E36" s="108"/>
      <c r="F36" s="108"/>
      <c r="G36" s="108"/>
      <c r="H36" s="108"/>
      <c r="I36" s="108"/>
      <c r="J36" s="213"/>
      <c r="K36" s="108"/>
      <c r="L36" s="220"/>
      <c r="M36" s="29"/>
      <c r="N36" s="29"/>
      <c r="O36" s="29"/>
      <c r="P36" s="3"/>
    </row>
    <row r="37" spans="1:16" ht="21.75" customHeight="1">
      <c r="A37" s="505"/>
      <c r="B37" s="289" t="s">
        <v>415</v>
      </c>
      <c r="C37" s="108">
        <v>0</v>
      </c>
      <c r="D37" s="108"/>
      <c r="E37" s="108"/>
      <c r="F37" s="108"/>
      <c r="G37" s="108"/>
      <c r="H37" s="108"/>
      <c r="I37" s="108"/>
      <c r="J37" s="213"/>
      <c r="K37" s="108"/>
      <c r="L37" s="220"/>
      <c r="M37" s="29"/>
      <c r="N37" s="29"/>
      <c r="O37" s="29"/>
      <c r="P37" s="3"/>
    </row>
    <row r="38" spans="1:16" ht="21.75" customHeight="1">
      <c r="A38" s="505"/>
      <c r="B38" s="289" t="s">
        <v>416</v>
      </c>
      <c r="C38" s="108">
        <v>0</v>
      </c>
      <c r="D38" s="108"/>
      <c r="E38" s="108"/>
      <c r="F38" s="108"/>
      <c r="G38" s="108"/>
      <c r="H38" s="108"/>
      <c r="I38" s="108"/>
      <c r="J38" s="213"/>
      <c r="K38" s="108"/>
      <c r="L38" s="220"/>
      <c r="M38" s="29"/>
      <c r="N38" s="29"/>
      <c r="O38" s="29"/>
      <c r="P38" s="3"/>
    </row>
    <row r="39" spans="1:16" ht="21.75" customHeight="1">
      <c r="A39" s="505"/>
      <c r="B39" s="289" t="s">
        <v>320</v>
      </c>
      <c r="C39" s="108">
        <v>0</v>
      </c>
      <c r="D39" s="108"/>
      <c r="E39" s="108"/>
      <c r="F39" s="108"/>
      <c r="G39" s="108"/>
      <c r="H39" s="108"/>
      <c r="I39" s="108"/>
      <c r="J39" s="213"/>
      <c r="K39" s="108"/>
      <c r="L39" s="220"/>
      <c r="M39" s="29"/>
      <c r="N39" s="29"/>
      <c r="O39" s="29"/>
      <c r="P39" s="3"/>
    </row>
    <row r="40" spans="1:16" ht="21.75" customHeight="1">
      <c r="A40" s="505"/>
      <c r="B40" s="289" t="s">
        <v>417</v>
      </c>
      <c r="C40" s="108">
        <v>0</v>
      </c>
      <c r="D40" s="108"/>
      <c r="E40" s="108"/>
      <c r="F40" s="108"/>
      <c r="G40" s="108"/>
      <c r="H40" s="108"/>
      <c r="I40" s="108"/>
      <c r="J40" s="213"/>
      <c r="K40" s="108"/>
      <c r="L40" s="220"/>
      <c r="M40" s="29"/>
      <c r="N40" s="29"/>
      <c r="O40" s="29"/>
      <c r="P40" s="3"/>
    </row>
    <row r="41" spans="1:16" ht="21.75" customHeight="1">
      <c r="A41" s="660"/>
      <c r="B41" s="289" t="s">
        <v>418</v>
      </c>
      <c r="C41" s="108">
        <v>0</v>
      </c>
      <c r="D41" s="108"/>
      <c r="E41" s="108"/>
      <c r="F41" s="108"/>
      <c r="G41" s="108"/>
      <c r="H41" s="108"/>
      <c r="I41" s="108"/>
      <c r="J41" s="213"/>
      <c r="K41" s="108"/>
      <c r="L41" s="220"/>
      <c r="M41" s="29"/>
      <c r="N41" s="29"/>
      <c r="O41" s="29"/>
      <c r="P41" s="3"/>
    </row>
    <row r="42" spans="1:16" ht="21.75" customHeight="1">
      <c r="A42" s="660"/>
      <c r="B42" s="289" t="s">
        <v>419</v>
      </c>
      <c r="C42" s="108">
        <v>0</v>
      </c>
      <c r="D42" s="108"/>
      <c r="E42" s="108"/>
      <c r="F42" s="108"/>
      <c r="G42" s="108"/>
      <c r="H42" s="108"/>
      <c r="I42" s="108"/>
      <c r="J42" s="213"/>
      <c r="K42" s="108"/>
      <c r="L42" s="220"/>
      <c r="M42" s="29"/>
      <c r="N42" s="29"/>
      <c r="O42" s="29"/>
      <c r="P42" s="3" t="s">
        <v>55</v>
      </c>
    </row>
    <row r="43" spans="1:16" ht="21.75" customHeight="1" thickBot="1">
      <c r="A43" s="661"/>
      <c r="B43" s="492" t="s">
        <v>338</v>
      </c>
      <c r="C43" s="111">
        <f>SUM(C35:C42)</f>
        <v>0</v>
      </c>
      <c r="D43" s="111">
        <f t="shared" ref="D43:J43" si="48">SUM(D35:D42)</f>
        <v>0</v>
      </c>
      <c r="E43" s="111">
        <f t="shared" si="48"/>
        <v>0</v>
      </c>
      <c r="F43" s="111">
        <f t="shared" si="48"/>
        <v>0</v>
      </c>
      <c r="G43" s="111">
        <f t="shared" si="48"/>
        <v>0</v>
      </c>
      <c r="H43" s="111">
        <f t="shared" ref="H43" si="49">SUM(H35:H42)</f>
        <v>0</v>
      </c>
      <c r="I43" s="111">
        <f t="shared" si="48"/>
        <v>0</v>
      </c>
      <c r="J43" s="215">
        <f t="shared" si="48"/>
        <v>0</v>
      </c>
      <c r="K43" s="111">
        <f t="shared" ref="K43:L43" si="50">SUM(K35:K42)</f>
        <v>0</v>
      </c>
      <c r="L43" s="223">
        <f t="shared" si="50"/>
        <v>0</v>
      </c>
      <c r="M43" s="209"/>
      <c r="N43" s="209"/>
      <c r="O43" s="209"/>
      <c r="P43" s="3" t="s">
        <v>56</v>
      </c>
    </row>
    <row r="44" spans="1:16" ht="21.75" customHeight="1">
      <c r="A44" s="655" t="s">
        <v>161</v>
      </c>
      <c r="B44" s="288" t="s">
        <v>404</v>
      </c>
      <c r="C44" s="113">
        <v>2</v>
      </c>
      <c r="D44" s="114"/>
      <c r="E44" s="113"/>
      <c r="F44" s="110"/>
      <c r="G44" s="110"/>
      <c r="H44" s="110"/>
      <c r="I44" s="110">
        <v>2</v>
      </c>
      <c r="J44" s="110"/>
      <c r="K44" s="107"/>
      <c r="L44" s="219"/>
      <c r="M44" s="29"/>
      <c r="N44" s="29"/>
      <c r="O44" s="29"/>
      <c r="P44" s="3" t="s">
        <v>95</v>
      </c>
    </row>
    <row r="45" spans="1:16" ht="21.75" customHeight="1">
      <c r="A45" s="656"/>
      <c r="B45" s="272" t="s">
        <v>405</v>
      </c>
      <c r="C45" s="108"/>
      <c r="D45" s="108"/>
      <c r="E45" s="108"/>
      <c r="F45" s="108"/>
      <c r="G45" s="108"/>
      <c r="H45" s="108"/>
      <c r="I45" s="108"/>
      <c r="J45" s="213"/>
      <c r="K45" s="108"/>
      <c r="L45" s="220"/>
      <c r="M45" s="29"/>
      <c r="N45" s="29"/>
      <c r="O45" s="29"/>
      <c r="P45" s="3"/>
    </row>
    <row r="46" spans="1:16" ht="21.75" customHeight="1">
      <c r="A46" s="656"/>
      <c r="B46" s="272" t="s">
        <v>406</v>
      </c>
      <c r="C46" s="108"/>
      <c r="D46" s="108"/>
      <c r="E46" s="108"/>
      <c r="F46" s="108"/>
      <c r="G46" s="108"/>
      <c r="H46" s="108"/>
      <c r="I46" s="108"/>
      <c r="J46" s="213"/>
      <c r="K46" s="108"/>
      <c r="L46" s="220"/>
      <c r="M46" s="29"/>
      <c r="N46" s="29"/>
      <c r="O46" s="29"/>
      <c r="P46" s="3"/>
    </row>
    <row r="47" spans="1:16" ht="21.75" customHeight="1">
      <c r="A47" s="656"/>
      <c r="B47" s="272" t="s">
        <v>407</v>
      </c>
      <c r="C47" s="108"/>
      <c r="D47" s="108"/>
      <c r="E47" s="108"/>
      <c r="F47" s="108"/>
      <c r="G47" s="108"/>
      <c r="H47" s="108"/>
      <c r="I47" s="108"/>
      <c r="J47" s="213"/>
      <c r="K47" s="108"/>
      <c r="L47" s="220"/>
      <c r="M47" s="29"/>
      <c r="N47" s="29"/>
      <c r="O47" s="29"/>
      <c r="P47" s="3"/>
    </row>
    <row r="48" spans="1:16" ht="21.75" customHeight="1">
      <c r="A48" s="656"/>
      <c r="B48" s="272" t="s">
        <v>408</v>
      </c>
      <c r="C48" s="108"/>
      <c r="D48" s="108"/>
      <c r="E48" s="108"/>
      <c r="F48" s="108"/>
      <c r="G48" s="108"/>
      <c r="H48" s="108"/>
      <c r="I48" s="108"/>
      <c r="J48" s="213"/>
      <c r="K48" s="108"/>
      <c r="L48" s="220"/>
      <c r="M48" s="29"/>
      <c r="N48" s="29"/>
      <c r="O48" s="29"/>
      <c r="P48" s="3"/>
    </row>
    <row r="49" spans="1:16" ht="21.75" customHeight="1">
      <c r="A49" s="656"/>
      <c r="B49" s="289" t="s">
        <v>409</v>
      </c>
      <c r="C49" s="108"/>
      <c r="D49" s="108"/>
      <c r="E49" s="108"/>
      <c r="F49" s="108"/>
      <c r="G49" s="108"/>
      <c r="H49" s="108"/>
      <c r="I49" s="108"/>
      <c r="J49" s="213"/>
      <c r="K49" s="108"/>
      <c r="L49" s="220"/>
      <c r="M49" s="29"/>
      <c r="N49" s="29"/>
      <c r="O49" s="29"/>
      <c r="P49" s="3"/>
    </row>
    <row r="50" spans="1:16" ht="21.75" customHeight="1">
      <c r="A50" s="656"/>
      <c r="B50" s="289" t="s">
        <v>410</v>
      </c>
      <c r="C50" s="108"/>
      <c r="D50" s="108"/>
      <c r="E50" s="108"/>
      <c r="F50" s="108"/>
      <c r="G50" s="108"/>
      <c r="H50" s="108"/>
      <c r="I50" s="108"/>
      <c r="J50" s="213"/>
      <c r="K50" s="108"/>
      <c r="L50" s="220"/>
      <c r="M50" s="29"/>
      <c r="N50" s="29"/>
      <c r="O50" s="29"/>
      <c r="P50" s="3"/>
    </row>
    <row r="51" spans="1:16" ht="21.75" customHeight="1">
      <c r="A51" s="657"/>
      <c r="B51" s="289" t="s">
        <v>411</v>
      </c>
      <c r="C51" s="115"/>
      <c r="D51" s="108"/>
      <c r="E51" s="115"/>
      <c r="F51" s="108"/>
      <c r="G51" s="108"/>
      <c r="H51" s="108"/>
      <c r="I51" s="108"/>
      <c r="J51" s="213"/>
      <c r="K51" s="108"/>
      <c r="L51" s="220"/>
      <c r="M51" s="29"/>
      <c r="N51" s="29"/>
      <c r="O51" s="29"/>
      <c r="P51" s="3" t="s">
        <v>123</v>
      </c>
    </row>
    <row r="52" spans="1:16" ht="21.75" customHeight="1">
      <c r="A52" s="657"/>
      <c r="B52" s="289" t="s">
        <v>412</v>
      </c>
      <c r="C52" s="108"/>
      <c r="D52" s="108"/>
      <c r="E52" s="108"/>
      <c r="F52" s="108"/>
      <c r="G52" s="108"/>
      <c r="H52" s="108"/>
      <c r="I52" s="108"/>
      <c r="J52" s="213"/>
      <c r="K52" s="108"/>
      <c r="L52" s="220"/>
      <c r="M52" s="29"/>
      <c r="N52" s="29"/>
      <c r="O52" s="29"/>
      <c r="P52" s="3" t="s">
        <v>123</v>
      </c>
    </row>
    <row r="53" spans="1:16" ht="21.75" customHeight="1" thickBot="1">
      <c r="A53" s="657"/>
      <c r="B53" s="289" t="s">
        <v>338</v>
      </c>
      <c r="C53" s="111">
        <f>SUM(C44:C52)</f>
        <v>2</v>
      </c>
      <c r="D53" s="111">
        <f t="shared" ref="D53:J53" si="51">SUM(D44:D52)</f>
        <v>0</v>
      </c>
      <c r="E53" s="111">
        <f t="shared" si="51"/>
        <v>0</v>
      </c>
      <c r="F53" s="111">
        <f t="shared" si="51"/>
        <v>0</v>
      </c>
      <c r="G53" s="111">
        <f t="shared" si="51"/>
        <v>0</v>
      </c>
      <c r="H53" s="111">
        <f t="shared" ref="H53" si="52">SUM(H44:H52)</f>
        <v>0</v>
      </c>
      <c r="I53" s="111">
        <f t="shared" si="51"/>
        <v>2</v>
      </c>
      <c r="J53" s="215">
        <f t="shared" si="51"/>
        <v>0</v>
      </c>
      <c r="K53" s="111">
        <f t="shared" ref="K53:L53" si="53">SUM(K44:K52)</f>
        <v>0</v>
      </c>
      <c r="L53" s="223">
        <f t="shared" si="53"/>
        <v>0</v>
      </c>
      <c r="M53" s="209"/>
      <c r="N53" s="209"/>
      <c r="O53" s="209"/>
      <c r="P53" s="3" t="s">
        <v>96</v>
      </c>
    </row>
    <row r="54" spans="1:16" ht="21.75" customHeight="1">
      <c r="A54" s="655" t="s">
        <v>149</v>
      </c>
      <c r="B54" s="288" t="s">
        <v>340</v>
      </c>
      <c r="C54" s="110"/>
      <c r="D54" s="110"/>
      <c r="E54" s="110"/>
      <c r="F54" s="110"/>
      <c r="G54" s="110"/>
      <c r="H54" s="110"/>
      <c r="I54" s="110"/>
      <c r="J54" s="110"/>
      <c r="K54" s="107"/>
      <c r="L54" s="219"/>
      <c r="M54" s="29"/>
      <c r="N54" s="29"/>
      <c r="O54" s="29"/>
      <c r="P54" s="3" t="s">
        <v>95</v>
      </c>
    </row>
    <row r="55" spans="1:16" ht="21.75" customHeight="1">
      <c r="A55" s="657"/>
      <c r="B55" s="289" t="s">
        <v>341</v>
      </c>
      <c r="C55" s="108">
        <v>7</v>
      </c>
      <c r="D55" s="108">
        <v>7</v>
      </c>
      <c r="E55" s="108"/>
      <c r="F55" s="108"/>
      <c r="G55" s="108"/>
      <c r="H55" s="108"/>
      <c r="I55" s="108"/>
      <c r="J55" s="213"/>
      <c r="K55" s="108"/>
      <c r="L55" s="220"/>
      <c r="M55" s="29"/>
      <c r="N55" s="29"/>
      <c r="O55" s="29"/>
      <c r="P55" s="3"/>
    </row>
    <row r="56" spans="1:16" ht="21.75" customHeight="1">
      <c r="A56" s="657"/>
      <c r="B56" s="289" t="s">
        <v>342</v>
      </c>
      <c r="C56" s="108">
        <v>10</v>
      </c>
      <c r="D56" s="108">
        <v>10</v>
      </c>
      <c r="E56" s="108"/>
      <c r="F56" s="108"/>
      <c r="G56" s="108"/>
      <c r="H56" s="108"/>
      <c r="I56" s="108"/>
      <c r="J56" s="213"/>
      <c r="K56" s="108"/>
      <c r="L56" s="220"/>
      <c r="M56" s="29"/>
      <c r="N56" s="29"/>
      <c r="O56" s="29"/>
      <c r="P56" s="3" t="s">
        <v>44</v>
      </c>
    </row>
    <row r="57" spans="1:16" ht="21.75" customHeight="1" thickBot="1">
      <c r="A57" s="657"/>
      <c r="B57" s="289" t="s">
        <v>338</v>
      </c>
      <c r="C57" s="111">
        <f>SUM(C54:C56)</f>
        <v>17</v>
      </c>
      <c r="D57" s="111">
        <f t="shared" ref="D57:J57" si="54">SUM(D54:D56)</f>
        <v>17</v>
      </c>
      <c r="E57" s="111">
        <f t="shared" si="54"/>
        <v>0</v>
      </c>
      <c r="F57" s="111">
        <f t="shared" si="54"/>
        <v>0</v>
      </c>
      <c r="G57" s="111">
        <f t="shared" si="54"/>
        <v>0</v>
      </c>
      <c r="H57" s="111">
        <f t="shared" ref="H57" si="55">SUM(H54:H56)</f>
        <v>0</v>
      </c>
      <c r="I57" s="111">
        <f t="shared" si="54"/>
        <v>0</v>
      </c>
      <c r="J57" s="215">
        <f t="shared" si="54"/>
        <v>0</v>
      </c>
      <c r="K57" s="111">
        <f t="shared" ref="K57:L57" si="56">SUM(K54:K56)</f>
        <v>0</v>
      </c>
      <c r="L57" s="223">
        <f t="shared" si="56"/>
        <v>0</v>
      </c>
      <c r="M57" s="209"/>
      <c r="N57" s="209"/>
      <c r="O57" s="209"/>
      <c r="P57" s="3" t="s">
        <v>96</v>
      </c>
    </row>
    <row r="58" spans="1:16" ht="21.75" customHeight="1">
      <c r="A58" s="658" t="s">
        <v>150</v>
      </c>
      <c r="B58" s="288" t="s">
        <v>346</v>
      </c>
      <c r="C58" s="378">
        <v>16</v>
      </c>
      <c r="D58" s="378">
        <v>5</v>
      </c>
      <c r="E58" s="378">
        <v>16</v>
      </c>
      <c r="F58" s="378"/>
      <c r="G58" s="378"/>
      <c r="H58" s="378"/>
      <c r="I58" s="378"/>
      <c r="J58" s="378"/>
      <c r="K58" s="379">
        <v>10</v>
      </c>
      <c r="L58" s="380"/>
      <c r="M58" s="93"/>
      <c r="N58" s="93"/>
      <c r="O58" s="93"/>
      <c r="P58" s="3" t="s">
        <v>44</v>
      </c>
    </row>
    <row r="59" spans="1:16" ht="21.75" customHeight="1">
      <c r="A59" s="659"/>
      <c r="B59" s="289" t="s">
        <v>348</v>
      </c>
      <c r="C59" s="316"/>
      <c r="D59" s="316"/>
      <c r="E59" s="316"/>
      <c r="F59" s="316"/>
      <c r="G59" s="316"/>
      <c r="H59" s="316"/>
      <c r="I59" s="316"/>
      <c r="J59" s="373"/>
      <c r="K59" s="316"/>
      <c r="L59" s="374"/>
      <c r="M59" s="93"/>
      <c r="N59" s="93"/>
      <c r="O59" s="93"/>
      <c r="P59" s="3" t="s">
        <v>44</v>
      </c>
    </row>
    <row r="60" spans="1:16" ht="21.75" customHeight="1">
      <c r="A60" s="659"/>
      <c r="B60" s="289" t="s">
        <v>350</v>
      </c>
      <c r="C60" s="316"/>
      <c r="D60" s="316"/>
      <c r="E60" s="316"/>
      <c r="F60" s="316"/>
      <c r="G60" s="316"/>
      <c r="H60" s="316"/>
      <c r="I60" s="316"/>
      <c r="J60" s="373"/>
      <c r="K60" s="316"/>
      <c r="L60" s="374"/>
      <c r="M60" s="93"/>
      <c r="N60" s="93"/>
      <c r="O60" s="93"/>
      <c r="P60" s="3" t="s">
        <v>44</v>
      </c>
    </row>
    <row r="61" spans="1:16" ht="21.75" customHeight="1" thickBot="1">
      <c r="A61" s="659"/>
      <c r="B61" s="271" t="s">
        <v>338</v>
      </c>
      <c r="C61" s="375">
        <f>SUM(C58:C60)</f>
        <v>16</v>
      </c>
      <c r="D61" s="375">
        <f t="shared" ref="D61:J61" si="57">SUM(D58:D60)</f>
        <v>5</v>
      </c>
      <c r="E61" s="375">
        <f t="shared" si="57"/>
        <v>16</v>
      </c>
      <c r="F61" s="375">
        <f t="shared" si="57"/>
        <v>0</v>
      </c>
      <c r="G61" s="375">
        <f t="shared" si="57"/>
        <v>0</v>
      </c>
      <c r="H61" s="375">
        <f t="shared" ref="H61" si="58">SUM(H58:H60)</f>
        <v>0</v>
      </c>
      <c r="I61" s="375">
        <f t="shared" si="57"/>
        <v>0</v>
      </c>
      <c r="J61" s="376">
        <f t="shared" si="57"/>
        <v>0</v>
      </c>
      <c r="K61" s="375">
        <f t="shared" ref="K61:L61" si="59">SUM(K58:K60)</f>
        <v>10</v>
      </c>
      <c r="L61" s="377">
        <f t="shared" si="59"/>
        <v>0</v>
      </c>
      <c r="M61" s="210"/>
      <c r="N61" s="210"/>
      <c r="O61" s="210"/>
      <c r="P61" s="3" t="s">
        <v>56</v>
      </c>
    </row>
    <row r="62" spans="1:16" s="3" customFormat="1" ht="21.75" customHeight="1">
      <c r="A62" s="655" t="s">
        <v>167</v>
      </c>
      <c r="B62" s="288" t="s">
        <v>352</v>
      </c>
      <c r="C62" s="378"/>
      <c r="D62" s="378"/>
      <c r="E62" s="378"/>
      <c r="F62" s="378"/>
      <c r="G62" s="378"/>
      <c r="H62" s="378"/>
      <c r="I62" s="378"/>
      <c r="J62" s="378"/>
      <c r="K62" s="379"/>
      <c r="L62" s="380"/>
      <c r="M62" s="93"/>
      <c r="N62" s="93"/>
      <c r="O62" s="93"/>
      <c r="P62" s="3" t="s">
        <v>44</v>
      </c>
    </row>
    <row r="63" spans="1:16" s="3" customFormat="1" ht="21.75" customHeight="1">
      <c r="A63" s="657"/>
      <c r="B63" s="272" t="s">
        <v>353</v>
      </c>
      <c r="C63" s="316"/>
      <c r="D63" s="316"/>
      <c r="E63" s="316"/>
      <c r="F63" s="316"/>
      <c r="G63" s="316"/>
      <c r="H63" s="316"/>
      <c r="I63" s="316"/>
      <c r="J63" s="373"/>
      <c r="K63" s="316"/>
      <c r="L63" s="374"/>
      <c r="M63" s="93"/>
      <c r="N63" s="93"/>
      <c r="O63" s="93"/>
    </row>
    <row r="64" spans="1:16" s="3" customFormat="1" ht="21.75" customHeight="1">
      <c r="A64" s="657"/>
      <c r="B64" s="272" t="s">
        <v>354</v>
      </c>
      <c r="C64" s="316"/>
      <c r="D64" s="316"/>
      <c r="E64" s="316"/>
      <c r="F64" s="316"/>
      <c r="G64" s="316"/>
      <c r="H64" s="316"/>
      <c r="I64" s="316"/>
      <c r="J64" s="373"/>
      <c r="K64" s="316"/>
      <c r="L64" s="374"/>
      <c r="M64" s="93"/>
      <c r="N64" s="93"/>
      <c r="O64" s="93"/>
    </row>
    <row r="65" spans="1:16" s="3" customFormat="1" ht="21.75" customHeight="1">
      <c r="A65" s="657"/>
      <c r="B65" s="289" t="s">
        <v>355</v>
      </c>
      <c r="C65" s="316"/>
      <c r="D65" s="316"/>
      <c r="E65" s="316"/>
      <c r="F65" s="316"/>
      <c r="G65" s="316"/>
      <c r="H65" s="316"/>
      <c r="I65" s="316"/>
      <c r="J65" s="373"/>
      <c r="K65" s="316"/>
      <c r="L65" s="374"/>
      <c r="M65" s="93"/>
      <c r="N65" s="93"/>
      <c r="O65" s="93"/>
    </row>
    <row r="66" spans="1:16" s="3" customFormat="1" ht="21.75" customHeight="1">
      <c r="A66" s="657"/>
      <c r="B66" s="289" t="s">
        <v>356</v>
      </c>
      <c r="C66" s="316"/>
      <c r="D66" s="316"/>
      <c r="E66" s="316"/>
      <c r="F66" s="316"/>
      <c r="G66" s="316"/>
      <c r="H66" s="316"/>
      <c r="I66" s="316"/>
      <c r="J66" s="373"/>
      <c r="K66" s="316"/>
      <c r="L66" s="374"/>
      <c r="M66" s="93"/>
      <c r="N66" s="93"/>
      <c r="O66" s="93"/>
    </row>
    <row r="67" spans="1:16" s="3" customFormat="1" ht="21.75" customHeight="1">
      <c r="A67" s="657"/>
      <c r="B67" s="289" t="s">
        <v>357</v>
      </c>
      <c r="C67" s="316"/>
      <c r="D67" s="316"/>
      <c r="E67" s="316"/>
      <c r="F67" s="316"/>
      <c r="G67" s="316"/>
      <c r="H67" s="316"/>
      <c r="I67" s="316"/>
      <c r="J67" s="373"/>
      <c r="K67" s="316"/>
      <c r="L67" s="374"/>
      <c r="M67" s="93"/>
      <c r="N67" s="93"/>
      <c r="O67" s="93"/>
    </row>
    <row r="68" spans="1:16" s="3" customFormat="1" ht="21.75" customHeight="1">
      <c r="A68" s="657"/>
      <c r="B68" s="289" t="s">
        <v>358</v>
      </c>
      <c r="C68" s="381"/>
      <c r="D68" s="381"/>
      <c r="E68" s="381"/>
      <c r="F68" s="381"/>
      <c r="G68" s="381"/>
      <c r="H68" s="381"/>
      <c r="I68" s="381"/>
      <c r="J68" s="382"/>
      <c r="K68" s="381"/>
      <c r="L68" s="383"/>
      <c r="M68" s="93"/>
      <c r="N68" s="93"/>
      <c r="O68" s="93"/>
      <c r="P68" s="3" t="s">
        <v>44</v>
      </c>
    </row>
    <row r="69" spans="1:16" s="3" customFormat="1" ht="21.75" customHeight="1" thickBot="1">
      <c r="A69" s="657"/>
      <c r="B69" s="289" t="s">
        <v>338</v>
      </c>
      <c r="C69" s="384">
        <f>SUM(C62:C68)</f>
        <v>0</v>
      </c>
      <c r="D69" s="384">
        <f t="shared" ref="D69:J69" si="60">SUM(D62:D68)</f>
        <v>0</v>
      </c>
      <c r="E69" s="384">
        <f t="shared" si="60"/>
        <v>0</v>
      </c>
      <c r="F69" s="384">
        <f t="shared" si="60"/>
        <v>0</v>
      </c>
      <c r="G69" s="384">
        <f t="shared" si="60"/>
        <v>0</v>
      </c>
      <c r="H69" s="384">
        <f t="shared" ref="H69" si="61">SUM(H62:H68)</f>
        <v>0</v>
      </c>
      <c r="I69" s="384">
        <f t="shared" si="60"/>
        <v>0</v>
      </c>
      <c r="J69" s="385">
        <f t="shared" si="60"/>
        <v>0</v>
      </c>
      <c r="K69" s="384">
        <f t="shared" ref="K69:L69" si="62">SUM(K62:K68)</f>
        <v>0</v>
      </c>
      <c r="L69" s="386">
        <f t="shared" si="62"/>
        <v>0</v>
      </c>
      <c r="M69" s="210"/>
      <c r="N69" s="210"/>
      <c r="O69" s="210"/>
      <c r="P69" s="3" t="s">
        <v>56</v>
      </c>
    </row>
    <row r="70" spans="1:16" ht="21.75" customHeight="1">
      <c r="A70" s="655" t="s">
        <v>151</v>
      </c>
      <c r="B70" s="288" t="s">
        <v>366</v>
      </c>
      <c r="C70" s="110"/>
      <c r="D70" s="110"/>
      <c r="E70" s="110"/>
      <c r="F70" s="110"/>
      <c r="G70" s="110"/>
      <c r="H70" s="110"/>
      <c r="I70" s="110"/>
      <c r="J70" s="110"/>
      <c r="K70" s="107"/>
      <c r="L70" s="219"/>
      <c r="M70" s="29"/>
      <c r="N70" s="29"/>
      <c r="O70" s="29"/>
      <c r="P70" s="3" t="s">
        <v>97</v>
      </c>
    </row>
    <row r="71" spans="1:16" ht="21.75" customHeight="1">
      <c r="A71" s="656"/>
      <c r="B71" s="272" t="s">
        <v>368</v>
      </c>
      <c r="C71" s="108"/>
      <c r="D71" s="108"/>
      <c r="E71" s="108"/>
      <c r="F71" s="108"/>
      <c r="G71" s="108"/>
      <c r="H71" s="108"/>
      <c r="I71" s="108"/>
      <c r="J71" s="213"/>
      <c r="K71" s="108"/>
      <c r="L71" s="220"/>
      <c r="M71" s="29"/>
      <c r="N71" s="29"/>
      <c r="O71" s="29"/>
      <c r="P71" s="3"/>
    </row>
    <row r="72" spans="1:16" ht="21.75" customHeight="1">
      <c r="A72" s="657"/>
      <c r="B72" s="289" t="s">
        <v>370</v>
      </c>
      <c r="C72" s="108"/>
      <c r="D72" s="108"/>
      <c r="E72" s="108"/>
      <c r="F72" s="108"/>
      <c r="G72" s="108"/>
      <c r="H72" s="108"/>
      <c r="I72" s="108"/>
      <c r="J72" s="213"/>
      <c r="K72" s="108"/>
      <c r="L72" s="220"/>
      <c r="M72" s="29"/>
      <c r="N72" s="29"/>
      <c r="O72" s="29"/>
      <c r="P72" s="3" t="s">
        <v>97</v>
      </c>
    </row>
    <row r="73" spans="1:16" ht="21.75" customHeight="1">
      <c r="A73" s="657"/>
      <c r="B73" s="289" t="s">
        <v>372</v>
      </c>
      <c r="C73" s="108"/>
      <c r="D73" s="108"/>
      <c r="E73" s="108"/>
      <c r="F73" s="108"/>
      <c r="G73" s="108"/>
      <c r="H73" s="108"/>
      <c r="I73" s="108"/>
      <c r="J73" s="213"/>
      <c r="K73" s="108"/>
      <c r="L73" s="220"/>
      <c r="M73" s="29"/>
      <c r="N73" s="29"/>
      <c r="O73" s="29"/>
      <c r="P73" s="3" t="s">
        <v>97</v>
      </c>
    </row>
    <row r="74" spans="1:16" ht="21.75" customHeight="1" thickBot="1">
      <c r="A74" s="657"/>
      <c r="B74" s="289" t="s">
        <v>338</v>
      </c>
      <c r="C74" s="111">
        <f>SUM(C70:C73)</f>
        <v>0</v>
      </c>
      <c r="D74" s="111">
        <f t="shared" ref="D74:J74" si="63">SUM(D70:D73)</f>
        <v>0</v>
      </c>
      <c r="E74" s="111">
        <f t="shared" si="63"/>
        <v>0</v>
      </c>
      <c r="F74" s="111">
        <f t="shared" si="63"/>
        <v>0</v>
      </c>
      <c r="G74" s="111">
        <f t="shared" si="63"/>
        <v>0</v>
      </c>
      <c r="H74" s="111">
        <f t="shared" ref="H74" si="64">SUM(H70:H73)</f>
        <v>0</v>
      </c>
      <c r="I74" s="111">
        <f t="shared" si="63"/>
        <v>0</v>
      </c>
      <c r="J74" s="215">
        <f t="shared" si="63"/>
        <v>0</v>
      </c>
      <c r="K74" s="111">
        <f t="shared" ref="K74:L74" si="65">SUM(K70:K73)</f>
        <v>0</v>
      </c>
      <c r="L74" s="223">
        <f t="shared" si="65"/>
        <v>0</v>
      </c>
      <c r="M74" s="209"/>
      <c r="N74" s="209"/>
      <c r="O74" s="209"/>
      <c r="P74" s="3" t="s">
        <v>96</v>
      </c>
    </row>
    <row r="75" spans="1:16" ht="21.75" customHeight="1">
      <c r="A75" s="655" t="s">
        <v>169</v>
      </c>
      <c r="B75" s="288" t="s">
        <v>374</v>
      </c>
      <c r="C75" s="378">
        <v>24</v>
      </c>
      <c r="D75" s="378">
        <v>24</v>
      </c>
      <c r="E75" s="378">
        <v>24</v>
      </c>
      <c r="F75" s="378"/>
      <c r="G75" s="378">
        <v>24</v>
      </c>
      <c r="H75" s="378"/>
      <c r="I75" s="378"/>
      <c r="J75" s="378"/>
      <c r="K75" s="379">
        <v>10</v>
      </c>
      <c r="L75" s="380"/>
      <c r="M75" s="93"/>
      <c r="N75" s="93"/>
      <c r="O75" s="93"/>
      <c r="P75" s="3" t="s">
        <v>44</v>
      </c>
    </row>
    <row r="76" spans="1:16" ht="21.75" customHeight="1">
      <c r="A76" s="657"/>
      <c r="B76" s="289" t="s">
        <v>376</v>
      </c>
      <c r="C76" s="316">
        <v>40</v>
      </c>
      <c r="D76" s="316">
        <v>40</v>
      </c>
      <c r="E76" s="316">
        <v>40</v>
      </c>
      <c r="F76" s="316"/>
      <c r="G76" s="316">
        <v>40</v>
      </c>
      <c r="H76" s="316"/>
      <c r="I76" s="316"/>
      <c r="J76" s="373"/>
      <c r="K76" s="316">
        <v>7</v>
      </c>
      <c r="L76" s="374"/>
      <c r="M76" s="93"/>
      <c r="N76" s="93"/>
      <c r="O76" s="93"/>
      <c r="P76" s="3" t="s">
        <v>44</v>
      </c>
    </row>
    <row r="77" spans="1:16" ht="21.75" customHeight="1">
      <c r="A77" s="657"/>
      <c r="B77" s="289" t="s">
        <v>378</v>
      </c>
      <c r="C77" s="316">
        <v>14</v>
      </c>
      <c r="D77" s="316">
        <v>14</v>
      </c>
      <c r="E77" s="316">
        <v>14</v>
      </c>
      <c r="F77" s="316">
        <v>14</v>
      </c>
      <c r="G77" s="316">
        <v>14</v>
      </c>
      <c r="H77" s="316"/>
      <c r="I77" s="316"/>
      <c r="J77" s="373"/>
      <c r="K77" s="316"/>
      <c r="L77" s="374"/>
      <c r="M77" s="93"/>
      <c r="N77" s="93"/>
      <c r="O77" s="93"/>
      <c r="P77" s="3"/>
    </row>
    <row r="78" spans="1:16" ht="21.75" customHeight="1">
      <c r="A78" s="657"/>
      <c r="B78" s="289" t="s">
        <v>380</v>
      </c>
      <c r="C78" s="316"/>
      <c r="D78" s="316"/>
      <c r="E78" s="316"/>
      <c r="F78" s="316"/>
      <c r="G78" s="316"/>
      <c r="H78" s="316"/>
      <c r="I78" s="316"/>
      <c r="J78" s="373"/>
      <c r="K78" s="316"/>
      <c r="L78" s="374"/>
      <c r="M78" s="93"/>
      <c r="N78" s="93"/>
      <c r="O78" s="93"/>
      <c r="P78" s="3" t="s">
        <v>44</v>
      </c>
    </row>
    <row r="79" spans="1:16" ht="21.75" customHeight="1" thickBot="1">
      <c r="A79" s="657"/>
      <c r="B79" s="289" t="s">
        <v>338</v>
      </c>
      <c r="C79" s="375">
        <f>SUM(C75:C78)</f>
        <v>78</v>
      </c>
      <c r="D79" s="375">
        <f t="shared" ref="D79:J79" si="66">SUM(D75:D78)</f>
        <v>78</v>
      </c>
      <c r="E79" s="375">
        <f t="shared" si="66"/>
        <v>78</v>
      </c>
      <c r="F79" s="375">
        <f t="shared" si="66"/>
        <v>14</v>
      </c>
      <c r="G79" s="375">
        <f t="shared" si="66"/>
        <v>78</v>
      </c>
      <c r="H79" s="375">
        <f t="shared" ref="H79" si="67">SUM(H75:H78)</f>
        <v>0</v>
      </c>
      <c r="I79" s="375">
        <f t="shared" si="66"/>
        <v>0</v>
      </c>
      <c r="J79" s="376">
        <f t="shared" si="66"/>
        <v>0</v>
      </c>
      <c r="K79" s="375">
        <f t="shared" ref="K79:L79" si="68">SUM(K75:K78)</f>
        <v>17</v>
      </c>
      <c r="L79" s="377">
        <f t="shared" si="68"/>
        <v>0</v>
      </c>
      <c r="M79" s="210"/>
      <c r="N79" s="210"/>
      <c r="O79" s="210"/>
      <c r="P79" s="3" t="s">
        <v>164</v>
      </c>
    </row>
    <row r="80" spans="1:16" s="3" customFormat="1" ht="21.75" customHeight="1">
      <c r="A80" s="655" t="s">
        <v>152</v>
      </c>
      <c r="B80" s="493" t="s">
        <v>382</v>
      </c>
      <c r="C80" s="378"/>
      <c r="D80" s="378"/>
      <c r="E80" s="378"/>
      <c r="F80" s="378"/>
      <c r="G80" s="378"/>
      <c r="H80" s="378"/>
      <c r="I80" s="378"/>
      <c r="J80" s="378"/>
      <c r="K80" s="379"/>
      <c r="L80" s="380"/>
      <c r="M80" s="93"/>
      <c r="N80" s="93"/>
      <c r="O80" s="93"/>
      <c r="P80" s="3" t="s">
        <v>44</v>
      </c>
    </row>
    <row r="81" spans="1:19" s="3" customFormat="1" ht="21.75" customHeight="1">
      <c r="A81" s="656"/>
      <c r="B81" s="228" t="s">
        <v>384</v>
      </c>
      <c r="C81" s="316"/>
      <c r="D81" s="316"/>
      <c r="E81" s="316"/>
      <c r="F81" s="316"/>
      <c r="G81" s="316"/>
      <c r="H81" s="316"/>
      <c r="I81" s="316"/>
      <c r="J81" s="373"/>
      <c r="K81" s="316"/>
      <c r="L81" s="374"/>
      <c r="M81" s="93"/>
      <c r="N81" s="93"/>
      <c r="O81" s="93"/>
    </row>
    <row r="82" spans="1:19" s="3" customFormat="1" ht="21.75" customHeight="1">
      <c r="A82" s="656"/>
      <c r="B82" s="228" t="s">
        <v>386</v>
      </c>
      <c r="C82" s="316"/>
      <c r="D82" s="316"/>
      <c r="E82" s="316"/>
      <c r="F82" s="316"/>
      <c r="G82" s="316"/>
      <c r="H82" s="316"/>
      <c r="I82" s="316"/>
      <c r="J82" s="373"/>
      <c r="K82" s="316"/>
      <c r="L82" s="374"/>
      <c r="M82" s="93"/>
      <c r="N82" s="93"/>
      <c r="O82" s="93"/>
    </row>
    <row r="83" spans="1:19" s="3" customFormat="1" ht="21.75" customHeight="1">
      <c r="A83" s="656"/>
      <c r="B83" s="228" t="s">
        <v>388</v>
      </c>
      <c r="C83" s="316"/>
      <c r="D83" s="316"/>
      <c r="E83" s="316"/>
      <c r="F83" s="316"/>
      <c r="G83" s="316"/>
      <c r="H83" s="316"/>
      <c r="I83" s="316"/>
      <c r="J83" s="373"/>
      <c r="K83" s="316"/>
      <c r="L83" s="374"/>
      <c r="M83" s="93"/>
      <c r="N83" s="93"/>
      <c r="O83" s="93"/>
    </row>
    <row r="84" spans="1:19" s="3" customFormat="1" ht="21.75" customHeight="1">
      <c r="A84" s="656"/>
      <c r="B84" s="228" t="s">
        <v>390</v>
      </c>
      <c r="C84" s="316"/>
      <c r="D84" s="316"/>
      <c r="E84" s="316"/>
      <c r="F84" s="316"/>
      <c r="G84" s="316"/>
      <c r="H84" s="316"/>
      <c r="I84" s="316"/>
      <c r="J84" s="373"/>
      <c r="K84" s="316"/>
      <c r="L84" s="374"/>
      <c r="M84" s="93"/>
      <c r="N84" s="93"/>
      <c r="O84" s="93"/>
    </row>
    <row r="85" spans="1:19" s="3" customFormat="1" ht="21.75" customHeight="1">
      <c r="A85" s="656"/>
      <c r="B85" s="272" t="s">
        <v>392</v>
      </c>
      <c r="C85" s="316"/>
      <c r="D85" s="316"/>
      <c r="E85" s="316"/>
      <c r="F85" s="316"/>
      <c r="G85" s="316"/>
      <c r="H85" s="316"/>
      <c r="I85" s="316"/>
      <c r="J85" s="373"/>
      <c r="K85" s="316"/>
      <c r="L85" s="374"/>
      <c r="M85" s="93"/>
      <c r="N85" s="93"/>
      <c r="O85" s="93"/>
    </row>
    <row r="86" spans="1:19" s="3" customFormat="1" ht="21.75" customHeight="1">
      <c r="A86" s="656"/>
      <c r="B86" s="289" t="s">
        <v>394</v>
      </c>
      <c r="C86" s="381"/>
      <c r="D86" s="381"/>
      <c r="E86" s="381"/>
      <c r="F86" s="381"/>
      <c r="G86" s="381"/>
      <c r="H86" s="381"/>
      <c r="I86" s="381"/>
      <c r="J86" s="382"/>
      <c r="K86" s="381"/>
      <c r="L86" s="383"/>
      <c r="M86" s="93"/>
      <c r="N86" s="93"/>
      <c r="O86" s="93"/>
      <c r="P86" s="3" t="s">
        <v>44</v>
      </c>
    </row>
    <row r="87" spans="1:19" s="3" customFormat="1" ht="21.75" customHeight="1">
      <c r="A87" s="657"/>
      <c r="B87" s="289" t="s">
        <v>396</v>
      </c>
      <c r="C87" s="316"/>
      <c r="D87" s="316"/>
      <c r="E87" s="316"/>
      <c r="F87" s="316"/>
      <c r="G87" s="316"/>
      <c r="H87" s="316"/>
      <c r="I87" s="316"/>
      <c r="J87" s="373"/>
      <c r="K87" s="316"/>
      <c r="L87" s="374"/>
      <c r="M87" s="93"/>
      <c r="N87" s="93"/>
      <c r="O87" s="93"/>
      <c r="P87" s="3" t="s">
        <v>44</v>
      </c>
    </row>
    <row r="88" spans="1:19" s="3" customFormat="1" ht="21.75" customHeight="1" thickBot="1">
      <c r="A88" s="657"/>
      <c r="B88" s="289" t="s">
        <v>338</v>
      </c>
      <c r="C88" s="375">
        <f>SUM(C80:C87)</f>
        <v>0</v>
      </c>
      <c r="D88" s="375">
        <f t="shared" ref="D88:J88" si="69">SUM(D80:D87)</f>
        <v>0</v>
      </c>
      <c r="E88" s="375">
        <f t="shared" si="69"/>
        <v>0</v>
      </c>
      <c r="F88" s="375">
        <f t="shared" si="69"/>
        <v>0</v>
      </c>
      <c r="G88" s="375">
        <f t="shared" si="69"/>
        <v>0</v>
      </c>
      <c r="H88" s="375">
        <f t="shared" ref="H88" si="70">SUM(H80:H87)</f>
        <v>0</v>
      </c>
      <c r="I88" s="375">
        <f t="shared" si="69"/>
        <v>0</v>
      </c>
      <c r="J88" s="376">
        <f t="shared" si="69"/>
        <v>0</v>
      </c>
      <c r="K88" s="375">
        <f t="shared" ref="K88:L88" si="71">SUM(K80:K87)</f>
        <v>0</v>
      </c>
      <c r="L88" s="377">
        <f t="shared" si="71"/>
        <v>0</v>
      </c>
      <c r="M88" s="210"/>
      <c r="N88" s="210"/>
      <c r="O88" s="210"/>
      <c r="P88" s="3" t="s">
        <v>44</v>
      </c>
    </row>
    <row r="89" spans="1:19" s="3" customFormat="1" ht="24.75" customHeight="1">
      <c r="A89" s="504" t="s">
        <v>153</v>
      </c>
      <c r="B89" s="288" t="s">
        <v>398</v>
      </c>
      <c r="C89" s="371">
        <v>13.9</v>
      </c>
      <c r="D89" s="371">
        <v>13.9</v>
      </c>
      <c r="E89" s="371">
        <v>13.9</v>
      </c>
      <c r="F89" s="371">
        <v>0</v>
      </c>
      <c r="G89" s="371">
        <v>0</v>
      </c>
      <c r="H89" s="371">
        <v>0</v>
      </c>
      <c r="I89" s="371">
        <v>0</v>
      </c>
      <c r="J89" s="371">
        <v>0</v>
      </c>
      <c r="K89" s="310">
        <v>0</v>
      </c>
      <c r="L89" s="372">
        <v>0</v>
      </c>
      <c r="M89" s="93"/>
      <c r="N89" s="93"/>
      <c r="O89" s="93"/>
      <c r="P89" s="3" t="s">
        <v>171</v>
      </c>
    </row>
    <row r="90" spans="1:19" s="3" customFormat="1" ht="27.75" customHeight="1" thickBot="1">
      <c r="A90" s="506"/>
      <c r="B90" s="492" t="s">
        <v>338</v>
      </c>
      <c r="C90" s="387">
        <f>+C89</f>
        <v>13.9</v>
      </c>
      <c r="D90" s="388">
        <f t="shared" ref="D90:J90" si="72">+D89</f>
        <v>13.9</v>
      </c>
      <c r="E90" s="389">
        <f t="shared" si="72"/>
        <v>13.9</v>
      </c>
      <c r="F90" s="375">
        <f t="shared" si="72"/>
        <v>0</v>
      </c>
      <c r="G90" s="375">
        <f t="shared" si="72"/>
        <v>0</v>
      </c>
      <c r="H90" s="375">
        <f t="shared" ref="H90" si="73">+H89</f>
        <v>0</v>
      </c>
      <c r="I90" s="375">
        <f t="shared" si="72"/>
        <v>0</v>
      </c>
      <c r="J90" s="376">
        <f t="shared" si="72"/>
        <v>0</v>
      </c>
      <c r="K90" s="375">
        <f t="shared" ref="K90:L90" si="74">+K89</f>
        <v>0</v>
      </c>
      <c r="L90" s="377">
        <f t="shared" si="74"/>
        <v>0</v>
      </c>
      <c r="M90" s="210"/>
      <c r="N90" s="210"/>
      <c r="O90" s="210"/>
      <c r="P90" s="3" t="s">
        <v>172</v>
      </c>
    </row>
    <row r="91" spans="1:19" s="1" customFormat="1" ht="18" customHeight="1">
      <c r="A91" s="249" t="s">
        <v>262</v>
      </c>
      <c r="B91" s="250"/>
      <c r="C91" s="249"/>
      <c r="D91" s="249"/>
      <c r="E91" s="249"/>
      <c r="F91" s="249"/>
      <c r="G91" s="249"/>
      <c r="H91" s="249"/>
      <c r="I91" s="249"/>
      <c r="J91" s="249"/>
      <c r="K91" s="249"/>
      <c r="L91" s="244"/>
      <c r="M91" s="126"/>
    </row>
    <row r="92" spans="1:19" s="1" customFormat="1" ht="18" customHeight="1">
      <c r="A92" s="249" t="s">
        <v>263</v>
      </c>
      <c r="B92" s="250"/>
      <c r="C92" s="249"/>
      <c r="D92" s="249"/>
      <c r="E92" s="249"/>
      <c r="F92" s="249"/>
      <c r="G92" s="249"/>
      <c r="H92" s="249"/>
      <c r="I92" s="249"/>
      <c r="J92" s="249"/>
      <c r="K92" s="249"/>
      <c r="L92" s="244"/>
      <c r="M92" s="126"/>
    </row>
    <row r="93" spans="1:19" ht="14.25" customHeight="1">
      <c r="A93" s="95"/>
      <c r="B93" s="34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3"/>
    </row>
    <row r="94" spans="1:19" ht="13.5" customHeight="1">
      <c r="A94" s="94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"/>
    </row>
    <row r="95" spans="1:19" ht="13.5" customHeight="1">
      <c r="A95" s="94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"/>
    </row>
    <row r="96" spans="1:19" ht="13.5" customHeight="1">
      <c r="A96" s="94"/>
      <c r="B96" s="162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"/>
    </row>
    <row r="97" spans="1:16" ht="17.2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"/>
    </row>
    <row r="98" spans="1:16" ht="17.25" customHeight="1">
      <c r="A98" s="162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"/>
    </row>
    <row r="99" spans="1:16" ht="17.25" customHeight="1">
      <c r="A99" s="26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"/>
    </row>
    <row r="100" spans="1:16" ht="17.25" customHeight="1">
      <c r="A100" s="26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"/>
    </row>
    <row r="101" spans="1:16" ht="17.25" customHeight="1">
      <c r="A101" s="26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"/>
    </row>
    <row r="102" spans="1:16" ht="17.25" customHeight="1">
      <c r="A102" s="26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"/>
    </row>
    <row r="103" spans="1:16" ht="17.25" customHeight="1">
      <c r="A103" s="26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"/>
    </row>
    <row r="104" spans="1:16" ht="17.25" customHeight="1">
      <c r="A104" s="26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"/>
    </row>
    <row r="105" spans="1:16" ht="17.25" customHeight="1">
      <c r="A105" s="26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"/>
    </row>
    <row r="106" spans="1:16" ht="17.25" customHeight="1">
      <c r="A106" s="26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"/>
    </row>
    <row r="107" spans="1:16" ht="17.25" customHeight="1">
      <c r="A107" s="26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"/>
    </row>
    <row r="108" spans="1:16" ht="17.25" customHeight="1">
      <c r="A108" s="26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"/>
    </row>
    <row r="109" spans="1:16" ht="17.25" customHeight="1">
      <c r="A109" s="26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"/>
    </row>
    <row r="110" spans="1:16" ht="17.25" customHeight="1">
      <c r="A110" s="26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"/>
    </row>
    <row r="111" spans="1:16" ht="17.25" customHeight="1">
      <c r="A111" s="26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"/>
    </row>
    <row r="112" spans="1:16" ht="17.25" customHeight="1">
      <c r="A112" s="26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"/>
    </row>
    <row r="113" spans="1:16" ht="17.25" customHeight="1">
      <c r="A113" s="26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"/>
    </row>
    <row r="114" spans="1:16" ht="17.25" customHeight="1">
      <c r="A114" s="26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"/>
    </row>
    <row r="115" spans="1:16" ht="17.25" customHeight="1">
      <c r="A115" s="26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"/>
    </row>
    <row r="116" spans="1:16" ht="17.25" customHeight="1">
      <c r="A116" s="26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"/>
    </row>
    <row r="117" spans="1:16" ht="17.25" customHeight="1">
      <c r="A117" s="26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"/>
    </row>
    <row r="118" spans="1:16" ht="17.25" customHeight="1">
      <c r="A118" s="26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"/>
    </row>
    <row r="119" spans="1:16" ht="17.25" customHeight="1">
      <c r="A119" s="26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"/>
    </row>
    <row r="120" spans="1:16" ht="17.25" customHeight="1">
      <c r="A120" s="26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"/>
    </row>
    <row r="121" spans="1:16" ht="17.25" customHeight="1">
      <c r="A121" s="26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"/>
    </row>
    <row r="122" spans="1:16" ht="17.25" customHeight="1">
      <c r="A122" s="26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"/>
    </row>
    <row r="123" spans="1:16" ht="17.25" customHeight="1">
      <c r="A123" s="26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"/>
    </row>
    <row r="124" spans="1:16" ht="17.25" customHeight="1">
      <c r="A124" s="26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"/>
    </row>
    <row r="125" spans="1:16" ht="17.25" customHeight="1">
      <c r="A125" s="26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"/>
    </row>
    <row r="126" spans="1:16" ht="17.25" customHeight="1">
      <c r="A126" s="26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"/>
    </row>
    <row r="127" spans="1:16" ht="17.25" customHeight="1">
      <c r="A127" s="26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"/>
    </row>
    <row r="128" spans="1:16" ht="17.25" customHeight="1">
      <c r="A128" s="26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"/>
    </row>
    <row r="129" spans="1:16" ht="17.25" customHeight="1">
      <c r="A129" s="26"/>
      <c r="B129" s="34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"/>
    </row>
    <row r="130" spans="1:16" ht="17.25" customHeight="1">
      <c r="A130" s="26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"/>
    </row>
    <row r="131" spans="1:16" ht="17.25" customHeight="1">
      <c r="A131" s="26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"/>
    </row>
    <row r="132" spans="1:16" ht="17.25" customHeight="1">
      <c r="A132" s="26"/>
      <c r="B132" s="34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"/>
    </row>
    <row r="133" spans="1:16" ht="17.25" customHeight="1">
      <c r="A133" s="26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"/>
    </row>
    <row r="134" spans="1:16" ht="17.25" customHeight="1">
      <c r="A134" s="26"/>
      <c r="B134" s="3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"/>
    </row>
    <row r="135" spans="1:16" ht="17.25" customHeight="1">
      <c r="A135" s="26"/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"/>
    </row>
    <row r="136" spans="1:16" ht="17.25" customHeight="1">
      <c r="A136" s="26"/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"/>
    </row>
    <row r="137" spans="1:16" ht="17.25" customHeight="1">
      <c r="A137" s="26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"/>
    </row>
    <row r="138" spans="1:16" ht="17.25" customHeight="1">
      <c r="A138" s="26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"/>
    </row>
    <row r="139" spans="1:16" ht="17.25" customHeight="1">
      <c r="A139" s="26"/>
      <c r="B139" s="34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"/>
    </row>
    <row r="140" spans="1:16" ht="17.25" customHeight="1">
      <c r="A140" s="26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"/>
    </row>
    <row r="141" spans="1:16" ht="17.25" customHeight="1">
      <c r="A141" s="26"/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"/>
    </row>
    <row r="142" spans="1:16" ht="17.25" customHeight="1">
      <c r="A142" s="26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"/>
    </row>
    <row r="143" spans="1:16" ht="17.25" customHeight="1">
      <c r="A143" s="26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"/>
    </row>
    <row r="144" spans="1:16" ht="17.25" customHeight="1">
      <c r="A144" s="26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"/>
    </row>
    <row r="145" spans="1:16" ht="17.25" customHeight="1">
      <c r="A145" s="26"/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"/>
    </row>
    <row r="146" spans="1:16">
      <c r="A146" s="22" t="s">
        <v>94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6">
      <c r="A147" s="22" t="s">
        <v>93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</sheetData>
  <mergeCells count="21">
    <mergeCell ref="B2:B6"/>
    <mergeCell ref="A2:A6"/>
    <mergeCell ref="A44:A53"/>
    <mergeCell ref="A54:A57"/>
    <mergeCell ref="A35:A43"/>
    <mergeCell ref="A8:B8"/>
    <mergeCell ref="A7:B7"/>
    <mergeCell ref="A9:B9"/>
    <mergeCell ref="A10:B10"/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56" firstPageNumber="36" fitToHeight="6" pageOrder="overThenDown" orientation="portrait" r:id="rId1"/>
  <headerFooter scaleWithDoc="0" alignWithMargins="0">
    <oddFooter>&amp;C&amp;"-,標準"&amp;11-&amp;P -</oddFooter>
  </headerFooter>
  <rowBreaks count="1" manualBreakCount="1">
    <brk id="5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view="pageBreakPreview" zoomScale="70" zoomScaleNormal="75" zoomScaleSheetLayoutView="70" workbookViewId="0">
      <selection activeCell="J12" sqref="J12"/>
    </sheetView>
  </sheetViews>
  <sheetFormatPr defaultRowHeight="14.25"/>
  <cols>
    <col min="1" max="1" width="6.625" style="290" customWidth="1"/>
    <col min="2" max="2" width="8.625" customWidth="1"/>
    <col min="3" max="3" width="11.375" style="3" customWidth="1"/>
    <col min="4" max="4" width="9.625" style="3" bestFit="1" customWidth="1"/>
    <col min="5" max="5" width="9.625" style="3" customWidth="1"/>
    <col min="6" max="6" width="8.625" style="3" customWidth="1"/>
    <col min="7" max="7" width="10.625" style="3" bestFit="1" customWidth="1"/>
    <col min="8" max="8" width="10.625" style="4" bestFit="1" customWidth="1"/>
    <col min="9" max="9" width="7.625" style="4" customWidth="1"/>
    <col min="10" max="13" width="6.625" style="4" customWidth="1"/>
    <col min="14" max="14" width="9.625" style="4" customWidth="1"/>
    <col min="15" max="15" width="7.75" style="3" customWidth="1"/>
    <col min="16" max="16" width="9.625" style="3" bestFit="1" customWidth="1"/>
    <col min="17" max="17" width="7.75" style="3" customWidth="1"/>
    <col min="18" max="18" width="7.25" style="3" customWidth="1"/>
    <col min="19" max="19" width="9.625" style="3" bestFit="1" customWidth="1"/>
    <col min="20" max="20" width="9.75" style="3" customWidth="1"/>
    <col min="21" max="21" width="7.625" style="3" customWidth="1"/>
    <col min="22" max="22" width="9.625" style="3" bestFit="1" customWidth="1"/>
    <col min="23" max="24" width="7.625" style="3" customWidth="1"/>
    <col min="25" max="25" width="8.5" style="3" customWidth="1"/>
    <col min="26" max="27" width="9.5" style="3" customWidth="1"/>
    <col min="257" max="257" width="6.625" customWidth="1"/>
    <col min="258" max="258" width="10.375" customWidth="1"/>
    <col min="259" max="259" width="10.625" customWidth="1"/>
    <col min="260" max="262" width="8.25" customWidth="1"/>
    <col min="263" max="263" width="7.25" customWidth="1"/>
    <col min="264" max="268" width="6.875" customWidth="1"/>
    <col min="269" max="269" width="7.875" customWidth="1"/>
    <col min="270" max="270" width="6.875" customWidth="1"/>
    <col min="271" max="276" width="7.25" customWidth="1"/>
    <col min="277" max="277" width="8.125" customWidth="1"/>
    <col min="278" max="281" width="7.625" customWidth="1"/>
    <col min="282" max="283" width="9.5" customWidth="1"/>
    <col min="513" max="513" width="6.625" customWidth="1"/>
    <col min="514" max="514" width="10.375" customWidth="1"/>
    <col min="515" max="515" width="10.625" customWidth="1"/>
    <col min="516" max="518" width="8.25" customWidth="1"/>
    <col min="519" max="519" width="7.25" customWidth="1"/>
    <col min="520" max="524" width="6.875" customWidth="1"/>
    <col min="525" max="525" width="7.875" customWidth="1"/>
    <col min="526" max="526" width="6.875" customWidth="1"/>
    <col min="527" max="532" width="7.25" customWidth="1"/>
    <col min="533" max="533" width="8.125" customWidth="1"/>
    <col min="534" max="537" width="7.625" customWidth="1"/>
    <col min="538" max="539" width="9.5" customWidth="1"/>
    <col min="769" max="769" width="6.625" customWidth="1"/>
    <col min="770" max="770" width="10.375" customWidth="1"/>
    <col min="771" max="771" width="10.625" customWidth="1"/>
    <col min="772" max="774" width="8.25" customWidth="1"/>
    <col min="775" max="775" width="7.25" customWidth="1"/>
    <col min="776" max="780" width="6.875" customWidth="1"/>
    <col min="781" max="781" width="7.875" customWidth="1"/>
    <col min="782" max="782" width="6.875" customWidth="1"/>
    <col min="783" max="788" width="7.25" customWidth="1"/>
    <col min="789" max="789" width="8.125" customWidth="1"/>
    <col min="790" max="793" width="7.625" customWidth="1"/>
    <col min="794" max="795" width="9.5" customWidth="1"/>
    <col min="1025" max="1025" width="6.625" customWidth="1"/>
    <col min="1026" max="1026" width="10.375" customWidth="1"/>
    <col min="1027" max="1027" width="10.625" customWidth="1"/>
    <col min="1028" max="1030" width="8.25" customWidth="1"/>
    <col min="1031" max="1031" width="7.25" customWidth="1"/>
    <col min="1032" max="1036" width="6.875" customWidth="1"/>
    <col min="1037" max="1037" width="7.875" customWidth="1"/>
    <col min="1038" max="1038" width="6.875" customWidth="1"/>
    <col min="1039" max="1044" width="7.25" customWidth="1"/>
    <col min="1045" max="1045" width="8.125" customWidth="1"/>
    <col min="1046" max="1049" width="7.625" customWidth="1"/>
    <col min="1050" max="1051" width="9.5" customWidth="1"/>
    <col min="1281" max="1281" width="6.625" customWidth="1"/>
    <col min="1282" max="1282" width="10.375" customWidth="1"/>
    <col min="1283" max="1283" width="10.625" customWidth="1"/>
    <col min="1284" max="1286" width="8.25" customWidth="1"/>
    <col min="1287" max="1287" width="7.25" customWidth="1"/>
    <col min="1288" max="1292" width="6.875" customWidth="1"/>
    <col min="1293" max="1293" width="7.875" customWidth="1"/>
    <col min="1294" max="1294" width="6.875" customWidth="1"/>
    <col min="1295" max="1300" width="7.25" customWidth="1"/>
    <col min="1301" max="1301" width="8.125" customWidth="1"/>
    <col min="1302" max="1305" width="7.625" customWidth="1"/>
    <col min="1306" max="1307" width="9.5" customWidth="1"/>
    <col min="1537" max="1537" width="6.625" customWidth="1"/>
    <col min="1538" max="1538" width="10.375" customWidth="1"/>
    <col min="1539" max="1539" width="10.625" customWidth="1"/>
    <col min="1540" max="1542" width="8.25" customWidth="1"/>
    <col min="1543" max="1543" width="7.25" customWidth="1"/>
    <col min="1544" max="1548" width="6.875" customWidth="1"/>
    <col min="1549" max="1549" width="7.875" customWidth="1"/>
    <col min="1550" max="1550" width="6.875" customWidth="1"/>
    <col min="1551" max="1556" width="7.25" customWidth="1"/>
    <col min="1557" max="1557" width="8.125" customWidth="1"/>
    <col min="1558" max="1561" width="7.625" customWidth="1"/>
    <col min="1562" max="1563" width="9.5" customWidth="1"/>
    <col min="1793" max="1793" width="6.625" customWidth="1"/>
    <col min="1794" max="1794" width="10.375" customWidth="1"/>
    <col min="1795" max="1795" width="10.625" customWidth="1"/>
    <col min="1796" max="1798" width="8.25" customWidth="1"/>
    <col min="1799" max="1799" width="7.25" customWidth="1"/>
    <col min="1800" max="1804" width="6.875" customWidth="1"/>
    <col min="1805" max="1805" width="7.875" customWidth="1"/>
    <col min="1806" max="1806" width="6.875" customWidth="1"/>
    <col min="1807" max="1812" width="7.25" customWidth="1"/>
    <col min="1813" max="1813" width="8.125" customWidth="1"/>
    <col min="1814" max="1817" width="7.625" customWidth="1"/>
    <col min="1818" max="1819" width="9.5" customWidth="1"/>
    <col min="2049" max="2049" width="6.625" customWidth="1"/>
    <col min="2050" max="2050" width="10.375" customWidth="1"/>
    <col min="2051" max="2051" width="10.625" customWidth="1"/>
    <col min="2052" max="2054" width="8.25" customWidth="1"/>
    <col min="2055" max="2055" width="7.25" customWidth="1"/>
    <col min="2056" max="2060" width="6.875" customWidth="1"/>
    <col min="2061" max="2061" width="7.875" customWidth="1"/>
    <col min="2062" max="2062" width="6.875" customWidth="1"/>
    <col min="2063" max="2068" width="7.25" customWidth="1"/>
    <col min="2069" max="2069" width="8.125" customWidth="1"/>
    <col min="2070" max="2073" width="7.625" customWidth="1"/>
    <col min="2074" max="2075" width="9.5" customWidth="1"/>
    <col min="2305" max="2305" width="6.625" customWidth="1"/>
    <col min="2306" max="2306" width="10.375" customWidth="1"/>
    <col min="2307" max="2307" width="10.625" customWidth="1"/>
    <col min="2308" max="2310" width="8.25" customWidth="1"/>
    <col min="2311" max="2311" width="7.25" customWidth="1"/>
    <col min="2312" max="2316" width="6.875" customWidth="1"/>
    <col min="2317" max="2317" width="7.875" customWidth="1"/>
    <col min="2318" max="2318" width="6.875" customWidth="1"/>
    <col min="2319" max="2324" width="7.25" customWidth="1"/>
    <col min="2325" max="2325" width="8.125" customWidth="1"/>
    <col min="2326" max="2329" width="7.625" customWidth="1"/>
    <col min="2330" max="2331" width="9.5" customWidth="1"/>
    <col min="2561" max="2561" width="6.625" customWidth="1"/>
    <col min="2562" max="2562" width="10.375" customWidth="1"/>
    <col min="2563" max="2563" width="10.625" customWidth="1"/>
    <col min="2564" max="2566" width="8.25" customWidth="1"/>
    <col min="2567" max="2567" width="7.25" customWidth="1"/>
    <col min="2568" max="2572" width="6.875" customWidth="1"/>
    <col min="2573" max="2573" width="7.875" customWidth="1"/>
    <col min="2574" max="2574" width="6.875" customWidth="1"/>
    <col min="2575" max="2580" width="7.25" customWidth="1"/>
    <col min="2581" max="2581" width="8.125" customWidth="1"/>
    <col min="2582" max="2585" width="7.625" customWidth="1"/>
    <col min="2586" max="2587" width="9.5" customWidth="1"/>
    <col min="2817" max="2817" width="6.625" customWidth="1"/>
    <col min="2818" max="2818" width="10.375" customWidth="1"/>
    <col min="2819" max="2819" width="10.625" customWidth="1"/>
    <col min="2820" max="2822" width="8.25" customWidth="1"/>
    <col min="2823" max="2823" width="7.25" customWidth="1"/>
    <col min="2824" max="2828" width="6.875" customWidth="1"/>
    <col min="2829" max="2829" width="7.875" customWidth="1"/>
    <col min="2830" max="2830" width="6.875" customWidth="1"/>
    <col min="2831" max="2836" width="7.25" customWidth="1"/>
    <col min="2837" max="2837" width="8.125" customWidth="1"/>
    <col min="2838" max="2841" width="7.625" customWidth="1"/>
    <col min="2842" max="2843" width="9.5" customWidth="1"/>
    <col min="3073" max="3073" width="6.625" customWidth="1"/>
    <col min="3074" max="3074" width="10.375" customWidth="1"/>
    <col min="3075" max="3075" width="10.625" customWidth="1"/>
    <col min="3076" max="3078" width="8.25" customWidth="1"/>
    <col min="3079" max="3079" width="7.25" customWidth="1"/>
    <col min="3080" max="3084" width="6.875" customWidth="1"/>
    <col min="3085" max="3085" width="7.875" customWidth="1"/>
    <col min="3086" max="3086" width="6.875" customWidth="1"/>
    <col min="3087" max="3092" width="7.25" customWidth="1"/>
    <col min="3093" max="3093" width="8.125" customWidth="1"/>
    <col min="3094" max="3097" width="7.625" customWidth="1"/>
    <col min="3098" max="3099" width="9.5" customWidth="1"/>
    <col min="3329" max="3329" width="6.625" customWidth="1"/>
    <col min="3330" max="3330" width="10.375" customWidth="1"/>
    <col min="3331" max="3331" width="10.625" customWidth="1"/>
    <col min="3332" max="3334" width="8.25" customWidth="1"/>
    <col min="3335" max="3335" width="7.25" customWidth="1"/>
    <col min="3336" max="3340" width="6.875" customWidth="1"/>
    <col min="3341" max="3341" width="7.875" customWidth="1"/>
    <col min="3342" max="3342" width="6.875" customWidth="1"/>
    <col min="3343" max="3348" width="7.25" customWidth="1"/>
    <col min="3349" max="3349" width="8.125" customWidth="1"/>
    <col min="3350" max="3353" width="7.625" customWidth="1"/>
    <col min="3354" max="3355" width="9.5" customWidth="1"/>
    <col min="3585" max="3585" width="6.625" customWidth="1"/>
    <col min="3586" max="3586" width="10.375" customWidth="1"/>
    <col min="3587" max="3587" width="10.625" customWidth="1"/>
    <col min="3588" max="3590" width="8.25" customWidth="1"/>
    <col min="3591" max="3591" width="7.25" customWidth="1"/>
    <col min="3592" max="3596" width="6.875" customWidth="1"/>
    <col min="3597" max="3597" width="7.875" customWidth="1"/>
    <col min="3598" max="3598" width="6.875" customWidth="1"/>
    <col min="3599" max="3604" width="7.25" customWidth="1"/>
    <col min="3605" max="3605" width="8.125" customWidth="1"/>
    <col min="3606" max="3609" width="7.625" customWidth="1"/>
    <col min="3610" max="3611" width="9.5" customWidth="1"/>
    <col min="3841" max="3841" width="6.625" customWidth="1"/>
    <col min="3842" max="3842" width="10.375" customWidth="1"/>
    <col min="3843" max="3843" width="10.625" customWidth="1"/>
    <col min="3844" max="3846" width="8.25" customWidth="1"/>
    <col min="3847" max="3847" width="7.25" customWidth="1"/>
    <col min="3848" max="3852" width="6.875" customWidth="1"/>
    <col min="3853" max="3853" width="7.875" customWidth="1"/>
    <col min="3854" max="3854" width="6.875" customWidth="1"/>
    <col min="3855" max="3860" width="7.25" customWidth="1"/>
    <col min="3861" max="3861" width="8.125" customWidth="1"/>
    <col min="3862" max="3865" width="7.625" customWidth="1"/>
    <col min="3866" max="3867" width="9.5" customWidth="1"/>
    <col min="4097" max="4097" width="6.625" customWidth="1"/>
    <col min="4098" max="4098" width="10.375" customWidth="1"/>
    <col min="4099" max="4099" width="10.625" customWidth="1"/>
    <col min="4100" max="4102" width="8.25" customWidth="1"/>
    <col min="4103" max="4103" width="7.25" customWidth="1"/>
    <col min="4104" max="4108" width="6.875" customWidth="1"/>
    <col min="4109" max="4109" width="7.875" customWidth="1"/>
    <col min="4110" max="4110" width="6.875" customWidth="1"/>
    <col min="4111" max="4116" width="7.25" customWidth="1"/>
    <col min="4117" max="4117" width="8.125" customWidth="1"/>
    <col min="4118" max="4121" width="7.625" customWidth="1"/>
    <col min="4122" max="4123" width="9.5" customWidth="1"/>
    <col min="4353" max="4353" width="6.625" customWidth="1"/>
    <col min="4354" max="4354" width="10.375" customWidth="1"/>
    <col min="4355" max="4355" width="10.625" customWidth="1"/>
    <col min="4356" max="4358" width="8.25" customWidth="1"/>
    <col min="4359" max="4359" width="7.25" customWidth="1"/>
    <col min="4360" max="4364" width="6.875" customWidth="1"/>
    <col min="4365" max="4365" width="7.875" customWidth="1"/>
    <col min="4366" max="4366" width="6.875" customWidth="1"/>
    <col min="4367" max="4372" width="7.25" customWidth="1"/>
    <col min="4373" max="4373" width="8.125" customWidth="1"/>
    <col min="4374" max="4377" width="7.625" customWidth="1"/>
    <col min="4378" max="4379" width="9.5" customWidth="1"/>
    <col min="4609" max="4609" width="6.625" customWidth="1"/>
    <col min="4610" max="4610" width="10.375" customWidth="1"/>
    <col min="4611" max="4611" width="10.625" customWidth="1"/>
    <col min="4612" max="4614" width="8.25" customWidth="1"/>
    <col min="4615" max="4615" width="7.25" customWidth="1"/>
    <col min="4616" max="4620" width="6.875" customWidth="1"/>
    <col min="4621" max="4621" width="7.875" customWidth="1"/>
    <col min="4622" max="4622" width="6.875" customWidth="1"/>
    <col min="4623" max="4628" width="7.25" customWidth="1"/>
    <col min="4629" max="4629" width="8.125" customWidth="1"/>
    <col min="4630" max="4633" width="7.625" customWidth="1"/>
    <col min="4634" max="4635" width="9.5" customWidth="1"/>
    <col min="4865" max="4865" width="6.625" customWidth="1"/>
    <col min="4866" max="4866" width="10.375" customWidth="1"/>
    <col min="4867" max="4867" width="10.625" customWidth="1"/>
    <col min="4868" max="4870" width="8.25" customWidth="1"/>
    <col min="4871" max="4871" width="7.25" customWidth="1"/>
    <col min="4872" max="4876" width="6.875" customWidth="1"/>
    <col min="4877" max="4877" width="7.875" customWidth="1"/>
    <col min="4878" max="4878" width="6.875" customWidth="1"/>
    <col min="4879" max="4884" width="7.25" customWidth="1"/>
    <col min="4885" max="4885" width="8.125" customWidth="1"/>
    <col min="4886" max="4889" width="7.625" customWidth="1"/>
    <col min="4890" max="4891" width="9.5" customWidth="1"/>
    <col min="5121" max="5121" width="6.625" customWidth="1"/>
    <col min="5122" max="5122" width="10.375" customWidth="1"/>
    <col min="5123" max="5123" width="10.625" customWidth="1"/>
    <col min="5124" max="5126" width="8.25" customWidth="1"/>
    <col min="5127" max="5127" width="7.25" customWidth="1"/>
    <col min="5128" max="5132" width="6.875" customWidth="1"/>
    <col min="5133" max="5133" width="7.875" customWidth="1"/>
    <col min="5134" max="5134" width="6.875" customWidth="1"/>
    <col min="5135" max="5140" width="7.25" customWidth="1"/>
    <col min="5141" max="5141" width="8.125" customWidth="1"/>
    <col min="5142" max="5145" width="7.625" customWidth="1"/>
    <col min="5146" max="5147" width="9.5" customWidth="1"/>
    <col min="5377" max="5377" width="6.625" customWidth="1"/>
    <col min="5378" max="5378" width="10.375" customWidth="1"/>
    <col min="5379" max="5379" width="10.625" customWidth="1"/>
    <col min="5380" max="5382" width="8.25" customWidth="1"/>
    <col min="5383" max="5383" width="7.25" customWidth="1"/>
    <col min="5384" max="5388" width="6.875" customWidth="1"/>
    <col min="5389" max="5389" width="7.875" customWidth="1"/>
    <col min="5390" max="5390" width="6.875" customWidth="1"/>
    <col min="5391" max="5396" width="7.25" customWidth="1"/>
    <col min="5397" max="5397" width="8.125" customWidth="1"/>
    <col min="5398" max="5401" width="7.625" customWidth="1"/>
    <col min="5402" max="5403" width="9.5" customWidth="1"/>
    <col min="5633" max="5633" width="6.625" customWidth="1"/>
    <col min="5634" max="5634" width="10.375" customWidth="1"/>
    <col min="5635" max="5635" width="10.625" customWidth="1"/>
    <col min="5636" max="5638" width="8.25" customWidth="1"/>
    <col min="5639" max="5639" width="7.25" customWidth="1"/>
    <col min="5640" max="5644" width="6.875" customWidth="1"/>
    <col min="5645" max="5645" width="7.875" customWidth="1"/>
    <col min="5646" max="5646" width="6.875" customWidth="1"/>
    <col min="5647" max="5652" width="7.25" customWidth="1"/>
    <col min="5653" max="5653" width="8.125" customWidth="1"/>
    <col min="5654" max="5657" width="7.625" customWidth="1"/>
    <col min="5658" max="5659" width="9.5" customWidth="1"/>
    <col min="5889" max="5889" width="6.625" customWidth="1"/>
    <col min="5890" max="5890" width="10.375" customWidth="1"/>
    <col min="5891" max="5891" width="10.625" customWidth="1"/>
    <col min="5892" max="5894" width="8.25" customWidth="1"/>
    <col min="5895" max="5895" width="7.25" customWidth="1"/>
    <col min="5896" max="5900" width="6.875" customWidth="1"/>
    <col min="5901" max="5901" width="7.875" customWidth="1"/>
    <col min="5902" max="5902" width="6.875" customWidth="1"/>
    <col min="5903" max="5908" width="7.25" customWidth="1"/>
    <col min="5909" max="5909" width="8.125" customWidth="1"/>
    <col min="5910" max="5913" width="7.625" customWidth="1"/>
    <col min="5914" max="5915" width="9.5" customWidth="1"/>
    <col min="6145" max="6145" width="6.625" customWidth="1"/>
    <col min="6146" max="6146" width="10.375" customWidth="1"/>
    <col min="6147" max="6147" width="10.625" customWidth="1"/>
    <col min="6148" max="6150" width="8.25" customWidth="1"/>
    <col min="6151" max="6151" width="7.25" customWidth="1"/>
    <col min="6152" max="6156" width="6.875" customWidth="1"/>
    <col min="6157" max="6157" width="7.875" customWidth="1"/>
    <col min="6158" max="6158" width="6.875" customWidth="1"/>
    <col min="6159" max="6164" width="7.25" customWidth="1"/>
    <col min="6165" max="6165" width="8.125" customWidth="1"/>
    <col min="6166" max="6169" width="7.625" customWidth="1"/>
    <col min="6170" max="6171" width="9.5" customWidth="1"/>
    <col min="6401" max="6401" width="6.625" customWidth="1"/>
    <col min="6402" max="6402" width="10.375" customWidth="1"/>
    <col min="6403" max="6403" width="10.625" customWidth="1"/>
    <col min="6404" max="6406" width="8.25" customWidth="1"/>
    <col min="6407" max="6407" width="7.25" customWidth="1"/>
    <col min="6408" max="6412" width="6.875" customWidth="1"/>
    <col min="6413" max="6413" width="7.875" customWidth="1"/>
    <col min="6414" max="6414" width="6.875" customWidth="1"/>
    <col min="6415" max="6420" width="7.25" customWidth="1"/>
    <col min="6421" max="6421" width="8.125" customWidth="1"/>
    <col min="6422" max="6425" width="7.625" customWidth="1"/>
    <col min="6426" max="6427" width="9.5" customWidth="1"/>
    <col min="6657" max="6657" width="6.625" customWidth="1"/>
    <col min="6658" max="6658" width="10.375" customWidth="1"/>
    <col min="6659" max="6659" width="10.625" customWidth="1"/>
    <col min="6660" max="6662" width="8.25" customWidth="1"/>
    <col min="6663" max="6663" width="7.25" customWidth="1"/>
    <col min="6664" max="6668" width="6.875" customWidth="1"/>
    <col min="6669" max="6669" width="7.875" customWidth="1"/>
    <col min="6670" max="6670" width="6.875" customWidth="1"/>
    <col min="6671" max="6676" width="7.25" customWidth="1"/>
    <col min="6677" max="6677" width="8.125" customWidth="1"/>
    <col min="6678" max="6681" width="7.625" customWidth="1"/>
    <col min="6682" max="6683" width="9.5" customWidth="1"/>
    <col min="6913" max="6913" width="6.625" customWidth="1"/>
    <col min="6914" max="6914" width="10.375" customWidth="1"/>
    <col min="6915" max="6915" width="10.625" customWidth="1"/>
    <col min="6916" max="6918" width="8.25" customWidth="1"/>
    <col min="6919" max="6919" width="7.25" customWidth="1"/>
    <col min="6920" max="6924" width="6.875" customWidth="1"/>
    <col min="6925" max="6925" width="7.875" customWidth="1"/>
    <col min="6926" max="6926" width="6.875" customWidth="1"/>
    <col min="6927" max="6932" width="7.25" customWidth="1"/>
    <col min="6933" max="6933" width="8.125" customWidth="1"/>
    <col min="6934" max="6937" width="7.625" customWidth="1"/>
    <col min="6938" max="6939" width="9.5" customWidth="1"/>
    <col min="7169" max="7169" width="6.625" customWidth="1"/>
    <col min="7170" max="7170" width="10.375" customWidth="1"/>
    <col min="7171" max="7171" width="10.625" customWidth="1"/>
    <col min="7172" max="7174" width="8.25" customWidth="1"/>
    <col min="7175" max="7175" width="7.25" customWidth="1"/>
    <col min="7176" max="7180" width="6.875" customWidth="1"/>
    <col min="7181" max="7181" width="7.875" customWidth="1"/>
    <col min="7182" max="7182" width="6.875" customWidth="1"/>
    <col min="7183" max="7188" width="7.25" customWidth="1"/>
    <col min="7189" max="7189" width="8.125" customWidth="1"/>
    <col min="7190" max="7193" width="7.625" customWidth="1"/>
    <col min="7194" max="7195" width="9.5" customWidth="1"/>
    <col min="7425" max="7425" width="6.625" customWidth="1"/>
    <col min="7426" max="7426" width="10.375" customWidth="1"/>
    <col min="7427" max="7427" width="10.625" customWidth="1"/>
    <col min="7428" max="7430" width="8.25" customWidth="1"/>
    <col min="7431" max="7431" width="7.25" customWidth="1"/>
    <col min="7432" max="7436" width="6.875" customWidth="1"/>
    <col min="7437" max="7437" width="7.875" customWidth="1"/>
    <col min="7438" max="7438" width="6.875" customWidth="1"/>
    <col min="7439" max="7444" width="7.25" customWidth="1"/>
    <col min="7445" max="7445" width="8.125" customWidth="1"/>
    <col min="7446" max="7449" width="7.625" customWidth="1"/>
    <col min="7450" max="7451" width="9.5" customWidth="1"/>
    <col min="7681" max="7681" width="6.625" customWidth="1"/>
    <col min="7682" max="7682" width="10.375" customWidth="1"/>
    <col min="7683" max="7683" width="10.625" customWidth="1"/>
    <col min="7684" max="7686" width="8.25" customWidth="1"/>
    <col min="7687" max="7687" width="7.25" customWidth="1"/>
    <col min="7688" max="7692" width="6.875" customWidth="1"/>
    <col min="7693" max="7693" width="7.875" customWidth="1"/>
    <col min="7694" max="7694" width="6.875" customWidth="1"/>
    <col min="7695" max="7700" width="7.25" customWidth="1"/>
    <col min="7701" max="7701" width="8.125" customWidth="1"/>
    <col min="7702" max="7705" width="7.625" customWidth="1"/>
    <col min="7706" max="7707" width="9.5" customWidth="1"/>
    <col min="7937" max="7937" width="6.625" customWidth="1"/>
    <col min="7938" max="7938" width="10.375" customWidth="1"/>
    <col min="7939" max="7939" width="10.625" customWidth="1"/>
    <col min="7940" max="7942" width="8.25" customWidth="1"/>
    <col min="7943" max="7943" width="7.25" customWidth="1"/>
    <col min="7944" max="7948" width="6.875" customWidth="1"/>
    <col min="7949" max="7949" width="7.875" customWidth="1"/>
    <col min="7950" max="7950" width="6.875" customWidth="1"/>
    <col min="7951" max="7956" width="7.25" customWidth="1"/>
    <col min="7957" max="7957" width="8.125" customWidth="1"/>
    <col min="7958" max="7961" width="7.625" customWidth="1"/>
    <col min="7962" max="7963" width="9.5" customWidth="1"/>
    <col min="8193" max="8193" width="6.625" customWidth="1"/>
    <col min="8194" max="8194" width="10.375" customWidth="1"/>
    <col min="8195" max="8195" width="10.625" customWidth="1"/>
    <col min="8196" max="8198" width="8.25" customWidth="1"/>
    <col min="8199" max="8199" width="7.25" customWidth="1"/>
    <col min="8200" max="8204" width="6.875" customWidth="1"/>
    <col min="8205" max="8205" width="7.875" customWidth="1"/>
    <col min="8206" max="8206" width="6.875" customWidth="1"/>
    <col min="8207" max="8212" width="7.25" customWidth="1"/>
    <col min="8213" max="8213" width="8.125" customWidth="1"/>
    <col min="8214" max="8217" width="7.625" customWidth="1"/>
    <col min="8218" max="8219" width="9.5" customWidth="1"/>
    <col min="8449" max="8449" width="6.625" customWidth="1"/>
    <col min="8450" max="8450" width="10.375" customWidth="1"/>
    <col min="8451" max="8451" width="10.625" customWidth="1"/>
    <col min="8452" max="8454" width="8.25" customWidth="1"/>
    <col min="8455" max="8455" width="7.25" customWidth="1"/>
    <col min="8456" max="8460" width="6.875" customWidth="1"/>
    <col min="8461" max="8461" width="7.875" customWidth="1"/>
    <col min="8462" max="8462" width="6.875" customWidth="1"/>
    <col min="8463" max="8468" width="7.25" customWidth="1"/>
    <col min="8469" max="8469" width="8.125" customWidth="1"/>
    <col min="8470" max="8473" width="7.625" customWidth="1"/>
    <col min="8474" max="8475" width="9.5" customWidth="1"/>
    <col min="8705" max="8705" width="6.625" customWidth="1"/>
    <col min="8706" max="8706" width="10.375" customWidth="1"/>
    <col min="8707" max="8707" width="10.625" customWidth="1"/>
    <col min="8708" max="8710" width="8.25" customWidth="1"/>
    <col min="8711" max="8711" width="7.25" customWidth="1"/>
    <col min="8712" max="8716" width="6.875" customWidth="1"/>
    <col min="8717" max="8717" width="7.875" customWidth="1"/>
    <col min="8718" max="8718" width="6.875" customWidth="1"/>
    <col min="8719" max="8724" width="7.25" customWidth="1"/>
    <col min="8725" max="8725" width="8.125" customWidth="1"/>
    <col min="8726" max="8729" width="7.625" customWidth="1"/>
    <col min="8730" max="8731" width="9.5" customWidth="1"/>
    <col min="8961" max="8961" width="6.625" customWidth="1"/>
    <col min="8962" max="8962" width="10.375" customWidth="1"/>
    <col min="8963" max="8963" width="10.625" customWidth="1"/>
    <col min="8964" max="8966" width="8.25" customWidth="1"/>
    <col min="8967" max="8967" width="7.25" customWidth="1"/>
    <col min="8968" max="8972" width="6.875" customWidth="1"/>
    <col min="8973" max="8973" width="7.875" customWidth="1"/>
    <col min="8974" max="8974" width="6.875" customWidth="1"/>
    <col min="8975" max="8980" width="7.25" customWidth="1"/>
    <col min="8981" max="8981" width="8.125" customWidth="1"/>
    <col min="8982" max="8985" width="7.625" customWidth="1"/>
    <col min="8986" max="8987" width="9.5" customWidth="1"/>
    <col min="9217" max="9217" width="6.625" customWidth="1"/>
    <col min="9218" max="9218" width="10.375" customWidth="1"/>
    <col min="9219" max="9219" width="10.625" customWidth="1"/>
    <col min="9220" max="9222" width="8.25" customWidth="1"/>
    <col min="9223" max="9223" width="7.25" customWidth="1"/>
    <col min="9224" max="9228" width="6.875" customWidth="1"/>
    <col min="9229" max="9229" width="7.875" customWidth="1"/>
    <col min="9230" max="9230" width="6.875" customWidth="1"/>
    <col min="9231" max="9236" width="7.25" customWidth="1"/>
    <col min="9237" max="9237" width="8.125" customWidth="1"/>
    <col min="9238" max="9241" width="7.625" customWidth="1"/>
    <col min="9242" max="9243" width="9.5" customWidth="1"/>
    <col min="9473" max="9473" width="6.625" customWidth="1"/>
    <col min="9474" max="9474" width="10.375" customWidth="1"/>
    <col min="9475" max="9475" width="10.625" customWidth="1"/>
    <col min="9476" max="9478" width="8.25" customWidth="1"/>
    <col min="9479" max="9479" width="7.25" customWidth="1"/>
    <col min="9480" max="9484" width="6.875" customWidth="1"/>
    <col min="9485" max="9485" width="7.875" customWidth="1"/>
    <col min="9486" max="9486" width="6.875" customWidth="1"/>
    <col min="9487" max="9492" width="7.25" customWidth="1"/>
    <col min="9493" max="9493" width="8.125" customWidth="1"/>
    <col min="9494" max="9497" width="7.625" customWidth="1"/>
    <col min="9498" max="9499" width="9.5" customWidth="1"/>
    <col min="9729" max="9729" width="6.625" customWidth="1"/>
    <col min="9730" max="9730" width="10.375" customWidth="1"/>
    <col min="9731" max="9731" width="10.625" customWidth="1"/>
    <col min="9732" max="9734" width="8.25" customWidth="1"/>
    <col min="9735" max="9735" width="7.25" customWidth="1"/>
    <col min="9736" max="9740" width="6.875" customWidth="1"/>
    <col min="9741" max="9741" width="7.875" customWidth="1"/>
    <col min="9742" max="9742" width="6.875" customWidth="1"/>
    <col min="9743" max="9748" width="7.25" customWidth="1"/>
    <col min="9749" max="9749" width="8.125" customWidth="1"/>
    <col min="9750" max="9753" width="7.625" customWidth="1"/>
    <col min="9754" max="9755" width="9.5" customWidth="1"/>
    <col min="9985" max="9985" width="6.625" customWidth="1"/>
    <col min="9986" max="9986" width="10.375" customWidth="1"/>
    <col min="9987" max="9987" width="10.625" customWidth="1"/>
    <col min="9988" max="9990" width="8.25" customWidth="1"/>
    <col min="9991" max="9991" width="7.25" customWidth="1"/>
    <col min="9992" max="9996" width="6.875" customWidth="1"/>
    <col min="9997" max="9997" width="7.875" customWidth="1"/>
    <col min="9998" max="9998" width="6.875" customWidth="1"/>
    <col min="9999" max="10004" width="7.25" customWidth="1"/>
    <col min="10005" max="10005" width="8.125" customWidth="1"/>
    <col min="10006" max="10009" width="7.625" customWidth="1"/>
    <col min="10010" max="10011" width="9.5" customWidth="1"/>
    <col min="10241" max="10241" width="6.625" customWidth="1"/>
    <col min="10242" max="10242" width="10.375" customWidth="1"/>
    <col min="10243" max="10243" width="10.625" customWidth="1"/>
    <col min="10244" max="10246" width="8.25" customWidth="1"/>
    <col min="10247" max="10247" width="7.25" customWidth="1"/>
    <col min="10248" max="10252" width="6.875" customWidth="1"/>
    <col min="10253" max="10253" width="7.875" customWidth="1"/>
    <col min="10254" max="10254" width="6.875" customWidth="1"/>
    <col min="10255" max="10260" width="7.25" customWidth="1"/>
    <col min="10261" max="10261" width="8.125" customWidth="1"/>
    <col min="10262" max="10265" width="7.625" customWidth="1"/>
    <col min="10266" max="10267" width="9.5" customWidth="1"/>
    <col min="10497" max="10497" width="6.625" customWidth="1"/>
    <col min="10498" max="10498" width="10.375" customWidth="1"/>
    <col min="10499" max="10499" width="10.625" customWidth="1"/>
    <col min="10500" max="10502" width="8.25" customWidth="1"/>
    <col min="10503" max="10503" width="7.25" customWidth="1"/>
    <col min="10504" max="10508" width="6.875" customWidth="1"/>
    <col min="10509" max="10509" width="7.875" customWidth="1"/>
    <col min="10510" max="10510" width="6.875" customWidth="1"/>
    <col min="10511" max="10516" width="7.25" customWidth="1"/>
    <col min="10517" max="10517" width="8.125" customWidth="1"/>
    <col min="10518" max="10521" width="7.625" customWidth="1"/>
    <col min="10522" max="10523" width="9.5" customWidth="1"/>
    <col min="10753" max="10753" width="6.625" customWidth="1"/>
    <col min="10754" max="10754" width="10.375" customWidth="1"/>
    <col min="10755" max="10755" width="10.625" customWidth="1"/>
    <col min="10756" max="10758" width="8.25" customWidth="1"/>
    <col min="10759" max="10759" width="7.25" customWidth="1"/>
    <col min="10760" max="10764" width="6.875" customWidth="1"/>
    <col min="10765" max="10765" width="7.875" customWidth="1"/>
    <col min="10766" max="10766" width="6.875" customWidth="1"/>
    <col min="10767" max="10772" width="7.25" customWidth="1"/>
    <col min="10773" max="10773" width="8.125" customWidth="1"/>
    <col min="10774" max="10777" width="7.625" customWidth="1"/>
    <col min="10778" max="10779" width="9.5" customWidth="1"/>
    <col min="11009" max="11009" width="6.625" customWidth="1"/>
    <col min="11010" max="11010" width="10.375" customWidth="1"/>
    <col min="11011" max="11011" width="10.625" customWidth="1"/>
    <col min="11012" max="11014" width="8.25" customWidth="1"/>
    <col min="11015" max="11015" width="7.25" customWidth="1"/>
    <col min="11016" max="11020" width="6.875" customWidth="1"/>
    <col min="11021" max="11021" width="7.875" customWidth="1"/>
    <col min="11022" max="11022" width="6.875" customWidth="1"/>
    <col min="11023" max="11028" width="7.25" customWidth="1"/>
    <col min="11029" max="11029" width="8.125" customWidth="1"/>
    <col min="11030" max="11033" width="7.625" customWidth="1"/>
    <col min="11034" max="11035" width="9.5" customWidth="1"/>
    <col min="11265" max="11265" width="6.625" customWidth="1"/>
    <col min="11266" max="11266" width="10.375" customWidth="1"/>
    <col min="11267" max="11267" width="10.625" customWidth="1"/>
    <col min="11268" max="11270" width="8.25" customWidth="1"/>
    <col min="11271" max="11271" width="7.25" customWidth="1"/>
    <col min="11272" max="11276" width="6.875" customWidth="1"/>
    <col min="11277" max="11277" width="7.875" customWidth="1"/>
    <col min="11278" max="11278" width="6.875" customWidth="1"/>
    <col min="11279" max="11284" width="7.25" customWidth="1"/>
    <col min="11285" max="11285" width="8.125" customWidth="1"/>
    <col min="11286" max="11289" width="7.625" customWidth="1"/>
    <col min="11290" max="11291" width="9.5" customWidth="1"/>
    <col min="11521" max="11521" width="6.625" customWidth="1"/>
    <col min="11522" max="11522" width="10.375" customWidth="1"/>
    <col min="11523" max="11523" width="10.625" customWidth="1"/>
    <col min="11524" max="11526" width="8.25" customWidth="1"/>
    <col min="11527" max="11527" width="7.25" customWidth="1"/>
    <col min="11528" max="11532" width="6.875" customWidth="1"/>
    <col min="11533" max="11533" width="7.875" customWidth="1"/>
    <col min="11534" max="11534" width="6.875" customWidth="1"/>
    <col min="11535" max="11540" width="7.25" customWidth="1"/>
    <col min="11541" max="11541" width="8.125" customWidth="1"/>
    <col min="11542" max="11545" width="7.625" customWidth="1"/>
    <col min="11546" max="11547" width="9.5" customWidth="1"/>
    <col min="11777" max="11777" width="6.625" customWidth="1"/>
    <col min="11778" max="11778" width="10.375" customWidth="1"/>
    <col min="11779" max="11779" width="10.625" customWidth="1"/>
    <col min="11780" max="11782" width="8.25" customWidth="1"/>
    <col min="11783" max="11783" width="7.25" customWidth="1"/>
    <col min="11784" max="11788" width="6.875" customWidth="1"/>
    <col min="11789" max="11789" width="7.875" customWidth="1"/>
    <col min="11790" max="11790" width="6.875" customWidth="1"/>
    <col min="11791" max="11796" width="7.25" customWidth="1"/>
    <col min="11797" max="11797" width="8.125" customWidth="1"/>
    <col min="11798" max="11801" width="7.625" customWidth="1"/>
    <col min="11802" max="11803" width="9.5" customWidth="1"/>
    <col min="12033" max="12033" width="6.625" customWidth="1"/>
    <col min="12034" max="12034" width="10.375" customWidth="1"/>
    <col min="12035" max="12035" width="10.625" customWidth="1"/>
    <col min="12036" max="12038" width="8.25" customWidth="1"/>
    <col min="12039" max="12039" width="7.25" customWidth="1"/>
    <col min="12040" max="12044" width="6.875" customWidth="1"/>
    <col min="12045" max="12045" width="7.875" customWidth="1"/>
    <col min="12046" max="12046" width="6.875" customWidth="1"/>
    <col min="12047" max="12052" width="7.25" customWidth="1"/>
    <col min="12053" max="12053" width="8.125" customWidth="1"/>
    <col min="12054" max="12057" width="7.625" customWidth="1"/>
    <col min="12058" max="12059" width="9.5" customWidth="1"/>
    <col min="12289" max="12289" width="6.625" customWidth="1"/>
    <col min="12290" max="12290" width="10.375" customWidth="1"/>
    <col min="12291" max="12291" width="10.625" customWidth="1"/>
    <col min="12292" max="12294" width="8.25" customWidth="1"/>
    <col min="12295" max="12295" width="7.25" customWidth="1"/>
    <col min="12296" max="12300" width="6.875" customWidth="1"/>
    <col min="12301" max="12301" width="7.875" customWidth="1"/>
    <col min="12302" max="12302" width="6.875" customWidth="1"/>
    <col min="12303" max="12308" width="7.25" customWidth="1"/>
    <col min="12309" max="12309" width="8.125" customWidth="1"/>
    <col min="12310" max="12313" width="7.625" customWidth="1"/>
    <col min="12314" max="12315" width="9.5" customWidth="1"/>
    <col min="12545" max="12545" width="6.625" customWidth="1"/>
    <col min="12546" max="12546" width="10.375" customWidth="1"/>
    <col min="12547" max="12547" width="10.625" customWidth="1"/>
    <col min="12548" max="12550" width="8.25" customWidth="1"/>
    <col min="12551" max="12551" width="7.25" customWidth="1"/>
    <col min="12552" max="12556" width="6.875" customWidth="1"/>
    <col min="12557" max="12557" width="7.875" customWidth="1"/>
    <col min="12558" max="12558" width="6.875" customWidth="1"/>
    <col min="12559" max="12564" width="7.25" customWidth="1"/>
    <col min="12565" max="12565" width="8.125" customWidth="1"/>
    <col min="12566" max="12569" width="7.625" customWidth="1"/>
    <col min="12570" max="12571" width="9.5" customWidth="1"/>
    <col min="12801" max="12801" width="6.625" customWidth="1"/>
    <col min="12802" max="12802" width="10.375" customWidth="1"/>
    <col min="12803" max="12803" width="10.625" customWidth="1"/>
    <col min="12804" max="12806" width="8.25" customWidth="1"/>
    <col min="12807" max="12807" width="7.25" customWidth="1"/>
    <col min="12808" max="12812" width="6.875" customWidth="1"/>
    <col min="12813" max="12813" width="7.875" customWidth="1"/>
    <col min="12814" max="12814" width="6.875" customWidth="1"/>
    <col min="12815" max="12820" width="7.25" customWidth="1"/>
    <col min="12821" max="12821" width="8.125" customWidth="1"/>
    <col min="12822" max="12825" width="7.625" customWidth="1"/>
    <col min="12826" max="12827" width="9.5" customWidth="1"/>
    <col min="13057" max="13057" width="6.625" customWidth="1"/>
    <col min="13058" max="13058" width="10.375" customWidth="1"/>
    <col min="13059" max="13059" width="10.625" customWidth="1"/>
    <col min="13060" max="13062" width="8.25" customWidth="1"/>
    <col min="13063" max="13063" width="7.25" customWidth="1"/>
    <col min="13064" max="13068" width="6.875" customWidth="1"/>
    <col min="13069" max="13069" width="7.875" customWidth="1"/>
    <col min="13070" max="13070" width="6.875" customWidth="1"/>
    <col min="13071" max="13076" width="7.25" customWidth="1"/>
    <col min="13077" max="13077" width="8.125" customWidth="1"/>
    <col min="13078" max="13081" width="7.625" customWidth="1"/>
    <col min="13082" max="13083" width="9.5" customWidth="1"/>
    <col min="13313" max="13313" width="6.625" customWidth="1"/>
    <col min="13314" max="13314" width="10.375" customWidth="1"/>
    <col min="13315" max="13315" width="10.625" customWidth="1"/>
    <col min="13316" max="13318" width="8.25" customWidth="1"/>
    <col min="13319" max="13319" width="7.25" customWidth="1"/>
    <col min="13320" max="13324" width="6.875" customWidth="1"/>
    <col min="13325" max="13325" width="7.875" customWidth="1"/>
    <col min="13326" max="13326" width="6.875" customWidth="1"/>
    <col min="13327" max="13332" width="7.25" customWidth="1"/>
    <col min="13333" max="13333" width="8.125" customWidth="1"/>
    <col min="13334" max="13337" width="7.625" customWidth="1"/>
    <col min="13338" max="13339" width="9.5" customWidth="1"/>
    <col min="13569" max="13569" width="6.625" customWidth="1"/>
    <col min="13570" max="13570" width="10.375" customWidth="1"/>
    <col min="13571" max="13571" width="10.625" customWidth="1"/>
    <col min="13572" max="13574" width="8.25" customWidth="1"/>
    <col min="13575" max="13575" width="7.25" customWidth="1"/>
    <col min="13576" max="13580" width="6.875" customWidth="1"/>
    <col min="13581" max="13581" width="7.875" customWidth="1"/>
    <col min="13582" max="13582" width="6.875" customWidth="1"/>
    <col min="13583" max="13588" width="7.25" customWidth="1"/>
    <col min="13589" max="13589" width="8.125" customWidth="1"/>
    <col min="13590" max="13593" width="7.625" customWidth="1"/>
    <col min="13594" max="13595" width="9.5" customWidth="1"/>
    <col min="13825" max="13825" width="6.625" customWidth="1"/>
    <col min="13826" max="13826" width="10.375" customWidth="1"/>
    <col min="13827" max="13827" width="10.625" customWidth="1"/>
    <col min="13828" max="13830" width="8.25" customWidth="1"/>
    <col min="13831" max="13831" width="7.25" customWidth="1"/>
    <col min="13832" max="13836" width="6.875" customWidth="1"/>
    <col min="13837" max="13837" width="7.875" customWidth="1"/>
    <col min="13838" max="13838" width="6.875" customWidth="1"/>
    <col min="13839" max="13844" width="7.25" customWidth="1"/>
    <col min="13845" max="13845" width="8.125" customWidth="1"/>
    <col min="13846" max="13849" width="7.625" customWidth="1"/>
    <col min="13850" max="13851" width="9.5" customWidth="1"/>
    <col min="14081" max="14081" width="6.625" customWidth="1"/>
    <col min="14082" max="14082" width="10.375" customWidth="1"/>
    <col min="14083" max="14083" width="10.625" customWidth="1"/>
    <col min="14084" max="14086" width="8.25" customWidth="1"/>
    <col min="14087" max="14087" width="7.25" customWidth="1"/>
    <col min="14088" max="14092" width="6.875" customWidth="1"/>
    <col min="14093" max="14093" width="7.875" customWidth="1"/>
    <col min="14094" max="14094" width="6.875" customWidth="1"/>
    <col min="14095" max="14100" width="7.25" customWidth="1"/>
    <col min="14101" max="14101" width="8.125" customWidth="1"/>
    <col min="14102" max="14105" width="7.625" customWidth="1"/>
    <col min="14106" max="14107" width="9.5" customWidth="1"/>
    <col min="14337" max="14337" width="6.625" customWidth="1"/>
    <col min="14338" max="14338" width="10.375" customWidth="1"/>
    <col min="14339" max="14339" width="10.625" customWidth="1"/>
    <col min="14340" max="14342" width="8.25" customWidth="1"/>
    <col min="14343" max="14343" width="7.25" customWidth="1"/>
    <col min="14344" max="14348" width="6.875" customWidth="1"/>
    <col min="14349" max="14349" width="7.875" customWidth="1"/>
    <col min="14350" max="14350" width="6.875" customWidth="1"/>
    <col min="14351" max="14356" width="7.25" customWidth="1"/>
    <col min="14357" max="14357" width="8.125" customWidth="1"/>
    <col min="14358" max="14361" width="7.625" customWidth="1"/>
    <col min="14362" max="14363" width="9.5" customWidth="1"/>
    <col min="14593" max="14593" width="6.625" customWidth="1"/>
    <col min="14594" max="14594" width="10.375" customWidth="1"/>
    <col min="14595" max="14595" width="10.625" customWidth="1"/>
    <col min="14596" max="14598" width="8.25" customWidth="1"/>
    <col min="14599" max="14599" width="7.25" customWidth="1"/>
    <col min="14600" max="14604" width="6.875" customWidth="1"/>
    <col min="14605" max="14605" width="7.875" customWidth="1"/>
    <col min="14606" max="14606" width="6.875" customWidth="1"/>
    <col min="14607" max="14612" width="7.25" customWidth="1"/>
    <col min="14613" max="14613" width="8.125" customWidth="1"/>
    <col min="14614" max="14617" width="7.625" customWidth="1"/>
    <col min="14618" max="14619" width="9.5" customWidth="1"/>
    <col min="14849" max="14849" width="6.625" customWidth="1"/>
    <col min="14850" max="14850" width="10.375" customWidth="1"/>
    <col min="14851" max="14851" width="10.625" customWidth="1"/>
    <col min="14852" max="14854" width="8.25" customWidth="1"/>
    <col min="14855" max="14855" width="7.25" customWidth="1"/>
    <col min="14856" max="14860" width="6.875" customWidth="1"/>
    <col min="14861" max="14861" width="7.875" customWidth="1"/>
    <col min="14862" max="14862" width="6.875" customWidth="1"/>
    <col min="14863" max="14868" width="7.25" customWidth="1"/>
    <col min="14869" max="14869" width="8.125" customWidth="1"/>
    <col min="14870" max="14873" width="7.625" customWidth="1"/>
    <col min="14874" max="14875" width="9.5" customWidth="1"/>
    <col min="15105" max="15105" width="6.625" customWidth="1"/>
    <col min="15106" max="15106" width="10.375" customWidth="1"/>
    <col min="15107" max="15107" width="10.625" customWidth="1"/>
    <col min="15108" max="15110" width="8.25" customWidth="1"/>
    <col min="15111" max="15111" width="7.25" customWidth="1"/>
    <col min="15112" max="15116" width="6.875" customWidth="1"/>
    <col min="15117" max="15117" width="7.875" customWidth="1"/>
    <col min="15118" max="15118" width="6.875" customWidth="1"/>
    <col min="15119" max="15124" width="7.25" customWidth="1"/>
    <col min="15125" max="15125" width="8.125" customWidth="1"/>
    <col min="15126" max="15129" width="7.625" customWidth="1"/>
    <col min="15130" max="15131" width="9.5" customWidth="1"/>
    <col min="15361" max="15361" width="6.625" customWidth="1"/>
    <col min="15362" max="15362" width="10.375" customWidth="1"/>
    <col min="15363" max="15363" width="10.625" customWidth="1"/>
    <col min="15364" max="15366" width="8.25" customWidth="1"/>
    <col min="15367" max="15367" width="7.25" customWidth="1"/>
    <col min="15368" max="15372" width="6.875" customWidth="1"/>
    <col min="15373" max="15373" width="7.875" customWidth="1"/>
    <col min="15374" max="15374" width="6.875" customWidth="1"/>
    <col min="15375" max="15380" width="7.25" customWidth="1"/>
    <col min="15381" max="15381" width="8.125" customWidth="1"/>
    <col min="15382" max="15385" width="7.625" customWidth="1"/>
    <col min="15386" max="15387" width="9.5" customWidth="1"/>
    <col min="15617" max="15617" width="6.625" customWidth="1"/>
    <col min="15618" max="15618" width="10.375" customWidth="1"/>
    <col min="15619" max="15619" width="10.625" customWidth="1"/>
    <col min="15620" max="15622" width="8.25" customWidth="1"/>
    <col min="15623" max="15623" width="7.25" customWidth="1"/>
    <col min="15624" max="15628" width="6.875" customWidth="1"/>
    <col min="15629" max="15629" width="7.875" customWidth="1"/>
    <col min="15630" max="15630" width="6.875" customWidth="1"/>
    <col min="15631" max="15636" width="7.25" customWidth="1"/>
    <col min="15637" max="15637" width="8.125" customWidth="1"/>
    <col min="15638" max="15641" width="7.625" customWidth="1"/>
    <col min="15642" max="15643" width="9.5" customWidth="1"/>
    <col min="15873" max="15873" width="6.625" customWidth="1"/>
    <col min="15874" max="15874" width="10.375" customWidth="1"/>
    <col min="15875" max="15875" width="10.625" customWidth="1"/>
    <col min="15876" max="15878" width="8.25" customWidth="1"/>
    <col min="15879" max="15879" width="7.25" customWidth="1"/>
    <col min="15880" max="15884" width="6.875" customWidth="1"/>
    <col min="15885" max="15885" width="7.875" customWidth="1"/>
    <col min="15886" max="15886" width="6.875" customWidth="1"/>
    <col min="15887" max="15892" width="7.25" customWidth="1"/>
    <col min="15893" max="15893" width="8.125" customWidth="1"/>
    <col min="15894" max="15897" width="7.625" customWidth="1"/>
    <col min="15898" max="15899" width="9.5" customWidth="1"/>
    <col min="16129" max="16129" width="6.625" customWidth="1"/>
    <col min="16130" max="16130" width="10.375" customWidth="1"/>
    <col min="16131" max="16131" width="10.625" customWidth="1"/>
    <col min="16132" max="16134" width="8.25" customWidth="1"/>
    <col min="16135" max="16135" width="7.25" customWidth="1"/>
    <col min="16136" max="16140" width="6.875" customWidth="1"/>
    <col min="16141" max="16141" width="7.875" customWidth="1"/>
    <col min="16142" max="16142" width="6.875" customWidth="1"/>
    <col min="16143" max="16148" width="7.25" customWidth="1"/>
    <col min="16149" max="16149" width="8.125" customWidth="1"/>
    <col min="16150" max="16153" width="7.625" customWidth="1"/>
    <col min="16154" max="16155" width="9.5" customWidth="1"/>
  </cols>
  <sheetData>
    <row r="1" spans="1:30" ht="20.100000000000001" customHeight="1" thickBot="1">
      <c r="A1" s="680" t="s">
        <v>240</v>
      </c>
      <c r="B1" s="680"/>
      <c r="C1" s="680"/>
      <c r="D1" s="680"/>
      <c r="E1" s="680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5"/>
      <c r="AB1" s="125"/>
      <c r="AC1" s="125"/>
      <c r="AD1" s="125"/>
    </row>
    <row r="2" spans="1:30" ht="35.1" customHeight="1">
      <c r="A2" s="681" t="s">
        <v>191</v>
      </c>
      <c r="B2" s="683" t="s">
        <v>288</v>
      </c>
      <c r="C2" s="686" t="s">
        <v>256</v>
      </c>
      <c r="D2" s="687"/>
      <c r="E2" s="687"/>
      <c r="F2" s="687"/>
      <c r="G2" s="687"/>
      <c r="H2" s="687"/>
      <c r="I2" s="687"/>
      <c r="J2" s="687"/>
      <c r="K2" s="687"/>
      <c r="L2" s="687"/>
      <c r="M2" s="688"/>
      <c r="N2" s="689" t="s">
        <v>255</v>
      </c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7"/>
      <c r="Z2" s="688"/>
      <c r="AA2" s="125" t="s">
        <v>287</v>
      </c>
      <c r="AB2" s="125" t="s">
        <v>287</v>
      </c>
      <c r="AC2" s="125" t="s">
        <v>287</v>
      </c>
      <c r="AD2" s="125" t="s">
        <v>287</v>
      </c>
    </row>
    <row r="3" spans="1:30" ht="35.1" customHeight="1">
      <c r="A3" s="682"/>
      <c r="B3" s="684"/>
      <c r="C3" s="690" t="s">
        <v>190</v>
      </c>
      <c r="D3" s="691"/>
      <c r="E3" s="692"/>
      <c r="F3" s="676" t="s">
        <v>189</v>
      </c>
      <c r="G3" s="693" t="s">
        <v>188</v>
      </c>
      <c r="H3" s="694"/>
      <c r="I3" s="694"/>
      <c r="J3" s="694"/>
      <c r="K3" s="694"/>
      <c r="L3" s="694"/>
      <c r="M3" s="695"/>
      <c r="N3" s="185" t="s">
        <v>187</v>
      </c>
      <c r="O3" s="181"/>
      <c r="P3" s="181"/>
      <c r="Q3" s="180"/>
      <c r="R3" s="676" t="s">
        <v>186</v>
      </c>
      <c r="S3" s="676" t="s">
        <v>185</v>
      </c>
      <c r="T3" s="265" t="s">
        <v>184</v>
      </c>
      <c r="U3" s="179"/>
      <c r="V3" s="179"/>
      <c r="W3" s="179"/>
      <c r="X3" s="178"/>
      <c r="Y3" s="699" t="s">
        <v>286</v>
      </c>
      <c r="Z3" s="269" t="s">
        <v>183</v>
      </c>
      <c r="AA3" s="125"/>
      <c r="AB3" s="125"/>
      <c r="AC3" s="125"/>
      <c r="AD3" s="125"/>
    </row>
    <row r="4" spans="1:30" ht="35.1" customHeight="1">
      <c r="A4" s="682"/>
      <c r="B4" s="684"/>
      <c r="C4" s="268"/>
      <c r="D4" s="257" t="s">
        <v>182</v>
      </c>
      <c r="E4" s="257" t="s">
        <v>181</v>
      </c>
      <c r="F4" s="677"/>
      <c r="G4" s="701" t="s">
        <v>285</v>
      </c>
      <c r="H4" s="701" t="s">
        <v>284</v>
      </c>
      <c r="I4" s="697" t="s">
        <v>283</v>
      </c>
      <c r="J4" s="701" t="s">
        <v>282</v>
      </c>
      <c r="K4" s="701" t="s">
        <v>281</v>
      </c>
      <c r="L4" s="701" t="s">
        <v>280</v>
      </c>
      <c r="M4" s="705" t="s">
        <v>47</v>
      </c>
      <c r="N4" s="183"/>
      <c r="O4" s="678" t="s">
        <v>180</v>
      </c>
      <c r="P4" s="678" t="s">
        <v>179</v>
      </c>
      <c r="Q4" s="697" t="s">
        <v>178</v>
      </c>
      <c r="R4" s="677"/>
      <c r="S4" s="677"/>
      <c r="T4" s="267"/>
      <c r="U4" s="177" t="s">
        <v>115</v>
      </c>
      <c r="V4" s="177" t="s">
        <v>116</v>
      </c>
      <c r="W4" s="177" t="s">
        <v>98</v>
      </c>
      <c r="X4" s="176" t="s">
        <v>177</v>
      </c>
      <c r="Y4" s="700"/>
      <c r="Z4" s="266"/>
      <c r="AA4" s="125"/>
      <c r="AB4" s="125"/>
      <c r="AC4" s="125"/>
      <c r="AD4" s="125"/>
    </row>
    <row r="5" spans="1:30" ht="20.100000000000001" customHeight="1" thickBot="1">
      <c r="A5" s="682"/>
      <c r="B5" s="685"/>
      <c r="C5" s="265" t="s">
        <v>279</v>
      </c>
      <c r="D5" s="265" t="s">
        <v>279</v>
      </c>
      <c r="E5" s="265" t="s">
        <v>279</v>
      </c>
      <c r="F5" s="265" t="s">
        <v>279</v>
      </c>
      <c r="G5" s="702"/>
      <c r="H5" s="702"/>
      <c r="I5" s="703"/>
      <c r="J5" s="704"/>
      <c r="K5" s="704"/>
      <c r="L5" s="702"/>
      <c r="M5" s="706"/>
      <c r="N5" s="184" t="s">
        <v>279</v>
      </c>
      <c r="O5" s="679"/>
      <c r="P5" s="679"/>
      <c r="Q5" s="698"/>
      <c r="R5" s="696"/>
      <c r="S5" s="265" t="s">
        <v>279</v>
      </c>
      <c r="T5" s="265" t="s">
        <v>278</v>
      </c>
      <c r="U5" s="265" t="s">
        <v>278</v>
      </c>
      <c r="V5" s="265" t="s">
        <v>278</v>
      </c>
      <c r="W5" s="265" t="s">
        <v>278</v>
      </c>
      <c r="X5" s="265" t="s">
        <v>278</v>
      </c>
      <c r="Y5" s="265" t="s">
        <v>278</v>
      </c>
      <c r="Z5" s="71" t="s">
        <v>277</v>
      </c>
      <c r="AA5" s="125"/>
      <c r="AB5" s="125"/>
      <c r="AC5" s="125"/>
      <c r="AD5" s="125"/>
    </row>
    <row r="6" spans="1:30" ht="43.5" customHeight="1" thickBot="1">
      <c r="A6" s="264" t="s">
        <v>276</v>
      </c>
      <c r="B6" s="482">
        <v>35</v>
      </c>
      <c r="C6" s="351">
        <v>248.60000000000005</v>
      </c>
      <c r="D6" s="351">
        <v>174.40000000000003</v>
      </c>
      <c r="E6" s="351">
        <v>74.2</v>
      </c>
      <c r="F6" s="352">
        <v>100.3</v>
      </c>
      <c r="G6" s="351">
        <v>125.89999999999999</v>
      </c>
      <c r="H6" s="351">
        <v>115.7</v>
      </c>
      <c r="I6" s="351">
        <v>1</v>
      </c>
      <c r="J6" s="351">
        <v>0</v>
      </c>
      <c r="K6" s="351">
        <v>2</v>
      </c>
      <c r="L6" s="351">
        <v>0</v>
      </c>
      <c r="M6" s="353">
        <v>3.8</v>
      </c>
      <c r="N6" s="354">
        <v>231.7</v>
      </c>
      <c r="O6" s="351">
        <v>55.999999999999993</v>
      </c>
      <c r="P6" s="351">
        <v>109.2</v>
      </c>
      <c r="Q6" s="351">
        <v>66.5</v>
      </c>
      <c r="R6" s="487">
        <v>26</v>
      </c>
      <c r="S6" s="351">
        <v>106.60000000000001</v>
      </c>
      <c r="T6" s="351">
        <v>489.51</v>
      </c>
      <c r="U6" s="351">
        <v>93.6</v>
      </c>
      <c r="V6" s="351">
        <v>330.44</v>
      </c>
      <c r="W6" s="351">
        <v>44.87</v>
      </c>
      <c r="X6" s="351">
        <v>2.1</v>
      </c>
      <c r="Y6" s="351">
        <v>471.27</v>
      </c>
      <c r="Z6" s="353">
        <v>211.26888217522662</v>
      </c>
      <c r="AA6" s="125"/>
      <c r="AB6" s="125"/>
      <c r="AC6" s="125"/>
      <c r="AD6" s="125"/>
    </row>
    <row r="7" spans="1:30" ht="43.5" customHeight="1">
      <c r="A7" s="263" t="s">
        <v>162</v>
      </c>
      <c r="B7" s="483">
        <v>2</v>
      </c>
      <c r="C7" s="355">
        <v>11.8</v>
      </c>
      <c r="D7" s="355">
        <v>10.100000000000001</v>
      </c>
      <c r="E7" s="356">
        <v>1.7</v>
      </c>
      <c r="F7" s="356">
        <v>0</v>
      </c>
      <c r="G7" s="356">
        <v>8.5</v>
      </c>
      <c r="H7" s="356">
        <v>3.3</v>
      </c>
      <c r="I7" s="356"/>
      <c r="J7" s="356"/>
      <c r="K7" s="356"/>
      <c r="L7" s="356"/>
      <c r="M7" s="357"/>
      <c r="N7" s="370">
        <v>9.3000000000000007</v>
      </c>
      <c r="O7" s="356">
        <v>0</v>
      </c>
      <c r="P7" s="356">
        <v>9.3000000000000007</v>
      </c>
      <c r="Q7" s="356">
        <v>0</v>
      </c>
      <c r="R7" s="488">
        <v>2</v>
      </c>
      <c r="S7" s="356">
        <v>0</v>
      </c>
      <c r="T7" s="356">
        <v>7.7</v>
      </c>
      <c r="U7" s="356">
        <v>1.5</v>
      </c>
      <c r="V7" s="356">
        <v>6.2</v>
      </c>
      <c r="W7" s="356">
        <v>0</v>
      </c>
      <c r="X7" s="356">
        <v>0</v>
      </c>
      <c r="Y7" s="356">
        <v>7.7</v>
      </c>
      <c r="Z7" s="358">
        <v>82.79569892473117</v>
      </c>
      <c r="AA7" s="125"/>
      <c r="AB7" s="125"/>
      <c r="AC7" s="125"/>
      <c r="AD7" s="125"/>
    </row>
    <row r="8" spans="1:30" ht="43.5" customHeight="1">
      <c r="A8" s="262" t="s">
        <v>176</v>
      </c>
      <c r="B8" s="484">
        <v>6</v>
      </c>
      <c r="C8" s="359">
        <v>13.400000000000002</v>
      </c>
      <c r="D8" s="359">
        <v>0.3</v>
      </c>
      <c r="E8" s="360">
        <v>13.100000000000001</v>
      </c>
      <c r="F8" s="360">
        <v>0</v>
      </c>
      <c r="G8" s="360">
        <v>4.3</v>
      </c>
      <c r="H8" s="360">
        <v>3.3</v>
      </c>
      <c r="I8" s="360"/>
      <c r="J8" s="360"/>
      <c r="K8" s="360">
        <v>2</v>
      </c>
      <c r="L8" s="360"/>
      <c r="M8" s="361">
        <v>3.8</v>
      </c>
      <c r="N8" s="362">
        <v>10.5</v>
      </c>
      <c r="O8" s="360">
        <v>7.8999999999999995</v>
      </c>
      <c r="P8" s="360">
        <v>2.6</v>
      </c>
      <c r="Q8" s="360">
        <v>0</v>
      </c>
      <c r="R8" s="489">
        <v>1</v>
      </c>
      <c r="S8" s="360">
        <v>0</v>
      </c>
      <c r="T8" s="360">
        <v>26.5</v>
      </c>
      <c r="U8" s="360">
        <v>0</v>
      </c>
      <c r="V8" s="360">
        <v>8</v>
      </c>
      <c r="W8" s="360">
        <v>0</v>
      </c>
      <c r="X8" s="360">
        <v>0</v>
      </c>
      <c r="Y8" s="360">
        <v>15.6</v>
      </c>
      <c r="Z8" s="361">
        <v>252.38095238095238</v>
      </c>
      <c r="AA8" s="125"/>
      <c r="AB8" s="125"/>
      <c r="AC8" s="125"/>
      <c r="AD8" s="125"/>
    </row>
    <row r="9" spans="1:30" ht="43.5" customHeight="1">
      <c r="A9" s="262" t="s">
        <v>275</v>
      </c>
      <c r="B9" s="484">
        <v>6</v>
      </c>
      <c r="C9" s="359">
        <v>20.8</v>
      </c>
      <c r="D9" s="359">
        <v>0</v>
      </c>
      <c r="E9" s="359">
        <v>20.8</v>
      </c>
      <c r="F9" s="360">
        <v>0</v>
      </c>
      <c r="G9" s="359">
        <v>15</v>
      </c>
      <c r="H9" s="359">
        <v>5.8</v>
      </c>
      <c r="I9" s="360"/>
      <c r="J9" s="360"/>
      <c r="K9" s="360"/>
      <c r="L9" s="360"/>
      <c r="M9" s="361"/>
      <c r="N9" s="362">
        <v>17.399999999999999</v>
      </c>
      <c r="O9" s="360">
        <v>8.1999999999999993</v>
      </c>
      <c r="P9" s="360">
        <v>9.1999999999999993</v>
      </c>
      <c r="Q9" s="360">
        <v>0</v>
      </c>
      <c r="R9" s="489">
        <v>4</v>
      </c>
      <c r="S9" s="360">
        <v>0</v>
      </c>
      <c r="T9" s="360">
        <v>2.1</v>
      </c>
      <c r="U9" s="360">
        <v>0</v>
      </c>
      <c r="V9" s="360">
        <v>0</v>
      </c>
      <c r="W9" s="360">
        <v>0</v>
      </c>
      <c r="X9" s="360">
        <v>2.1</v>
      </c>
      <c r="Y9" s="360">
        <v>0</v>
      </c>
      <c r="Z9" s="361">
        <v>12.068965517241381</v>
      </c>
      <c r="AA9" s="125"/>
      <c r="AB9" s="125"/>
      <c r="AC9" s="125"/>
      <c r="AD9" s="125"/>
    </row>
    <row r="10" spans="1:30" s="260" customFormat="1" ht="43.5" customHeight="1">
      <c r="A10" s="273" t="s">
        <v>92</v>
      </c>
      <c r="B10" s="485">
        <v>5</v>
      </c>
      <c r="C10" s="359">
        <v>101.3</v>
      </c>
      <c r="D10" s="363">
        <v>65.900000000000006</v>
      </c>
      <c r="E10" s="363">
        <v>35.4</v>
      </c>
      <c r="F10" s="363">
        <v>48</v>
      </c>
      <c r="G10" s="363"/>
      <c r="H10" s="363">
        <v>101.3</v>
      </c>
      <c r="I10" s="363"/>
      <c r="J10" s="363"/>
      <c r="K10" s="363"/>
      <c r="L10" s="363"/>
      <c r="M10" s="364"/>
      <c r="N10" s="362">
        <v>97.6</v>
      </c>
      <c r="O10" s="363">
        <v>16</v>
      </c>
      <c r="P10" s="363">
        <v>46.1</v>
      </c>
      <c r="Q10" s="363">
        <v>35.5</v>
      </c>
      <c r="R10" s="490">
        <v>5</v>
      </c>
      <c r="S10" s="363">
        <v>53.7</v>
      </c>
      <c r="T10" s="360">
        <v>51.84</v>
      </c>
      <c r="U10" s="363">
        <v>0</v>
      </c>
      <c r="V10" s="363">
        <v>50.07</v>
      </c>
      <c r="W10" s="363">
        <v>1.77</v>
      </c>
      <c r="X10" s="363">
        <v>0</v>
      </c>
      <c r="Y10" s="363">
        <v>50.07</v>
      </c>
      <c r="Z10" s="361">
        <v>53.114754098360663</v>
      </c>
      <c r="AA10" s="175"/>
      <c r="AB10" s="175"/>
      <c r="AC10" s="175"/>
      <c r="AD10" s="175"/>
    </row>
    <row r="11" spans="1:30" s="260" customFormat="1" ht="53.25">
      <c r="A11" s="273" t="s">
        <v>165</v>
      </c>
      <c r="B11" s="485"/>
      <c r="C11" s="359"/>
      <c r="D11" s="363"/>
      <c r="E11" s="363"/>
      <c r="F11" s="363"/>
      <c r="G11" s="363"/>
      <c r="H11" s="363"/>
      <c r="I11" s="363"/>
      <c r="J11" s="363"/>
      <c r="K11" s="363"/>
      <c r="L11" s="363"/>
      <c r="M11" s="364"/>
      <c r="N11" s="362"/>
      <c r="O11" s="363"/>
      <c r="P11" s="363"/>
      <c r="Q11" s="363"/>
      <c r="R11" s="490"/>
      <c r="S11" s="363"/>
      <c r="T11" s="360"/>
      <c r="U11" s="363"/>
      <c r="V11" s="363"/>
      <c r="W11" s="363"/>
      <c r="X11" s="363"/>
      <c r="Y11" s="363"/>
      <c r="Z11" s="361"/>
      <c r="AA11" s="175"/>
      <c r="AB11" s="175"/>
      <c r="AC11" s="175"/>
      <c r="AD11" s="175"/>
    </row>
    <row r="12" spans="1:30" s="260" customFormat="1" ht="43.5" customHeight="1">
      <c r="A12" s="273" t="s">
        <v>193</v>
      </c>
      <c r="B12" s="485">
        <v>14</v>
      </c>
      <c r="C12" s="359">
        <v>93.7</v>
      </c>
      <c r="D12" s="363">
        <v>90.7</v>
      </c>
      <c r="E12" s="363">
        <v>3</v>
      </c>
      <c r="F12" s="363">
        <v>46.199999999999996</v>
      </c>
      <c r="G12" s="363">
        <v>90.700000000000017</v>
      </c>
      <c r="H12" s="363">
        <v>2</v>
      </c>
      <c r="I12" s="363">
        <v>1</v>
      </c>
      <c r="J12" s="363"/>
      <c r="K12" s="363"/>
      <c r="L12" s="363"/>
      <c r="M12" s="364"/>
      <c r="N12" s="362">
        <v>85.4</v>
      </c>
      <c r="O12" s="363">
        <v>12.399999999999999</v>
      </c>
      <c r="P12" s="363">
        <v>42</v>
      </c>
      <c r="Q12" s="363">
        <v>31</v>
      </c>
      <c r="R12" s="490">
        <v>12</v>
      </c>
      <c r="S12" s="363">
        <v>49.699999999999996</v>
      </c>
      <c r="T12" s="360">
        <v>381.66999999999996</v>
      </c>
      <c r="U12" s="363">
        <v>92.1</v>
      </c>
      <c r="V12" s="363">
        <v>250.17</v>
      </c>
      <c r="W12" s="363">
        <v>39.4</v>
      </c>
      <c r="X12" s="363">
        <v>0</v>
      </c>
      <c r="Y12" s="363">
        <v>381.9</v>
      </c>
      <c r="Z12" s="361">
        <v>446.9203747072599</v>
      </c>
      <c r="AA12" s="175"/>
      <c r="AB12" s="175"/>
      <c r="AC12" s="175"/>
      <c r="AD12" s="175"/>
    </row>
    <row r="13" spans="1:30" s="260" customFormat="1" ht="56.25" customHeight="1" thickBot="1">
      <c r="A13" s="261" t="s">
        <v>274</v>
      </c>
      <c r="B13" s="486">
        <v>2</v>
      </c>
      <c r="C13" s="365">
        <v>7.6</v>
      </c>
      <c r="D13" s="365">
        <v>7.3999999999999995</v>
      </c>
      <c r="E13" s="365">
        <v>0.2</v>
      </c>
      <c r="F13" s="365">
        <v>6.1</v>
      </c>
      <c r="G13" s="365">
        <v>7.3999999999999995</v>
      </c>
      <c r="H13" s="365"/>
      <c r="I13" s="365"/>
      <c r="J13" s="365"/>
      <c r="K13" s="365"/>
      <c r="L13" s="365"/>
      <c r="M13" s="366"/>
      <c r="N13" s="367">
        <v>11.5</v>
      </c>
      <c r="O13" s="365">
        <v>11.5</v>
      </c>
      <c r="P13" s="365">
        <v>0</v>
      </c>
      <c r="Q13" s="365">
        <v>0</v>
      </c>
      <c r="R13" s="491">
        <v>2</v>
      </c>
      <c r="S13" s="365">
        <v>3.2</v>
      </c>
      <c r="T13" s="368">
        <v>19.7</v>
      </c>
      <c r="U13" s="365">
        <v>0</v>
      </c>
      <c r="V13" s="365">
        <v>16</v>
      </c>
      <c r="W13" s="365">
        <v>3.7</v>
      </c>
      <c r="X13" s="365">
        <v>0</v>
      </c>
      <c r="Y13" s="365">
        <v>16</v>
      </c>
      <c r="Z13" s="369">
        <v>171.30434782608694</v>
      </c>
      <c r="AA13" s="175"/>
      <c r="AB13" s="175"/>
      <c r="AC13" s="175"/>
      <c r="AD13" s="175"/>
    </row>
    <row r="14" spans="1:30" s="171" customFormat="1" ht="17.25">
      <c r="A14" s="94" t="s">
        <v>273</v>
      </c>
      <c r="B14" s="174"/>
      <c r="C14" s="259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2"/>
      <c r="O14" s="172"/>
      <c r="P14" s="172"/>
      <c r="Q14" s="172"/>
      <c r="R14" s="172"/>
      <c r="S14" s="172"/>
      <c r="T14" s="172"/>
      <c r="U14" s="258"/>
    </row>
  </sheetData>
  <mergeCells count="21">
    <mergeCell ref="J4:J5"/>
    <mergeCell ref="K4:K5"/>
    <mergeCell ref="L4:L5"/>
    <mergeCell ref="M4:M5"/>
    <mergeCell ref="O4:O5"/>
    <mergeCell ref="S3:S4"/>
    <mergeCell ref="P4:P5"/>
    <mergeCell ref="A1:E1"/>
    <mergeCell ref="A2:A5"/>
    <mergeCell ref="B2:B5"/>
    <mergeCell ref="C2:M2"/>
    <mergeCell ref="N2:Z2"/>
    <mergeCell ref="C3:E3"/>
    <mergeCell ref="F3:F4"/>
    <mergeCell ref="G3:M3"/>
    <mergeCell ref="R3:R5"/>
    <mergeCell ref="Q4:Q5"/>
    <mergeCell ref="Y3:Y4"/>
    <mergeCell ref="G4:G5"/>
    <mergeCell ref="H4:H5"/>
    <mergeCell ref="I4:I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82" fitToHeight="0" pageOrder="overThenDown" orientation="portrait" r:id="rId1"/>
  <headerFooter scaleWithDoc="0" alignWithMargins="0">
    <oddFooter>&amp;C&amp;"-,標準"&amp;11-&amp;P -</oddFooter>
  </headerFooter>
  <colBreaks count="1" manualBreakCount="1">
    <brk id="13" max="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排水対策（大小麦）⑤</vt:lpstr>
      <vt:lpstr>麦団地状況⑥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'排水対策（大小麦）⑤'!Print_Area</vt:lpstr>
      <vt:lpstr>'麦わら処理状況（大小麦）④'!Print_Area</vt:lpstr>
      <vt:lpstr>麦団地状況⑥!Print_Area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'排水対策（大小麦）⑤'!Print_Titles</vt:lpstr>
      <vt:lpstr>'麦わら処理状況（大小麦）④'!Print_Titles</vt:lpstr>
      <vt:lpstr>麦団地状況⑥!Print_Titles</vt:lpstr>
    </vt:vector>
  </TitlesOfParts>
  <Company>園芸蚕糸課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廣瀬　允康</cp:lastModifiedBy>
  <cp:lastPrinted>2018-11-07T05:09:06Z</cp:lastPrinted>
  <dcterms:created xsi:type="dcterms:W3CDTF">1998-02-19T23:46:41Z</dcterms:created>
  <dcterms:modified xsi:type="dcterms:W3CDTF">2018-12-05T04:52:32Z</dcterms:modified>
</cp:coreProperties>
</file>