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10320" windowHeight="8085" tabRatio="776"/>
  </bookViews>
  <sheets>
    <sheet name="Ⅱ大豆の部" sheetId="19" r:id="rId1"/>
    <sheet name="大豆生産①" sheetId="1" r:id="rId2"/>
    <sheet name="栽培管理状況②" sheetId="5" r:id="rId3"/>
    <sheet name="大豆の検査結果③" sheetId="18" r:id="rId4"/>
    <sheet name="排水対策④" sheetId="4" r:id="rId5"/>
    <sheet name="大豆団地状況⑤ " sheetId="20" r:id="rId6"/>
    <sheet name="乾燥調製施設等設置状況⑥" sheetId="16" r:id="rId7"/>
    <sheet name="地産地消・県外流通状況⑦" sheetId="10" r:id="rId8"/>
    <sheet name="新技術導入状況⑧" sheetId="13" r:id="rId9"/>
  </sheets>
  <definedNames>
    <definedName name="_xlnm.Print_Area" localSheetId="0">Ⅱ大豆の部!$A$1:$G$40</definedName>
    <definedName name="_xlnm.Print_Area" localSheetId="6">乾燥調製施設等設置状況⑥!$D$1:$L$38</definedName>
    <definedName name="_xlnm.Print_Area" localSheetId="2">栽培管理状況②!$A$1:$AR$95</definedName>
    <definedName name="_xlnm.Print_Area" localSheetId="8">新技術導入状況⑧!$A$1:$K$34</definedName>
    <definedName name="_xlnm.Print_Area" localSheetId="3">大豆の検査結果③!$A$1:$S$24</definedName>
    <definedName name="_xlnm.Print_Area" localSheetId="1">大豆生産①!$A$1:$O$91</definedName>
    <definedName name="_xlnm.Print_Area" localSheetId="5">'大豆団地状況⑤ '!$A$1:$O$13</definedName>
    <definedName name="_xlnm.Print_Area" localSheetId="7">地産地消・県外流通状況⑦!$A$1:$J$16</definedName>
    <definedName name="_xlnm.Print_Area" localSheetId="4">排水対策④!$A$1:$J$93</definedName>
    <definedName name="_xlnm.Print_Titles" localSheetId="6">乾燥調製施設等設置状況⑥!$1:$3</definedName>
    <definedName name="_xlnm.Print_Titles" localSheetId="2">栽培管理状況②!$1:$9</definedName>
    <definedName name="_xlnm.Print_Titles" localSheetId="3">大豆の検査結果③!$4:$6</definedName>
    <definedName name="_xlnm.Print_Titles" localSheetId="1">大豆生産①!$1:$6</definedName>
    <definedName name="_xlnm.Print_Titles" localSheetId="5">'大豆団地状況⑤ '!$1:$4</definedName>
    <definedName name="_xlnm.Print_Titles" localSheetId="7">地産地消・県外流通状況⑦!$2:$4</definedName>
    <definedName name="_xlnm.Print_Titles" localSheetId="4">排水対策④!$1:$7</definedName>
  </definedNames>
  <calcPr calcId="145621"/>
</workbook>
</file>

<file path=xl/calcChain.xml><?xml version="1.0" encoding="utf-8"?>
<calcChain xmlns="http://schemas.openxmlformats.org/spreadsheetml/2006/main">
  <c r="D7" i="18" l="1"/>
  <c r="O74" i="1" l="1"/>
  <c r="F111" i="16" l="1"/>
  <c r="E111" i="16"/>
  <c r="G109" i="16" l="1"/>
  <c r="F109" i="16"/>
  <c r="E6" i="13" l="1"/>
  <c r="C5" i="20"/>
  <c r="B5" i="20"/>
  <c r="K43" i="1" l="1"/>
  <c r="K20" i="1"/>
  <c r="K24" i="1"/>
  <c r="K28" i="1"/>
  <c r="K30" i="1"/>
  <c r="K34" i="1"/>
  <c r="K53" i="1"/>
  <c r="K57" i="1"/>
  <c r="K61" i="1"/>
  <c r="K69" i="1"/>
  <c r="K79" i="1"/>
  <c r="K90" i="1"/>
  <c r="K89" i="1"/>
  <c r="L90" i="1"/>
  <c r="L79" i="1"/>
  <c r="L69" i="1"/>
  <c r="L61" i="1"/>
  <c r="L57" i="1"/>
  <c r="L53" i="1"/>
  <c r="L43" i="1"/>
  <c r="L34" i="1"/>
  <c r="L30" i="1"/>
  <c r="L28" i="1"/>
  <c r="L24" i="1"/>
  <c r="L20" i="1"/>
  <c r="N69" i="1"/>
  <c r="N61" i="1"/>
  <c r="N57" i="1"/>
  <c r="N53" i="1"/>
  <c r="N43" i="1"/>
  <c r="N34" i="1"/>
  <c r="N30" i="1"/>
  <c r="N28" i="1"/>
  <c r="N24" i="1"/>
  <c r="N20" i="1"/>
  <c r="N79" i="1"/>
  <c r="N90" i="1"/>
  <c r="D5" i="13" l="1"/>
  <c r="E5" i="13"/>
  <c r="F5" i="13"/>
  <c r="G5" i="13"/>
  <c r="H5" i="13"/>
  <c r="I5" i="13"/>
  <c r="J5" i="13"/>
  <c r="K5" i="13"/>
  <c r="C5" i="13"/>
  <c r="K6" i="13"/>
  <c r="F6" i="13"/>
  <c r="G6" i="13"/>
  <c r="H6" i="13"/>
  <c r="I6" i="13"/>
  <c r="J6" i="13"/>
  <c r="C6" i="13"/>
  <c r="D6" i="13"/>
  <c r="O24" i="1" l="1"/>
  <c r="H14" i="5" l="1"/>
  <c r="E24" i="18" l="1"/>
  <c r="D24" i="18" s="1"/>
  <c r="E23" i="18"/>
  <c r="D23" i="18" s="1"/>
  <c r="E22" i="18"/>
  <c r="D22" i="18" s="1"/>
  <c r="E21" i="18"/>
  <c r="D21" i="18" s="1"/>
  <c r="E20" i="18"/>
  <c r="D20" i="18" s="1"/>
  <c r="E19" i="18"/>
  <c r="D19" i="18" s="1"/>
  <c r="E18" i="18"/>
  <c r="D18" i="18" s="1"/>
  <c r="R11" i="18"/>
  <c r="P11" i="18"/>
  <c r="N11" i="18"/>
  <c r="L11" i="18"/>
  <c r="H11" i="18"/>
  <c r="F11" i="18"/>
  <c r="E10" i="18"/>
  <c r="D10" i="18" s="1"/>
  <c r="E9" i="18"/>
  <c r="D9" i="18" s="1"/>
  <c r="D11" i="18" l="1"/>
  <c r="K10" i="18" s="1"/>
  <c r="D8" i="18"/>
  <c r="Q21" i="18"/>
  <c r="I21" i="18"/>
  <c r="O21" i="18"/>
  <c r="G21" i="18"/>
  <c r="M21" i="18"/>
  <c r="K21" i="18"/>
  <c r="Q18" i="18"/>
  <c r="I18" i="18"/>
  <c r="O18" i="18"/>
  <c r="G18" i="18"/>
  <c r="K18" i="18"/>
  <c r="M18" i="18"/>
  <c r="Q22" i="18"/>
  <c r="I22" i="18"/>
  <c r="O22" i="18"/>
  <c r="G22" i="18"/>
  <c r="M22" i="18"/>
  <c r="K22" i="18"/>
  <c r="Q19" i="18"/>
  <c r="I19" i="18"/>
  <c r="O19" i="18"/>
  <c r="G19" i="18"/>
  <c r="M19" i="18"/>
  <c r="K19" i="18"/>
  <c r="Q24" i="18"/>
  <c r="I24" i="18"/>
  <c r="O24" i="18"/>
  <c r="G24" i="18"/>
  <c r="M24" i="18"/>
  <c r="K24" i="18"/>
  <c r="G10" i="18" l="1"/>
  <c r="Q8" i="18"/>
  <c r="O7" i="18"/>
  <c r="S10" i="18"/>
  <c r="O10" i="18"/>
  <c r="G9" i="18"/>
  <c r="M8" i="18"/>
  <c r="O11" i="18"/>
  <c r="S11" i="18"/>
  <c r="Q11" i="18"/>
  <c r="M7" i="18"/>
  <c r="I10" i="18"/>
  <c r="G11" i="18"/>
  <c r="K11" i="18"/>
  <c r="K7" i="18"/>
  <c r="K8" i="18"/>
  <c r="G8" i="18"/>
  <c r="Q10" i="18"/>
  <c r="O8" i="18"/>
  <c r="S8" i="18"/>
  <c r="I11" i="18"/>
  <c r="S7" i="18"/>
  <c r="O9" i="18"/>
  <c r="Q9" i="18"/>
  <c r="K9" i="18"/>
  <c r="I7" i="18"/>
  <c r="M9" i="18"/>
  <c r="I9" i="18"/>
  <c r="M11" i="18"/>
  <c r="I8" i="18"/>
  <c r="M10" i="18"/>
  <c r="G7" i="18"/>
  <c r="S9" i="18"/>
  <c r="Q7" i="18"/>
  <c r="I31" i="1" l="1"/>
  <c r="E35" i="4"/>
  <c r="N80" i="1" l="1"/>
  <c r="K18" i="13" l="1"/>
  <c r="I18" i="13"/>
  <c r="H18" i="13"/>
  <c r="G18" i="13"/>
  <c r="F18" i="13"/>
  <c r="E18" i="13"/>
  <c r="D18" i="13"/>
  <c r="C18" i="13"/>
  <c r="K17" i="13"/>
  <c r="I17" i="13"/>
  <c r="H17" i="13"/>
  <c r="G17" i="13"/>
  <c r="F17" i="13"/>
  <c r="E17" i="13"/>
  <c r="D17" i="13"/>
  <c r="C17" i="13"/>
  <c r="I39" i="1"/>
  <c r="I35" i="1"/>
  <c r="I36" i="1"/>
  <c r="I37" i="1"/>
  <c r="I38" i="1"/>
  <c r="I40" i="1"/>
  <c r="I41" i="1"/>
  <c r="I42" i="1"/>
  <c r="N89" i="1" l="1"/>
  <c r="J89" i="1"/>
  <c r="AA16" i="5" l="1"/>
  <c r="Z23" i="5"/>
  <c r="AA23" i="5"/>
  <c r="Z27" i="5"/>
  <c r="AA27" i="5"/>
  <c r="Z31" i="5"/>
  <c r="AA31" i="5"/>
  <c r="Z33" i="5"/>
  <c r="AA33" i="5"/>
  <c r="Z37" i="5"/>
  <c r="AA37" i="5"/>
  <c r="Z46" i="5"/>
  <c r="AA46" i="5"/>
  <c r="Z56" i="5"/>
  <c r="Z16" i="5" s="1"/>
  <c r="AA56" i="5"/>
  <c r="Z60" i="5"/>
  <c r="AA60" i="5"/>
  <c r="Z64" i="5"/>
  <c r="AA64" i="5"/>
  <c r="Z72" i="5"/>
  <c r="AA72" i="5"/>
  <c r="Z82" i="5"/>
  <c r="AA82" i="5"/>
  <c r="Z93" i="5"/>
  <c r="Z20" i="5" s="1"/>
  <c r="AA93" i="5"/>
  <c r="AA20" i="5" s="1"/>
  <c r="T23" i="5"/>
  <c r="T27" i="5"/>
  <c r="T31" i="5"/>
  <c r="T33" i="5"/>
  <c r="T37" i="5"/>
  <c r="T46" i="5"/>
  <c r="T56" i="5"/>
  <c r="T16" i="5" s="1"/>
  <c r="T60" i="5"/>
  <c r="T64" i="5"/>
  <c r="T72" i="5"/>
  <c r="T82" i="5"/>
  <c r="T93" i="5"/>
  <c r="T20" i="5" s="1"/>
  <c r="D21" i="4"/>
  <c r="D25" i="4"/>
  <c r="D12" i="4" s="1"/>
  <c r="D29" i="4"/>
  <c r="D31" i="4"/>
  <c r="D35" i="4"/>
  <c r="D44" i="4"/>
  <c r="D54" i="4"/>
  <c r="D14" i="4" s="1"/>
  <c r="D58" i="4"/>
  <c r="D62" i="4"/>
  <c r="D70" i="4"/>
  <c r="D75" i="4"/>
  <c r="D16" i="4" s="1"/>
  <c r="D80" i="4"/>
  <c r="D89" i="4"/>
  <c r="D91" i="4"/>
  <c r="D18" i="4" s="1"/>
  <c r="D17" i="4" l="1"/>
  <c r="AA17" i="5"/>
  <c r="T17" i="5"/>
  <c r="D15" i="4"/>
  <c r="D10" i="4" s="1"/>
  <c r="Z17" i="5"/>
  <c r="D13" i="4"/>
  <c r="T15" i="5"/>
  <c r="Z15" i="5"/>
  <c r="AA15" i="5"/>
  <c r="D9" i="4"/>
  <c r="Z14" i="5"/>
  <c r="AA14" i="5"/>
  <c r="T14" i="5"/>
  <c r="Z11" i="5"/>
  <c r="D11" i="4"/>
  <c r="D8" i="4" l="1"/>
  <c r="AA11" i="5"/>
  <c r="T11" i="5"/>
  <c r="F20" i="5" l="1"/>
  <c r="G20" i="5"/>
  <c r="K20" i="5"/>
  <c r="R20" i="5"/>
  <c r="W20" i="5"/>
  <c r="X20" i="5"/>
  <c r="AD20" i="5"/>
  <c r="AF20" i="5"/>
  <c r="AK20" i="5"/>
  <c r="AO20" i="5"/>
  <c r="H16" i="5"/>
  <c r="M16" i="5"/>
  <c r="R16" i="5"/>
  <c r="U16" i="5"/>
  <c r="AB16" i="5"/>
  <c r="AE16" i="5"/>
  <c r="AJ16" i="5"/>
  <c r="AN16" i="5"/>
  <c r="AO16" i="5"/>
  <c r="J91" i="4"/>
  <c r="J18" i="4" s="1"/>
  <c r="I91" i="4"/>
  <c r="I18" i="4" s="1"/>
  <c r="H91" i="4"/>
  <c r="H18" i="4" s="1"/>
  <c r="G91" i="4"/>
  <c r="G18" i="4" s="1"/>
  <c r="J89" i="4"/>
  <c r="I89" i="4"/>
  <c r="H89" i="4"/>
  <c r="G89" i="4"/>
  <c r="F89" i="4"/>
  <c r="E89" i="4"/>
  <c r="C89" i="4"/>
  <c r="J80" i="4"/>
  <c r="J17" i="4" s="1"/>
  <c r="I80" i="4"/>
  <c r="H80" i="4"/>
  <c r="G80" i="4"/>
  <c r="J75" i="4"/>
  <c r="J16" i="4" s="1"/>
  <c r="I75" i="4"/>
  <c r="I16" i="4" s="1"/>
  <c r="H75" i="4"/>
  <c r="H16" i="4" s="1"/>
  <c r="G75" i="4"/>
  <c r="G16" i="4" s="1"/>
  <c r="C75" i="4"/>
  <c r="C16" i="4" s="1"/>
  <c r="J70" i="4"/>
  <c r="I70" i="4"/>
  <c r="H70" i="4"/>
  <c r="G70" i="4"/>
  <c r="J62" i="4"/>
  <c r="I62" i="4"/>
  <c r="H62" i="4"/>
  <c r="G62" i="4"/>
  <c r="F62" i="4"/>
  <c r="E62" i="4"/>
  <c r="C62" i="4"/>
  <c r="J58" i="4"/>
  <c r="G58" i="4"/>
  <c r="F58" i="4"/>
  <c r="J54" i="4"/>
  <c r="J14" i="4" s="1"/>
  <c r="I54" i="4"/>
  <c r="I14" i="4" s="1"/>
  <c r="H54" i="4"/>
  <c r="H14" i="4" s="1"/>
  <c r="G54" i="4"/>
  <c r="G14" i="4" s="1"/>
  <c r="F54" i="4"/>
  <c r="F14" i="4" s="1"/>
  <c r="E54" i="4"/>
  <c r="E14" i="4" s="1"/>
  <c r="C54" i="4"/>
  <c r="C14" i="4" s="1"/>
  <c r="J44" i="4"/>
  <c r="I44" i="4"/>
  <c r="H44" i="4"/>
  <c r="G44" i="4"/>
  <c r="F44" i="4"/>
  <c r="E44" i="4"/>
  <c r="C44" i="4"/>
  <c r="J35" i="4"/>
  <c r="I35" i="4"/>
  <c r="H35" i="4"/>
  <c r="G35" i="4"/>
  <c r="F35" i="4"/>
  <c r="C35" i="4"/>
  <c r="J31" i="4"/>
  <c r="J13" i="4" s="1"/>
  <c r="I31" i="4"/>
  <c r="H31" i="4"/>
  <c r="J29" i="4"/>
  <c r="I29" i="4"/>
  <c r="H29" i="4"/>
  <c r="G29" i="4"/>
  <c r="F29" i="4"/>
  <c r="E29" i="4"/>
  <c r="C29" i="4"/>
  <c r="J25" i="4"/>
  <c r="I25" i="4"/>
  <c r="H25" i="4"/>
  <c r="G25" i="4"/>
  <c r="F25" i="4"/>
  <c r="E25" i="4"/>
  <c r="C25" i="4"/>
  <c r="J21" i="4"/>
  <c r="I21" i="4"/>
  <c r="H21" i="4"/>
  <c r="G21" i="4"/>
  <c r="F21" i="4"/>
  <c r="E21" i="4"/>
  <c r="C21" i="4"/>
  <c r="AQ93" i="5"/>
  <c r="AQ20" i="5"/>
  <c r="AP93" i="5"/>
  <c r="AO93" i="5"/>
  <c r="AN93" i="5"/>
  <c r="AN20" i="5" s="1"/>
  <c r="AM93" i="5"/>
  <c r="AM20" i="5" s="1"/>
  <c r="AL93" i="5"/>
  <c r="AL20" i="5" s="1"/>
  <c r="AK93" i="5"/>
  <c r="AJ93" i="5"/>
  <c r="AJ20" i="5" s="1"/>
  <c r="AI93" i="5"/>
  <c r="AI20" i="5" s="1"/>
  <c r="AH93" i="5"/>
  <c r="AH20" i="5" s="1"/>
  <c r="AG93" i="5"/>
  <c r="AG20" i="5" s="1"/>
  <c r="AF93" i="5"/>
  <c r="AE93" i="5"/>
  <c r="AE20" i="5" s="1"/>
  <c r="AD93" i="5"/>
  <c r="AC93" i="5"/>
  <c r="AC20" i="5" s="1"/>
  <c r="AB93" i="5"/>
  <c r="AB20" i="5" s="1"/>
  <c r="Y93" i="5"/>
  <c r="Y20" i="5" s="1"/>
  <c r="X93" i="5"/>
  <c r="W93" i="5"/>
  <c r="V93" i="5"/>
  <c r="V20" i="5" s="1"/>
  <c r="U93" i="5"/>
  <c r="U20" i="5" s="1"/>
  <c r="S93" i="5"/>
  <c r="S20" i="5" s="1"/>
  <c r="R93" i="5"/>
  <c r="Q93" i="5"/>
  <c r="Q20" i="5" s="1"/>
  <c r="P93" i="5"/>
  <c r="P20" i="5" s="1"/>
  <c r="O93" i="5"/>
  <c r="O20" i="5" s="1"/>
  <c r="N93" i="5"/>
  <c r="N20" i="5" s="1"/>
  <c r="M93" i="5"/>
  <c r="M20" i="5" s="1"/>
  <c r="L93" i="5"/>
  <c r="L20" i="5" s="1"/>
  <c r="K93" i="5"/>
  <c r="J93" i="5"/>
  <c r="J20" i="5" s="1"/>
  <c r="I93" i="5"/>
  <c r="I20" i="5" s="1"/>
  <c r="H93" i="5"/>
  <c r="H20" i="5" s="1"/>
  <c r="G93" i="5"/>
  <c r="F93" i="5"/>
  <c r="E93" i="5"/>
  <c r="E20" i="5" s="1"/>
  <c r="D93" i="5"/>
  <c r="C93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Y82" i="5"/>
  <c r="X82" i="5"/>
  <c r="W82" i="5"/>
  <c r="V82" i="5"/>
  <c r="U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Y72" i="5"/>
  <c r="X72" i="5"/>
  <c r="W72" i="5"/>
  <c r="V72" i="5"/>
  <c r="U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F17" i="5" s="1"/>
  <c r="E72" i="5"/>
  <c r="D72" i="5"/>
  <c r="C72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Y64" i="5"/>
  <c r="X64" i="5"/>
  <c r="W64" i="5"/>
  <c r="V64" i="5"/>
  <c r="U64" i="5"/>
  <c r="S64" i="5"/>
  <c r="R64" i="5"/>
  <c r="Q64" i="5"/>
  <c r="Q17" i="5" s="1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Y60" i="5"/>
  <c r="X60" i="5"/>
  <c r="W60" i="5"/>
  <c r="V60" i="5"/>
  <c r="U60" i="5"/>
  <c r="S60" i="5"/>
  <c r="R60" i="5"/>
  <c r="Q60" i="5"/>
  <c r="P60" i="5"/>
  <c r="O60" i="5"/>
  <c r="N60" i="5"/>
  <c r="N17" i="5" s="1"/>
  <c r="M60" i="5"/>
  <c r="L60" i="5"/>
  <c r="K60" i="5"/>
  <c r="J60" i="5"/>
  <c r="J17" i="5" s="1"/>
  <c r="I60" i="5"/>
  <c r="H60" i="5"/>
  <c r="G60" i="5"/>
  <c r="F60" i="5"/>
  <c r="E60" i="5"/>
  <c r="D60" i="5"/>
  <c r="C60" i="5"/>
  <c r="AQ56" i="5"/>
  <c r="AP56" i="5"/>
  <c r="AP16" i="5" s="1"/>
  <c r="AO56" i="5"/>
  <c r="AN56" i="5"/>
  <c r="AM56" i="5"/>
  <c r="AM16" i="5" s="1"/>
  <c r="AL56" i="5"/>
  <c r="AL16" i="5" s="1"/>
  <c r="AK56" i="5"/>
  <c r="AK16" i="5" s="1"/>
  <c r="AJ56" i="5"/>
  <c r="AI56" i="5"/>
  <c r="AI16" i="5" s="1"/>
  <c r="AH56" i="5"/>
  <c r="AH16" i="5" s="1"/>
  <c r="AG56" i="5"/>
  <c r="AG16" i="5" s="1"/>
  <c r="AF56" i="5"/>
  <c r="AF16" i="5" s="1"/>
  <c r="AE56" i="5"/>
  <c r="AD56" i="5"/>
  <c r="AD16" i="5" s="1"/>
  <c r="AC56" i="5"/>
  <c r="AC16" i="5" s="1"/>
  <c r="AB56" i="5"/>
  <c r="Y56" i="5"/>
  <c r="Y16" i="5" s="1"/>
  <c r="X56" i="5"/>
  <c r="X16" i="5" s="1"/>
  <c r="W56" i="5"/>
  <c r="W16" i="5" s="1"/>
  <c r="V56" i="5"/>
  <c r="V16" i="5" s="1"/>
  <c r="U56" i="5"/>
  <c r="S56" i="5"/>
  <c r="S16" i="5" s="1"/>
  <c r="R56" i="5"/>
  <c r="Q56" i="5"/>
  <c r="Q16" i="5" s="1"/>
  <c r="P56" i="5"/>
  <c r="P16" i="5" s="1"/>
  <c r="O56" i="5"/>
  <c r="O16" i="5" s="1"/>
  <c r="N56" i="5"/>
  <c r="N16" i="5" s="1"/>
  <c r="M56" i="5"/>
  <c r="L56" i="5"/>
  <c r="L16" i="5" s="1"/>
  <c r="K56" i="5"/>
  <c r="K16" i="5" s="1"/>
  <c r="J56" i="5"/>
  <c r="J16" i="5" s="1"/>
  <c r="I56" i="5"/>
  <c r="I16" i="5" s="1"/>
  <c r="H56" i="5"/>
  <c r="G56" i="5"/>
  <c r="G16" i="5" s="1"/>
  <c r="F56" i="5"/>
  <c r="F16" i="5" s="1"/>
  <c r="E56" i="5"/>
  <c r="D56" i="5"/>
  <c r="C56" i="5"/>
  <c r="C16" i="5" s="1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Y46" i="5"/>
  <c r="X46" i="5"/>
  <c r="W46" i="5"/>
  <c r="V46" i="5"/>
  <c r="U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Y37" i="5"/>
  <c r="X37" i="5"/>
  <c r="W37" i="5"/>
  <c r="V37" i="5"/>
  <c r="U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Q33" i="5"/>
  <c r="AP33" i="5"/>
  <c r="AO33" i="5"/>
  <c r="AN33" i="5"/>
  <c r="AM33" i="5"/>
  <c r="AL33" i="5"/>
  <c r="AK33" i="5"/>
  <c r="AJ33" i="5"/>
  <c r="AJ15" i="5" s="1"/>
  <c r="AI33" i="5"/>
  <c r="AH33" i="5"/>
  <c r="AG33" i="5"/>
  <c r="AF33" i="5"/>
  <c r="AE33" i="5"/>
  <c r="AD33" i="5"/>
  <c r="AC33" i="5"/>
  <c r="AB33" i="5"/>
  <c r="Y33" i="5"/>
  <c r="X33" i="5"/>
  <c r="W33" i="5"/>
  <c r="V33" i="5"/>
  <c r="V15" i="5" s="1"/>
  <c r="U33" i="5"/>
  <c r="S33" i="5"/>
  <c r="R33" i="5"/>
  <c r="Q33" i="5"/>
  <c r="Q15" i="5" s="1"/>
  <c r="P33" i="5"/>
  <c r="O33" i="5"/>
  <c r="N33" i="5"/>
  <c r="M33" i="5"/>
  <c r="L33" i="5"/>
  <c r="K33" i="5"/>
  <c r="J33" i="5"/>
  <c r="I33" i="5"/>
  <c r="I15" i="5" s="1"/>
  <c r="H33" i="5"/>
  <c r="G33" i="5"/>
  <c r="F33" i="5"/>
  <c r="E33" i="5"/>
  <c r="E15" i="5" s="1"/>
  <c r="D33" i="5"/>
  <c r="C33" i="5"/>
  <c r="AQ31" i="5"/>
  <c r="AP31" i="5"/>
  <c r="AO31" i="5"/>
  <c r="AN31" i="5"/>
  <c r="AM31" i="5"/>
  <c r="AL31" i="5"/>
  <c r="AL14" i="5" s="1"/>
  <c r="AK31" i="5"/>
  <c r="AJ31" i="5"/>
  <c r="AI31" i="5"/>
  <c r="AH31" i="5"/>
  <c r="AG31" i="5"/>
  <c r="AF31" i="5"/>
  <c r="AE31" i="5"/>
  <c r="AD31" i="5"/>
  <c r="AC31" i="5"/>
  <c r="AB31" i="5"/>
  <c r="Y31" i="5"/>
  <c r="X31" i="5"/>
  <c r="W31" i="5"/>
  <c r="V31" i="5"/>
  <c r="U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Y27" i="5"/>
  <c r="X27" i="5"/>
  <c r="W27" i="5"/>
  <c r="V27" i="5"/>
  <c r="U27" i="5"/>
  <c r="S27" i="5"/>
  <c r="R27" i="5"/>
  <c r="Q27" i="5"/>
  <c r="P27" i="5"/>
  <c r="O27" i="5"/>
  <c r="N27" i="5"/>
  <c r="M27" i="5"/>
  <c r="L27" i="5"/>
  <c r="K27" i="5"/>
  <c r="J27" i="5"/>
  <c r="I27" i="5"/>
  <c r="I14" i="5" s="1"/>
  <c r="H27" i="5"/>
  <c r="G27" i="5"/>
  <c r="F27" i="5"/>
  <c r="E27" i="5"/>
  <c r="D27" i="5"/>
  <c r="D14" i="5" s="1"/>
  <c r="C27" i="5"/>
  <c r="AQ23" i="5"/>
  <c r="AP23" i="5"/>
  <c r="AO23" i="5"/>
  <c r="AO14" i="5" s="1"/>
  <c r="AN23" i="5"/>
  <c r="AM23" i="5"/>
  <c r="AL23" i="5"/>
  <c r="AK23" i="5"/>
  <c r="AJ23" i="5"/>
  <c r="AI23" i="5"/>
  <c r="AH23" i="5"/>
  <c r="AH14" i="5" s="1"/>
  <c r="AG23" i="5"/>
  <c r="AF23" i="5"/>
  <c r="AE23" i="5"/>
  <c r="AD23" i="5"/>
  <c r="AD14" i="5" s="1"/>
  <c r="AC23" i="5"/>
  <c r="AB23" i="5"/>
  <c r="Y23" i="5"/>
  <c r="X23" i="5"/>
  <c r="W23" i="5"/>
  <c r="V23" i="5"/>
  <c r="U23" i="5"/>
  <c r="S23" i="5"/>
  <c r="R23" i="5"/>
  <c r="Q23" i="5"/>
  <c r="P23" i="5"/>
  <c r="O23" i="5"/>
  <c r="N23" i="5"/>
  <c r="M23" i="5"/>
  <c r="L23" i="5"/>
  <c r="K23" i="5"/>
  <c r="J23" i="5"/>
  <c r="J14" i="5" s="1"/>
  <c r="I23" i="5"/>
  <c r="H23" i="5"/>
  <c r="G23" i="5"/>
  <c r="F23" i="5"/>
  <c r="F14" i="5" s="1"/>
  <c r="E23" i="5"/>
  <c r="D23" i="5"/>
  <c r="C23" i="5"/>
  <c r="G15" i="1"/>
  <c r="I89" i="1"/>
  <c r="I90" i="1" s="1"/>
  <c r="I17" i="1" s="1"/>
  <c r="O90" i="1"/>
  <c r="O17" i="1" s="1"/>
  <c r="M90" i="1"/>
  <c r="M17" i="1" s="1"/>
  <c r="J90" i="1"/>
  <c r="J17" i="1" s="1"/>
  <c r="H90" i="1"/>
  <c r="H17" i="1" s="1"/>
  <c r="G90" i="1"/>
  <c r="G17" i="1" s="1"/>
  <c r="F90" i="1"/>
  <c r="F17" i="1" s="1"/>
  <c r="E90" i="1"/>
  <c r="E17" i="1" s="1"/>
  <c r="D90" i="1"/>
  <c r="D17" i="1" s="1"/>
  <c r="C90" i="1"/>
  <c r="C17" i="1" s="1"/>
  <c r="L17" i="1" s="1"/>
  <c r="I87" i="1"/>
  <c r="I86" i="1"/>
  <c r="I85" i="1"/>
  <c r="I84" i="1"/>
  <c r="I82" i="1"/>
  <c r="I81" i="1"/>
  <c r="I80" i="1"/>
  <c r="I78" i="1"/>
  <c r="I77" i="1"/>
  <c r="I76" i="1"/>
  <c r="I75" i="1"/>
  <c r="O79" i="1"/>
  <c r="M79" i="1"/>
  <c r="J79" i="1"/>
  <c r="H79" i="1"/>
  <c r="G79" i="1"/>
  <c r="F79" i="1"/>
  <c r="E79" i="1"/>
  <c r="D79" i="1"/>
  <c r="C79" i="1"/>
  <c r="I70" i="1"/>
  <c r="I68" i="1"/>
  <c r="I67" i="1"/>
  <c r="I66" i="1"/>
  <c r="I65" i="1"/>
  <c r="I64" i="1"/>
  <c r="I63" i="1"/>
  <c r="I62" i="1"/>
  <c r="O69" i="1"/>
  <c r="M69" i="1"/>
  <c r="J69" i="1"/>
  <c r="H69" i="1"/>
  <c r="G69" i="1"/>
  <c r="F69" i="1"/>
  <c r="E69" i="1"/>
  <c r="D69" i="1"/>
  <c r="C69" i="1"/>
  <c r="I60" i="1"/>
  <c r="I59" i="1"/>
  <c r="I58" i="1"/>
  <c r="H61" i="1"/>
  <c r="G61" i="1"/>
  <c r="F61" i="1"/>
  <c r="E61" i="1"/>
  <c r="D61" i="1"/>
  <c r="C61" i="1"/>
  <c r="H57" i="1"/>
  <c r="G57" i="1"/>
  <c r="F57" i="1"/>
  <c r="E57" i="1"/>
  <c r="D57" i="1"/>
  <c r="I52" i="1"/>
  <c r="I51" i="1"/>
  <c r="I50" i="1"/>
  <c r="I49" i="1"/>
  <c r="I48" i="1"/>
  <c r="I47" i="1"/>
  <c r="I46" i="1"/>
  <c r="I45" i="1"/>
  <c r="I44" i="1"/>
  <c r="C53" i="1"/>
  <c r="M43" i="1"/>
  <c r="O43" i="1"/>
  <c r="J43" i="1"/>
  <c r="H43" i="1"/>
  <c r="G43" i="1"/>
  <c r="F43" i="1"/>
  <c r="E43" i="1"/>
  <c r="D43" i="1"/>
  <c r="C43" i="1"/>
  <c r="I33" i="1"/>
  <c r="I32" i="1"/>
  <c r="M34" i="1"/>
  <c r="O34" i="1"/>
  <c r="J34" i="1"/>
  <c r="H34" i="1"/>
  <c r="G34" i="1"/>
  <c r="F34" i="1"/>
  <c r="E34" i="1"/>
  <c r="D34" i="1"/>
  <c r="C34" i="1"/>
  <c r="I29" i="1"/>
  <c r="I30" i="1" s="1"/>
  <c r="O30" i="1"/>
  <c r="M30" i="1"/>
  <c r="J30" i="1"/>
  <c r="H30" i="1"/>
  <c r="G30" i="1"/>
  <c r="F30" i="1"/>
  <c r="E30" i="1"/>
  <c r="D30" i="1"/>
  <c r="C30" i="1"/>
  <c r="I27" i="1"/>
  <c r="I26" i="1"/>
  <c r="I25" i="1"/>
  <c r="O28" i="1"/>
  <c r="M28" i="1"/>
  <c r="J28" i="1"/>
  <c r="H28" i="1"/>
  <c r="G28" i="1"/>
  <c r="F28" i="1"/>
  <c r="E28" i="1"/>
  <c r="D28" i="1"/>
  <c r="C28" i="1"/>
  <c r="M24" i="1"/>
  <c r="I23" i="1"/>
  <c r="I22" i="1"/>
  <c r="I21" i="1"/>
  <c r="J24" i="1"/>
  <c r="H24" i="1"/>
  <c r="G24" i="1"/>
  <c r="F24" i="1"/>
  <c r="E24" i="1"/>
  <c r="D24" i="1"/>
  <c r="C24" i="1"/>
  <c r="O20" i="1"/>
  <c r="M20" i="1"/>
  <c r="M11" i="1" s="1"/>
  <c r="I19" i="1"/>
  <c r="I18" i="1"/>
  <c r="J20" i="1"/>
  <c r="H20" i="1"/>
  <c r="G20" i="1"/>
  <c r="F20" i="1"/>
  <c r="F11" i="1" s="1"/>
  <c r="E20" i="1"/>
  <c r="D20" i="1"/>
  <c r="C20" i="1"/>
  <c r="C11" i="1" s="1"/>
  <c r="J15" i="1"/>
  <c r="H15" i="1"/>
  <c r="F15" i="1"/>
  <c r="E15" i="1"/>
  <c r="D15" i="1"/>
  <c r="C15" i="1"/>
  <c r="I73" i="1"/>
  <c r="I72" i="1"/>
  <c r="O61" i="1"/>
  <c r="M61" i="1"/>
  <c r="J61" i="1"/>
  <c r="O57" i="1"/>
  <c r="M57" i="1"/>
  <c r="J57" i="1"/>
  <c r="C57" i="1"/>
  <c r="I56" i="1"/>
  <c r="I55" i="1"/>
  <c r="I54" i="1"/>
  <c r="O53" i="1"/>
  <c r="O13" i="1" s="1"/>
  <c r="M53" i="1"/>
  <c r="M13" i="1" s="1"/>
  <c r="J53" i="1"/>
  <c r="J13" i="1" s="1"/>
  <c r="H53" i="1"/>
  <c r="H13" i="1" s="1"/>
  <c r="G53" i="1"/>
  <c r="G13" i="1" s="1"/>
  <c r="F53" i="1"/>
  <c r="F13" i="1" s="1"/>
  <c r="E53" i="1"/>
  <c r="E13" i="1" s="1"/>
  <c r="D53" i="1"/>
  <c r="D13" i="1" s="1"/>
  <c r="C13" i="1"/>
  <c r="O14" i="5"/>
  <c r="I58" i="4"/>
  <c r="H58" i="4"/>
  <c r="E58" i="4"/>
  <c r="C58" i="4"/>
  <c r="D16" i="5"/>
  <c r="E75" i="4"/>
  <c r="E16" i="4" s="1"/>
  <c r="F75" i="4"/>
  <c r="F16" i="4" s="1"/>
  <c r="AQ16" i="5"/>
  <c r="E16" i="5"/>
  <c r="AQ14" i="5"/>
  <c r="X14" i="5"/>
  <c r="AP20" i="5"/>
  <c r="D20" i="5"/>
  <c r="G31" i="4"/>
  <c r="F91" i="4"/>
  <c r="F18" i="4" s="1"/>
  <c r="E91" i="4"/>
  <c r="E18" i="4" s="1"/>
  <c r="C91" i="4"/>
  <c r="C18" i="4" s="1"/>
  <c r="F80" i="4"/>
  <c r="E80" i="4"/>
  <c r="E17" i="4" s="1"/>
  <c r="C80" i="4"/>
  <c r="F70" i="4"/>
  <c r="E70" i="4"/>
  <c r="C70" i="4"/>
  <c r="F31" i="4"/>
  <c r="E31" i="4"/>
  <c r="C31" i="4"/>
  <c r="C20" i="5"/>
  <c r="V14" i="5"/>
  <c r="C14" i="5"/>
  <c r="O15" i="1" l="1"/>
  <c r="M15" i="1"/>
  <c r="E11" i="4"/>
  <c r="I17" i="4"/>
  <c r="M15" i="5"/>
  <c r="AN15" i="5"/>
  <c r="AO15" i="5"/>
  <c r="F15" i="5"/>
  <c r="F11" i="5" s="1"/>
  <c r="AG15" i="5"/>
  <c r="L15" i="5"/>
  <c r="E15" i="4"/>
  <c r="E10" i="4" s="1"/>
  <c r="R17" i="5"/>
  <c r="W17" i="5"/>
  <c r="AC17" i="5"/>
  <c r="AG17" i="5"/>
  <c r="AK17" i="5"/>
  <c r="AO17" i="5"/>
  <c r="M14" i="1"/>
  <c r="I11" i="4"/>
  <c r="I15" i="4"/>
  <c r="I10" i="4" s="1"/>
  <c r="J15" i="4"/>
  <c r="J10" i="4" s="1"/>
  <c r="D17" i="5"/>
  <c r="H17" i="5"/>
  <c r="L17" i="5"/>
  <c r="P17" i="5"/>
  <c r="U17" i="5"/>
  <c r="Y17" i="5"/>
  <c r="AE17" i="5"/>
  <c r="AI17" i="5"/>
  <c r="AM17" i="5"/>
  <c r="AQ17" i="5"/>
  <c r="E17" i="5"/>
  <c r="I17" i="5"/>
  <c r="M17" i="5"/>
  <c r="V17" i="5"/>
  <c r="AB17" i="5"/>
  <c r="AF17" i="5"/>
  <c r="AJ17" i="5"/>
  <c r="AN17" i="5"/>
  <c r="C14" i="1"/>
  <c r="F15" i="4"/>
  <c r="F10" i="4" s="1"/>
  <c r="C17" i="5"/>
  <c r="G17" i="5"/>
  <c r="AD17" i="5"/>
  <c r="G13" i="4"/>
  <c r="AB15" i="5"/>
  <c r="AF15" i="5"/>
  <c r="J15" i="5"/>
  <c r="N15" i="5"/>
  <c r="R15" i="5"/>
  <c r="W15" i="5"/>
  <c r="AC15" i="5"/>
  <c r="G15" i="5"/>
  <c r="S15" i="5"/>
  <c r="S11" i="5" s="1"/>
  <c r="AH15" i="5"/>
  <c r="AL15" i="5"/>
  <c r="D12" i="1"/>
  <c r="D8" i="1" s="1"/>
  <c r="C13" i="4"/>
  <c r="E13" i="4"/>
  <c r="I13" i="4"/>
  <c r="AL11" i="5"/>
  <c r="H15" i="5"/>
  <c r="P15" i="5"/>
  <c r="P11" i="5" s="1"/>
  <c r="U15" i="5"/>
  <c r="Y15" i="5"/>
  <c r="AE15" i="5"/>
  <c r="AI15" i="5"/>
  <c r="AI11" i="5" s="1"/>
  <c r="AQ15" i="5"/>
  <c r="AQ11" i="5" s="1"/>
  <c r="C15" i="5"/>
  <c r="C11" i="5" s="1"/>
  <c r="X15" i="5"/>
  <c r="X11" i="5" s="1"/>
  <c r="AD15" i="5"/>
  <c r="AD11" i="5" s="1"/>
  <c r="AP15" i="5"/>
  <c r="F12" i="1"/>
  <c r="F8" i="1" s="1"/>
  <c r="H13" i="4"/>
  <c r="F13" i="4"/>
  <c r="F9" i="4" s="1"/>
  <c r="V11" i="5"/>
  <c r="D15" i="5"/>
  <c r="K15" i="5"/>
  <c r="K11" i="5" s="1"/>
  <c r="O15" i="5"/>
  <c r="O11" i="5" s="1"/>
  <c r="AO11" i="5"/>
  <c r="D11" i="5"/>
  <c r="AM15" i="5"/>
  <c r="G14" i="5"/>
  <c r="K14" i="5"/>
  <c r="S14" i="5"/>
  <c r="AP14" i="5"/>
  <c r="O11" i="1"/>
  <c r="G12" i="4"/>
  <c r="G9" i="4" s="1"/>
  <c r="F12" i="4"/>
  <c r="J12" i="4"/>
  <c r="J9" i="4" s="1"/>
  <c r="C12" i="4"/>
  <c r="H12" i="4"/>
  <c r="E14" i="5"/>
  <c r="M14" i="5"/>
  <c r="Q14" i="5"/>
  <c r="Q11" i="5" s="1"/>
  <c r="AB14" i="5"/>
  <c r="AF14" i="5"/>
  <c r="AJ14" i="5"/>
  <c r="AN14" i="5"/>
  <c r="AN11" i="5" s="1"/>
  <c r="L14" i="5"/>
  <c r="P14" i="5"/>
  <c r="U14" i="5"/>
  <c r="Y14" i="5"/>
  <c r="AE14" i="5"/>
  <c r="AI14" i="5"/>
  <c r="AM14" i="5"/>
  <c r="AM11" i="5" s="1"/>
  <c r="H11" i="1"/>
  <c r="W14" i="5"/>
  <c r="W11" i="5" s="1"/>
  <c r="AC14" i="5"/>
  <c r="AC11" i="5" s="1"/>
  <c r="AG14" i="5"/>
  <c r="AK14" i="5"/>
  <c r="M11" i="5"/>
  <c r="N14" i="5"/>
  <c r="N11" i="5" s="1"/>
  <c r="R14" i="5"/>
  <c r="R11" i="5" s="1"/>
  <c r="J11" i="5"/>
  <c r="L11" i="1"/>
  <c r="J11" i="4"/>
  <c r="G17" i="4"/>
  <c r="G11" i="4" s="1"/>
  <c r="G15" i="4"/>
  <c r="G10" i="4" s="1"/>
  <c r="F17" i="4"/>
  <c r="E12" i="4"/>
  <c r="I12" i="4"/>
  <c r="N13" i="1"/>
  <c r="D11" i="1"/>
  <c r="O12" i="1"/>
  <c r="H14" i="1"/>
  <c r="E11" i="1"/>
  <c r="I24" i="1"/>
  <c r="C12" i="1"/>
  <c r="C8" i="1" s="1"/>
  <c r="E14" i="1"/>
  <c r="I53" i="1"/>
  <c r="I13" i="1" s="1"/>
  <c r="K13" i="1" s="1"/>
  <c r="D14" i="1"/>
  <c r="L13" i="1"/>
  <c r="I20" i="1"/>
  <c r="M12" i="1"/>
  <c r="M8" i="1" s="1"/>
  <c r="I43" i="1"/>
  <c r="I28" i="1"/>
  <c r="I11" i="1" s="1"/>
  <c r="I79" i="1"/>
  <c r="K17" i="1"/>
  <c r="J12" i="1"/>
  <c r="I34" i="1"/>
  <c r="F14" i="1"/>
  <c r="J14" i="1"/>
  <c r="J11" i="1"/>
  <c r="I57" i="1"/>
  <c r="O14" i="1"/>
  <c r="G12" i="1"/>
  <c r="G14" i="1"/>
  <c r="C15" i="4"/>
  <c r="C10" i="4" s="1"/>
  <c r="I69" i="1"/>
  <c r="K17" i="5"/>
  <c r="O17" i="5"/>
  <c r="S17" i="5"/>
  <c r="X17" i="5"/>
  <c r="AH17" i="5"/>
  <c r="AL17" i="5"/>
  <c r="AP17" i="5"/>
  <c r="AH11" i="5"/>
  <c r="F11" i="4"/>
  <c r="E12" i="1"/>
  <c r="E8" i="1" s="1"/>
  <c r="H12" i="1"/>
  <c r="AP11" i="5"/>
  <c r="N17" i="1"/>
  <c r="L11" i="5"/>
  <c r="AG11" i="5"/>
  <c r="I11" i="5"/>
  <c r="C17" i="4"/>
  <c r="C11" i="4" s="1"/>
  <c r="E11" i="5"/>
  <c r="AK15" i="5"/>
  <c r="AJ11" i="5"/>
  <c r="G11" i="1"/>
  <c r="G8" i="1" s="1"/>
  <c r="I61" i="1"/>
  <c r="AF11" i="5"/>
  <c r="H17" i="4"/>
  <c r="H11" i="4" s="1"/>
  <c r="H15" i="4"/>
  <c r="H10" i="4" s="1"/>
  <c r="I15" i="1" l="1"/>
  <c r="U11" i="5"/>
  <c r="L14" i="1"/>
  <c r="N14" i="1"/>
  <c r="F8" i="4"/>
  <c r="I9" i="4"/>
  <c r="I8" i="4" s="1"/>
  <c r="AB11" i="5"/>
  <c r="H11" i="5"/>
  <c r="Y11" i="5"/>
  <c r="G11" i="5"/>
  <c r="C9" i="4"/>
  <c r="C8" i="4" s="1"/>
  <c r="E9" i="4"/>
  <c r="E8" i="4" s="1"/>
  <c r="H9" i="4"/>
  <c r="H8" i="4" s="1"/>
  <c r="AE11" i="5"/>
  <c r="J8" i="4"/>
  <c r="L12" i="1"/>
  <c r="O8" i="1"/>
  <c r="N11" i="1"/>
  <c r="AK11" i="5"/>
  <c r="H8" i="1"/>
  <c r="G8" i="4"/>
  <c r="O9" i="1"/>
  <c r="L8" i="1"/>
  <c r="J8" i="1"/>
  <c r="N12" i="1"/>
  <c r="I12" i="1"/>
  <c r="K12" i="1" s="1"/>
  <c r="I14" i="1"/>
  <c r="K14" i="1" s="1"/>
  <c r="K11" i="1"/>
  <c r="O7" i="1" l="1"/>
  <c r="N8" i="1"/>
  <c r="I8" i="1"/>
  <c r="K8" i="1" l="1"/>
</calcChain>
</file>

<file path=xl/sharedStrings.xml><?xml version="1.0" encoding="utf-8"?>
<sst xmlns="http://schemas.openxmlformats.org/spreadsheetml/2006/main" count="1585" uniqueCount="466">
  <si>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</si>
  <si>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</si>
  <si>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</si>
  <si>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</si>
  <si>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</si>
  <si>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いわき</t>
    <phoneticPr fontId="9"/>
  </si>
  <si>
    <t>内訳（ｔ）</t>
    <rPh sb="0" eb="1">
      <t>ウチ</t>
    </rPh>
    <rPh sb="1" eb="2">
      <t>ヤク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</si>
  <si>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</si>
  <si>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</si>
  <si>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</si>
  <si>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</si>
  <si>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</si>
  <si>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</si>
  <si>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</si>
  <si>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</si>
  <si>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</si>
  <si>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無人ヘリ</t>
    <rPh sb="0" eb="2">
      <t>ムジン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</si>
  <si>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</si>
  <si>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</si>
  <si>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</si>
  <si>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</si>
  <si>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</si>
  <si>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</si>
  <si>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</si>
  <si>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</si>
  <si>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</si>
  <si>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　単　作</t>
    <rPh sb="1" eb="2">
      <t>タン</t>
    </rPh>
    <rPh sb="3" eb="4">
      <t>サク</t>
    </rPh>
    <phoneticPr fontId="9"/>
  </si>
  <si>
    <t>　１年２作</t>
    <rPh sb="2" eb="3">
      <t>ネン</t>
    </rPh>
    <rPh sb="4" eb="5">
      <t>サク</t>
    </rPh>
    <phoneticPr fontId="9"/>
  </si>
  <si>
    <t>　２年３作</t>
    <rPh sb="2" eb="3">
      <t>ネン</t>
    </rPh>
    <rPh sb="4" eb="5">
      <t>サク</t>
    </rPh>
    <phoneticPr fontId="9"/>
  </si>
  <si>
    <t>国・県・
市町村単独・自己資金の別</t>
    <rPh sb="0" eb="1">
      <t>クニ</t>
    </rPh>
    <rPh sb="2" eb="3">
      <t>ケン</t>
    </rPh>
    <rPh sb="5" eb="8">
      <t>シチョウソン</t>
    </rPh>
    <rPh sb="8" eb="10">
      <t>タンドク</t>
    </rPh>
    <rPh sb="11" eb="13">
      <t>ジコ</t>
    </rPh>
    <rPh sb="13" eb="15">
      <t>シキン</t>
    </rPh>
    <rPh sb="16" eb="17">
      <t>ベツ</t>
    </rPh>
    <phoneticPr fontId="11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</si>
  <si>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</si>
  <si>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</si>
  <si>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9"/>
  </si>
  <si>
    <t>双葉</t>
    <rPh sb="0" eb="2">
      <t>フタバ</t>
    </rPh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</si>
  <si>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</si>
  <si>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</si>
  <si>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</si>
  <si>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</si>
  <si>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</si>
  <si>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</si>
  <si>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</si>
  <si>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</si>
  <si>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</si>
  <si>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>ﾀﾁﾅｶﾞﾊ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</si>
  <si>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</si>
  <si>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</si>
  <si>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</si>
  <si>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</si>
  <si>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</si>
  <si>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</si>
  <si>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</si>
  <si>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</si>
  <si>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</si>
  <si>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</si>
  <si>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</si>
  <si>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</si>
  <si>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</si>
  <si>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</si>
  <si>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</si>
  <si>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</si>
  <si>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</si>
  <si>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</si>
  <si>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</si>
  <si>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</si>
  <si>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</si>
  <si>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</si>
  <si>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</si>
  <si>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</si>
  <si>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</si>
  <si>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</si>
  <si>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</si>
  <si>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</si>
  <si>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</si>
  <si>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</si>
  <si>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　手刈り
　カッター</t>
    <rPh sb="1" eb="2">
      <t>テ</t>
    </rPh>
    <rPh sb="2" eb="3">
      <t>ガ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</si>
  <si>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</si>
  <si>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</si>
  <si>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</si>
  <si>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</si>
  <si>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</si>
  <si>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</si>
  <si>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</si>
  <si>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</si>
  <si>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</si>
  <si>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</si>
  <si>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</si>
  <si>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</si>
  <si>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</si>
  <si>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導　入　事　業　名</t>
    <rPh sb="0" eb="1">
      <t>ミチビク</t>
    </rPh>
    <rPh sb="2" eb="3">
      <t>イリ</t>
    </rPh>
    <rPh sb="4" eb="5">
      <t>コト</t>
    </rPh>
    <rPh sb="6" eb="7">
      <t>ギョウ</t>
    </rPh>
    <rPh sb="8" eb="9">
      <t>メイ</t>
    </rPh>
    <phoneticPr fontId="9"/>
  </si>
  <si>
    <t>事　業　名</t>
    <rPh sb="0" eb="1">
      <t>コト</t>
    </rPh>
    <rPh sb="2" eb="3">
      <t>ギョウ</t>
    </rPh>
    <rPh sb="4" eb="5">
      <t>メイ</t>
    </rPh>
    <phoneticPr fontId="9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</si>
  <si>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</si>
  <si>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</si>
  <si>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</si>
  <si>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</si>
  <si>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</si>
  <si>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</si>
  <si>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</si>
  <si>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</si>
  <si>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</si>
  <si>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</si>
  <si>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</si>
  <si>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</si>
  <si>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</si>
  <si>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</si>
  <si>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</si>
  <si>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</si>
  <si>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</si>
  <si>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</si>
  <si>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</si>
  <si>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</si>
  <si>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</si>
  <si>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</si>
  <si>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</si>
  <si>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安達</t>
    <rPh sb="0" eb="2">
      <t>アダチ</t>
    </rPh>
    <phoneticPr fontId="9"/>
  </si>
  <si>
    <t>県中</t>
    <rPh sb="0" eb="1">
      <t>ケン</t>
    </rPh>
    <rPh sb="1" eb="2">
      <t>チュウ</t>
    </rPh>
    <phoneticPr fontId="9"/>
  </si>
  <si>
    <t>田村</t>
    <rPh sb="0" eb="1">
      <t>タ</t>
    </rPh>
    <rPh sb="1" eb="2">
      <t>ムラ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</si>
  <si>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</si>
  <si>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</si>
  <si>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</si>
  <si>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</si>
  <si>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</si>
  <si>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</si>
  <si>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極小粒</t>
    <rPh sb="0" eb="1">
      <t>ゴク</t>
    </rPh>
    <rPh sb="1" eb="3">
      <t>ショウリュウ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</si>
  <si>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</si>
  <si>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</si>
  <si>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</si>
  <si>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(%)</t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</si>
  <si>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</si>
  <si>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</si>
  <si>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</si>
  <si>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</si>
  <si>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</si>
  <si>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</si>
  <si>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</si>
  <si>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</si>
  <si>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</si>
  <si>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</si>
  <si>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</si>
  <si>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</si>
  <si>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</si>
  <si>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</si>
  <si>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</si>
  <si>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</si>
  <si>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</si>
  <si>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</si>
  <si>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相双</t>
    <rPh sb="0" eb="2">
      <t>ソウソウ</t>
    </rPh>
    <phoneticPr fontId="3"/>
  </si>
  <si>
    <t>双葉</t>
    <rPh sb="0" eb="2">
      <t>フタバ</t>
    </rPh>
    <phoneticPr fontId="3"/>
  </si>
  <si>
    <t>いわき</t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</si>
  <si>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</si>
  <si>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</si>
  <si>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</si>
  <si>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</si>
  <si>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</si>
  <si>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</si>
  <si>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</si>
  <si>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　</t>
    <phoneticPr fontId="3"/>
  </si>
  <si>
    <t>同 左 品 種 別 面 積</t>
    <phoneticPr fontId="3"/>
  </si>
  <si>
    <t>ふくいぶき</t>
    <phoneticPr fontId="3"/>
  </si>
  <si>
    <t>おおすず</t>
    <phoneticPr fontId="3"/>
  </si>
  <si>
    <t>あやこがね</t>
    <phoneticPr fontId="3"/>
  </si>
  <si>
    <t>コスズ</t>
    <phoneticPr fontId="3"/>
  </si>
  <si>
    <t>ブロックローテーションの
実施</t>
    <phoneticPr fontId="9"/>
  </si>
  <si>
    <t>（動　力）</t>
    <phoneticPr fontId="3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</si>
  <si>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</si>
  <si>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</si>
  <si>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</si>
  <si>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</si>
  <si>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</si>
  <si>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</si>
  <si>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輪作体系別面積</t>
    <phoneticPr fontId="3"/>
  </si>
  <si>
    <t>喜多方</t>
  </si>
  <si>
    <t>会津坂下</t>
  </si>
  <si>
    <t>相双</t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</si>
  <si>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</si>
  <si>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</si>
  <si>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</si>
  <si>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</si>
  <si>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</si>
  <si>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</si>
  <si>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</si>
  <si>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（ｔ）</t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</si>
  <si>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</si>
  <si>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</si>
  <si>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</si>
  <si>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</si>
  <si>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</si>
  <si>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</si>
  <si>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</si>
  <si>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</si>
  <si>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</si>
  <si>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</si>
  <si>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</si>
  <si>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</si>
  <si>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</si>
  <si>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管理ビークル利用</t>
    <rPh sb="0" eb="2">
      <t>カンリ</t>
    </rPh>
    <rPh sb="6" eb="8">
      <t>リヨウ</t>
    </rPh>
    <phoneticPr fontId="9"/>
  </si>
  <si>
    <t>(ha)</t>
    <phoneticPr fontId="9"/>
  </si>
  <si>
    <t>(ha)</t>
    <phoneticPr fontId="9"/>
  </si>
  <si>
    <t>かん水実施面積</t>
    <rPh sb="2" eb="3">
      <t>スイ</t>
    </rPh>
    <rPh sb="3" eb="5">
      <t>ジッシ</t>
    </rPh>
    <rPh sb="5" eb="7">
      <t>メンセキ</t>
    </rPh>
    <phoneticPr fontId="9"/>
  </si>
  <si>
    <t>　ビーン
　ハーベスタ</t>
    <phoneticPr fontId="9"/>
  </si>
  <si>
    <t>　開花期</t>
    <rPh sb="1" eb="4">
      <t>カイカキ</t>
    </rPh>
    <phoneticPr fontId="9"/>
  </si>
  <si>
    <t xml:space="preserve">
28年産
作付
面積</t>
    <rPh sb="3" eb="5">
      <t>ネンサン</t>
    </rPh>
    <rPh sb="6" eb="8">
      <t>サクツケ</t>
    </rPh>
    <rPh sb="9" eb="11">
      <t>メンセキ</t>
    </rPh>
    <phoneticPr fontId="3"/>
  </si>
  <si>
    <t xml:space="preserve">
28年産
作付
面積</t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</si>
  <si>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>５　平成２８年産大豆の生産団地化の状況</t>
    <rPh sb="2" eb="4">
      <t>ヘイセイ</t>
    </rPh>
    <rPh sb="6" eb="8">
      <t>ネンサン</t>
    </rPh>
    <rPh sb="8" eb="10">
      <t>ダイズ</t>
    </rPh>
    <rPh sb="11" eb="13">
      <t>セイサン</t>
    </rPh>
    <rPh sb="13" eb="15">
      <t>ダンチ</t>
    </rPh>
    <rPh sb="15" eb="16">
      <t>カ</t>
    </rPh>
    <rPh sb="17" eb="19">
      <t>ジョウキョウ</t>
    </rPh>
    <phoneticPr fontId="11"/>
  </si>
  <si>
    <t>平成２８年産</t>
    <rPh sb="0" eb="2">
      <t>ヘイセイ</t>
    </rPh>
    <rPh sb="4" eb="5">
      <t>ネン</t>
    </rPh>
    <rPh sb="5" eb="6">
      <t>サン</t>
    </rPh>
    <phoneticPr fontId="11"/>
  </si>
  <si>
    <t>２８年新規の
取組</t>
    <rPh sb="2" eb="3">
      <t>ネン</t>
    </rPh>
    <rPh sb="3" eb="5">
      <t>シンキ</t>
    </rPh>
    <rPh sb="7" eb="9">
      <t>トリクミ</t>
    </rPh>
    <phoneticPr fontId="11"/>
  </si>
  <si>
    <t>平成２７年産大豆の利用量及び主な用途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</si>
  <si>
    <t>２８年度
処理実績</t>
    <rPh sb="2" eb="4">
      <t>ネンド</t>
    </rPh>
    <rPh sb="5" eb="7">
      <t>ショリ</t>
    </rPh>
    <rPh sb="7" eb="9">
      <t>ジッセキ</t>
    </rPh>
    <phoneticPr fontId="9"/>
  </si>
  <si>
    <t>平成28年産利用
見込み量</t>
    <rPh sb="0" eb="2">
      <t>ヘイセイ</t>
    </rPh>
    <rPh sb="4" eb="6">
      <t>ネンサン</t>
    </rPh>
    <rPh sb="6" eb="8">
      <t>リヨウ</t>
    </rPh>
    <rPh sb="9" eb="11">
      <t>ミコ</t>
    </rPh>
    <rPh sb="12" eb="13">
      <t>リョウ</t>
    </rPh>
    <phoneticPr fontId="9"/>
  </si>
  <si>
    <t>平成２８年実績</t>
    <phoneticPr fontId="9"/>
  </si>
  <si>
    <t>平成２９年見込</t>
    <phoneticPr fontId="9"/>
  </si>
  <si>
    <t>平成２８年実績</t>
    <phoneticPr fontId="9"/>
  </si>
  <si>
    <t>普通+特定
加工合計</t>
    <phoneticPr fontId="9"/>
  </si>
  <si>
    <t>あやこがね</t>
    <phoneticPr fontId="9"/>
  </si>
  <si>
    <t>おおすず</t>
    <phoneticPr fontId="9"/>
  </si>
  <si>
    <t>スズユタカ</t>
    <phoneticPr fontId="9"/>
  </si>
  <si>
    <t>タチナガハ</t>
    <phoneticPr fontId="9"/>
  </si>
  <si>
    <t>ふくいぶき</t>
    <phoneticPr fontId="9"/>
  </si>
  <si>
    <t>コスズ</t>
    <phoneticPr fontId="9"/>
  </si>
  <si>
    <t>すずほのか</t>
    <phoneticPr fontId="9"/>
  </si>
  <si>
    <t>品　種</t>
    <rPh sb="0" eb="1">
      <t>ヒン</t>
    </rPh>
    <rPh sb="2" eb="3">
      <t>タネ</t>
    </rPh>
    <phoneticPr fontId="9"/>
  </si>
  <si>
    <t>計</t>
    <rPh sb="0" eb="1">
      <t>ケイ</t>
    </rPh>
    <phoneticPr fontId="9"/>
  </si>
  <si>
    <t>大　粒</t>
    <rPh sb="0" eb="1">
      <t>ダイ</t>
    </rPh>
    <rPh sb="2" eb="3">
      <t>ツブ</t>
    </rPh>
    <phoneticPr fontId="9"/>
  </si>
  <si>
    <t>中　粒</t>
    <rPh sb="0" eb="1">
      <t>ナカ</t>
    </rPh>
    <rPh sb="2" eb="3">
      <t>ツブ</t>
    </rPh>
    <phoneticPr fontId="9"/>
  </si>
  <si>
    <t>小　粒</t>
    <rPh sb="0" eb="1">
      <t>コ</t>
    </rPh>
    <rPh sb="2" eb="3">
      <t>ツブ</t>
    </rPh>
    <phoneticPr fontId="9"/>
  </si>
  <si>
    <t>（１）県計</t>
    <rPh sb="3" eb="5">
      <t>ケンケイ</t>
    </rPh>
    <phoneticPr fontId="9"/>
  </si>
  <si>
    <t>（２）品種別検査数量</t>
    <rPh sb="3" eb="6">
      <t>ヒンシュベツ</t>
    </rPh>
    <rPh sb="6" eb="8">
      <t>ケンサ</t>
    </rPh>
    <rPh sb="8" eb="10">
      <t>スウリョウ</t>
    </rPh>
    <phoneticPr fontId="9"/>
  </si>
  <si>
    <t>H17</t>
  </si>
  <si>
    <t>自己資金</t>
    <rPh sb="0" eb="2">
      <t>ジコ</t>
    </rPh>
    <rPh sb="2" eb="4">
      <t>シキン</t>
    </rPh>
    <phoneticPr fontId="13"/>
  </si>
  <si>
    <t>H13</t>
  </si>
  <si>
    <t>市単</t>
    <rPh sb="0" eb="1">
      <t>シ</t>
    </rPh>
    <rPh sb="1" eb="2">
      <t>タン</t>
    </rPh>
    <phoneticPr fontId="13"/>
  </si>
  <si>
    <t>H15</t>
  </si>
  <si>
    <t>H18</t>
    <phoneticPr fontId="9"/>
  </si>
  <si>
    <t>自己資金</t>
    <rPh sb="0" eb="2">
      <t>ジコ</t>
    </rPh>
    <rPh sb="2" eb="4">
      <t>シキン</t>
    </rPh>
    <phoneticPr fontId="9"/>
  </si>
  <si>
    <t>H17</t>
    <phoneticPr fontId="9"/>
  </si>
  <si>
    <t>うつくしま園芸・畑作グレードアップ事業</t>
    <rPh sb="5" eb="7">
      <t>エンゲイ</t>
    </rPh>
    <rPh sb="8" eb="10">
      <t>ハタサク</t>
    </rPh>
    <rPh sb="17" eb="19">
      <t>ジギョウ</t>
    </rPh>
    <phoneticPr fontId="9"/>
  </si>
  <si>
    <t>県単</t>
    <rPh sb="0" eb="1">
      <t>ケン</t>
    </rPh>
    <rPh sb="1" eb="2">
      <t>タン</t>
    </rPh>
    <phoneticPr fontId="9"/>
  </si>
  <si>
    <t>H20</t>
    <phoneticPr fontId="9"/>
  </si>
  <si>
    <t>戦略的産地づくり総合支援事業</t>
    <rPh sb="0" eb="3">
      <t>センリャクテキ</t>
    </rPh>
    <rPh sb="3" eb="5">
      <t>サンチ</t>
    </rPh>
    <rPh sb="8" eb="10">
      <t>ソウゴウ</t>
    </rPh>
    <rPh sb="10" eb="12">
      <t>シエン</t>
    </rPh>
    <rPh sb="12" eb="14">
      <t>ジギョウ</t>
    </rPh>
    <phoneticPr fontId="9"/>
  </si>
  <si>
    <t>H19</t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</si>
  <si>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</si>
  <si>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H25</t>
    <phoneticPr fontId="9"/>
  </si>
  <si>
    <t>東日本大震災農業生産対策交付金</t>
  </si>
  <si>
    <t>国庫</t>
    <rPh sb="0" eb="2">
      <t>コッコ</t>
    </rPh>
    <phoneticPr fontId="9"/>
  </si>
  <si>
    <t>H21</t>
    <phoneticPr fontId="9"/>
  </si>
  <si>
    <t>戦略的産地づくり総合支援事業</t>
    <phoneticPr fontId="9"/>
  </si>
  <si>
    <t>県単</t>
    <rPh sb="0" eb="2">
      <t>ケンタン</t>
    </rPh>
    <phoneticPr fontId="9"/>
  </si>
  <si>
    <t>色彩選別機</t>
    <rPh sb="0" eb="2">
      <t>シキサイ</t>
    </rPh>
    <rPh sb="2" eb="5">
      <t>センベツキ</t>
    </rPh>
    <phoneticPr fontId="9"/>
  </si>
  <si>
    <t>S63</t>
    <phoneticPr fontId="9"/>
  </si>
  <si>
    <t>伊達市、国見町にて調製実施</t>
    <rPh sb="0" eb="3">
      <t>ダテシ</t>
    </rPh>
    <rPh sb="4" eb="7">
      <t>クニミマチ</t>
    </rPh>
    <rPh sb="9" eb="11">
      <t>チョウセイ</t>
    </rPh>
    <rPh sb="11" eb="13">
      <t>ジッシ</t>
    </rPh>
    <phoneticPr fontId="9"/>
  </si>
  <si>
    <t>ビーンクリーナー（乾式）</t>
    <rPh sb="9" eb="11">
      <t>カンシキ</t>
    </rPh>
    <phoneticPr fontId="9"/>
  </si>
  <si>
    <t>H12</t>
  </si>
  <si>
    <t>水田農業確立対策事業</t>
    <rPh sb="0" eb="2">
      <t>スイデン</t>
    </rPh>
    <rPh sb="2" eb="4">
      <t>ノウギョウ</t>
    </rPh>
    <rPh sb="4" eb="6">
      <t>カクリツ</t>
    </rPh>
    <rPh sb="6" eb="8">
      <t>タイサク</t>
    </rPh>
    <rPh sb="8" eb="10">
      <t>ジギョウ</t>
    </rPh>
    <phoneticPr fontId="9"/>
  </si>
  <si>
    <t>県単、町単</t>
    <rPh sb="0" eb="1">
      <t>ケン</t>
    </rPh>
    <rPh sb="3" eb="4">
      <t>マチ</t>
    </rPh>
    <phoneticPr fontId="9"/>
  </si>
  <si>
    <t>JA事業</t>
    <rPh sb="2" eb="4">
      <t>ジギョウ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</si>
  <si>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</si>
  <si>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H14</t>
  </si>
  <si>
    <t>水田農業経営確立対策条件整備事業</t>
    <rPh sb="0" eb="2">
      <t>スイデン</t>
    </rPh>
    <rPh sb="2" eb="4">
      <t>ノウギョウ</t>
    </rPh>
    <rPh sb="4" eb="6">
      <t>ケイエイ</t>
    </rPh>
    <rPh sb="6" eb="8">
      <t>カクリツ</t>
    </rPh>
    <rPh sb="8" eb="10">
      <t>タイサク</t>
    </rPh>
    <rPh sb="10" eb="12">
      <t>ジョウケン</t>
    </rPh>
    <rPh sb="12" eb="14">
      <t>セイビ</t>
    </rPh>
    <rPh sb="14" eb="16">
      <t>ジギョウ</t>
    </rPh>
    <phoneticPr fontId="9"/>
  </si>
  <si>
    <t>県単</t>
    <rPh sb="0" eb="1">
      <t>ケン</t>
    </rPh>
    <phoneticPr fontId="9"/>
  </si>
  <si>
    <t>S62</t>
  </si>
  <si>
    <t>不明</t>
    <rPh sb="0" eb="2">
      <t>フメイ</t>
    </rPh>
    <phoneticPr fontId="9"/>
  </si>
  <si>
    <t>H20</t>
  </si>
  <si>
    <t>強い農業づくり交付金事業</t>
    <rPh sb="0" eb="1">
      <t>ツヨ</t>
    </rPh>
    <rPh sb="2" eb="4">
      <t>ノウギョウ</t>
    </rPh>
    <rPh sb="7" eb="10">
      <t>コウフキン</t>
    </rPh>
    <rPh sb="10" eb="12">
      <t>ジギョウ</t>
    </rPh>
    <phoneticPr fontId="9"/>
  </si>
  <si>
    <t>H21</t>
  </si>
  <si>
    <t>H24</t>
  </si>
  <si>
    <t>JA全農福島県本部　東日本大震災農機・園芸施設リース</t>
    <rPh sb="2" eb="4">
      <t>ゼンノウ</t>
    </rPh>
    <rPh sb="4" eb="6">
      <t>フクシマ</t>
    </rPh>
    <rPh sb="6" eb="9">
      <t>ケンホンブ</t>
    </rPh>
    <rPh sb="10" eb="13">
      <t>ヒガシニホン</t>
    </rPh>
    <rPh sb="13" eb="16">
      <t>ダイシンサイ</t>
    </rPh>
    <rPh sb="16" eb="18">
      <t>ノウキ</t>
    </rPh>
    <rPh sb="19" eb="21">
      <t>エンゲイ</t>
    </rPh>
    <rPh sb="21" eb="23">
      <t>シセツ</t>
    </rPh>
    <phoneticPr fontId="9"/>
  </si>
  <si>
    <t>自己資金（リース）</t>
    <rPh sb="0" eb="2">
      <t>ジコ</t>
    </rPh>
    <rPh sb="2" eb="4">
      <t>シキン</t>
    </rPh>
    <phoneticPr fontId="9"/>
  </si>
  <si>
    <t>ドライデポ型乾燥機</t>
    <rPh sb="5" eb="6">
      <t>ガタ</t>
    </rPh>
    <rPh sb="6" eb="9">
      <t>カンソウキ</t>
    </rPh>
    <phoneticPr fontId="9"/>
  </si>
  <si>
    <t>H10</t>
  </si>
  <si>
    <t>新農山漁村振興特別対策事業</t>
    <rPh sb="0" eb="1">
      <t>シン</t>
    </rPh>
    <rPh sb="1" eb="5">
      <t>ノウサンギョソン</t>
    </rPh>
    <rPh sb="5" eb="7">
      <t>シンコウ</t>
    </rPh>
    <rPh sb="7" eb="9">
      <t>トクベツ</t>
    </rPh>
    <rPh sb="9" eb="11">
      <t>タイサク</t>
    </rPh>
    <rPh sb="11" eb="13">
      <t>ジギョウ</t>
    </rPh>
    <phoneticPr fontId="9"/>
  </si>
  <si>
    <t>H4</t>
  </si>
  <si>
    <t>麦大豆生産改善営農機械導入事業</t>
    <rPh sb="0" eb="1">
      <t>ムギ</t>
    </rPh>
    <rPh sb="1" eb="3">
      <t>ダイズ</t>
    </rPh>
    <rPh sb="3" eb="5">
      <t>セイサン</t>
    </rPh>
    <rPh sb="5" eb="7">
      <t>カイゼン</t>
    </rPh>
    <rPh sb="7" eb="9">
      <t>エイノウ</t>
    </rPh>
    <rPh sb="9" eb="11">
      <t>キカイ</t>
    </rPh>
    <rPh sb="11" eb="13">
      <t>ドウニュウ</t>
    </rPh>
    <rPh sb="13" eb="15">
      <t>ジギョウ</t>
    </rPh>
    <phoneticPr fontId="9"/>
  </si>
  <si>
    <t>粒径選別機</t>
    <rPh sb="0" eb="2">
      <t>リュウケイ</t>
    </rPh>
    <rPh sb="2" eb="5">
      <t>センベツキ</t>
    </rPh>
    <phoneticPr fontId="9"/>
  </si>
  <si>
    <t>　　H18</t>
    <phoneticPr fontId="9"/>
  </si>
  <si>
    <t>県・田村市</t>
    <rPh sb="0" eb="1">
      <t>ケン</t>
    </rPh>
    <rPh sb="2" eb="5">
      <t>タムラシ</t>
    </rPh>
    <phoneticPr fontId="9"/>
  </si>
  <si>
    <t>乾燥機</t>
    <rPh sb="0" eb="3">
      <t>カンソウキ</t>
    </rPh>
    <phoneticPr fontId="9"/>
  </si>
  <si>
    <t>　　S55</t>
    <phoneticPr fontId="9"/>
  </si>
  <si>
    <t>コンバイン古殿町利用</t>
    <rPh sb="5" eb="7">
      <t>フルドノ</t>
    </rPh>
    <rPh sb="7" eb="8">
      <t>マチ</t>
    </rPh>
    <rPh sb="8" eb="10">
      <t>リヨウ</t>
    </rPh>
    <phoneticPr fontId="9"/>
  </si>
  <si>
    <t>H7</t>
  </si>
  <si>
    <t>H2</t>
  </si>
  <si>
    <t>水田農業確立対策推進事業</t>
    <rPh sb="0" eb="2">
      <t>スイデン</t>
    </rPh>
    <rPh sb="2" eb="4">
      <t>ノウギョウ</t>
    </rPh>
    <rPh sb="4" eb="6">
      <t>カクリツ</t>
    </rPh>
    <rPh sb="6" eb="8">
      <t>タイサク</t>
    </rPh>
    <rPh sb="8" eb="10">
      <t>スイシン</t>
    </rPh>
    <rPh sb="10" eb="12">
      <t>ジギョウ</t>
    </rPh>
    <phoneticPr fontId="9"/>
  </si>
  <si>
    <t>H1</t>
  </si>
  <si>
    <t>H12</t>
    <phoneticPr fontId="9"/>
  </si>
  <si>
    <t>水田農業経営確立条件整備事業</t>
    <rPh sb="0" eb="2">
      <t>スイデン</t>
    </rPh>
    <rPh sb="2" eb="4">
      <t>ノウギョウ</t>
    </rPh>
    <rPh sb="4" eb="6">
      <t>ケイエイ</t>
    </rPh>
    <rPh sb="6" eb="8">
      <t>カクリツ</t>
    </rPh>
    <rPh sb="8" eb="10">
      <t>ジョウケン</t>
    </rPh>
    <rPh sb="10" eb="12">
      <t>セイビ</t>
    </rPh>
    <rPh sb="12" eb="14">
      <t>ジギョウ</t>
    </rPh>
    <phoneticPr fontId="9"/>
  </si>
  <si>
    <t>H13</t>
    <phoneticPr fontId="9"/>
  </si>
  <si>
    <t>S50年代</t>
    <rPh sb="3" eb="5">
      <t>ネンダイ</t>
    </rPh>
    <phoneticPr fontId="9"/>
  </si>
  <si>
    <t>水田利用再編対策事業</t>
    <rPh sb="0" eb="2">
      <t>スイデン</t>
    </rPh>
    <rPh sb="2" eb="4">
      <t>リヨウ</t>
    </rPh>
    <rPh sb="4" eb="6">
      <t>サイヘン</t>
    </rPh>
    <rPh sb="6" eb="8">
      <t>タイサク</t>
    </rPh>
    <rPh sb="8" eb="10">
      <t>ジギョウ</t>
    </rPh>
    <phoneticPr fontId="9"/>
  </si>
  <si>
    <t>H26</t>
    <phoneticPr fontId="9"/>
  </si>
  <si>
    <t>大豆･麦等生産体制緊急整備事業</t>
    <rPh sb="0" eb="2">
      <t>ダイズ</t>
    </rPh>
    <rPh sb="3" eb="4">
      <t>ムギ</t>
    </rPh>
    <rPh sb="4" eb="5">
      <t>トウ</t>
    </rPh>
    <rPh sb="5" eb="7">
      <t>セイサン</t>
    </rPh>
    <rPh sb="7" eb="9">
      <t>タイセイ</t>
    </rPh>
    <rPh sb="9" eb="11">
      <t>キンキュウ</t>
    </rPh>
    <rPh sb="11" eb="13">
      <t>セイビ</t>
    </rPh>
    <rPh sb="13" eb="15">
      <t>ジギョウ</t>
    </rPh>
    <phoneticPr fontId="9"/>
  </si>
  <si>
    <t>H19</t>
    <phoneticPr fontId="9"/>
  </si>
  <si>
    <t>H20</t>
    <phoneticPr fontId="9"/>
  </si>
  <si>
    <t>S53</t>
    <phoneticPr fontId="9"/>
  </si>
  <si>
    <t>転作推進事業</t>
    <rPh sb="0" eb="2">
      <t>テンサク</t>
    </rPh>
    <rPh sb="2" eb="4">
      <t>スイシン</t>
    </rPh>
    <rPh sb="4" eb="6">
      <t>ジギョウ</t>
    </rPh>
    <phoneticPr fontId="9"/>
  </si>
  <si>
    <t>H23</t>
    <phoneticPr fontId="9"/>
  </si>
  <si>
    <t>H24</t>
    <phoneticPr fontId="9"/>
  </si>
  <si>
    <t>H25</t>
    <phoneticPr fontId="9"/>
  </si>
  <si>
    <t>S59</t>
    <phoneticPr fontId="9"/>
  </si>
  <si>
    <t>H16</t>
    <phoneticPr fontId="9"/>
  </si>
  <si>
    <t>ブランドふくしま農業生産体制総合整備事業</t>
    <rPh sb="8" eb="10">
      <t>ノウギョウ</t>
    </rPh>
    <rPh sb="10" eb="12">
      <t>セイサン</t>
    </rPh>
    <rPh sb="12" eb="14">
      <t>タイセイ</t>
    </rPh>
    <rPh sb="14" eb="16">
      <t>ソウゴウ</t>
    </rPh>
    <rPh sb="16" eb="18">
      <t>セイビ</t>
    </rPh>
    <rPh sb="18" eb="20">
      <t>ジギョウ</t>
    </rPh>
    <phoneticPr fontId="9"/>
  </si>
  <si>
    <t>H17</t>
    <phoneticPr fontId="9"/>
  </si>
  <si>
    <t>選別は委託</t>
    <rPh sb="0" eb="2">
      <t>センベツ</t>
    </rPh>
    <rPh sb="3" eb="5">
      <t>イタク</t>
    </rPh>
    <phoneticPr fontId="9"/>
  </si>
  <si>
    <t>水田農業経営確立条件整備事業</t>
  </si>
  <si>
    <t>県単、市単</t>
  </si>
  <si>
    <t>H18</t>
  </si>
  <si>
    <t>うつくしま園芸・畑作グレードアップ事業</t>
    <rPh sb="5" eb="7">
      <t>エンゲイ</t>
    </rPh>
    <rPh sb="8" eb="10">
      <t>ハタサク</t>
    </rPh>
    <rPh sb="17" eb="19">
      <t>ジギョウ</t>
    </rPh>
    <phoneticPr fontId="2"/>
  </si>
  <si>
    <t>県単</t>
  </si>
  <si>
    <t>戦略的産地づくり総合支援事業</t>
  </si>
  <si>
    <t>H16</t>
  </si>
  <si>
    <t>園芸畑作等産地強化事業</t>
    <rPh sb="0" eb="2">
      <t>エンゲイ</t>
    </rPh>
    <rPh sb="2" eb="5">
      <t>ハタサクナド</t>
    </rPh>
    <rPh sb="5" eb="7">
      <t>サンチ</t>
    </rPh>
    <rPh sb="7" eb="9">
      <t>キョウカ</t>
    </rPh>
    <rPh sb="9" eb="11">
      <t>ジギョウ</t>
    </rPh>
    <phoneticPr fontId="9"/>
  </si>
  <si>
    <t>S63</t>
  </si>
  <si>
    <t>国庫</t>
    <rPh sb="0" eb="1">
      <t>コク</t>
    </rPh>
    <rPh sb="1" eb="2">
      <t>コ</t>
    </rPh>
    <phoneticPr fontId="9"/>
  </si>
  <si>
    <t>H25</t>
  </si>
  <si>
    <t>大豆・麦等生産体制緊急整備事業</t>
    <rPh sb="0" eb="2">
      <t>ダイズ</t>
    </rPh>
    <rPh sb="3" eb="4">
      <t>ムギ</t>
    </rPh>
    <rPh sb="4" eb="5">
      <t>トウ</t>
    </rPh>
    <rPh sb="5" eb="7">
      <t>セイサン</t>
    </rPh>
    <rPh sb="7" eb="9">
      <t>タイセイ</t>
    </rPh>
    <rPh sb="9" eb="11">
      <t>キンキュウ</t>
    </rPh>
    <rPh sb="11" eb="13">
      <t>セイビ</t>
    </rPh>
    <rPh sb="13" eb="15">
      <t>ジギョウ</t>
    </rPh>
    <phoneticPr fontId="9"/>
  </si>
  <si>
    <t>H22</t>
  </si>
  <si>
    <t>産地生産力強化総合支援事業</t>
    <rPh sb="0" eb="2">
      <t>サンチ</t>
    </rPh>
    <rPh sb="2" eb="5">
      <t>セイサンリョク</t>
    </rPh>
    <rPh sb="5" eb="7">
      <t>キョウカ</t>
    </rPh>
    <rPh sb="7" eb="9">
      <t>ソウゴウ</t>
    </rPh>
    <rPh sb="9" eb="11">
      <t>シエン</t>
    </rPh>
    <rPh sb="11" eb="13">
      <t>ジギョウ</t>
    </rPh>
    <phoneticPr fontId="9"/>
  </si>
  <si>
    <t>会津美里町で調製</t>
    <rPh sb="0" eb="2">
      <t>アイヅ</t>
    </rPh>
    <rPh sb="2" eb="5">
      <t>ミサトマチ</t>
    </rPh>
    <rPh sb="6" eb="8">
      <t>チョウセイ</t>
    </rPh>
    <phoneticPr fontId="9"/>
  </si>
  <si>
    <t>うつくしま園芸産地グレードアップ事業</t>
    <rPh sb="5" eb="7">
      <t>エンゲイ</t>
    </rPh>
    <rPh sb="7" eb="9">
      <t>サンチ</t>
    </rPh>
    <rPh sb="16" eb="18">
      <t>ジギョウ</t>
    </rPh>
    <phoneticPr fontId="9"/>
  </si>
  <si>
    <t>ヤマト福祉財団（東日本大震災　生活・産業基盤復興再生募金）</t>
    <rPh sb="3" eb="5">
      <t>フクシ</t>
    </rPh>
    <rPh sb="5" eb="7">
      <t>ザイダン</t>
    </rPh>
    <rPh sb="8" eb="11">
      <t>ヒガシニホン</t>
    </rPh>
    <rPh sb="11" eb="14">
      <t>ダイシンサイ</t>
    </rPh>
    <rPh sb="15" eb="17">
      <t>セイカツ</t>
    </rPh>
    <rPh sb="18" eb="20">
      <t>サンギョウ</t>
    </rPh>
    <rPh sb="20" eb="22">
      <t>キバン</t>
    </rPh>
    <rPh sb="22" eb="24">
      <t>フッコウ</t>
    </rPh>
    <rPh sb="24" eb="26">
      <t>サイセイ</t>
    </rPh>
    <rPh sb="26" eb="28">
      <t>ボキン</t>
    </rPh>
    <phoneticPr fontId="9"/>
  </si>
  <si>
    <t>水田農業経営確立条件整備事業（原町）</t>
    <rPh sb="0" eb="2">
      <t>スイデン</t>
    </rPh>
    <rPh sb="2" eb="4">
      <t>ノウギョウ</t>
    </rPh>
    <rPh sb="4" eb="6">
      <t>ケイエイ</t>
    </rPh>
    <rPh sb="6" eb="8">
      <t>カクリツ</t>
    </rPh>
    <rPh sb="8" eb="10">
      <t>ジョウケン</t>
    </rPh>
    <rPh sb="10" eb="12">
      <t>セイビ</t>
    </rPh>
    <rPh sb="12" eb="14">
      <t>ジギョウ</t>
    </rPh>
    <rPh sb="15" eb="17">
      <t>ハラマチ</t>
    </rPh>
    <phoneticPr fontId="9"/>
  </si>
  <si>
    <t>H元</t>
    <rPh sb="1" eb="2">
      <t>ガン</t>
    </rPh>
    <phoneticPr fontId="9"/>
  </si>
  <si>
    <t>ビーンクリーナー（湿式）</t>
    <rPh sb="9" eb="11">
      <t>シッシキ</t>
    </rPh>
    <phoneticPr fontId="9"/>
  </si>
  <si>
    <t>水田農業経営確立条件整備事業（鹿島）</t>
    <rPh sb="0" eb="2">
      <t>スイデン</t>
    </rPh>
    <rPh sb="2" eb="4">
      <t>ノウギョウ</t>
    </rPh>
    <rPh sb="4" eb="6">
      <t>ケイエイ</t>
    </rPh>
    <rPh sb="6" eb="8">
      <t>カクリツ</t>
    </rPh>
    <rPh sb="8" eb="10">
      <t>ジョウケン</t>
    </rPh>
    <rPh sb="10" eb="12">
      <t>セイビ</t>
    </rPh>
    <rPh sb="12" eb="14">
      <t>ジギョウ</t>
    </rPh>
    <rPh sb="15" eb="17">
      <t>カシマ</t>
    </rPh>
    <phoneticPr fontId="9"/>
  </si>
  <si>
    <t>転作条件整備事業</t>
    <rPh sb="0" eb="2">
      <t>テンサク</t>
    </rPh>
    <rPh sb="2" eb="4">
      <t>ジョウケン</t>
    </rPh>
    <rPh sb="4" eb="6">
      <t>セイビ</t>
    </rPh>
    <rPh sb="6" eb="8">
      <t>ジギョウ</t>
    </rPh>
    <phoneticPr fontId="9"/>
  </si>
  <si>
    <t>園芸畑作等産地強化事業</t>
    <rPh sb="0" eb="2">
      <t>エンゲイ</t>
    </rPh>
    <rPh sb="2" eb="4">
      <t>ハタサク</t>
    </rPh>
    <rPh sb="4" eb="5">
      <t>トウ</t>
    </rPh>
    <rPh sb="5" eb="7">
      <t>サンチ</t>
    </rPh>
    <rPh sb="7" eb="9">
      <t>キョウカ</t>
    </rPh>
    <rPh sb="9" eb="11">
      <t>ジギョウ</t>
    </rPh>
    <phoneticPr fontId="9"/>
  </si>
  <si>
    <t>農業担い手経営革新支援事業</t>
    <rPh sb="0" eb="2">
      <t>ノウギョウ</t>
    </rPh>
    <rPh sb="2" eb="3">
      <t>ニナ</t>
    </rPh>
    <rPh sb="4" eb="5">
      <t>テ</t>
    </rPh>
    <rPh sb="5" eb="7">
      <t>ケイエイ</t>
    </rPh>
    <rPh sb="7" eb="9">
      <t>カクシン</t>
    </rPh>
    <rPh sb="9" eb="11">
      <t>シエン</t>
    </rPh>
    <rPh sb="11" eb="13">
      <t>ジギョウ</t>
    </rPh>
    <phoneticPr fontId="9"/>
  </si>
  <si>
    <t>水田農業確立条件整備事業</t>
    <rPh sb="0" eb="2">
      <t>スイデン</t>
    </rPh>
    <rPh sb="2" eb="4">
      <t>ノウギョウ</t>
    </rPh>
    <rPh sb="4" eb="6">
      <t>カクリツ</t>
    </rPh>
    <rPh sb="6" eb="8">
      <t>ジョウケン</t>
    </rPh>
    <rPh sb="8" eb="10">
      <t>セイビ</t>
    </rPh>
    <rPh sb="10" eb="12">
      <t>ジギョウ</t>
    </rPh>
    <phoneticPr fontId="9"/>
  </si>
  <si>
    <t>H11</t>
    <phoneticPr fontId="9"/>
  </si>
  <si>
    <t>H14</t>
    <phoneticPr fontId="9"/>
  </si>
  <si>
    <t>H21</t>
    <phoneticPr fontId="9"/>
  </si>
  <si>
    <t>H18</t>
    <phoneticPr fontId="9"/>
  </si>
  <si>
    <t>H27</t>
    <phoneticPr fontId="9"/>
  </si>
  <si>
    <t>H22</t>
    <phoneticPr fontId="9"/>
  </si>
  <si>
    <t>稲作転換推進条件整備事業</t>
    <rPh sb="0" eb="2">
      <t>イナサク</t>
    </rPh>
    <rPh sb="2" eb="4">
      <t>テンカン</t>
    </rPh>
    <rPh sb="4" eb="6">
      <t>スイシン</t>
    </rPh>
    <rPh sb="6" eb="8">
      <t>ジョウケン</t>
    </rPh>
    <rPh sb="8" eb="10">
      <t>セイビ</t>
    </rPh>
    <rPh sb="10" eb="12">
      <t>ジギョウ</t>
    </rPh>
    <phoneticPr fontId="9"/>
  </si>
  <si>
    <t>園芸畑作等産地整備事業</t>
    <rPh sb="0" eb="2">
      <t>エンゲイ</t>
    </rPh>
    <rPh sb="2" eb="4">
      <t>ハタサク</t>
    </rPh>
    <rPh sb="4" eb="5">
      <t>トウ</t>
    </rPh>
    <rPh sb="5" eb="7">
      <t>サンチ</t>
    </rPh>
    <rPh sb="7" eb="9">
      <t>セイビ</t>
    </rPh>
    <rPh sb="9" eb="11">
      <t>ジギョウ</t>
    </rPh>
    <phoneticPr fontId="9"/>
  </si>
  <si>
    <t>傾斜選別機</t>
    <rPh sb="0" eb="2">
      <t>ケイシャ</t>
    </rPh>
    <rPh sb="2" eb="5">
      <t>センベツキ</t>
    </rPh>
    <phoneticPr fontId="9"/>
  </si>
  <si>
    <t>H10</t>
    <phoneticPr fontId="9"/>
  </si>
  <si>
    <t>新農産漁村振興特別対策事業</t>
    <rPh sb="0" eb="1">
      <t>シン</t>
    </rPh>
    <rPh sb="1" eb="3">
      <t>ノウサン</t>
    </rPh>
    <rPh sb="3" eb="5">
      <t>ギョソン</t>
    </rPh>
    <rPh sb="5" eb="7">
      <t>シンコウ</t>
    </rPh>
    <rPh sb="7" eb="9">
      <t>トクベツ</t>
    </rPh>
    <rPh sb="9" eb="11">
      <t>タイサク</t>
    </rPh>
    <rPh sb="11" eb="13">
      <t>ジギョウ</t>
    </rPh>
    <phoneticPr fontId="9"/>
  </si>
  <si>
    <t>戦略的産地づくり総合支援事業（水田畑作条件整備対策）</t>
    <rPh sb="0" eb="3">
      <t>センリャクテキ</t>
    </rPh>
    <rPh sb="3" eb="5">
      <t>サンチ</t>
    </rPh>
    <rPh sb="8" eb="10">
      <t>ソウゴウ</t>
    </rPh>
    <rPh sb="10" eb="12">
      <t>シエン</t>
    </rPh>
    <rPh sb="12" eb="14">
      <t>ジギョウ</t>
    </rPh>
    <rPh sb="15" eb="17">
      <t>スイデン</t>
    </rPh>
    <rPh sb="17" eb="19">
      <t>ハタサク</t>
    </rPh>
    <rPh sb="19" eb="21">
      <t>ジョウケン</t>
    </rPh>
    <rPh sb="21" eb="23">
      <t>セイビ</t>
    </rPh>
    <rPh sb="23" eb="25">
      <t>タイサク</t>
    </rPh>
    <phoneticPr fontId="9"/>
  </si>
  <si>
    <t>他地域の機械利用</t>
    <rPh sb="0" eb="3">
      <t>タチイキ</t>
    </rPh>
    <rPh sb="4" eb="6">
      <t>キカイ</t>
    </rPh>
    <rPh sb="6" eb="8">
      <t>リヨウ</t>
    </rPh>
    <phoneticPr fontId="9"/>
  </si>
  <si>
    <t>他市町村の機械利用</t>
    <rPh sb="0" eb="1">
      <t>タ</t>
    </rPh>
    <rPh sb="1" eb="4">
      <t>シチョウソン</t>
    </rPh>
    <rPh sb="5" eb="7">
      <t>キカイ</t>
    </rPh>
    <rPh sb="7" eb="9">
      <t>リヨウ</t>
    </rPh>
    <phoneticPr fontId="9"/>
  </si>
  <si>
    <t>H11</t>
    <phoneticPr fontId="9"/>
  </si>
  <si>
    <t>H15</t>
    <phoneticPr fontId="9"/>
  </si>
  <si>
    <t>農業振興事業大豆選別機導入事業</t>
    <rPh sb="0" eb="2">
      <t>ノウギョウ</t>
    </rPh>
    <rPh sb="2" eb="4">
      <t>シンコウ</t>
    </rPh>
    <rPh sb="4" eb="6">
      <t>ジギョウ</t>
    </rPh>
    <rPh sb="6" eb="8">
      <t>ダイズ</t>
    </rPh>
    <rPh sb="8" eb="10">
      <t>センベツ</t>
    </rPh>
    <rPh sb="10" eb="11">
      <t>キ</t>
    </rPh>
    <rPh sb="11" eb="13">
      <t>ドウニュウ</t>
    </rPh>
    <rPh sb="13" eb="15">
      <t>ジギョウ</t>
    </rPh>
    <phoneticPr fontId="9"/>
  </si>
  <si>
    <t>町単</t>
    <rPh sb="0" eb="1">
      <t>マチ</t>
    </rPh>
    <rPh sb="1" eb="2">
      <t>タン</t>
    </rPh>
    <phoneticPr fontId="9"/>
  </si>
  <si>
    <t>H14</t>
    <phoneticPr fontId="9"/>
  </si>
  <si>
    <t>地域水田農業経営確立支援事業</t>
    <rPh sb="0" eb="2">
      <t>チイキ</t>
    </rPh>
    <rPh sb="2" eb="4">
      <t>スイデン</t>
    </rPh>
    <rPh sb="4" eb="6">
      <t>ノウギョウ</t>
    </rPh>
    <rPh sb="6" eb="8">
      <t>ケイエイ</t>
    </rPh>
    <rPh sb="8" eb="10">
      <t>カクリツ</t>
    </rPh>
    <rPh sb="10" eb="12">
      <t>シエン</t>
    </rPh>
    <rPh sb="12" eb="14">
      <t>ジギョウ</t>
    </rPh>
    <phoneticPr fontId="9"/>
  </si>
  <si>
    <t>県単・町単</t>
    <rPh sb="0" eb="1">
      <t>ケン</t>
    </rPh>
    <rPh sb="1" eb="2">
      <t>タン</t>
    </rPh>
    <rPh sb="3" eb="4">
      <t>マチ</t>
    </rPh>
    <rPh sb="4" eb="5">
      <t>タン</t>
    </rPh>
    <phoneticPr fontId="9"/>
  </si>
  <si>
    <t>H13</t>
    <phoneticPr fontId="9"/>
  </si>
  <si>
    <t>H16</t>
    <phoneticPr fontId="9"/>
  </si>
  <si>
    <t>(t)</t>
    <phoneticPr fontId="9"/>
  </si>
  <si>
    <r>
      <t>普通大豆計</t>
    </r>
    <r>
      <rPr>
        <sz val="14"/>
        <rFont val="ＭＳ 明朝"/>
        <family val="1"/>
        <charset val="128"/>
      </rPr>
      <t xml:space="preserve">
(t)</t>
    </r>
    <rPh sb="0" eb="2">
      <t>フツウ</t>
    </rPh>
    <rPh sb="2" eb="4">
      <t>ダイズ</t>
    </rPh>
    <rPh sb="4" eb="5">
      <t>ケイ</t>
    </rPh>
    <phoneticPr fontId="9"/>
  </si>
  <si>
    <t>(t)</t>
    <phoneticPr fontId="9"/>
  </si>
  <si>
    <t>Ⅱ　大豆の部</t>
    <rPh sb="2" eb="4">
      <t>ダイズ</t>
    </rPh>
    <rPh sb="5" eb="6">
      <t>ブ</t>
    </rPh>
    <phoneticPr fontId="11"/>
  </si>
  <si>
    <t>※種子更新率については、米改良協会の種子配布実績を参考に作成した。</t>
    <rPh sb="1" eb="3">
      <t>シュシ</t>
    </rPh>
    <rPh sb="3" eb="5">
      <t>コウシン</t>
    </rPh>
    <rPh sb="5" eb="6">
      <t>リツ</t>
    </rPh>
    <rPh sb="12" eb="13">
      <t>コメ</t>
    </rPh>
    <rPh sb="13" eb="15">
      <t>カイリョウ</t>
    </rPh>
    <rPh sb="15" eb="17">
      <t>キョウカイ</t>
    </rPh>
    <rPh sb="18" eb="20">
      <t>シュシ</t>
    </rPh>
    <rPh sb="20" eb="22">
      <t>ハイフ</t>
    </rPh>
    <rPh sb="22" eb="24">
      <t>ジッセキ</t>
    </rPh>
    <rPh sb="25" eb="27">
      <t>サンコウ</t>
    </rPh>
    <rPh sb="28" eb="30">
      <t>サクセイ</t>
    </rPh>
    <phoneticPr fontId="3"/>
  </si>
  <si>
    <t>※　「中耕培土実施面積」の欄は中耕のみの面積も含む。</t>
    <rPh sb="3" eb="5">
      <t>チュウコウ</t>
    </rPh>
    <rPh sb="5" eb="7">
      <t>バイド</t>
    </rPh>
    <rPh sb="7" eb="9">
      <t>ジッシ</t>
    </rPh>
    <rPh sb="9" eb="11">
      <t>メンセキ</t>
    </rPh>
    <rPh sb="13" eb="14">
      <t>ラン</t>
    </rPh>
    <rPh sb="15" eb="17">
      <t>チュウコウ</t>
    </rPh>
    <rPh sb="20" eb="22">
      <t>メンセキ</t>
    </rPh>
    <rPh sb="23" eb="24">
      <t>フク</t>
    </rPh>
    <phoneticPr fontId="9"/>
  </si>
  <si>
    <t>※　「調整」については、２種類以上の調整を行っているときは、重複して記入した。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phoneticPr fontId="9"/>
  </si>
  <si>
    <t>３　大豆の検査結果（２９年３月末現在）</t>
    <rPh sb="2" eb="4">
      <t>ダイズ</t>
    </rPh>
    <rPh sb="5" eb="7">
      <t>ケンサ</t>
    </rPh>
    <rPh sb="7" eb="9">
      <t>ケッカ</t>
    </rPh>
    <rPh sb="12" eb="13">
      <t>ネン</t>
    </rPh>
    <rPh sb="14" eb="15">
      <t>ガツ</t>
    </rPh>
    <rPh sb="15" eb="16">
      <t>マツ</t>
    </rPh>
    <rPh sb="16" eb="18">
      <t>ゲンザイ</t>
    </rPh>
    <phoneticPr fontId="9"/>
  </si>
  <si>
    <t>※　前年度の資料を参考に把握できる範囲で記載した。</t>
    <rPh sb="2" eb="5">
      <t>ゼンネンド</t>
    </rPh>
    <rPh sb="6" eb="8">
      <t>シリョウ</t>
    </rPh>
    <rPh sb="9" eb="11">
      <t>サンコウ</t>
    </rPh>
    <rPh sb="12" eb="14">
      <t>ハアク</t>
    </rPh>
    <rPh sb="17" eb="19">
      <t>ハンイ</t>
    </rPh>
    <rPh sb="20" eb="22">
      <t>キサイ</t>
    </rPh>
    <phoneticPr fontId="1"/>
  </si>
  <si>
    <t>※　［営農排水対策」の内訳については、２種以上の対策を実施した場合は、重複して記載した。</t>
    <rPh sb="3" eb="5">
      <t>エイノウ</t>
    </rPh>
    <rPh sb="5" eb="7">
      <t>ハイスイ</t>
    </rPh>
    <rPh sb="7" eb="9">
      <t>タイサク</t>
    </rPh>
    <rPh sb="11" eb="13">
      <t>ウチワケ</t>
    </rPh>
    <rPh sb="20" eb="23">
      <t>シュイジョウ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phoneticPr fontId="1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</si>
  <si>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</si>
  <si>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＊</t>
  </si>
  <si>
    <t>＊</t>
    <phoneticPr fontId="3"/>
  </si>
  <si>
    <t>＊</t>
    <phoneticPr fontId="9"/>
  </si>
  <si>
    <t>（ｔ）</t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</si>
  <si>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</si>
  <si>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農林
事務所</t>
    <rPh sb="0" eb="2">
      <t>ノウリン</t>
    </rPh>
    <rPh sb="3" eb="6">
      <t>ジムショ</t>
    </rPh>
    <phoneticPr fontId="11"/>
  </si>
  <si>
    <t>汎用遠赤外線乾燥機</t>
    <rPh sb="3" eb="6">
      <t>セキガイセン</t>
    </rPh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</si>
  <si>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</si>
  <si>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ビーンクリーナー</t>
    <phoneticPr fontId="9"/>
  </si>
  <si>
    <t>石抜機</t>
    <rPh sb="0" eb="1">
      <t>イシ</t>
    </rPh>
    <rPh sb="1" eb="2">
      <t>ヌ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</si>
  <si>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</si>
  <si>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粗選機</t>
    <rPh sb="0" eb="2">
      <t>ソセン</t>
    </rPh>
    <rPh sb="2" eb="3">
      <t>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</si>
  <si>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</si>
  <si>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選別機</t>
    <rPh sb="0" eb="3">
      <t>センベツキ</t>
    </rPh>
    <phoneticPr fontId="9"/>
  </si>
  <si>
    <t>会　津</t>
  </si>
  <si>
    <t>縦型循環型遠赤外線乾燥機</t>
    <rPh sb="0" eb="2">
      <t>タテガタ</t>
    </rPh>
    <rPh sb="2" eb="4">
      <t>ジュンカン</t>
    </rPh>
    <rPh sb="4" eb="5">
      <t>ガタ</t>
    </rPh>
    <rPh sb="5" eb="9">
      <t>エンセキガイセン</t>
    </rPh>
    <rPh sb="9" eb="12">
      <t>カンソウキ</t>
    </rPh>
    <phoneticPr fontId="9"/>
  </si>
  <si>
    <t>ビーンクリーナー</t>
    <phoneticPr fontId="9"/>
  </si>
  <si>
    <t>県南</t>
    <rPh sb="0" eb="1">
      <t>ケン</t>
    </rPh>
    <rPh sb="1" eb="2">
      <t>ミナミ</t>
    </rPh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</si>
  <si>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</si>
  <si>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ビーンクリーナー</t>
    <phoneticPr fontId="9"/>
  </si>
  <si>
    <t>静置式乾燥機</t>
    <rPh sb="0" eb="3">
      <t>セイチシキ</t>
    </rPh>
    <rPh sb="3" eb="6">
      <t>カンソウキ</t>
    </rPh>
    <phoneticPr fontId="9"/>
  </si>
  <si>
    <t>（ｔ）</t>
    <phoneticPr fontId="9"/>
  </si>
  <si>
    <t>南会津</t>
    <rPh sb="0" eb="1">
      <t>ミナミ</t>
    </rPh>
    <rPh sb="1" eb="3">
      <t>アイズ</t>
    </rPh>
    <phoneticPr fontId="9"/>
  </si>
  <si>
    <t>会津</t>
    <rPh sb="0" eb="2">
      <t>アイズ</t>
    </rPh>
    <phoneticPr fontId="9"/>
  </si>
  <si>
    <t>(ｔ)</t>
    <phoneticPr fontId="9"/>
  </si>
  <si>
    <t>利用量(ｔ)</t>
    <rPh sb="0" eb="2">
      <t>リヨウ</t>
    </rPh>
    <rPh sb="2" eb="3">
      <t>リョウ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</si>
  <si>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</si>
  <si>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</si>
  <si>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平型静置式乾燥機</t>
    <rPh sb="0" eb="1">
      <t>タイラ</t>
    </rPh>
    <rPh sb="1" eb="2">
      <t>ガタ</t>
    </rPh>
    <rPh sb="2" eb="5">
      <t>セイチシキ</t>
    </rPh>
    <rPh sb="5" eb="8">
      <t>カンソウキ</t>
    </rPh>
    <phoneticPr fontId="9"/>
  </si>
  <si>
    <t>循環型乾燥機</t>
    <rPh sb="0" eb="3">
      <t>ジュンカンガタ</t>
    </rPh>
    <rPh sb="3" eb="6">
      <t>カンソウキ</t>
    </rPh>
    <phoneticPr fontId="9"/>
  </si>
  <si>
    <t>平型乾燥機</t>
    <rPh sb="0" eb="2">
      <t>ヒラガタ</t>
    </rPh>
    <rPh sb="2" eb="5">
      <t>カンソウキ</t>
    </rPh>
    <phoneticPr fontId="9"/>
  </si>
  <si>
    <t>平型静置式乾燥機</t>
    <rPh sb="0" eb="2">
      <t>ヒラガタ</t>
    </rPh>
    <rPh sb="2" eb="5">
      <t>セイチシキ</t>
    </rPh>
    <rPh sb="5" eb="8">
      <t>カンソウキ</t>
    </rPh>
    <phoneticPr fontId="9"/>
  </si>
  <si>
    <t>縦型循環式遠赤外線乾燥機</t>
    <rPh sb="0" eb="2">
      <t>タテガタ</t>
    </rPh>
    <rPh sb="2" eb="4">
      <t>ジュンカン</t>
    </rPh>
    <rPh sb="4" eb="5">
      <t>シキ</t>
    </rPh>
    <rPh sb="5" eb="9">
      <t>エンセキガイセン</t>
    </rPh>
    <rPh sb="9" eb="12">
      <t>カンソウキ</t>
    </rPh>
    <phoneticPr fontId="9"/>
  </si>
  <si>
    <t>ビーンクリーナー（湿式）</t>
    <rPh sb="9" eb="11">
      <t>シッシキ</t>
    </rPh>
    <phoneticPr fontId="9"/>
  </si>
  <si>
    <t>(2.0)</t>
  </si>
  <si>
    <t>タチナガハ、里のほほえみ等</t>
    <rPh sb="6" eb="7">
      <t>サト</t>
    </rPh>
    <rPh sb="12" eb="13">
      <t>トウ</t>
    </rPh>
    <phoneticPr fontId="9"/>
  </si>
  <si>
    <t>タチナガハ、おおすず等</t>
    <rPh sb="10" eb="11">
      <t>トウ</t>
    </rPh>
    <phoneticPr fontId="9"/>
  </si>
  <si>
    <t>あやこがね、タチナガハ等</t>
    <rPh sb="11" eb="12">
      <t>ナド</t>
    </rPh>
    <phoneticPr fontId="9"/>
  </si>
  <si>
    <t>在来青豆、タチナガハ等</t>
    <rPh sb="0" eb="2">
      <t>ザイライ</t>
    </rPh>
    <rPh sb="2" eb="3">
      <t>アオ</t>
    </rPh>
    <rPh sb="3" eb="4">
      <t>マメ</t>
    </rPh>
    <rPh sb="10" eb="11">
      <t>ナド</t>
    </rPh>
    <phoneticPr fontId="9"/>
  </si>
  <si>
    <t>フクユタカ、タチナガハ等</t>
    <rPh sb="11" eb="12">
      <t>トウ</t>
    </rPh>
    <phoneticPr fontId="9"/>
  </si>
  <si>
    <t>-</t>
    <phoneticPr fontId="9"/>
  </si>
  <si>
    <t>福 島 市</t>
    <rPh sb="0" eb="1">
      <t>フク</t>
    </rPh>
    <rPh sb="2" eb="3">
      <t>シマ</t>
    </rPh>
    <rPh sb="4" eb="5">
      <t>シ</t>
    </rPh>
    <phoneticPr fontId="3"/>
  </si>
  <si>
    <t>川 俣 町</t>
    <rPh sb="0" eb="1">
      <t>カワ</t>
    </rPh>
    <rPh sb="2" eb="3">
      <t>マタ</t>
    </rPh>
    <rPh sb="4" eb="5">
      <t>マチ</t>
    </rPh>
    <phoneticPr fontId="3"/>
  </si>
  <si>
    <t>伊 達 市</t>
    <rPh sb="0" eb="1">
      <t>イ</t>
    </rPh>
    <rPh sb="2" eb="3">
      <t>タッ</t>
    </rPh>
    <rPh sb="4" eb="5">
      <t>シ</t>
    </rPh>
    <phoneticPr fontId="3"/>
  </si>
  <si>
    <t>小　計</t>
    <rPh sb="0" eb="1">
      <t>ショウ</t>
    </rPh>
    <rPh sb="2" eb="3">
      <t>ケイ</t>
    </rPh>
    <phoneticPr fontId="3"/>
  </si>
  <si>
    <t>桑 折 町</t>
    <rPh sb="0" eb="1">
      <t>クワ</t>
    </rPh>
    <rPh sb="2" eb="3">
      <t>オリ</t>
    </rPh>
    <rPh sb="4" eb="5">
      <t>マチ</t>
    </rPh>
    <phoneticPr fontId="3"/>
  </si>
  <si>
    <t>国 見 町</t>
    <rPh sb="0" eb="1">
      <t>クニ</t>
    </rPh>
    <rPh sb="2" eb="3">
      <t>ミ</t>
    </rPh>
    <rPh sb="4" eb="5">
      <t>マチ</t>
    </rPh>
    <phoneticPr fontId="3"/>
  </si>
  <si>
    <t>二 本 松 市</t>
    <rPh sb="0" eb="1">
      <t>ニ</t>
    </rPh>
    <rPh sb="2" eb="3">
      <t>ホン</t>
    </rPh>
    <rPh sb="4" eb="5">
      <t>マツ</t>
    </rPh>
    <rPh sb="6" eb="7">
      <t>シ</t>
    </rPh>
    <phoneticPr fontId="3"/>
  </si>
  <si>
    <t>本 宮 市</t>
    <rPh sb="0" eb="1">
      <t>ホン</t>
    </rPh>
    <rPh sb="2" eb="3">
      <t>ミヤ</t>
    </rPh>
    <rPh sb="4" eb="5">
      <t>シ</t>
    </rPh>
    <phoneticPr fontId="3"/>
  </si>
  <si>
    <t>大 玉 村</t>
    <rPh sb="0" eb="1">
      <t>ダイ</t>
    </rPh>
    <rPh sb="2" eb="3">
      <t>タマ</t>
    </rPh>
    <rPh sb="4" eb="5">
      <t>ムラ</t>
    </rPh>
    <phoneticPr fontId="3"/>
  </si>
  <si>
    <t>郡 山 市</t>
    <rPh sb="0" eb="1">
      <t>グン</t>
    </rPh>
    <rPh sb="2" eb="3">
      <t>ヤマ</t>
    </rPh>
    <rPh sb="4" eb="5">
      <t>シ</t>
    </rPh>
    <phoneticPr fontId="3"/>
  </si>
  <si>
    <t>田 村 市</t>
    <rPh sb="0" eb="1">
      <t>デン</t>
    </rPh>
    <rPh sb="2" eb="3">
      <t>ムラ</t>
    </rPh>
    <rPh sb="4" eb="5">
      <t>シ</t>
    </rPh>
    <phoneticPr fontId="3"/>
  </si>
  <si>
    <t>三 春 町</t>
    <rPh sb="0" eb="1">
      <t>サン</t>
    </rPh>
    <rPh sb="2" eb="3">
      <t>ハル</t>
    </rPh>
    <rPh sb="4" eb="5">
      <t>マチ</t>
    </rPh>
    <phoneticPr fontId="3"/>
  </si>
  <si>
    <t>小 野 町</t>
    <rPh sb="0" eb="1">
      <t>ショウ</t>
    </rPh>
    <rPh sb="2" eb="3">
      <t>ノ</t>
    </rPh>
    <rPh sb="4" eb="5">
      <t>マチ</t>
    </rPh>
    <phoneticPr fontId="3"/>
  </si>
  <si>
    <r>
      <t>須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rPh sb="0" eb="1">
      <t>ス</t>
    </rPh>
    <rPh sb="2" eb="3">
      <t>ガ</t>
    </rPh>
    <rPh sb="4" eb="5">
      <t>カワ</t>
    </rPh>
    <rPh sb="6" eb="7">
      <t>シ</t>
    </rPh>
    <phoneticPr fontId="5"/>
  </si>
  <si>
    <r>
      <t>鏡 石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rPh sb="0" eb="1">
      <t>キョウ</t>
    </rPh>
    <rPh sb="2" eb="3">
      <t>イシ</t>
    </rPh>
    <rPh sb="4" eb="5">
      <t>マチ</t>
    </rPh>
    <phoneticPr fontId="5"/>
  </si>
  <si>
    <r>
      <t>天 栄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rPh sb="0" eb="1">
      <t>テン</t>
    </rPh>
    <rPh sb="2" eb="3">
      <t>エイ</t>
    </rPh>
    <rPh sb="4" eb="5">
      <t>ムラ</t>
    </rPh>
    <phoneticPr fontId="5"/>
  </si>
  <si>
    <r>
      <t>石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rPh sb="0" eb="1">
      <t>イシ</t>
    </rPh>
    <rPh sb="2" eb="3">
      <t>カワ</t>
    </rPh>
    <rPh sb="4" eb="5">
      <t>マチ</t>
    </rPh>
    <phoneticPr fontId="5"/>
  </si>
  <si>
    <t>玉 川 村</t>
    <rPh sb="0" eb="1">
      <t>タマ</t>
    </rPh>
    <rPh sb="2" eb="3">
      <t>カワ</t>
    </rPh>
    <rPh sb="4" eb="5">
      <t>ムラ</t>
    </rPh>
    <phoneticPr fontId="5"/>
  </si>
  <si>
    <r>
      <t>平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rPh sb="0" eb="1">
      <t>タイラ</t>
    </rPh>
    <rPh sb="2" eb="3">
      <t>デン</t>
    </rPh>
    <rPh sb="4" eb="5">
      <t>ムラ</t>
    </rPh>
    <phoneticPr fontId="5"/>
  </si>
  <si>
    <r>
      <t>浅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rPh sb="0" eb="1">
      <t>アサ</t>
    </rPh>
    <rPh sb="2" eb="3">
      <t>カワ</t>
    </rPh>
    <rPh sb="4" eb="5">
      <t>マチ</t>
    </rPh>
    <phoneticPr fontId="5"/>
  </si>
  <si>
    <r>
      <t>古 殿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rPh sb="0" eb="1">
      <t>フル</t>
    </rPh>
    <rPh sb="2" eb="3">
      <t>トノ</t>
    </rPh>
    <rPh sb="4" eb="5">
      <t>マチ</t>
    </rPh>
    <phoneticPr fontId="5"/>
  </si>
  <si>
    <t>白 河 市</t>
    <phoneticPr fontId="3"/>
  </si>
  <si>
    <t>西 郷 村</t>
    <phoneticPr fontId="3"/>
  </si>
  <si>
    <t>泉 崎 村</t>
    <phoneticPr fontId="3"/>
  </si>
  <si>
    <t>中 島 村</t>
    <phoneticPr fontId="3"/>
  </si>
  <si>
    <t>矢 吹 町</t>
    <phoneticPr fontId="3"/>
  </si>
  <si>
    <t>棚 倉 町</t>
    <phoneticPr fontId="3"/>
  </si>
  <si>
    <t>矢 祭 町</t>
    <phoneticPr fontId="3"/>
  </si>
  <si>
    <t>塙 町</t>
    <phoneticPr fontId="3"/>
  </si>
  <si>
    <t>鮫 川 村</t>
    <phoneticPr fontId="3"/>
  </si>
  <si>
    <t>磐 梯 町</t>
    <rPh sb="0" eb="1">
      <t>イワ</t>
    </rPh>
    <rPh sb="2" eb="3">
      <t>カケハシ</t>
    </rPh>
    <rPh sb="4" eb="5">
      <t>マチ</t>
    </rPh>
    <phoneticPr fontId="3"/>
  </si>
  <si>
    <t>猪 苗 代 町</t>
    <rPh sb="0" eb="1">
      <t>イノシシ</t>
    </rPh>
    <rPh sb="2" eb="3">
      <t>ビョウ</t>
    </rPh>
    <rPh sb="4" eb="5">
      <t>ダイ</t>
    </rPh>
    <rPh sb="6" eb="7">
      <t>マチ</t>
    </rPh>
    <phoneticPr fontId="3"/>
  </si>
  <si>
    <t>喜 多 方 市</t>
    <rPh sb="0" eb="1">
      <t>ヨシ</t>
    </rPh>
    <rPh sb="2" eb="3">
      <t>タ</t>
    </rPh>
    <rPh sb="4" eb="5">
      <t>カタ</t>
    </rPh>
    <rPh sb="6" eb="7">
      <t>シ</t>
    </rPh>
    <phoneticPr fontId="3"/>
  </si>
  <si>
    <t>北 塩 原 村</t>
    <rPh sb="0" eb="1">
      <t>ホク</t>
    </rPh>
    <rPh sb="2" eb="3">
      <t>シオ</t>
    </rPh>
    <rPh sb="4" eb="5">
      <t>ハラ</t>
    </rPh>
    <rPh sb="6" eb="7">
      <t>ムラ</t>
    </rPh>
    <phoneticPr fontId="3"/>
  </si>
  <si>
    <t>西 会 津 町</t>
    <rPh sb="0" eb="1">
      <t>ニシ</t>
    </rPh>
    <rPh sb="2" eb="3">
      <t>カイ</t>
    </rPh>
    <rPh sb="4" eb="5">
      <t>ツ</t>
    </rPh>
    <rPh sb="6" eb="7">
      <t>マチ</t>
    </rPh>
    <phoneticPr fontId="3"/>
  </si>
  <si>
    <t>会津坂下町</t>
    <rPh sb="0" eb="4">
      <t>アイヅバンゲ</t>
    </rPh>
    <rPh sb="2" eb="4">
      <t>サカシタ</t>
    </rPh>
    <rPh sb="4" eb="5">
      <t>マチ</t>
    </rPh>
    <phoneticPr fontId="3"/>
  </si>
  <si>
    <t>会津若松市</t>
    <rPh sb="0" eb="1">
      <t>カイ</t>
    </rPh>
    <rPh sb="1" eb="2">
      <t>ツ</t>
    </rPh>
    <rPh sb="2" eb="3">
      <t>ワカ</t>
    </rPh>
    <rPh sb="3" eb="4">
      <t>マツ</t>
    </rPh>
    <rPh sb="4" eb="5">
      <t>シ</t>
    </rPh>
    <phoneticPr fontId="3"/>
  </si>
  <si>
    <t>湯 川 村</t>
    <rPh sb="0" eb="1">
      <t>トウ</t>
    </rPh>
    <rPh sb="2" eb="3">
      <t>カワ</t>
    </rPh>
    <rPh sb="4" eb="5">
      <t>ムラ</t>
    </rPh>
    <phoneticPr fontId="3"/>
  </si>
  <si>
    <t>柳 津 町</t>
    <rPh sb="0" eb="1">
      <t>ヤナギ</t>
    </rPh>
    <rPh sb="2" eb="3">
      <t>ツ</t>
    </rPh>
    <rPh sb="4" eb="5">
      <t>マチ</t>
    </rPh>
    <phoneticPr fontId="3"/>
  </si>
  <si>
    <t>三 島 町</t>
    <rPh sb="0" eb="1">
      <t>サン</t>
    </rPh>
    <rPh sb="2" eb="3">
      <t>シマ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</si>
  <si>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</si>
  <si>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昭 和 村</t>
    <rPh sb="0" eb="1">
      <t>アキラ</t>
    </rPh>
    <rPh sb="2" eb="3">
      <t>ワ</t>
    </rPh>
    <rPh sb="4" eb="5">
      <t>ムラ</t>
    </rPh>
    <phoneticPr fontId="3"/>
  </si>
  <si>
    <t>下 郷 町</t>
    <rPh sb="0" eb="1">
      <t>シタ</t>
    </rPh>
    <rPh sb="2" eb="3">
      <t>ゴウ</t>
    </rPh>
    <rPh sb="4" eb="5">
      <t>マチ</t>
    </rPh>
    <phoneticPr fontId="3"/>
  </si>
  <si>
    <t>只 見 町</t>
    <rPh sb="0" eb="1">
      <t>タダ</t>
    </rPh>
    <rPh sb="2" eb="3">
      <t>ミ</t>
    </rPh>
    <rPh sb="4" eb="5">
      <t>マチ</t>
    </rPh>
    <phoneticPr fontId="3"/>
  </si>
  <si>
    <t>檜 枝 岐 村</t>
    <rPh sb="0" eb="1">
      <t>ヒノキ</t>
    </rPh>
    <rPh sb="2" eb="3">
      <t>エダ</t>
    </rPh>
    <rPh sb="4" eb="5">
      <t>キ</t>
    </rPh>
    <rPh sb="6" eb="7">
      <t>ムラ</t>
    </rPh>
    <phoneticPr fontId="3"/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</si>
  <si>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3"/>
  </si>
  <si>
    <t>相 馬 市</t>
    <rPh sb="0" eb="1">
      <t>ソウ</t>
    </rPh>
    <rPh sb="2" eb="3">
      <t>ウマ</t>
    </rPh>
    <rPh sb="4" eb="5">
      <t>シ</t>
    </rPh>
    <phoneticPr fontId="3"/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</si>
  <si>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3"/>
  </si>
  <si>
    <t>新 地 町</t>
    <rPh sb="0" eb="1">
      <t>シン</t>
    </rPh>
    <rPh sb="2" eb="3">
      <t>チ</t>
    </rPh>
    <rPh sb="4" eb="5">
      <t>マチ</t>
    </rPh>
    <phoneticPr fontId="3"/>
  </si>
  <si>
    <t>飯 舘 村</t>
    <rPh sb="0" eb="1">
      <t>メシ</t>
    </rPh>
    <rPh sb="2" eb="3">
      <t>タチ</t>
    </rPh>
    <rPh sb="4" eb="5">
      <t>ムラ</t>
    </rPh>
    <phoneticPr fontId="3"/>
  </si>
  <si>
    <t>広 野 町</t>
    <rPh sb="0" eb="1">
      <t>ヒロ</t>
    </rPh>
    <rPh sb="2" eb="3">
      <t>ヤ</t>
    </rPh>
    <rPh sb="4" eb="5">
      <t>マチ</t>
    </rPh>
    <phoneticPr fontId="3"/>
  </si>
  <si>
    <t>楢 葉 町</t>
    <rPh sb="0" eb="1">
      <t>ナラ</t>
    </rPh>
    <rPh sb="2" eb="3">
      <t>ヨウ</t>
    </rPh>
    <rPh sb="4" eb="5">
      <t>マチ</t>
    </rPh>
    <phoneticPr fontId="3"/>
  </si>
  <si>
    <t>富 岡 町</t>
    <rPh sb="0" eb="1">
      <t>トミ</t>
    </rPh>
    <rPh sb="2" eb="3">
      <t>オカ</t>
    </rPh>
    <rPh sb="4" eb="5">
      <t>マチ</t>
    </rPh>
    <phoneticPr fontId="3"/>
  </si>
  <si>
    <t>川 内 村</t>
    <rPh sb="0" eb="1">
      <t>カワ</t>
    </rPh>
    <rPh sb="2" eb="3">
      <t>ナイ</t>
    </rPh>
    <rPh sb="4" eb="5">
      <t>ムラ</t>
    </rPh>
    <phoneticPr fontId="3"/>
  </si>
  <si>
    <t>大 熊 町</t>
    <rPh sb="0" eb="1">
      <t>ダイ</t>
    </rPh>
    <rPh sb="2" eb="3">
      <t>クマ</t>
    </rPh>
    <rPh sb="4" eb="5">
      <t>マチ</t>
    </rPh>
    <phoneticPr fontId="3"/>
  </si>
  <si>
    <t>双 葉 町</t>
    <rPh sb="0" eb="1">
      <t>ソウ</t>
    </rPh>
    <rPh sb="2" eb="3">
      <t>ヨウ</t>
    </rPh>
    <rPh sb="4" eb="5">
      <t>マチ</t>
    </rPh>
    <phoneticPr fontId="3"/>
  </si>
  <si>
    <t>浪 江 町</t>
    <rPh sb="0" eb="1">
      <t>ナミ</t>
    </rPh>
    <rPh sb="2" eb="3">
      <t>エ</t>
    </rPh>
    <rPh sb="4" eb="5">
      <t>マチ</t>
    </rPh>
    <phoneticPr fontId="3"/>
  </si>
  <si>
    <t>葛 尾 村</t>
    <rPh sb="0" eb="1">
      <t>クズ</t>
    </rPh>
    <rPh sb="2" eb="3">
      <t>オ</t>
    </rPh>
    <rPh sb="4" eb="5">
      <t>ムラ</t>
    </rPh>
    <phoneticPr fontId="3"/>
  </si>
  <si>
    <t>い わ き 市</t>
    <rPh sb="6" eb="7">
      <t>シ</t>
    </rPh>
    <phoneticPr fontId="3"/>
  </si>
  <si>
    <t>中　通　り</t>
    <rPh sb="0" eb="1">
      <t>ナカ</t>
    </rPh>
    <rPh sb="2" eb="3">
      <t>トオ</t>
    </rPh>
    <phoneticPr fontId="3"/>
  </si>
  <si>
    <t>浜　通　り</t>
    <rPh sb="0" eb="1">
      <t>ハマ</t>
    </rPh>
    <rPh sb="2" eb="3">
      <t>トオ</t>
    </rPh>
    <phoneticPr fontId="3"/>
  </si>
  <si>
    <t>会　　　津</t>
    <rPh sb="0" eb="1">
      <t>カイ</t>
    </rPh>
    <rPh sb="4" eb="5">
      <t>ツ</t>
    </rPh>
    <phoneticPr fontId="3"/>
  </si>
  <si>
    <t>県　　　計</t>
    <rPh sb="0" eb="1">
      <t>ケン</t>
    </rPh>
    <rPh sb="4" eb="5">
      <t>ケイ</t>
    </rPh>
    <phoneticPr fontId="3"/>
  </si>
  <si>
    <t>＊</t>
    <phoneticPr fontId="3"/>
  </si>
  <si>
    <t>＊</t>
    <phoneticPr fontId="9"/>
  </si>
  <si>
    <t>タチナガハ等</t>
    <rPh sb="5" eb="6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</si>
</sst>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_);[Red]\(0\)"/>
    <numFmt numFmtId="178" formatCode="0.0_);[Red]\(0.0\)"/>
    <numFmt numFmtId="179" formatCode="#,##0_);[Red]\(#,##0\)"/>
    <numFmt numFmtId="180" formatCode="0;0;"/>
    <numFmt numFmtId="181" formatCode="#,##0_ "/>
    <numFmt numFmtId="182" formatCode="#,##0_ ;[Red]\-#,##0\ "/>
    <numFmt numFmtId="183" formatCode="#,##0.0_ "/>
    <numFmt numFmtId="184" formatCode="&quot;(&quot;#.##&quot;)&quot;"/>
    <numFmt numFmtId="185" formatCode="0_);\(0\)"/>
    <numFmt numFmtId="186" formatCode="#,##0.0_);[Red]\(#,##0.0\)"/>
    <numFmt numFmtId="187" formatCode="0_ "/>
    <numFmt numFmtId="188" formatCode="&quot;(&quot;#.###&quot;)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ＪＳ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2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79" fontId="2" fillId="0" borderId="12" xfId="1" applyNumberFormat="1" applyFont="1" applyFill="1" applyBorder="1" applyAlignment="1" applyProtection="1">
      <alignment vertical="center" shrinkToFit="1"/>
    </xf>
    <xf numFmtId="179" fontId="2" fillId="0" borderId="13" xfId="1" applyNumberFormat="1" applyFont="1" applyFill="1" applyBorder="1" applyAlignment="1" applyProtection="1">
      <alignment vertical="center" shrinkToFit="1"/>
    </xf>
    <xf numFmtId="179" fontId="2" fillId="0" borderId="14" xfId="1" applyNumberFormat="1" applyFont="1" applyFill="1" applyBorder="1" applyAlignment="1" applyProtection="1">
      <alignment vertical="center" shrinkToFit="1"/>
    </xf>
    <xf numFmtId="179" fontId="2" fillId="0" borderId="15" xfId="1" applyNumberFormat="1" applyFont="1" applyFill="1" applyBorder="1" applyAlignment="1" applyProtection="1">
      <alignment vertical="center" shrinkToFit="1"/>
    </xf>
    <xf numFmtId="179" fontId="2" fillId="0" borderId="16" xfId="1" applyNumberFormat="1" applyFont="1" applyFill="1" applyBorder="1" applyAlignment="1" applyProtection="1">
      <alignment vertical="center" shrinkToFit="1"/>
    </xf>
    <xf numFmtId="179" fontId="2" fillId="0" borderId="3" xfId="1" applyNumberFormat="1" applyFont="1" applyFill="1" applyBorder="1" applyAlignment="1" applyProtection="1">
      <alignment vertical="center" shrinkToFit="1"/>
    </xf>
    <xf numFmtId="179" fontId="2" fillId="0" borderId="17" xfId="1" applyNumberFormat="1" applyFont="1" applyFill="1" applyBorder="1" applyAlignment="1" applyProtection="1">
      <alignment vertical="center" shrinkToFit="1"/>
    </xf>
    <xf numFmtId="179" fontId="2" fillId="0" borderId="18" xfId="1" applyNumberFormat="1" applyFont="1" applyFill="1" applyBorder="1" applyAlignment="1" applyProtection="1">
      <alignment vertical="center" shrinkToFit="1"/>
    </xf>
    <xf numFmtId="179" fontId="2" fillId="0" borderId="19" xfId="1" applyNumberFormat="1" applyFont="1" applyFill="1" applyBorder="1" applyAlignment="1" applyProtection="1">
      <alignment vertical="center" shrinkToFit="1"/>
    </xf>
    <xf numFmtId="179" fontId="2" fillId="0" borderId="20" xfId="1" applyNumberFormat="1" applyFont="1" applyFill="1" applyBorder="1" applyAlignment="1" applyProtection="1">
      <alignment vertical="center" shrinkToFit="1"/>
    </xf>
    <xf numFmtId="179" fontId="2" fillId="0" borderId="21" xfId="1" applyNumberFormat="1" applyFont="1" applyFill="1" applyBorder="1" applyAlignment="1" applyProtection="1">
      <alignment vertical="center" shrinkToFit="1"/>
    </xf>
    <xf numFmtId="179" fontId="2" fillId="0" borderId="10" xfId="1" applyNumberFormat="1" applyFont="1" applyFill="1" applyBorder="1" applyAlignment="1" applyProtection="1">
      <alignment vertical="center" shrinkToFit="1"/>
    </xf>
    <xf numFmtId="179" fontId="2" fillId="0" borderId="22" xfId="1" applyNumberFormat="1" applyFont="1" applyFill="1" applyBorder="1" applyAlignment="1" applyProtection="1">
      <alignment vertical="center" shrinkToFit="1"/>
    </xf>
    <xf numFmtId="179" fontId="2" fillId="0" borderId="0" xfId="1" applyNumberFormat="1" applyFont="1" applyFill="1" applyBorder="1" applyAlignment="1" applyProtection="1">
      <alignment vertical="center" shrinkToFit="1"/>
    </xf>
    <xf numFmtId="179" fontId="2" fillId="0" borderId="23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vertical="center" shrinkToFit="1"/>
    </xf>
    <xf numFmtId="179" fontId="2" fillId="0" borderId="38" xfId="1" applyNumberFormat="1" applyFont="1" applyFill="1" applyBorder="1" applyAlignment="1" applyProtection="1">
      <alignment vertical="center" shrinkToFit="1"/>
    </xf>
    <xf numFmtId="179" fontId="2" fillId="0" borderId="39" xfId="0" applyNumberFormat="1" applyFont="1" applyFill="1" applyBorder="1" applyAlignment="1">
      <alignment vertical="center" shrinkToFit="1"/>
    </xf>
    <xf numFmtId="179" fontId="2" fillId="0" borderId="40" xfId="0" applyNumberFormat="1" applyFont="1" applyFill="1" applyBorder="1" applyAlignment="1">
      <alignment vertical="center" shrinkToFit="1"/>
    </xf>
    <xf numFmtId="179" fontId="2" fillId="0" borderId="4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0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/>
    </xf>
    <xf numFmtId="0" fontId="8" fillId="0" borderId="49" xfId="0" applyFont="1" applyFill="1" applyBorder="1" applyAlignment="1" applyProtection="1">
      <alignment vertical="center" shrinkToFit="1"/>
    </xf>
    <xf numFmtId="0" fontId="8" fillId="0" borderId="46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9" fontId="2" fillId="0" borderId="0" xfId="0" applyNumberFormat="1" applyFont="1" applyFill="1" applyBorder="1" applyAlignment="1" applyProtection="1">
      <alignment vertical="center" shrinkToFit="1"/>
    </xf>
    <xf numFmtId="179" fontId="2" fillId="0" borderId="0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5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 shrinkToFi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67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8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4" fillId="0" borderId="10" xfId="0" applyFont="1" applyFill="1" applyBorder="1" applyAlignment="1" applyProtection="1">
      <alignment vertical="center" shrinkToFit="1"/>
    </xf>
    <xf numFmtId="0" fontId="8" fillId="0" borderId="7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right"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10" fillId="0" borderId="0" xfId="0" applyFont="1" applyBorder="1" applyAlignment="1"/>
    <xf numFmtId="179" fontId="2" fillId="0" borderId="74" xfId="1" applyNumberFormat="1" applyFont="1" applyFill="1" applyBorder="1" applyAlignment="1" applyProtection="1">
      <alignment vertical="center" shrinkToFit="1"/>
    </xf>
    <xf numFmtId="179" fontId="2" fillId="0" borderId="75" xfId="1" applyNumberFormat="1" applyFont="1" applyFill="1" applyBorder="1" applyAlignment="1" applyProtection="1">
      <alignment vertical="center" shrinkToFit="1"/>
    </xf>
    <xf numFmtId="179" fontId="2" fillId="0" borderId="68" xfId="1" applyNumberFormat="1" applyFont="1" applyFill="1" applyBorder="1" applyAlignment="1" applyProtection="1">
      <alignment vertical="center" shrinkToFit="1"/>
    </xf>
    <xf numFmtId="179" fontId="2" fillId="0" borderId="9" xfId="1" applyNumberFormat="1" applyFont="1" applyFill="1" applyBorder="1" applyAlignment="1" applyProtection="1">
      <alignment vertical="center" shrinkToFit="1"/>
    </xf>
    <xf numFmtId="179" fontId="2" fillId="0" borderId="31" xfId="1" applyNumberFormat="1" applyFont="1" applyFill="1" applyBorder="1" applyAlignment="1" applyProtection="1">
      <alignment vertical="center" shrinkToFit="1"/>
    </xf>
    <xf numFmtId="179" fontId="2" fillId="0" borderId="76" xfId="1" applyNumberFormat="1" applyFont="1" applyFill="1" applyBorder="1" applyAlignment="1" applyProtection="1">
      <alignment vertical="center" shrinkToFit="1"/>
    </xf>
    <xf numFmtId="179" fontId="2" fillId="0" borderId="77" xfId="1" applyNumberFormat="1" applyFont="1" applyFill="1" applyBorder="1" applyAlignment="1" applyProtection="1">
      <alignment vertical="center" shrinkToFit="1"/>
    </xf>
    <xf numFmtId="179" fontId="2" fillId="0" borderId="78" xfId="1" applyNumberFormat="1" applyFont="1" applyFill="1" applyBorder="1" applyAlignment="1" applyProtection="1">
      <alignment vertical="center" shrinkToFit="1"/>
    </xf>
    <xf numFmtId="179" fontId="2" fillId="0" borderId="79" xfId="1" applyNumberFormat="1" applyFont="1" applyFill="1" applyBorder="1" applyAlignment="1" applyProtection="1">
      <alignment vertical="center" shrinkToFit="1"/>
    </xf>
    <xf numFmtId="179" fontId="2" fillId="0" borderId="80" xfId="1" applyNumberFormat="1" applyFont="1" applyFill="1" applyBorder="1" applyAlignment="1" applyProtection="1">
      <alignment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9" fontId="2" fillId="0" borderId="33" xfId="1" applyNumberFormat="1" applyFont="1" applyFill="1" applyBorder="1" applyAlignment="1" applyProtection="1">
      <alignment vertical="center" shrinkToFit="1"/>
    </xf>
    <xf numFmtId="179" fontId="2" fillId="0" borderId="81" xfId="1" applyNumberFormat="1" applyFont="1" applyFill="1" applyBorder="1" applyAlignment="1" applyProtection="1">
      <alignment vertical="center" shrinkToFit="1"/>
    </xf>
    <xf numFmtId="179" fontId="2" fillId="0" borderId="82" xfId="1" applyNumberFormat="1" applyFont="1" applyFill="1" applyBorder="1" applyAlignment="1" applyProtection="1">
      <alignment vertical="center" shrinkToFit="1"/>
    </xf>
    <xf numFmtId="179" fontId="2" fillId="0" borderId="83" xfId="1" applyNumberFormat="1" applyFont="1" applyFill="1" applyBorder="1" applyAlignment="1" applyProtection="1">
      <alignment vertical="center" shrinkToFit="1"/>
    </xf>
    <xf numFmtId="179" fontId="8" fillId="0" borderId="47" xfId="0" applyNumberFormat="1" applyFont="1" applyFill="1" applyBorder="1" applyAlignment="1" applyProtection="1">
      <alignment horizontal="right" vertical="center" shrinkToFit="1"/>
    </xf>
    <xf numFmtId="179" fontId="8" fillId="0" borderId="3" xfId="0" applyNumberFormat="1" applyFont="1" applyFill="1" applyBorder="1" applyAlignment="1" applyProtection="1">
      <alignment horizontal="right" vertical="center" shrinkToFit="1"/>
    </xf>
    <xf numFmtId="179" fontId="8" fillId="0" borderId="48" xfId="0" applyNumberFormat="1" applyFont="1" applyFill="1" applyBorder="1" applyAlignment="1" applyProtection="1">
      <alignment horizontal="right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178" fontId="0" fillId="0" borderId="47" xfId="0" applyNumberFormat="1" applyFill="1" applyBorder="1" applyAlignment="1">
      <alignment horizontal="right" vertical="center" shrinkToFit="1"/>
    </xf>
    <xf numFmtId="177" fontId="0" fillId="0" borderId="47" xfId="0" applyNumberFormat="1" applyFont="1" applyFill="1" applyBorder="1" applyAlignment="1" applyProtection="1">
      <alignment vertical="center"/>
    </xf>
    <xf numFmtId="177" fontId="0" fillId="0" borderId="58" xfId="0" applyNumberFormat="1" applyFont="1" applyFill="1" applyBorder="1" applyAlignment="1" applyProtection="1">
      <alignment vertical="center" shrinkToFit="1"/>
    </xf>
    <xf numFmtId="177" fontId="0" fillId="0" borderId="87" xfId="0" applyNumberFormat="1" applyFont="1" applyFill="1" applyBorder="1" applyAlignment="1" applyProtection="1">
      <alignment horizontal="right" vertical="center"/>
    </xf>
    <xf numFmtId="177" fontId="0" fillId="0" borderId="87" xfId="1" applyNumberFormat="1" applyFont="1" applyFill="1" applyBorder="1" applyAlignment="1" applyProtection="1">
      <alignment horizontal="right" vertical="center"/>
    </xf>
    <xf numFmtId="177" fontId="0" fillId="0" borderId="88" xfId="0" applyNumberFormat="1" applyFont="1" applyFill="1" applyBorder="1" applyAlignment="1" applyProtection="1">
      <alignment horizontal="right" vertical="center" shrinkToFit="1"/>
    </xf>
    <xf numFmtId="177" fontId="0" fillId="0" borderId="47" xfId="0" applyNumberFormat="1" applyFont="1" applyFill="1" applyBorder="1" applyAlignment="1" applyProtection="1">
      <alignment horizontal="right" vertical="center"/>
    </xf>
    <xf numFmtId="177" fontId="0" fillId="0" borderId="47" xfId="1" applyNumberFormat="1" applyFont="1" applyFill="1" applyBorder="1" applyAlignment="1" applyProtection="1">
      <alignment horizontal="right" vertical="center"/>
    </xf>
    <xf numFmtId="177" fontId="0" fillId="0" borderId="58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54" xfId="0" applyNumberFormat="1" applyFont="1" applyFill="1" applyBorder="1" applyAlignment="1" applyProtection="1">
      <alignment horizontal="right" vertical="center" shrinkToFit="1"/>
    </xf>
    <xf numFmtId="177" fontId="4" fillId="0" borderId="58" xfId="0" applyNumberFormat="1" applyFont="1" applyBorder="1" applyAlignment="1">
      <alignment shrinkToFit="1"/>
    </xf>
    <xf numFmtId="177" fontId="4" fillId="0" borderId="73" xfId="0" applyNumberFormat="1" applyFont="1" applyBorder="1" applyAlignment="1">
      <alignment shrinkToFit="1"/>
    </xf>
    <xf numFmtId="183" fontId="0" fillId="0" borderId="47" xfId="0" applyNumberFormat="1" applyFill="1" applyBorder="1" applyAlignment="1">
      <alignment vertical="center" shrinkToFit="1"/>
    </xf>
    <xf numFmtId="183" fontId="0" fillId="0" borderId="47" xfId="0" applyNumberFormat="1" applyFill="1" applyBorder="1" applyAlignment="1">
      <alignment vertical="center"/>
    </xf>
    <xf numFmtId="183" fontId="0" fillId="0" borderId="58" xfId="0" applyNumberFormat="1" applyFill="1" applyBorder="1" applyAlignment="1">
      <alignment vertical="center"/>
    </xf>
    <xf numFmtId="183" fontId="0" fillId="0" borderId="4" xfId="0" applyNumberFormat="1" applyFill="1" applyBorder="1" applyAlignment="1">
      <alignment vertical="center" shrinkToFit="1"/>
    </xf>
    <xf numFmtId="183" fontId="0" fillId="0" borderId="4" xfId="0" applyNumberFormat="1" applyFill="1" applyBorder="1" applyAlignment="1">
      <alignment vertical="center"/>
    </xf>
    <xf numFmtId="183" fontId="0" fillId="0" borderId="57" xfId="0" applyNumberFormat="1" applyFill="1" applyBorder="1" applyAlignment="1">
      <alignment vertical="center"/>
    </xf>
    <xf numFmtId="183" fontId="0" fillId="0" borderId="3" xfId="0" applyNumberFormat="1" applyFill="1" applyBorder="1" applyAlignment="1">
      <alignment vertical="center" shrinkToFit="1"/>
    </xf>
    <xf numFmtId="183" fontId="0" fillId="0" borderId="3" xfId="0" applyNumberFormat="1" applyFill="1" applyBorder="1" applyAlignment="1">
      <alignment vertical="center"/>
    </xf>
    <xf numFmtId="183" fontId="0" fillId="0" borderId="54" xfId="0" applyNumberFormat="1" applyFill="1" applyBorder="1" applyAlignment="1">
      <alignment vertical="center"/>
    </xf>
    <xf numFmtId="179" fontId="2" fillId="0" borderId="11" xfId="1" applyNumberFormat="1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vertical="center" shrinkToFit="1"/>
    </xf>
    <xf numFmtId="177" fontId="2" fillId="0" borderId="10" xfId="1" applyNumberFormat="1" applyFont="1" applyFill="1" applyBorder="1" applyAlignment="1" applyProtection="1">
      <alignment vertical="center" shrinkToFit="1"/>
    </xf>
    <xf numFmtId="177" fontId="2" fillId="0" borderId="3" xfId="1" applyNumberFormat="1" applyFont="1" applyFill="1" applyBorder="1" applyAlignment="1" applyProtection="1">
      <alignment vertical="center" shrinkToFit="1"/>
    </xf>
    <xf numFmtId="179" fontId="2" fillId="0" borderId="67" xfId="1" applyNumberFormat="1" applyFont="1" applyFill="1" applyBorder="1" applyAlignment="1" applyProtection="1">
      <alignment vertical="center" shrinkToFit="1"/>
    </xf>
    <xf numFmtId="183" fontId="0" fillId="0" borderId="54" xfId="0" applyNumberFormat="1" applyFill="1" applyBorder="1" applyAlignment="1">
      <alignment vertical="center" shrinkToFit="1"/>
    </xf>
    <xf numFmtId="183" fontId="0" fillId="0" borderId="57" xfId="0" applyNumberFormat="1" applyFill="1" applyBorder="1" applyAlignment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4" xfId="0" applyNumberFormat="1" applyFont="1" applyFill="1" applyBorder="1" applyAlignment="1" applyProtection="1">
      <alignment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 applyProtection="1">
      <alignment vertical="center" shrinkToFit="1"/>
    </xf>
    <xf numFmtId="177" fontId="2" fillId="0" borderId="4" xfId="1" applyNumberFormat="1" applyFont="1" applyFill="1" applyBorder="1" applyAlignment="1" applyProtection="1">
      <alignment vertical="center" shrinkToFit="1"/>
    </xf>
    <xf numFmtId="177" fontId="2" fillId="0" borderId="47" xfId="0" applyNumberFormat="1" applyFont="1" applyFill="1" applyBorder="1" applyAlignment="1">
      <alignment vertical="center" shrinkToFit="1"/>
    </xf>
    <xf numFmtId="177" fontId="2" fillId="0" borderId="24" xfId="0" applyNumberFormat="1" applyFont="1" applyFill="1" applyBorder="1" applyAlignment="1" applyProtection="1">
      <alignment vertical="center" shrinkToFit="1"/>
    </xf>
    <xf numFmtId="177" fontId="2" fillId="2" borderId="4" xfId="0" applyNumberFormat="1" applyFont="1" applyFill="1" applyBorder="1" applyAlignment="1">
      <alignment vertical="center" shrinkToFit="1"/>
    </xf>
    <xf numFmtId="177" fontId="2" fillId="2" borderId="3" xfId="1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 applyProtection="1">
      <alignment vertical="center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7" fontId="2" fillId="0" borderId="73" xfId="0" applyNumberFormat="1" applyFont="1" applyFill="1" applyBorder="1" applyAlignment="1" applyProtection="1">
      <alignment vertical="center" shrinkToFit="1"/>
    </xf>
    <xf numFmtId="177" fontId="2" fillId="2" borderId="4" xfId="1" applyNumberFormat="1" applyFont="1" applyFill="1" applyBorder="1" applyAlignment="1" applyProtection="1">
      <alignment vertical="center" shrinkToFit="1"/>
    </xf>
    <xf numFmtId="177" fontId="2" fillId="0" borderId="31" xfId="1" applyNumberFormat="1" applyFont="1" applyFill="1" applyBorder="1" applyAlignment="1" applyProtection="1">
      <alignment vertical="center" shrinkToFit="1"/>
    </xf>
    <xf numFmtId="177" fontId="2" fillId="0" borderId="33" xfId="1" applyNumberFormat="1" applyFont="1" applyFill="1" applyBorder="1" applyAlignment="1" applyProtection="1">
      <alignment vertical="center" shrinkToFit="1"/>
    </xf>
    <xf numFmtId="177" fontId="2" fillId="0" borderId="79" xfId="1" applyNumberFormat="1" applyFont="1" applyFill="1" applyBorder="1" applyAlignment="1" applyProtection="1">
      <alignment vertical="center" shrinkToFit="1"/>
    </xf>
    <xf numFmtId="177" fontId="2" fillId="0" borderId="32" xfId="0" applyNumberFormat="1" applyFont="1" applyFill="1" applyBorder="1" applyAlignment="1" applyProtection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73" xfId="1" applyNumberFormat="1" applyFont="1" applyFill="1" applyBorder="1" applyAlignment="1" applyProtection="1">
      <alignment vertical="center" shrinkToFit="1"/>
    </xf>
    <xf numFmtId="177" fontId="15" fillId="0" borderId="31" xfId="1" applyNumberFormat="1" applyFont="1" applyFill="1" applyBorder="1" applyAlignment="1" applyProtection="1">
      <alignment vertical="center" shrinkToFit="1"/>
    </xf>
    <xf numFmtId="177" fontId="2" fillId="2" borderId="90" xfId="1" applyNumberFormat="1" applyFont="1" applyFill="1" applyBorder="1" applyAlignment="1" applyProtection="1">
      <alignment vertical="center" shrinkToFit="1"/>
    </xf>
    <xf numFmtId="177" fontId="2" fillId="2" borderId="23" xfId="1" applyNumberFormat="1" applyFont="1" applyFill="1" applyBorder="1" applyAlignment="1" applyProtection="1">
      <alignment vertical="center" shrinkToFit="1"/>
    </xf>
    <xf numFmtId="177" fontId="2" fillId="2" borderId="54" xfId="1" applyNumberFormat="1" applyFont="1" applyFill="1" applyBorder="1" applyAlignment="1" applyProtection="1">
      <alignment vertical="center" shrinkToFit="1"/>
    </xf>
    <xf numFmtId="177" fontId="2" fillId="2" borderId="6" xfId="1" applyNumberFormat="1" applyFont="1" applyFill="1" applyBorder="1" applyAlignment="1" applyProtection="1">
      <alignment vertical="center" shrinkToFit="1"/>
    </xf>
    <xf numFmtId="177" fontId="2" fillId="2" borderId="38" xfId="1" applyNumberFormat="1" applyFont="1" applyFill="1" applyBorder="1" applyAlignment="1" applyProtection="1">
      <alignment vertical="center" shrinkToFit="1"/>
    </xf>
    <xf numFmtId="177" fontId="2" fillId="2" borderId="57" xfId="1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0" xfId="0" applyFont="1" applyFill="1" applyBorder="1" applyAlignment="1" applyProtection="1">
      <alignment horizontal="centerContinuous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179" fontId="8" fillId="0" borderId="92" xfId="0" applyNumberFormat="1" applyFont="1" applyFill="1" applyBorder="1" applyAlignment="1" applyProtection="1">
      <alignment horizontal="right" vertical="center" shrinkToFit="1"/>
    </xf>
    <xf numFmtId="179" fontId="8" fillId="0" borderId="83" xfId="0" applyNumberFormat="1" applyFont="1" applyFill="1" applyBorder="1" applyAlignment="1" applyProtection="1">
      <alignment horizontal="right" vertical="center" shrinkToFit="1"/>
    </xf>
    <xf numFmtId="179" fontId="8" fillId="0" borderId="93" xfId="0" applyNumberFormat="1" applyFont="1" applyFill="1" applyBorder="1" applyAlignment="1" applyProtection="1">
      <alignment horizontal="right" vertical="center" shrinkToFit="1"/>
    </xf>
    <xf numFmtId="179" fontId="2" fillId="0" borderId="21" xfId="0" applyNumberFormat="1" applyFont="1" applyFill="1" applyBorder="1" applyAlignment="1" applyProtection="1">
      <alignment vertical="center" shrinkToFit="1"/>
    </xf>
    <xf numFmtId="177" fontId="0" fillId="0" borderId="54" xfId="0" applyNumberFormat="1" applyFont="1" applyFill="1" applyBorder="1" applyAlignment="1" applyProtection="1">
      <alignment vertical="center"/>
    </xf>
    <xf numFmtId="179" fontId="2" fillId="0" borderId="94" xfId="1" applyNumberFormat="1" applyFont="1" applyFill="1" applyBorder="1" applyAlignment="1" applyProtection="1">
      <alignment vertical="center" shrinkToFit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79" fontId="2" fillId="0" borderId="95" xfId="1" applyNumberFormat="1" applyFont="1" applyFill="1" applyBorder="1" applyAlignment="1" applyProtection="1">
      <alignment vertical="center" shrinkToFit="1"/>
    </xf>
    <xf numFmtId="179" fontId="2" fillId="0" borderId="96" xfId="1" applyNumberFormat="1" applyFont="1" applyFill="1" applyBorder="1" applyAlignment="1" applyProtection="1">
      <alignment vertical="center" shrinkToFit="1"/>
    </xf>
    <xf numFmtId="179" fontId="2" fillId="0" borderId="59" xfId="1" applyNumberFormat="1" applyFont="1" applyFill="1" applyBorder="1" applyAlignment="1" applyProtection="1">
      <alignment vertical="center" shrinkToFit="1"/>
    </xf>
    <xf numFmtId="179" fontId="2" fillId="0" borderId="4" xfId="0" applyNumberFormat="1" applyFont="1" applyFill="1" applyBorder="1" applyAlignment="1" applyProtection="1">
      <alignment vertical="center" shrinkToFit="1"/>
    </xf>
    <xf numFmtId="179" fontId="2" fillId="0" borderId="4" xfId="0" applyNumberFormat="1" applyFont="1" applyFill="1" applyBorder="1" applyAlignment="1">
      <alignment vertical="center" shrinkToFit="1"/>
    </xf>
    <xf numFmtId="179" fontId="2" fillId="0" borderId="57" xfId="1" applyNumberFormat="1" applyFont="1" applyFill="1" applyBorder="1" applyAlignment="1" applyProtection="1">
      <alignment vertical="center" shrinkToFit="1"/>
    </xf>
    <xf numFmtId="179" fontId="2" fillId="0" borderId="6" xfId="1" applyNumberFormat="1" applyFont="1" applyFill="1" applyBorder="1" applyAlignment="1" applyProtection="1">
      <alignment vertical="center" shrinkToFit="1"/>
    </xf>
    <xf numFmtId="179" fontId="2" fillId="0" borderId="3" xfId="0" applyNumberFormat="1" applyFont="1" applyFill="1" applyBorder="1" applyAlignment="1" applyProtection="1">
      <alignment vertical="center" shrinkToFit="1"/>
    </xf>
    <xf numFmtId="179" fontId="2" fillId="0" borderId="54" xfId="1" applyNumberFormat="1" applyFont="1" applyFill="1" applyBorder="1" applyAlignment="1" applyProtection="1">
      <alignment vertical="center" shrinkToFit="1"/>
    </xf>
    <xf numFmtId="179" fontId="2" fillId="0" borderId="90" xfId="1" applyNumberFormat="1" applyFont="1" applyFill="1" applyBorder="1" applyAlignment="1" applyProtection="1">
      <alignment vertical="center" shrinkToFit="1"/>
    </xf>
    <xf numFmtId="179" fontId="2" fillId="0" borderId="2" xfId="1" applyNumberFormat="1" applyFont="1" applyFill="1" applyBorder="1" applyAlignment="1" applyProtection="1">
      <alignment vertical="center" shrinkToFit="1"/>
    </xf>
    <xf numFmtId="179" fontId="2" fillId="0" borderId="47" xfId="0" applyNumberFormat="1" applyFont="1" applyFill="1" applyBorder="1" applyAlignment="1">
      <alignment vertical="center" shrinkToFit="1"/>
    </xf>
    <xf numFmtId="179" fontId="2" fillId="0" borderId="3" xfId="0" applyNumberFormat="1" applyFont="1" applyFill="1" applyBorder="1" applyAlignment="1">
      <alignment vertical="center" shrinkToFit="1"/>
    </xf>
    <xf numFmtId="179" fontId="16" fillId="0" borderId="40" xfId="0" applyNumberFormat="1" applyFont="1" applyFill="1" applyBorder="1" applyAlignment="1">
      <alignment vertical="center" wrapText="1" shrinkToFit="1"/>
    </xf>
    <xf numFmtId="179" fontId="0" fillId="0" borderId="40" xfId="0" applyNumberFormat="1" applyFill="1" applyBorder="1" applyAlignment="1">
      <alignment vertical="center" shrinkToFit="1"/>
    </xf>
    <xf numFmtId="179" fontId="2" fillId="0" borderId="58" xfId="1" applyNumberFormat="1" applyFont="1" applyFill="1" applyBorder="1" applyAlignment="1" applyProtection="1">
      <alignment vertical="center" shrinkToFit="1"/>
    </xf>
    <xf numFmtId="179" fontId="2" fillId="0" borderId="98" xfId="1" applyNumberFormat="1" applyFont="1" applyFill="1" applyBorder="1" applyAlignment="1" applyProtection="1">
      <alignment vertical="center" shrinkToFit="1"/>
    </xf>
    <xf numFmtId="179" fontId="2" fillId="0" borderId="24" xfId="0" applyNumberFormat="1" applyFont="1" applyFill="1" applyBorder="1" applyAlignment="1" applyProtection="1">
      <alignment vertical="center" shrinkToFit="1"/>
    </xf>
    <xf numFmtId="179" fontId="2" fillId="0" borderId="100" xfId="1" applyNumberFormat="1" applyFont="1" applyFill="1" applyBorder="1" applyAlignment="1" applyProtection="1">
      <alignment vertical="center" shrinkToFit="1"/>
    </xf>
    <xf numFmtId="179" fontId="2" fillId="0" borderId="51" xfId="1" applyNumberFormat="1" applyFont="1" applyFill="1" applyBorder="1" applyAlignment="1" applyProtection="1">
      <alignment vertical="center" shrinkToFit="1"/>
    </xf>
    <xf numFmtId="179" fontId="2" fillId="0" borderId="101" xfId="1" applyNumberFormat="1" applyFont="1" applyFill="1" applyBorder="1" applyAlignment="1" applyProtection="1">
      <alignment vertical="center" shrinkToFit="1"/>
    </xf>
    <xf numFmtId="179" fontId="2" fillId="0" borderId="101" xfId="0" applyNumberFormat="1" applyFont="1" applyFill="1" applyBorder="1" applyAlignment="1">
      <alignment vertical="center" shrinkToFit="1"/>
    </xf>
    <xf numFmtId="179" fontId="2" fillId="0" borderId="73" xfId="1" applyNumberFormat="1" applyFont="1" applyFill="1" applyBorder="1" applyAlignment="1" applyProtection="1">
      <alignment vertical="center" shrinkToFit="1"/>
    </xf>
    <xf numFmtId="179" fontId="2" fillId="0" borderId="53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 shrinkToFit="1"/>
    </xf>
    <xf numFmtId="179" fontId="20" fillId="0" borderId="12" xfId="1" applyNumberFormat="1" applyFont="1" applyFill="1" applyBorder="1" applyAlignment="1" applyProtection="1">
      <alignment vertical="center" shrinkToFit="1"/>
    </xf>
    <xf numFmtId="179" fontId="20" fillId="0" borderId="13" xfId="1" applyNumberFormat="1" applyFont="1" applyFill="1" applyBorder="1" applyAlignment="1" applyProtection="1">
      <alignment vertical="center" shrinkToFit="1"/>
    </xf>
    <xf numFmtId="179" fontId="20" fillId="0" borderId="74" xfId="1" applyNumberFormat="1" applyFont="1" applyFill="1" applyBorder="1" applyAlignment="1" applyProtection="1">
      <alignment vertical="center" shrinkToFit="1"/>
    </xf>
    <xf numFmtId="179" fontId="20" fillId="0" borderId="15" xfId="1" applyNumberFormat="1" applyFont="1" applyFill="1" applyBorder="1" applyAlignment="1" applyProtection="1">
      <alignment vertical="center" shrinkToFit="1"/>
    </xf>
    <xf numFmtId="179" fontId="20" fillId="0" borderId="16" xfId="1" applyNumberFormat="1" applyFont="1" applyFill="1" applyBorder="1" applyAlignment="1" applyProtection="1">
      <alignment vertical="center" shrinkToFit="1"/>
    </xf>
    <xf numFmtId="179" fontId="20" fillId="0" borderId="102" xfId="1" applyNumberFormat="1" applyFont="1" applyFill="1" applyBorder="1" applyAlignment="1" applyProtection="1">
      <alignment vertical="center" shrinkToFit="1"/>
    </xf>
    <xf numFmtId="179" fontId="20" fillId="0" borderId="76" xfId="1" applyNumberFormat="1" applyFont="1" applyFill="1" applyBorder="1" applyAlignment="1" applyProtection="1">
      <alignment vertical="center" shrinkToFit="1"/>
    </xf>
    <xf numFmtId="179" fontId="20" fillId="0" borderId="3" xfId="1" applyNumberFormat="1" applyFont="1" applyFill="1" applyBorder="1" applyAlignment="1" applyProtection="1">
      <alignment vertical="center" shrinkToFit="1"/>
    </xf>
    <xf numFmtId="179" fontId="20" fillId="0" borderId="17" xfId="1" applyNumberFormat="1" applyFont="1" applyFill="1" applyBorder="1" applyAlignment="1" applyProtection="1">
      <alignment vertical="center" shrinkToFit="1"/>
    </xf>
    <xf numFmtId="179" fontId="20" fillId="0" borderId="75" xfId="1" applyNumberFormat="1" applyFont="1" applyFill="1" applyBorder="1" applyAlignment="1" applyProtection="1">
      <alignment vertical="center" shrinkToFit="1"/>
    </xf>
    <xf numFmtId="179" fontId="20" fillId="0" borderId="19" xfId="1" applyNumberFormat="1" applyFont="1" applyFill="1" applyBorder="1" applyAlignment="1" applyProtection="1">
      <alignment vertical="center" shrinkToFit="1"/>
    </xf>
    <xf numFmtId="179" fontId="20" fillId="0" borderId="20" xfId="1" applyNumberFormat="1" applyFont="1" applyFill="1" applyBorder="1" applyAlignment="1" applyProtection="1">
      <alignment vertical="center" shrinkToFit="1"/>
    </xf>
    <xf numFmtId="179" fontId="20" fillId="0" borderId="103" xfId="1" applyNumberFormat="1" applyFont="1" applyFill="1" applyBorder="1" applyAlignment="1" applyProtection="1">
      <alignment vertical="center" shrinkToFit="1"/>
    </xf>
    <xf numFmtId="179" fontId="20" fillId="0" borderId="78" xfId="1" applyNumberFormat="1" applyFont="1" applyFill="1" applyBorder="1" applyAlignment="1" applyProtection="1">
      <alignment vertical="center" shrinkToFit="1"/>
    </xf>
    <xf numFmtId="179" fontId="20" fillId="0" borderId="4" xfId="0" applyNumberFormat="1" applyFont="1" applyFill="1" applyBorder="1" applyAlignment="1" applyProtection="1">
      <alignment vertical="center" shrinkToFit="1"/>
    </xf>
    <xf numFmtId="179" fontId="20" fillId="0" borderId="4" xfId="1" applyNumberFormat="1" applyFont="1" applyFill="1" applyBorder="1" applyAlignment="1" applyProtection="1">
      <alignment vertical="center" shrinkToFit="1"/>
    </xf>
    <xf numFmtId="179" fontId="20" fillId="0" borderId="4" xfId="0" applyNumberFormat="1" applyFont="1" applyFill="1" applyBorder="1" applyAlignment="1">
      <alignment vertical="center" shrinkToFit="1"/>
    </xf>
    <xf numFmtId="179" fontId="20" fillId="0" borderId="38" xfId="1" applyNumberFormat="1" applyFont="1" applyFill="1" applyBorder="1" applyAlignment="1" applyProtection="1">
      <alignment vertical="center" shrinkToFit="1"/>
    </xf>
    <xf numFmtId="179" fontId="21" fillId="0" borderId="4" xfId="1" applyNumberFormat="1" applyFont="1" applyFill="1" applyBorder="1" applyAlignment="1" applyProtection="1">
      <alignment vertical="center" shrinkToFit="1"/>
    </xf>
    <xf numFmtId="179" fontId="20" fillId="0" borderId="6" xfId="1" applyNumberFormat="1" applyFont="1" applyFill="1" applyBorder="1" applyAlignment="1" applyProtection="1">
      <alignment vertical="center" shrinkToFit="1"/>
    </xf>
    <xf numFmtId="182" fontId="20" fillId="0" borderId="47" xfId="1" applyNumberFormat="1" applyFont="1" applyFill="1" applyBorder="1" applyAlignment="1" applyProtection="1">
      <alignment vertical="center" shrinkToFit="1"/>
    </xf>
    <xf numFmtId="179" fontId="20" fillId="0" borderId="3" xfId="0" applyNumberFormat="1" applyFont="1" applyFill="1" applyBorder="1" applyAlignment="1" applyProtection="1">
      <alignment vertical="center" shrinkToFit="1"/>
    </xf>
    <xf numFmtId="179" fontId="20" fillId="0" borderId="23" xfId="1" applyNumberFormat="1" applyFont="1" applyFill="1" applyBorder="1" applyAlignment="1" applyProtection="1">
      <alignment vertical="center" shrinkToFit="1"/>
    </xf>
    <xf numFmtId="179" fontId="21" fillId="0" borderId="3" xfId="1" applyNumberFormat="1" applyFont="1" applyFill="1" applyBorder="1" applyAlignment="1" applyProtection="1">
      <alignment vertical="center" shrinkToFit="1"/>
    </xf>
    <xf numFmtId="179" fontId="20" fillId="0" borderId="90" xfId="1" applyNumberFormat="1" applyFont="1" applyFill="1" applyBorder="1" applyAlignment="1" applyProtection="1">
      <alignment vertical="center" shrinkToFit="1"/>
    </xf>
    <xf numFmtId="182" fontId="20" fillId="0" borderId="3" xfId="1" applyNumberFormat="1" applyFont="1" applyFill="1" applyBorder="1" applyAlignment="1" applyProtection="1">
      <alignment vertical="center" shrinkToFit="1"/>
    </xf>
    <xf numFmtId="183" fontId="0" fillId="0" borderId="31" xfId="0" applyNumberFormat="1" applyFill="1" applyBorder="1" applyAlignment="1">
      <alignment vertical="center" shrinkToFit="1"/>
    </xf>
    <xf numFmtId="183" fontId="0" fillId="0" borderId="31" xfId="0" applyNumberFormat="1" applyFill="1" applyBorder="1" applyAlignment="1">
      <alignment vertical="center"/>
    </xf>
    <xf numFmtId="183" fontId="0" fillId="0" borderId="73" xfId="0" applyNumberFormat="1" applyFill="1" applyBorder="1" applyAlignment="1">
      <alignment vertical="center"/>
    </xf>
    <xf numFmtId="179" fontId="2" fillId="0" borderId="47" xfId="1" applyNumberFormat="1" applyFont="1" applyFill="1" applyBorder="1" applyAlignment="1" applyProtection="1">
      <alignment vertical="center" shrinkToFit="1"/>
    </xf>
    <xf numFmtId="179" fontId="2" fillId="0" borderId="99" xfId="1" applyNumberFormat="1" applyFont="1" applyFill="1" applyBorder="1" applyAlignment="1" applyProtection="1">
      <alignment vertical="center" shrinkToFit="1"/>
    </xf>
    <xf numFmtId="179" fontId="2" fillId="0" borderId="104" xfId="1" applyNumberFormat="1" applyFont="1" applyFill="1" applyBorder="1" applyAlignment="1" applyProtection="1">
      <alignment vertical="center" shrinkToFit="1"/>
    </xf>
    <xf numFmtId="179" fontId="2" fillId="0" borderId="105" xfId="1" applyNumberFormat="1" applyFont="1" applyFill="1" applyBorder="1" applyAlignment="1" applyProtection="1">
      <alignment vertical="center" shrinkToFit="1"/>
    </xf>
    <xf numFmtId="179" fontId="2" fillId="0" borderId="106" xfId="1" applyNumberFormat="1" applyFont="1" applyFill="1" applyBorder="1" applyAlignment="1" applyProtection="1">
      <alignment vertical="center" shrinkToFit="1"/>
    </xf>
    <xf numFmtId="182" fontId="20" fillId="0" borderId="81" xfId="1" applyNumberFormat="1" applyFont="1" applyFill="1" applyBorder="1" applyAlignment="1" applyProtection="1">
      <alignment vertical="center" shrinkToFit="1"/>
    </xf>
    <xf numFmtId="182" fontId="20" fillId="0" borderId="23" xfId="1" applyNumberFormat="1" applyFont="1" applyFill="1" applyBorder="1" applyAlignment="1" applyProtection="1">
      <alignment vertical="center" shrinkToFit="1"/>
    </xf>
    <xf numFmtId="179" fontId="2" fillId="0" borderId="92" xfId="0" applyNumberFormat="1" applyFont="1" applyFill="1" applyBorder="1" applyAlignment="1">
      <alignment vertical="center" shrinkToFit="1"/>
    </xf>
    <xf numFmtId="179" fontId="2" fillId="0" borderId="83" xfId="0" applyNumberFormat="1" applyFont="1" applyFill="1" applyBorder="1" applyAlignment="1">
      <alignment vertical="center" shrinkToFit="1"/>
    </xf>
    <xf numFmtId="179" fontId="2" fillId="0" borderId="31" xfId="0" applyNumberFormat="1" applyFont="1" applyFill="1" applyBorder="1" applyAlignment="1" applyProtection="1">
      <alignment vertical="center" shrinkToFit="1"/>
    </xf>
    <xf numFmtId="179" fontId="2" fillId="0" borderId="10" xfId="0" applyNumberFormat="1" applyFont="1" applyFill="1" applyBorder="1" applyAlignment="1" applyProtection="1">
      <alignment vertical="center" shrinkToFit="1"/>
    </xf>
    <xf numFmtId="179" fontId="2" fillId="0" borderId="107" xfId="1" applyNumberFormat="1" applyFont="1" applyFill="1" applyBorder="1" applyAlignment="1" applyProtection="1">
      <alignment vertical="center" shrinkToFit="1"/>
    </xf>
    <xf numFmtId="179" fontId="2" fillId="0" borderId="108" xfId="1" applyNumberFormat="1" applyFont="1" applyFill="1" applyBorder="1" applyAlignment="1" applyProtection="1">
      <alignment vertical="center" shrinkToFit="1"/>
    </xf>
    <xf numFmtId="179" fontId="2" fillId="0" borderId="109" xfId="1" applyNumberFormat="1" applyFont="1" applyFill="1" applyBorder="1" applyAlignment="1" applyProtection="1">
      <alignment vertical="center" shrinkToFit="1"/>
    </xf>
    <xf numFmtId="179" fontId="2" fillId="0" borderId="110" xfId="1" applyNumberFormat="1" applyFont="1" applyFill="1" applyBorder="1" applyAlignment="1" applyProtection="1">
      <alignment vertical="center" shrinkToFit="1"/>
    </xf>
    <xf numFmtId="179" fontId="2" fillId="0" borderId="111" xfId="1" applyNumberFormat="1" applyFont="1" applyFill="1" applyBorder="1" applyAlignment="1" applyProtection="1">
      <alignment vertical="center" shrinkToFit="1"/>
    </xf>
    <xf numFmtId="179" fontId="2" fillId="0" borderId="112" xfId="1" applyNumberFormat="1" applyFont="1" applyFill="1" applyBorder="1" applyAlignment="1" applyProtection="1">
      <alignment vertical="center" shrinkToFit="1"/>
    </xf>
    <xf numFmtId="179" fontId="2" fillId="0" borderId="113" xfId="1" applyNumberFormat="1" applyFont="1" applyFill="1" applyBorder="1" applyAlignment="1" applyProtection="1">
      <alignment vertical="center" shrinkToFit="1"/>
    </xf>
    <xf numFmtId="179" fontId="2" fillId="0" borderId="72" xfId="1" applyNumberFormat="1" applyFont="1" applyFill="1" applyBorder="1" applyAlignment="1" applyProtection="1">
      <alignment vertical="center" shrinkToFit="1"/>
    </xf>
    <xf numFmtId="179" fontId="2" fillId="0" borderId="114" xfId="0" applyNumberFormat="1" applyFont="1" applyFill="1" applyBorder="1" applyAlignment="1" applyProtection="1">
      <alignment vertical="center" shrinkToFit="1"/>
    </xf>
    <xf numFmtId="179" fontId="2" fillId="0" borderId="116" xfId="1" applyNumberFormat="1" applyFont="1" applyFill="1" applyBorder="1" applyAlignment="1" applyProtection="1">
      <alignment vertical="center" shrinkToFit="1"/>
    </xf>
    <xf numFmtId="179" fontId="2" fillId="0" borderId="117" xfId="1" applyNumberFormat="1" applyFont="1" applyFill="1" applyBorder="1" applyAlignment="1" applyProtection="1">
      <alignment vertical="center" shrinkToFit="1"/>
    </xf>
    <xf numFmtId="179" fontId="2" fillId="0" borderId="118" xfId="1" applyNumberFormat="1" applyFont="1" applyFill="1" applyBorder="1" applyAlignment="1" applyProtection="1">
      <alignment vertical="center" shrinkToFit="1"/>
    </xf>
    <xf numFmtId="179" fontId="2" fillId="0" borderId="119" xfId="1" applyNumberFormat="1" applyFont="1" applyFill="1" applyBorder="1" applyAlignment="1" applyProtection="1">
      <alignment vertical="center" shrinkToFit="1"/>
    </xf>
    <xf numFmtId="179" fontId="2" fillId="0" borderId="120" xfId="1" applyNumberFormat="1" applyFont="1" applyFill="1" applyBorder="1" applyAlignment="1" applyProtection="1">
      <alignment vertical="center" shrinkToFit="1"/>
    </xf>
    <xf numFmtId="179" fontId="2" fillId="0" borderId="121" xfId="1" applyNumberFormat="1" applyFont="1" applyFill="1" applyBorder="1" applyAlignment="1" applyProtection="1">
      <alignment vertical="center" shrinkToFit="1"/>
    </xf>
    <xf numFmtId="179" fontId="2" fillId="0" borderId="123" xfId="1" applyNumberFormat="1" applyFont="1" applyFill="1" applyBorder="1" applyAlignment="1" applyProtection="1">
      <alignment vertical="center" shrinkToFit="1"/>
    </xf>
    <xf numFmtId="179" fontId="2" fillId="0" borderId="122" xfId="1" applyNumberFormat="1" applyFont="1" applyFill="1" applyBorder="1" applyAlignment="1" applyProtection="1">
      <alignment vertical="center" shrinkToFit="1"/>
    </xf>
    <xf numFmtId="179" fontId="20" fillId="0" borderId="107" xfId="1" applyNumberFormat="1" applyFont="1" applyFill="1" applyBorder="1" applyAlignment="1" applyProtection="1">
      <alignment vertical="center" shrinkToFit="1"/>
    </xf>
    <xf numFmtId="179" fontId="20" fillId="0" borderId="108" xfId="1" applyNumberFormat="1" applyFont="1" applyFill="1" applyBorder="1" applyAlignment="1" applyProtection="1">
      <alignment vertical="center" shrinkToFit="1"/>
    </xf>
    <xf numFmtId="179" fontId="20" fillId="0" borderId="109" xfId="1" applyNumberFormat="1" applyFont="1" applyFill="1" applyBorder="1" applyAlignment="1" applyProtection="1">
      <alignment vertical="center" shrinkToFit="1"/>
    </xf>
    <xf numFmtId="179" fontId="20" fillId="0" borderId="110" xfId="1" applyNumberFormat="1" applyFont="1" applyFill="1" applyBorder="1" applyAlignment="1" applyProtection="1">
      <alignment vertical="center" shrinkToFit="1"/>
    </xf>
    <xf numFmtId="179" fontId="20" fillId="0" borderId="111" xfId="1" applyNumberFormat="1" applyFont="1" applyFill="1" applyBorder="1" applyAlignment="1" applyProtection="1">
      <alignment vertical="center" shrinkToFit="1"/>
    </xf>
    <xf numFmtId="179" fontId="20" fillId="0" borderId="124" xfId="1" applyNumberFormat="1" applyFont="1" applyFill="1" applyBorder="1" applyAlignment="1" applyProtection="1">
      <alignment vertical="center" shrinkToFit="1"/>
    </xf>
    <xf numFmtId="179" fontId="20" fillId="0" borderId="125" xfId="1" applyNumberFormat="1" applyFont="1" applyFill="1" applyBorder="1" applyAlignment="1" applyProtection="1">
      <alignment vertical="center" shrinkToFit="1"/>
    </xf>
    <xf numFmtId="179" fontId="2" fillId="0" borderId="126" xfId="1" applyNumberFormat="1" applyFont="1" applyFill="1" applyBorder="1" applyAlignment="1" applyProtection="1">
      <alignment vertical="center" shrinkToFit="1"/>
    </xf>
    <xf numFmtId="179" fontId="2" fillId="0" borderId="127" xfId="1" applyNumberFormat="1" applyFont="1" applyFill="1" applyBorder="1" applyAlignment="1" applyProtection="1">
      <alignment vertical="center" shrinkToFit="1"/>
    </xf>
    <xf numFmtId="179" fontId="2" fillId="0" borderId="46" xfId="1" applyNumberFormat="1" applyFont="1" applyFill="1" applyBorder="1" applyAlignment="1" applyProtection="1">
      <alignment vertical="center" shrinkToFit="1"/>
    </xf>
    <xf numFmtId="179" fontId="2" fillId="0" borderId="128" xfId="1" applyNumberFormat="1" applyFont="1" applyFill="1" applyBorder="1" applyAlignment="1" applyProtection="1">
      <alignment vertical="center" shrinkToFit="1"/>
    </xf>
    <xf numFmtId="179" fontId="2" fillId="0" borderId="129" xfId="1" applyNumberFormat="1" applyFont="1" applyFill="1" applyBorder="1" applyAlignment="1" applyProtection="1">
      <alignment vertical="center" shrinkToFit="1"/>
    </xf>
    <xf numFmtId="179" fontId="2" fillId="0" borderId="130" xfId="1" applyNumberFormat="1" applyFont="1" applyFill="1" applyBorder="1" applyAlignment="1" applyProtection="1">
      <alignment vertical="center" shrinkToFit="1"/>
    </xf>
    <xf numFmtId="179" fontId="2" fillId="0" borderId="131" xfId="1" applyNumberFormat="1" applyFont="1" applyFill="1" applyBorder="1" applyAlignment="1" applyProtection="1">
      <alignment vertical="center" shrinkToFit="1"/>
    </xf>
    <xf numFmtId="179" fontId="2" fillId="0" borderId="132" xfId="1" applyNumberFormat="1" applyFont="1" applyFill="1" applyBorder="1" applyAlignment="1" applyProtection="1">
      <alignment vertical="center" shrinkToFit="1"/>
    </xf>
    <xf numFmtId="179" fontId="2" fillId="0" borderId="125" xfId="1" applyNumberFormat="1" applyFont="1" applyFill="1" applyBorder="1" applyAlignment="1" applyProtection="1">
      <alignment vertical="center" shrinkToFit="1"/>
    </xf>
    <xf numFmtId="179" fontId="2" fillId="0" borderId="133" xfId="1" applyNumberFormat="1" applyFont="1" applyFill="1" applyBorder="1" applyAlignment="1" applyProtection="1">
      <alignment vertical="center" shrinkToFit="1"/>
    </xf>
    <xf numFmtId="179" fontId="2" fillId="0" borderId="134" xfId="1" applyNumberFormat="1" applyFont="1" applyFill="1" applyBorder="1" applyAlignment="1" applyProtection="1">
      <alignment vertical="center" shrinkToFit="1"/>
    </xf>
    <xf numFmtId="179" fontId="2" fillId="0" borderId="107" xfId="0" applyNumberFormat="1" applyFont="1" applyFill="1" applyBorder="1" applyAlignment="1" applyProtection="1">
      <alignment vertical="center" shrinkToFit="1"/>
    </xf>
    <xf numFmtId="179" fontId="2" fillId="0" borderId="135" xfId="1" applyNumberFormat="1" applyFont="1" applyFill="1" applyBorder="1" applyAlignment="1" applyProtection="1">
      <alignment vertical="center" shrinkToFit="1"/>
    </xf>
    <xf numFmtId="179" fontId="2" fillId="0" borderId="136" xfId="0" applyNumberFormat="1" applyFont="1" applyFill="1" applyBorder="1" applyAlignment="1">
      <alignment vertical="center" shrinkToFit="1"/>
    </xf>
    <xf numFmtId="179" fontId="2" fillId="0" borderId="137" xfId="0" applyNumberFormat="1" applyFont="1" applyFill="1" applyBorder="1" applyAlignment="1" applyProtection="1">
      <alignment vertical="center" shrinkToFit="1"/>
    </xf>
    <xf numFmtId="179" fontId="0" fillId="0" borderId="136" xfId="0" applyNumberFormat="1" applyFont="1" applyFill="1" applyBorder="1" applyAlignment="1">
      <alignment vertical="center" shrinkToFit="1"/>
    </xf>
    <xf numFmtId="179" fontId="2" fillId="0" borderId="118" xfId="0" applyNumberFormat="1" applyFont="1" applyFill="1" applyBorder="1" applyAlignment="1" applyProtection="1">
      <alignment vertical="center" shrinkToFit="1"/>
    </xf>
    <xf numFmtId="179" fontId="2" fillId="0" borderId="138" xfId="0" applyNumberFormat="1" applyFont="1" applyFill="1" applyBorder="1" applyAlignment="1" applyProtection="1">
      <alignment vertical="center" shrinkToFit="1"/>
    </xf>
    <xf numFmtId="177" fontId="2" fillId="0" borderId="118" xfId="0" applyNumberFormat="1" applyFont="1" applyFill="1" applyBorder="1" applyAlignment="1" applyProtection="1">
      <alignment vertical="center" shrinkToFit="1"/>
    </xf>
    <xf numFmtId="179" fontId="2" fillId="0" borderId="118" xfId="0" applyNumberFormat="1" applyFont="1" applyFill="1" applyBorder="1" applyAlignment="1">
      <alignment vertical="center" shrinkToFit="1"/>
    </xf>
    <xf numFmtId="177" fontId="2" fillId="0" borderId="118" xfId="1" applyNumberFormat="1" applyFont="1" applyFill="1" applyBorder="1" applyAlignment="1" applyProtection="1">
      <alignment vertical="center" shrinkToFit="1"/>
    </xf>
    <xf numFmtId="179" fontId="2" fillId="0" borderId="139" xfId="1" applyNumberFormat="1" applyFont="1" applyFill="1" applyBorder="1" applyAlignment="1" applyProtection="1">
      <alignment vertical="center" shrinkToFit="1"/>
    </xf>
    <xf numFmtId="179" fontId="2" fillId="0" borderId="115" xfId="1" applyNumberFormat="1" applyFont="1" applyFill="1" applyBorder="1" applyAlignment="1" applyProtection="1">
      <alignment vertical="center" shrinkToFit="1"/>
    </xf>
    <xf numFmtId="179" fontId="2" fillId="0" borderId="121" xfId="0" applyNumberFormat="1" applyFont="1" applyFill="1" applyBorder="1" applyAlignment="1">
      <alignment vertical="center" shrinkToFit="1"/>
    </xf>
    <xf numFmtId="177" fontId="15" fillId="0" borderId="31" xfId="0" applyNumberFormat="1" applyFont="1" applyFill="1" applyBorder="1" applyAlignment="1" applyProtection="1">
      <alignment vertical="center" shrinkToFit="1"/>
    </xf>
    <xf numFmtId="177" fontId="15" fillId="2" borderId="31" xfId="0" applyNumberFormat="1" applyFont="1" applyFill="1" applyBorder="1" applyAlignment="1" applyProtection="1">
      <alignment vertical="center" shrinkToFit="1"/>
    </xf>
    <xf numFmtId="177" fontId="2" fillId="2" borderId="73" xfId="0" applyNumberFormat="1" applyFont="1" applyFill="1" applyBorder="1" applyAlignment="1" applyProtection="1">
      <alignment vertical="center" shrinkToFit="1"/>
    </xf>
    <xf numFmtId="179" fontId="2" fillId="0" borderId="82" xfId="0" applyNumberFormat="1" applyFont="1" applyFill="1" applyBorder="1" applyAlignment="1">
      <alignment vertical="center" shrinkToFit="1"/>
    </xf>
    <xf numFmtId="179" fontId="2" fillId="0" borderId="126" xfId="0" applyNumberFormat="1" applyFont="1" applyFill="1" applyBorder="1" applyAlignment="1" applyProtection="1">
      <alignment vertical="center" shrinkToFit="1"/>
    </xf>
    <xf numFmtId="179" fontId="2" fillId="0" borderId="122" xfId="0" applyNumberFormat="1" applyFont="1" applyFill="1" applyBorder="1" applyAlignment="1" applyProtection="1">
      <alignment vertical="center" shrinkToFit="1"/>
    </xf>
    <xf numFmtId="179" fontId="20" fillId="0" borderId="110" xfId="0" applyNumberFormat="1" applyFont="1" applyFill="1" applyBorder="1" applyAlignment="1" applyProtection="1">
      <alignment vertical="center" shrinkToFit="1"/>
    </xf>
    <xf numFmtId="179" fontId="2" fillId="0" borderId="110" xfId="0" applyNumberFormat="1" applyFont="1" applyFill="1" applyBorder="1" applyAlignment="1" applyProtection="1">
      <alignment vertical="center" shrinkToFit="1"/>
    </xf>
    <xf numFmtId="179" fontId="20" fillId="0" borderId="107" xfId="0" applyNumberFormat="1" applyFont="1" applyFill="1" applyBorder="1" applyAlignment="1" applyProtection="1">
      <alignment vertical="center" shrinkToFit="1"/>
    </xf>
    <xf numFmtId="179" fontId="20" fillId="0" borderId="122" xfId="1" applyNumberFormat="1" applyFont="1" applyFill="1" applyBorder="1" applyAlignment="1" applyProtection="1">
      <alignment vertical="center" shrinkToFit="1"/>
    </xf>
    <xf numFmtId="181" fontId="20" fillId="0" borderId="107" xfId="1" applyNumberFormat="1" applyFont="1" applyFill="1" applyBorder="1" applyAlignment="1" applyProtection="1">
      <alignment vertical="center" shrinkToFit="1"/>
    </xf>
    <xf numFmtId="179" fontId="21" fillId="0" borderId="107" xfId="1" applyNumberFormat="1" applyFont="1" applyFill="1" applyBorder="1" applyAlignment="1" applyProtection="1">
      <alignment vertical="center" shrinkToFit="1"/>
    </xf>
    <xf numFmtId="179" fontId="20" fillId="0" borderId="135" xfId="1" applyNumberFormat="1" applyFont="1" applyFill="1" applyBorder="1" applyAlignment="1" applyProtection="1">
      <alignment vertical="center" shrinkToFit="1"/>
    </xf>
    <xf numFmtId="182" fontId="20" fillId="0" borderId="107" xfId="1" applyNumberFormat="1" applyFont="1" applyFill="1" applyBorder="1" applyAlignment="1" applyProtection="1">
      <alignment vertical="center" shrinkToFit="1"/>
    </xf>
    <xf numFmtId="182" fontId="20" fillId="0" borderId="122" xfId="1" applyNumberFormat="1" applyFont="1" applyFill="1" applyBorder="1" applyAlignment="1" applyProtection="1">
      <alignment vertical="center" shrinkToFit="1"/>
    </xf>
    <xf numFmtId="179" fontId="2" fillId="0" borderId="140" xfId="0" applyNumberFormat="1" applyFont="1" applyFill="1" applyBorder="1" applyAlignment="1">
      <alignment vertical="center" shrinkToFit="1"/>
    </xf>
    <xf numFmtId="177" fontId="2" fillId="0" borderId="107" xfId="1" applyNumberFormat="1" applyFont="1" applyFill="1" applyBorder="1" applyAlignment="1" applyProtection="1">
      <alignment vertical="center" shrinkToFit="1"/>
    </xf>
    <xf numFmtId="177" fontId="2" fillId="0" borderId="107" xfId="0" applyNumberFormat="1" applyFont="1" applyFill="1" applyBorder="1" applyAlignment="1" applyProtection="1">
      <alignment vertical="center" shrinkToFit="1"/>
    </xf>
    <xf numFmtId="177" fontId="2" fillId="2" borderId="107" xfId="1" applyNumberFormat="1" applyFont="1" applyFill="1" applyBorder="1" applyAlignment="1" applyProtection="1">
      <alignment vertical="center" shrinkToFit="1"/>
    </xf>
    <xf numFmtId="177" fontId="2" fillId="2" borderId="135" xfId="1" applyNumberFormat="1" applyFont="1" applyFill="1" applyBorder="1" applyAlignment="1" applyProtection="1">
      <alignment vertical="center" shrinkToFit="1"/>
    </xf>
    <xf numFmtId="177" fontId="2" fillId="2" borderId="122" xfId="1" applyNumberFormat="1" applyFont="1" applyFill="1" applyBorder="1" applyAlignment="1" applyProtection="1">
      <alignment vertical="center" shrinkToFit="1"/>
    </xf>
    <xf numFmtId="177" fontId="2" fillId="2" borderId="126" xfId="1" applyNumberFormat="1" applyFont="1" applyFill="1" applyBorder="1" applyAlignment="1" applyProtection="1">
      <alignment vertical="center" shrinkToFit="1"/>
    </xf>
    <xf numFmtId="177" fontId="2" fillId="0" borderId="58" xfId="0" applyNumberFormat="1" applyFont="1" applyFill="1" applyBorder="1" applyAlignment="1">
      <alignment vertical="center" shrinkToFit="1"/>
    </xf>
    <xf numFmtId="0" fontId="0" fillId="0" borderId="14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83" xfId="0" applyFill="1" applyBorder="1" applyAlignment="1">
      <alignment horizontal="center" vertical="center"/>
    </xf>
    <xf numFmtId="181" fontId="4" fillId="0" borderId="8" xfId="0" applyNumberFormat="1" applyFont="1" applyBorder="1" applyAlignment="1">
      <alignment shrinkToFit="1"/>
    </xf>
    <xf numFmtId="181" fontId="4" fillId="0" borderId="150" xfId="0" applyNumberFormat="1" applyFont="1" applyBorder="1" applyAlignment="1">
      <alignment shrinkToFit="1"/>
    </xf>
    <xf numFmtId="179" fontId="2" fillId="0" borderId="35" xfId="1" applyNumberFormat="1" applyFont="1" applyFill="1" applyBorder="1" applyAlignment="1" applyProtection="1">
      <alignment vertical="center" shrinkToFit="1"/>
    </xf>
    <xf numFmtId="179" fontId="8" fillId="0" borderId="81" xfId="0" applyNumberFormat="1" applyFont="1" applyFill="1" applyBorder="1" applyAlignment="1" applyProtection="1">
      <alignment horizontal="right" vertical="center" shrinkToFit="1"/>
    </xf>
    <xf numFmtId="179" fontId="8" fillId="0" borderId="23" xfId="0" applyNumberFormat="1" applyFont="1" applyFill="1" applyBorder="1" applyAlignment="1" applyProtection="1">
      <alignment horizontal="right" vertical="center" shrinkToFit="1"/>
    </xf>
    <xf numFmtId="179" fontId="8" fillId="0" borderId="84" xfId="0" applyNumberFormat="1" applyFont="1" applyFill="1" applyBorder="1" applyAlignment="1" applyProtection="1">
      <alignment horizontal="right" vertical="center" shrinkToFit="1"/>
    </xf>
    <xf numFmtId="179" fontId="8" fillId="0" borderId="47" xfId="0" applyNumberFormat="1" applyFont="1" applyFill="1" applyBorder="1" applyAlignment="1" applyProtection="1">
      <alignment vertical="center" shrinkToFit="1"/>
    </xf>
    <xf numFmtId="179" fontId="8" fillId="0" borderId="3" xfId="0" applyNumberFormat="1" applyFont="1" applyFill="1" applyBorder="1" applyAlignment="1" applyProtection="1">
      <alignment vertical="center" shrinkToFit="1"/>
    </xf>
    <xf numFmtId="179" fontId="2" fillId="0" borderId="151" xfId="1" applyNumberFormat="1" applyFont="1" applyFill="1" applyBorder="1" applyAlignment="1" applyProtection="1">
      <alignment vertical="center" shrinkToFit="1"/>
    </xf>
    <xf numFmtId="179" fontId="2" fillId="0" borderId="79" xfId="0" applyNumberFormat="1" applyFont="1" applyFill="1" applyBorder="1" applyAlignment="1" applyProtection="1">
      <alignment horizontal="right" vertical="center" shrinkToFit="1"/>
    </xf>
    <xf numFmtId="179" fontId="2" fillId="0" borderId="79" xfId="0" applyNumberFormat="1" applyFont="1" applyFill="1" applyBorder="1" applyAlignment="1" applyProtection="1">
      <alignment horizontal="center" vertical="center" shrinkToFit="1"/>
    </xf>
    <xf numFmtId="179" fontId="2" fillId="0" borderId="3" xfId="0" applyNumberFormat="1" applyFont="1" applyFill="1" applyBorder="1" applyAlignment="1" applyProtection="1">
      <alignment horizontal="center" vertical="center" shrinkToFit="1"/>
    </xf>
    <xf numFmtId="179" fontId="2" fillId="0" borderId="3" xfId="0" applyNumberFormat="1" applyFont="1" applyFill="1" applyBorder="1" applyAlignment="1" applyProtection="1">
      <alignment horizontal="right" vertical="center" shrinkToFit="1"/>
    </xf>
    <xf numFmtId="179" fontId="2" fillId="0" borderId="152" xfId="1" applyNumberFormat="1" applyFont="1" applyFill="1" applyBorder="1" applyAlignment="1" applyProtection="1">
      <alignment horizontal="right" vertical="center" shrinkToFit="1"/>
    </xf>
    <xf numFmtId="179" fontId="2" fillId="0" borderId="17" xfId="1" applyNumberFormat="1" applyFont="1" applyFill="1" applyBorder="1" applyAlignment="1" applyProtection="1">
      <alignment horizontal="right" vertical="center" shrinkToFit="1"/>
    </xf>
    <xf numFmtId="179" fontId="2" fillId="0" borderId="0" xfId="1" applyNumberFormat="1" applyFont="1" applyFill="1" applyBorder="1" applyAlignment="1" applyProtection="1">
      <alignment horizontal="right" vertical="center" shrinkToFit="1"/>
    </xf>
    <xf numFmtId="179" fontId="2" fillId="0" borderId="3" xfId="1" applyNumberFormat="1" applyFont="1" applyFill="1" applyBorder="1" applyAlignment="1" applyProtection="1">
      <alignment horizontal="right" vertical="center" shrinkToFit="1"/>
    </xf>
    <xf numFmtId="179" fontId="2" fillId="0" borderId="107" xfId="1" applyNumberFormat="1" applyFont="1" applyFill="1" applyBorder="1" applyAlignment="1" applyProtection="1">
      <alignment horizontal="right" vertical="center" shrinkToFit="1"/>
    </xf>
    <xf numFmtId="179" fontId="2" fillId="0" borderId="108" xfId="1" applyNumberFormat="1" applyFont="1" applyFill="1" applyBorder="1" applyAlignment="1" applyProtection="1">
      <alignment horizontal="right" vertical="center" shrinkToFit="1"/>
    </xf>
    <xf numFmtId="0" fontId="0" fillId="0" borderId="153" xfId="0" applyBorder="1" applyAlignment="1">
      <alignment horizontal="center" vertical="center"/>
    </xf>
    <xf numFmtId="179" fontId="0" fillId="0" borderId="87" xfId="1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0" fillId="0" borderId="118" xfId="0" applyNumberFormat="1" applyFont="1" applyFill="1" applyBorder="1" applyAlignment="1">
      <alignment vertical="center"/>
    </xf>
    <xf numFmtId="177" fontId="0" fillId="0" borderId="118" xfId="0" applyNumberFormat="1" applyFont="1" applyFill="1" applyBorder="1" applyAlignment="1" applyProtection="1">
      <alignment vertical="center"/>
    </xf>
    <xf numFmtId="177" fontId="0" fillId="0" borderId="118" xfId="1" applyNumberFormat="1" applyFont="1" applyFill="1" applyBorder="1" applyAlignment="1" applyProtection="1">
      <alignment vertical="center"/>
    </xf>
    <xf numFmtId="177" fontId="0" fillId="0" borderId="120" xfId="0" applyNumberFormat="1" applyFont="1" applyFill="1" applyBorder="1" applyAlignment="1" applyProtection="1">
      <alignment vertical="center"/>
    </xf>
    <xf numFmtId="177" fontId="0" fillId="0" borderId="121" xfId="0" applyNumberFormat="1" applyFont="1" applyBorder="1" applyAlignment="1">
      <alignment vertical="center"/>
    </xf>
    <xf numFmtId="183" fontId="0" fillId="0" borderId="3" xfId="0" applyNumberFormat="1" applyFont="1" applyFill="1" applyBorder="1" applyAlignment="1">
      <alignment vertical="center"/>
    </xf>
    <xf numFmtId="183" fontId="0" fillId="0" borderId="31" xfId="0" applyNumberFormat="1" applyFont="1" applyFill="1" applyBorder="1" applyAlignment="1">
      <alignment vertical="center"/>
    </xf>
    <xf numFmtId="178" fontId="0" fillId="0" borderId="4" xfId="0" applyNumberFormat="1" applyFill="1" applyBorder="1" applyAlignment="1">
      <alignment horizontal="right" vertical="center" shrinkToFit="1"/>
    </xf>
    <xf numFmtId="179" fontId="0" fillId="0" borderId="154" xfId="0" applyNumberFormat="1" applyFont="1" applyFill="1" applyBorder="1" applyAlignment="1" applyProtection="1">
      <alignment horizontal="right" vertical="center" shrinkToFit="1"/>
    </xf>
    <xf numFmtId="179" fontId="0" fillId="0" borderId="155" xfId="0" applyNumberFormat="1" applyFont="1" applyFill="1" applyBorder="1" applyAlignment="1" applyProtection="1">
      <alignment horizontal="right" vertical="center" shrinkToFit="1"/>
    </xf>
    <xf numFmtId="179" fontId="0" fillId="0" borderId="155" xfId="1" applyNumberFormat="1" applyFont="1" applyFill="1" applyBorder="1" applyAlignment="1" applyProtection="1">
      <alignment horizontal="right" vertical="center" shrinkToFit="1"/>
    </xf>
    <xf numFmtId="179" fontId="0" fillId="0" borderId="156" xfId="0" applyNumberFormat="1" applyFont="1" applyFill="1" applyBorder="1" applyAlignment="1" applyProtection="1">
      <alignment horizontal="right" vertical="center" shrinkToFit="1"/>
    </xf>
    <xf numFmtId="179" fontId="0" fillId="0" borderId="141" xfId="0" applyNumberFormat="1" applyFont="1" applyFill="1" applyBorder="1" applyAlignment="1" applyProtection="1">
      <alignment horizontal="right" vertical="center" shrinkToFit="1"/>
    </xf>
    <xf numFmtId="183" fontId="0" fillId="0" borderId="3" xfId="0" applyNumberFormat="1" applyFont="1" applyFill="1" applyBorder="1" applyAlignment="1">
      <alignment horizontal="right" vertical="center"/>
    </xf>
    <xf numFmtId="183" fontId="0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righ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55" xfId="0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 applyProtection="1">
      <alignment vertical="center"/>
    </xf>
    <xf numFmtId="177" fontId="7" fillId="0" borderId="54" xfId="0" applyNumberFormat="1" applyFont="1" applyFill="1" applyBorder="1" applyAlignment="1" applyProtection="1">
      <alignment vertical="center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vertical="center" shrinkToFit="1"/>
    </xf>
    <xf numFmtId="184" fontId="14" fillId="0" borderId="0" xfId="0" applyNumberFormat="1" applyFont="1" applyFill="1" applyBorder="1" applyAlignment="1">
      <alignment horizontal="right" vertical="center" shrinkToFit="1"/>
    </xf>
    <xf numFmtId="0" fontId="0" fillId="0" borderId="150" xfId="0" applyFill="1" applyBorder="1" applyAlignment="1">
      <alignment horizontal="center" vertical="center" wrapText="1" shrinkToFit="1"/>
    </xf>
    <xf numFmtId="186" fontId="1" fillId="0" borderId="0" xfId="5" applyNumberFormat="1" applyFont="1" applyAlignment="1">
      <alignment vertical="center"/>
    </xf>
    <xf numFmtId="186" fontId="1" fillId="0" borderId="0" xfId="5" applyNumberFormat="1" applyFont="1" applyAlignment="1">
      <alignment vertical="center" shrinkToFit="1"/>
    </xf>
    <xf numFmtId="0" fontId="22" fillId="0" borderId="0" xfId="5" applyNumberFormat="1" applyFont="1" applyAlignment="1">
      <alignment vertical="center"/>
    </xf>
    <xf numFmtId="0" fontId="23" fillId="0" borderId="0" xfId="5" applyFont="1" applyFill="1" applyAlignment="1">
      <alignment vertical="center"/>
    </xf>
    <xf numFmtId="186" fontId="23" fillId="0" borderId="0" xfId="5" applyNumberFormat="1" applyFont="1" applyAlignment="1">
      <alignment vertical="center"/>
    </xf>
    <xf numFmtId="186" fontId="23" fillId="0" borderId="0" xfId="5" applyNumberFormat="1" applyFont="1" applyAlignment="1">
      <alignment vertical="center" shrinkToFit="1"/>
    </xf>
    <xf numFmtId="186" fontId="23" fillId="0" borderId="0" xfId="5" applyNumberFormat="1" applyFont="1" applyAlignment="1">
      <alignment horizontal="center" vertical="center"/>
    </xf>
    <xf numFmtId="0" fontId="23" fillId="0" borderId="0" xfId="5" applyNumberFormat="1" applyFont="1" applyAlignment="1">
      <alignment vertical="center"/>
    </xf>
    <xf numFmtId="186" fontId="1" fillId="0" borderId="0" xfId="5" applyNumberFormat="1" applyFont="1" applyFill="1" applyAlignment="1">
      <alignment vertical="center" shrinkToFit="1"/>
    </xf>
    <xf numFmtId="186" fontId="24" fillId="0" borderId="158" xfId="5" applyNumberFormat="1" applyFont="1" applyBorder="1" applyAlignment="1">
      <alignment vertical="center"/>
    </xf>
    <xf numFmtId="186" fontId="24" fillId="0" borderId="158" xfId="5" applyNumberFormat="1" applyFont="1" applyBorder="1" applyAlignment="1">
      <alignment horizontal="left" vertical="center"/>
    </xf>
    <xf numFmtId="186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178" fontId="0" fillId="0" borderId="57" xfId="0" applyNumberFormat="1" applyFill="1" applyBorder="1" applyAlignment="1">
      <alignment horizontal="right" vertical="center" shrinkToFit="1"/>
    </xf>
    <xf numFmtId="0" fontId="4" fillId="0" borderId="54" xfId="0" applyFont="1" applyFill="1" applyBorder="1" applyAlignment="1">
      <alignment horizontal="left" vertical="top" wrapText="1"/>
    </xf>
    <xf numFmtId="0" fontId="0" fillId="0" borderId="7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6" xfId="0" applyBorder="1" applyAlignment="1">
      <alignment horizontal="center" vertical="center" shrinkToFit="1"/>
    </xf>
    <xf numFmtId="0" fontId="4" fillId="0" borderId="77" xfId="0" applyFont="1" applyBorder="1" applyAlignment="1">
      <alignment vertical="center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77" fontId="4" fillId="0" borderId="54" xfId="0" applyNumberFormat="1" applyFont="1" applyBorder="1" applyAlignment="1">
      <alignment shrinkToFit="1"/>
    </xf>
    <xf numFmtId="181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9" fillId="0" borderId="2" xfId="0" applyFont="1" applyBorder="1" applyAlignment="1">
      <alignment vertical="center"/>
    </xf>
    <xf numFmtId="0" fontId="19" fillId="0" borderId="50" xfId="0" applyFont="1" applyBorder="1" applyAlignment="1">
      <alignment vertical="center"/>
    </xf>
    <xf numFmtId="0" fontId="19" fillId="0" borderId="167" xfId="0" applyFont="1" applyBorder="1" applyAlignment="1">
      <alignment vertical="center"/>
    </xf>
    <xf numFmtId="181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10" fillId="0" borderId="0" xfId="0" applyFont="1" applyBorder="1" applyAlignment="1">
      <alignment vertical="top" wrapText="1"/>
    </xf>
    <xf numFmtId="0" fontId="0" fillId="0" borderId="174" xfId="0" applyBorder="1" applyAlignment="1">
      <alignment horizontal="center" vertical="center" wrapText="1" shrinkToFit="1"/>
    </xf>
    <xf numFmtId="177" fontId="4" fillId="0" borderId="126" xfId="0" applyNumberFormat="1" applyFont="1" applyBorder="1" applyAlignment="1">
      <alignment shrinkToFit="1"/>
    </xf>
    <xf numFmtId="181" fontId="4" fillId="0" borderId="137" xfId="0" applyNumberFormat="1" applyFont="1" applyBorder="1" applyAlignment="1">
      <alignment shrinkToFit="1"/>
    </xf>
    <xf numFmtId="181" fontId="4" fillId="0" borderId="32" xfId="0" applyNumberFormat="1" applyFont="1" applyBorder="1" applyAlignment="1">
      <alignment shrinkToFit="1"/>
    </xf>
    <xf numFmtId="177" fontId="4" fillId="0" borderId="50" xfId="0" applyNumberFormat="1" applyFont="1" applyBorder="1" applyAlignment="1">
      <alignment shrinkToFit="1"/>
    </xf>
    <xf numFmtId="181" fontId="4" fillId="0" borderId="179" xfId="0" applyNumberFormat="1" applyFont="1" applyBorder="1" applyAlignment="1">
      <alignment shrinkToFit="1"/>
    </xf>
    <xf numFmtId="177" fontId="4" fillId="0" borderId="158" xfId="0" applyNumberFormat="1" applyFont="1" applyBorder="1" applyAlignment="1">
      <alignment shrinkToFit="1"/>
    </xf>
    <xf numFmtId="181" fontId="4" fillId="0" borderId="158" xfId="0" applyNumberFormat="1" applyFont="1" applyBorder="1" applyAlignment="1">
      <alignment shrinkToFit="1"/>
    </xf>
    <xf numFmtId="181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1" fontId="0" fillId="0" borderId="0" xfId="0" applyNumberFormat="1" applyBorder="1" applyAlignment="1">
      <alignment vertical="center" shrinkToFit="1"/>
    </xf>
    <xf numFmtId="181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 shrinkToFit="1"/>
    </xf>
    <xf numFmtId="177" fontId="4" fillId="0" borderId="41" xfId="0" applyNumberFormat="1" applyFont="1" applyBorder="1" applyAlignment="1">
      <alignment shrinkToFit="1"/>
    </xf>
    <xf numFmtId="179" fontId="2" fillId="0" borderId="186" xfId="1" applyNumberFormat="1" applyFont="1" applyFill="1" applyBorder="1" applyAlignment="1" applyProtection="1">
      <alignment vertical="center" shrinkToFit="1"/>
    </xf>
    <xf numFmtId="0" fontId="25" fillId="0" borderId="3" xfId="0" applyFont="1" applyFill="1" applyBorder="1" applyAlignment="1">
      <alignment horizontal="right" vertical="center" shrinkToFit="1"/>
    </xf>
    <xf numFmtId="0" fontId="25" fillId="0" borderId="3" xfId="0" applyFont="1" applyFill="1" applyBorder="1" applyAlignment="1">
      <alignment horizontal="left" vertical="center" shrinkToFit="1"/>
    </xf>
    <xf numFmtId="0" fontId="25" fillId="0" borderId="54" xfId="0" applyFont="1" applyFill="1" applyBorder="1" applyAlignment="1">
      <alignment horizontal="left" vertical="center"/>
    </xf>
    <xf numFmtId="183" fontId="0" fillId="0" borderId="3" xfId="0" applyNumberFormat="1" applyFont="1" applyFill="1" applyBorder="1" applyAlignment="1">
      <alignment horizontal="right" vertical="center" shrinkToFit="1"/>
    </xf>
    <xf numFmtId="0" fontId="4" fillId="0" borderId="54" xfId="0" applyFont="1" applyFill="1" applyBorder="1" applyAlignment="1">
      <alignment vertical="center"/>
    </xf>
    <xf numFmtId="183" fontId="0" fillId="0" borderId="186" xfId="0" applyNumberFormat="1" applyFill="1" applyBorder="1" applyAlignment="1">
      <alignment vertical="center" shrinkToFit="1"/>
    </xf>
    <xf numFmtId="183" fontId="0" fillId="0" borderId="46" xfId="0" applyNumberFormat="1" applyFill="1" applyBorder="1" applyAlignment="1">
      <alignment vertical="center" shrinkToFit="1"/>
    </xf>
    <xf numFmtId="183" fontId="0" fillId="0" borderId="3" xfId="0" applyNumberFormat="1" applyFont="1" applyFill="1" applyBorder="1" applyAlignment="1">
      <alignment vertical="center" shrinkToFit="1"/>
    </xf>
    <xf numFmtId="183" fontId="0" fillId="0" borderId="54" xfId="0" applyNumberFormat="1" applyFont="1" applyFill="1" applyBorder="1" applyAlignment="1">
      <alignment vertical="center"/>
    </xf>
    <xf numFmtId="183" fontId="0" fillId="0" borderId="4" xfId="0" applyNumberFormat="1" applyFont="1" applyFill="1" applyBorder="1" applyAlignment="1">
      <alignment vertical="center" shrinkToFit="1"/>
    </xf>
    <xf numFmtId="183" fontId="0" fillId="0" borderId="4" xfId="0" applyNumberFormat="1" applyFont="1" applyFill="1" applyBorder="1" applyAlignment="1">
      <alignment vertical="center"/>
    </xf>
    <xf numFmtId="183" fontId="0" fillId="0" borderId="57" xfId="0" applyNumberFormat="1" applyFont="1" applyFill="1" applyBorder="1" applyAlignment="1">
      <alignment vertical="center"/>
    </xf>
    <xf numFmtId="179" fontId="0" fillId="0" borderId="41" xfId="0" applyNumberFormat="1" applyFont="1" applyFill="1" applyBorder="1" applyAlignment="1">
      <alignment vertical="center" shrinkToFit="1"/>
    </xf>
    <xf numFmtId="0" fontId="0" fillId="0" borderId="17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9" fontId="4" fillId="0" borderId="0" xfId="0" applyNumberFormat="1" applyFont="1" applyAlignment="1">
      <alignment vertical="center"/>
    </xf>
    <xf numFmtId="0" fontId="1" fillId="0" borderId="0" xfId="7"/>
    <xf numFmtId="0" fontId="26" fillId="0" borderId="0" xfId="7" applyFont="1" applyAlignment="1">
      <alignment vertical="center"/>
    </xf>
    <xf numFmtId="0" fontId="27" fillId="0" borderId="0" xfId="7" applyFont="1" applyAlignment="1"/>
    <xf numFmtId="187" fontId="4" fillId="0" borderId="0" xfId="0" applyNumberFormat="1" applyFont="1" applyBorder="1" applyAlignment="1">
      <alignment vertical="center"/>
    </xf>
    <xf numFmtId="0" fontId="0" fillId="0" borderId="2" xfId="0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/>
    </xf>
    <xf numFmtId="186" fontId="24" fillId="0" borderId="159" xfId="5" applyNumberFormat="1" applyFont="1" applyBorder="1" applyAlignment="1">
      <alignment horizontal="center" vertical="center" shrinkToFit="1"/>
    </xf>
    <xf numFmtId="0" fontId="23" fillId="0" borderId="0" xfId="5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9" fontId="0" fillId="0" borderId="79" xfId="0" applyNumberFormat="1" applyFont="1" applyFill="1" applyBorder="1" applyAlignment="1" applyProtection="1">
      <alignment horizontal="right" vertical="center" shrinkToFit="1"/>
    </xf>
    <xf numFmtId="179" fontId="2" fillId="0" borderId="18" xfId="1" applyNumberFormat="1" applyFont="1" applyFill="1" applyBorder="1" applyAlignment="1" applyProtection="1">
      <alignment horizontal="right" vertical="center" shrinkToFit="1"/>
    </xf>
    <xf numFmtId="179" fontId="2" fillId="0" borderId="22" xfId="1" applyNumberFormat="1" applyFont="1" applyFill="1" applyBorder="1" applyAlignment="1" applyProtection="1">
      <alignment horizontal="right" vertical="center" shrinkToFit="1"/>
    </xf>
    <xf numFmtId="179" fontId="2" fillId="0" borderId="23" xfId="1" applyNumberFormat="1" applyFont="1" applyFill="1" applyBorder="1" applyAlignment="1" applyProtection="1">
      <alignment horizontal="right" vertical="center" shrinkToFit="1"/>
    </xf>
    <xf numFmtId="179" fontId="2" fillId="0" borderId="78" xfId="1" applyNumberFormat="1" applyFont="1" applyFill="1" applyBorder="1" applyAlignment="1" applyProtection="1">
      <alignment horizontal="right" vertical="center" shrinkToFit="1"/>
    </xf>
    <xf numFmtId="179" fontId="2" fillId="0" borderId="4" xfId="1" applyNumberFormat="1" applyFont="1" applyFill="1" applyBorder="1" applyAlignment="1" applyProtection="1">
      <alignment horizontal="right" vertical="center" shrinkToFit="1"/>
    </xf>
    <xf numFmtId="179" fontId="2" fillId="0" borderId="19" xfId="1" applyNumberFormat="1" applyFont="1" applyFill="1" applyBorder="1" applyAlignment="1" applyProtection="1">
      <alignment horizontal="right" vertical="center" shrinkToFit="1"/>
    </xf>
    <xf numFmtId="179" fontId="2" fillId="0" borderId="38" xfId="1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 applyProtection="1">
      <alignment horizontal="right" vertical="center" shrinkToFit="1"/>
    </xf>
    <xf numFmtId="177" fontId="2" fillId="0" borderId="3" xfId="1" applyNumberFormat="1" applyFont="1" applyFill="1" applyBorder="1" applyAlignment="1" applyProtection="1">
      <alignment horizontal="right" vertical="center" shrinkToFit="1"/>
    </xf>
    <xf numFmtId="177" fontId="2" fillId="0" borderId="4" xfId="1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2" borderId="4" xfId="1" applyNumberFormat="1" applyFont="1" applyFill="1" applyBorder="1" applyAlignment="1" applyProtection="1">
      <alignment horizontal="right" vertical="center" shrinkToFit="1"/>
    </xf>
    <xf numFmtId="177" fontId="2" fillId="2" borderId="6" xfId="1" applyNumberFormat="1" applyFont="1" applyFill="1" applyBorder="1" applyAlignment="1" applyProtection="1">
      <alignment horizontal="right" vertical="center" shrinkToFit="1"/>
    </xf>
    <xf numFmtId="177" fontId="2" fillId="2" borderId="38" xfId="1" applyNumberFormat="1" applyFont="1" applyFill="1" applyBorder="1" applyAlignment="1" applyProtection="1">
      <alignment horizontal="right" vertical="center" shrinkToFit="1"/>
    </xf>
    <xf numFmtId="177" fontId="2" fillId="2" borderId="57" xfId="1" applyNumberFormat="1" applyFont="1" applyFill="1" applyBorder="1" applyAlignment="1" applyProtection="1">
      <alignment horizontal="right" vertical="center" shrinkToFit="1"/>
    </xf>
    <xf numFmtId="177" fontId="0" fillId="0" borderId="3" xfId="1" applyNumberFormat="1" applyFont="1" applyFill="1" applyBorder="1" applyAlignment="1" applyProtection="1">
      <alignment horizontal="right" vertical="center" shrinkToFit="1"/>
    </xf>
    <xf numFmtId="177" fontId="2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 applyProtection="1">
      <alignment horizontal="right" vertical="center" shrinkToFit="1"/>
    </xf>
    <xf numFmtId="177" fontId="2" fillId="0" borderId="32" xfId="0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177" fontId="2" fillId="0" borderId="73" xfId="1" applyNumberFormat="1" applyFont="1" applyFill="1" applyBorder="1" applyAlignment="1" applyProtection="1">
      <alignment horizontal="right" vertical="center" shrinkToFit="1"/>
    </xf>
    <xf numFmtId="177" fontId="15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6" xfId="1" applyNumberFormat="1" applyFont="1" applyFill="1" applyBorder="1" applyAlignment="1" applyProtection="1">
      <alignment horizontal="right" vertical="center" shrinkToFit="1"/>
    </xf>
    <xf numFmtId="177" fontId="2" fillId="0" borderId="33" xfId="1" applyNumberFormat="1" applyFont="1" applyFill="1" applyBorder="1" applyAlignment="1" applyProtection="1">
      <alignment horizontal="right" vertical="center" shrinkToFit="1"/>
    </xf>
    <xf numFmtId="179" fontId="2" fillId="0" borderId="31" xfId="1" applyNumberFormat="1" applyFont="1" applyFill="1" applyBorder="1" applyAlignment="1" applyProtection="1">
      <alignment horizontal="right" vertical="center" shrinkToFit="1"/>
    </xf>
    <xf numFmtId="179" fontId="2" fillId="0" borderId="33" xfId="1" applyNumberFormat="1" applyFont="1" applyFill="1" applyBorder="1" applyAlignment="1" applyProtection="1">
      <alignment horizontal="right" vertical="center" shrinkToFit="1"/>
    </xf>
    <xf numFmtId="179" fontId="2" fillId="0" borderId="82" xfId="1" applyNumberFormat="1" applyFont="1" applyFill="1" applyBorder="1" applyAlignment="1" applyProtection="1">
      <alignment horizontal="right" vertical="center" shrinkToFit="1"/>
    </xf>
    <xf numFmtId="179" fontId="2" fillId="0" borderId="99" xfId="0" applyNumberFormat="1" applyFont="1" applyFill="1" applyBorder="1" applyAlignment="1" applyProtection="1">
      <alignment vertical="center" shrinkToFit="1"/>
    </xf>
    <xf numFmtId="179" fontId="2" fillId="0" borderId="47" xfId="0" applyNumberFormat="1" applyFont="1" applyFill="1" applyBorder="1" applyAlignment="1" applyProtection="1">
      <alignment vertical="center" shrinkToFit="1"/>
    </xf>
    <xf numFmtId="186" fontId="13" fillId="0" borderId="64" xfId="5" applyNumberFormat="1" applyFont="1" applyFill="1" applyBorder="1" applyAlignment="1">
      <alignment horizontal="center" vertical="center" shrinkToFit="1"/>
    </xf>
    <xf numFmtId="186" fontId="13" fillId="0" borderId="90" xfId="5" applyNumberFormat="1" applyFont="1" applyFill="1" applyBorder="1" applyAlignment="1">
      <alignment horizontal="center" vertical="center" shrinkToFit="1"/>
    </xf>
    <xf numFmtId="186" fontId="13" fillId="0" borderId="6" xfId="5" applyNumberFormat="1" applyFont="1" applyFill="1" applyBorder="1" applyAlignment="1">
      <alignment horizontal="center" vertical="center" shrinkToFit="1"/>
    </xf>
    <xf numFmtId="0" fontId="13" fillId="6" borderId="185" xfId="5" applyFont="1" applyFill="1" applyBorder="1" applyAlignment="1">
      <alignment horizontal="center" vertical="center" shrinkToFit="1"/>
    </xf>
    <xf numFmtId="186" fontId="23" fillId="6" borderId="199" xfId="5" applyNumberFormat="1" applyFont="1" applyFill="1" applyBorder="1" applyAlignment="1">
      <alignment vertical="center" shrinkToFit="1"/>
    </xf>
    <xf numFmtId="186" fontId="23" fillId="6" borderId="200" xfId="5" applyNumberFormat="1" applyFont="1" applyFill="1" applyBorder="1" applyAlignment="1">
      <alignment vertical="center" shrinkToFit="1"/>
    </xf>
    <xf numFmtId="186" fontId="23" fillId="6" borderId="201" xfId="5" applyNumberFormat="1" applyFont="1" applyFill="1" applyBorder="1" applyAlignment="1">
      <alignment vertical="center" shrinkToFit="1"/>
    </xf>
    <xf numFmtId="179" fontId="13" fillId="5" borderId="141" xfId="5" applyNumberFormat="1" applyFont="1" applyFill="1" applyBorder="1" applyAlignment="1">
      <alignment vertical="center" shrinkToFit="1"/>
    </xf>
    <xf numFmtId="186" fontId="13" fillId="6" borderId="165" xfId="5" applyNumberFormat="1" applyFont="1" applyFill="1" applyBorder="1" applyAlignment="1">
      <alignment vertical="center" shrinkToFit="1"/>
    </xf>
    <xf numFmtId="186" fontId="24" fillId="0" borderId="1" xfId="5" applyNumberFormat="1" applyFont="1" applyBorder="1" applyAlignment="1">
      <alignment horizontal="center" vertical="center"/>
    </xf>
    <xf numFmtId="186" fontId="24" fillId="0" borderId="1" xfId="5" applyNumberFormat="1" applyFont="1" applyBorder="1" applyAlignment="1">
      <alignment horizontal="center" vertical="center" wrapText="1" shrinkToFit="1"/>
    </xf>
    <xf numFmtId="186" fontId="24" fillId="0" borderId="1" xfId="5" applyNumberFormat="1" applyFont="1" applyBorder="1" applyAlignment="1">
      <alignment horizontal="center" vertical="center" shrinkToFit="1"/>
    </xf>
    <xf numFmtId="186" fontId="24" fillId="0" borderId="174" xfId="5" applyNumberFormat="1" applyFont="1" applyBorder="1" applyAlignment="1">
      <alignment horizontal="center" vertical="center" shrinkToFit="1"/>
    </xf>
    <xf numFmtId="186" fontId="24" fillId="0" borderId="202" xfId="5" applyNumberFormat="1" applyFont="1" applyBorder="1" applyAlignment="1">
      <alignment horizontal="center" vertical="center" shrinkToFit="1"/>
    </xf>
    <xf numFmtId="186" fontId="24" fillId="0" borderId="203" xfId="5" applyNumberFormat="1" applyFont="1" applyBorder="1" applyAlignment="1">
      <alignment horizontal="center" vertical="center" shrinkToFit="1"/>
    </xf>
    <xf numFmtId="186" fontId="24" fillId="0" borderId="204" xfId="5" applyNumberFormat="1" applyFont="1" applyBorder="1" applyAlignment="1">
      <alignment horizontal="center" vertical="center" shrinkToFit="1"/>
    </xf>
    <xf numFmtId="186" fontId="24" fillId="0" borderId="41" xfId="5" applyNumberFormat="1" applyFont="1" applyBorder="1" applyAlignment="1">
      <alignment vertical="center"/>
    </xf>
    <xf numFmtId="186" fontId="17" fillId="0" borderId="0" xfId="5" applyNumberFormat="1" applyFont="1" applyAlignment="1">
      <alignment vertical="center"/>
    </xf>
    <xf numFmtId="0" fontId="0" fillId="0" borderId="0" xfId="0" applyFont="1" applyFill="1" applyBorder="1" applyAlignment="1">
      <alignment vertical="center" textRotation="255"/>
    </xf>
    <xf numFmtId="0" fontId="0" fillId="0" borderId="48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0" fillId="0" borderId="84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left" vertical="center" wrapText="1"/>
    </xf>
    <xf numFmtId="0" fontId="4" fillId="0" borderId="186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87" fontId="4" fillId="0" borderId="0" xfId="0" applyNumberFormat="1" applyFont="1" applyFill="1" applyAlignment="1">
      <alignment vertical="center"/>
    </xf>
    <xf numFmtId="185" fontId="4" fillId="0" borderId="0" xfId="0" applyNumberFormat="1" applyFont="1" applyFill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47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84" fontId="14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right" vertical="center"/>
    </xf>
    <xf numFmtId="184" fontId="14" fillId="0" borderId="0" xfId="0" quotePrefix="1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107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115" xfId="0" applyFont="1" applyFill="1" applyBorder="1" applyAlignment="1" applyProtection="1">
      <alignment horizontal="center" vertical="center" shrinkToFit="1"/>
    </xf>
    <xf numFmtId="179" fontId="0" fillId="4" borderId="81" xfId="0" applyNumberFormat="1" applyFont="1" applyFill="1" applyBorder="1" applyAlignment="1" applyProtection="1">
      <alignment horizontal="center" vertical="center" shrinkToFit="1"/>
    </xf>
    <xf numFmtId="179" fontId="0" fillId="4" borderId="23" xfId="0" applyNumberFormat="1" applyFont="1" applyFill="1" applyBorder="1" applyAlignment="1" applyProtection="1">
      <alignment horizontal="center" vertical="center"/>
    </xf>
    <xf numFmtId="179" fontId="0" fillId="4" borderId="122" xfId="0" applyNumberFormat="1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122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center" vertical="center" shrinkToFit="1"/>
    </xf>
    <xf numFmtId="179" fontId="0" fillId="0" borderId="22" xfId="1" applyNumberFormat="1" applyFont="1" applyFill="1" applyBorder="1" applyAlignment="1" applyProtection="1">
      <alignment horizontal="right" vertical="center" shrinkToFit="1"/>
    </xf>
    <xf numFmtId="179" fontId="2" fillId="0" borderId="10" xfId="0" applyNumberFormat="1" applyFont="1" applyFill="1" applyBorder="1" applyAlignment="1" applyProtection="1">
      <alignment horizontal="right" vertical="center" shrinkToFit="1"/>
    </xf>
    <xf numFmtId="179" fontId="0" fillId="0" borderId="4" xfId="0" applyNumberFormat="1" applyFont="1" applyFill="1" applyBorder="1" applyAlignment="1" applyProtection="1">
      <alignment horizontal="right" vertical="center" shrinkToFit="1"/>
    </xf>
    <xf numFmtId="179" fontId="2" fillId="0" borderId="4" xfId="0" applyNumberFormat="1" applyFont="1" applyFill="1" applyBorder="1" applyAlignment="1" applyProtection="1">
      <alignment horizontal="right" vertical="center" shrinkToFit="1"/>
    </xf>
    <xf numFmtId="177" fontId="2" fillId="0" borderId="1" xfId="1" applyNumberFormat="1" applyFont="1" applyFill="1" applyBorder="1" applyAlignment="1" applyProtection="1">
      <alignment horizontal="right" vertical="center" shrinkToFit="1"/>
    </xf>
    <xf numFmtId="179" fontId="2" fillId="0" borderId="54" xfId="1" applyNumberFormat="1" applyFont="1" applyFill="1" applyBorder="1" applyAlignment="1" applyProtection="1">
      <alignment horizontal="right" vertical="center" shrinkToFit="1"/>
    </xf>
    <xf numFmtId="179" fontId="2" fillId="0" borderId="90" xfId="1" applyNumberFormat="1" applyFont="1" applyFill="1" applyBorder="1" applyAlignment="1" applyProtection="1">
      <alignment horizontal="right" vertical="center" shrinkToFit="1"/>
    </xf>
    <xf numFmtId="177" fontId="2" fillId="2" borderId="31" xfId="1" applyNumberFormat="1" applyFont="1" applyFill="1" applyBorder="1" applyAlignment="1" applyProtection="1">
      <alignment horizontal="right" vertical="center" shrinkToFit="1"/>
    </xf>
    <xf numFmtId="181" fontId="0" fillId="0" borderId="150" xfId="0" applyNumberFormat="1" applyFont="1" applyBorder="1" applyAlignment="1">
      <alignment shrinkToFit="1"/>
    </xf>
    <xf numFmtId="181" fontId="0" fillId="0" borderId="47" xfId="0" applyNumberFormat="1" applyFont="1" applyBorder="1" applyAlignment="1">
      <alignment shrinkToFit="1"/>
    </xf>
    <xf numFmtId="177" fontId="0" fillId="0" borderId="47" xfId="0" applyNumberFormat="1" applyFont="1" applyBorder="1" applyAlignment="1">
      <alignment shrinkToFit="1"/>
    </xf>
    <xf numFmtId="177" fontId="0" fillId="0" borderId="58" xfId="0" applyNumberFormat="1" applyFont="1" applyBorder="1" applyAlignment="1">
      <alignment shrinkToFit="1"/>
    </xf>
    <xf numFmtId="181" fontId="0" fillId="0" borderId="62" xfId="0" applyNumberFormat="1" applyFont="1" applyBorder="1" applyAlignment="1">
      <alignment shrinkToFit="1"/>
    </xf>
    <xf numFmtId="181" fontId="0" fillId="0" borderId="8" xfId="0" applyNumberFormat="1" applyFont="1" applyBorder="1" applyAlignment="1">
      <alignment shrinkToFit="1"/>
    </xf>
    <xf numFmtId="181" fontId="0" fillId="0" borderId="3" xfId="0" applyNumberFormat="1" applyFont="1" applyBorder="1" applyAlignment="1">
      <alignment shrinkToFit="1"/>
    </xf>
    <xf numFmtId="177" fontId="0" fillId="0" borderId="4" xfId="0" applyNumberFormat="1" applyFont="1" applyBorder="1" applyAlignment="1">
      <alignment shrinkToFit="1"/>
    </xf>
    <xf numFmtId="177" fontId="0" fillId="0" borderId="57" xfId="0" applyNumberFormat="1" applyFont="1" applyBorder="1" applyAlignment="1">
      <alignment shrinkToFit="1"/>
    </xf>
    <xf numFmtId="181" fontId="0" fillId="0" borderId="61" xfId="0" applyNumberFormat="1" applyFont="1" applyBorder="1" applyAlignment="1">
      <alignment shrinkToFit="1"/>
    </xf>
    <xf numFmtId="181" fontId="0" fillId="0" borderId="137" xfId="0" applyNumberFormat="1" applyFont="1" applyBorder="1" applyAlignment="1">
      <alignment shrinkToFit="1"/>
    </xf>
    <xf numFmtId="181" fontId="0" fillId="0" borderId="107" xfId="0" applyNumberFormat="1" applyFont="1" applyBorder="1" applyAlignment="1">
      <alignment shrinkToFit="1"/>
    </xf>
    <xf numFmtId="177" fontId="0" fillId="0" borderId="107" xfId="0" applyNumberFormat="1" applyFont="1" applyBorder="1" applyAlignment="1">
      <alignment shrinkToFit="1"/>
    </xf>
    <xf numFmtId="177" fontId="0" fillId="0" borderId="126" xfId="0" applyNumberFormat="1" applyFont="1" applyBorder="1" applyAlignment="1">
      <alignment shrinkToFit="1"/>
    </xf>
    <xf numFmtId="181" fontId="0" fillId="0" borderId="189" xfId="0" applyNumberFormat="1" applyFont="1" applyBorder="1" applyAlignment="1">
      <alignment shrinkToFit="1"/>
    </xf>
    <xf numFmtId="181" fontId="0" fillId="0" borderId="32" xfId="0" applyNumberFormat="1" applyFont="1" applyBorder="1" applyAlignment="1">
      <alignment shrinkToFit="1"/>
    </xf>
    <xf numFmtId="181" fontId="0" fillId="0" borderId="31" xfId="0" applyNumberFormat="1" applyFont="1" applyBorder="1" applyAlignment="1">
      <alignment shrinkToFit="1"/>
    </xf>
    <xf numFmtId="177" fontId="0" fillId="0" borderId="31" xfId="0" applyNumberFormat="1" applyFont="1" applyBorder="1" applyAlignment="1">
      <alignment shrinkToFit="1"/>
    </xf>
    <xf numFmtId="177" fontId="0" fillId="0" borderId="73" xfId="0" applyNumberFormat="1" applyFont="1" applyBorder="1" applyAlignment="1">
      <alignment shrinkToFit="1"/>
    </xf>
    <xf numFmtId="181" fontId="0" fillId="0" borderId="161" xfId="0" applyNumberFormat="1" applyFont="1" applyBorder="1" applyAlignment="1">
      <alignment shrinkToFit="1"/>
    </xf>
    <xf numFmtId="177" fontId="0" fillId="0" borderId="33" xfId="0" applyNumberFormat="1" applyFont="1" applyBorder="1" applyAlignment="1">
      <alignment shrinkToFit="1"/>
    </xf>
    <xf numFmtId="181" fontId="0" fillId="0" borderId="66" xfId="0" applyNumberFormat="1" applyFont="1" applyBorder="1" applyAlignment="1">
      <alignment shrinkToFit="1"/>
    </xf>
    <xf numFmtId="181" fontId="0" fillId="0" borderId="4" xfId="0" applyNumberFormat="1" applyFont="1" applyBorder="1" applyAlignment="1">
      <alignment shrinkToFit="1"/>
    </xf>
    <xf numFmtId="177" fontId="0" fillId="0" borderId="38" xfId="0" applyNumberFormat="1" applyFont="1" applyBorder="1" applyAlignment="1">
      <alignment shrinkToFit="1"/>
    </xf>
    <xf numFmtId="177" fontId="0" fillId="0" borderId="3" xfId="0" applyNumberFormat="1" applyFont="1" applyBorder="1" applyAlignment="1">
      <alignment shrinkToFit="1"/>
    </xf>
    <xf numFmtId="177" fontId="0" fillId="0" borderId="54" xfId="0" applyNumberFormat="1" applyFont="1" applyBorder="1" applyAlignment="1">
      <alignment shrinkToFit="1"/>
    </xf>
    <xf numFmtId="177" fontId="0" fillId="0" borderId="23" xfId="0" applyNumberFormat="1" applyFont="1" applyBorder="1" applyAlignment="1">
      <alignment shrinkToFit="1"/>
    </xf>
    <xf numFmtId="181" fontId="0" fillId="0" borderId="63" xfId="0" applyNumberFormat="1" applyFont="1" applyBorder="1" applyAlignment="1">
      <alignment shrinkToFit="1"/>
    </xf>
    <xf numFmtId="181" fontId="0" fillId="0" borderId="48" xfId="0" applyNumberFormat="1" applyFont="1" applyBorder="1" applyAlignment="1">
      <alignment shrinkToFit="1"/>
    </xf>
    <xf numFmtId="177" fontId="0" fillId="0" borderId="48" xfId="0" applyNumberFormat="1" applyFont="1" applyBorder="1" applyAlignment="1">
      <alignment shrinkToFit="1"/>
    </xf>
    <xf numFmtId="177" fontId="0" fillId="0" borderId="55" xfId="0" applyNumberFormat="1" applyFont="1" applyBorder="1" applyAlignment="1">
      <alignment shrinkToFit="1"/>
    </xf>
    <xf numFmtId="177" fontId="0" fillId="0" borderId="84" xfId="0" applyNumberFormat="1" applyFont="1" applyBorder="1" applyAlignment="1">
      <alignment shrinkToFit="1"/>
    </xf>
    <xf numFmtId="179" fontId="0" fillId="0" borderId="10" xfId="0" applyNumberFormat="1" applyBorder="1" applyAlignment="1">
      <alignment horizontal="right" wrapText="1"/>
    </xf>
    <xf numFmtId="179" fontId="0" fillId="0" borderId="147" xfId="0" applyNumberFormat="1" applyBorder="1" applyAlignment="1">
      <alignment horizontal="right" wrapText="1"/>
    </xf>
    <xf numFmtId="179" fontId="0" fillId="0" borderId="97" xfId="0" applyNumberFormat="1" applyBorder="1" applyAlignment="1">
      <alignment horizontal="right" wrapText="1"/>
    </xf>
    <xf numFmtId="179" fontId="0" fillId="0" borderId="187" xfId="0" applyNumberFormat="1" applyBorder="1" applyAlignment="1">
      <alignment horizontal="right" wrapText="1"/>
    </xf>
    <xf numFmtId="179" fontId="0" fillId="0" borderId="45" xfId="0" applyNumberFormat="1" applyBorder="1" applyAlignment="1">
      <alignment horizontal="right" wrapText="1"/>
    </xf>
    <xf numFmtId="179" fontId="0" fillId="0" borderId="37" xfId="0" applyNumberFormat="1" applyBorder="1" applyAlignment="1">
      <alignment horizontal="right" wrapText="1"/>
    </xf>
    <xf numFmtId="179" fontId="0" fillId="0" borderId="85" xfId="0" applyNumberFormat="1" applyBorder="1" applyAlignment="1">
      <alignment horizontal="right" wrapText="1"/>
    </xf>
    <xf numFmtId="179" fontId="0" fillId="0" borderId="86" xfId="0" applyNumberFormat="1" applyBorder="1" applyAlignment="1">
      <alignment horizontal="right" wrapText="1"/>
    </xf>
    <xf numFmtId="179" fontId="0" fillId="0" borderId="94" xfId="0" applyNumberFormat="1" applyBorder="1" applyAlignment="1">
      <alignment horizontal="right" wrapText="1"/>
    </xf>
    <xf numFmtId="179" fontId="0" fillId="0" borderId="148" xfId="0" applyNumberFormat="1" applyBorder="1" applyAlignment="1">
      <alignment horizontal="right" wrapText="1"/>
    </xf>
    <xf numFmtId="179" fontId="0" fillId="0" borderId="149" xfId="0" applyNumberFormat="1" applyBorder="1" applyAlignment="1">
      <alignment horizontal="right" wrapText="1"/>
    </xf>
    <xf numFmtId="179" fontId="2" fillId="0" borderId="44" xfId="1" applyNumberFormat="1" applyFont="1" applyBorder="1" applyAlignment="1" applyProtection="1">
      <alignment shrinkToFit="1"/>
    </xf>
    <xf numFmtId="179" fontId="2" fillId="0" borderId="59" xfId="0" applyNumberFormat="1" applyFont="1" applyBorder="1" applyAlignment="1">
      <alignment shrinkToFit="1"/>
    </xf>
    <xf numFmtId="179" fontId="2" fillId="0" borderId="144" xfId="1" applyNumberFormat="1" applyFont="1" applyBorder="1" applyAlignment="1" applyProtection="1">
      <alignment shrinkToFit="1"/>
    </xf>
    <xf numFmtId="179" fontId="2" fillId="0" borderId="145" xfId="0" applyNumberFormat="1" applyFont="1" applyBorder="1" applyAlignment="1">
      <alignment shrinkToFit="1"/>
    </xf>
    <xf numFmtId="179" fontId="2" fillId="0" borderId="34" xfId="1" applyNumberFormat="1" applyFont="1" applyBorder="1" applyAlignment="1" applyProtection="1">
      <alignment shrinkToFit="1"/>
    </xf>
    <xf numFmtId="179" fontId="2" fillId="0" borderId="53" xfId="1" applyNumberFormat="1" applyFont="1" applyBorder="1" applyAlignment="1" applyProtection="1">
      <alignment shrinkToFit="1"/>
    </xf>
    <xf numFmtId="179" fontId="2" fillId="0" borderId="45" xfId="1" applyNumberFormat="1" applyFont="1" applyBorder="1" applyAlignment="1" applyProtection="1">
      <alignment shrinkToFit="1"/>
    </xf>
    <xf numFmtId="179" fontId="2" fillId="0" borderId="37" xfId="0" applyNumberFormat="1" applyFont="1" applyBorder="1" applyAlignment="1">
      <alignment shrinkToFit="1"/>
    </xf>
    <xf numFmtId="179" fontId="2" fillId="0" borderId="31" xfId="1" applyNumberFormat="1" applyFont="1" applyFill="1" applyBorder="1" applyAlignment="1" applyProtection="1">
      <alignment shrinkToFit="1"/>
    </xf>
    <xf numFmtId="179" fontId="2" fillId="0" borderId="145" xfId="1" applyNumberFormat="1" applyFont="1" applyBorder="1" applyAlignment="1" applyProtection="1">
      <alignment shrinkToFit="1"/>
    </xf>
    <xf numFmtId="179" fontId="2" fillId="0" borderId="142" xfId="1" applyNumberFormat="1" applyFont="1" applyFill="1" applyBorder="1" applyAlignment="1" applyProtection="1">
      <alignment shrinkToFit="1"/>
    </xf>
    <xf numFmtId="179" fontId="2" fillId="0" borderId="45" xfId="1" applyNumberFormat="1" applyFont="1" applyFill="1" applyBorder="1" applyAlignment="1" applyProtection="1">
      <alignment shrinkToFit="1"/>
    </xf>
    <xf numFmtId="179" fontId="2" fillId="0" borderId="85" xfId="1" applyNumberFormat="1" applyFont="1" applyBorder="1" applyAlignment="1" applyProtection="1">
      <alignment shrinkToFit="1"/>
    </xf>
    <xf numFmtId="179" fontId="2" fillId="0" borderId="86" xfId="0" applyNumberFormat="1" applyFont="1" applyBorder="1" applyAlignment="1">
      <alignment shrinkToFit="1"/>
    </xf>
    <xf numFmtId="179" fontId="2" fillId="0" borderId="74" xfId="1" applyNumberFormat="1" applyFont="1" applyFill="1" applyBorder="1" applyAlignment="1" applyProtection="1">
      <alignment shrinkToFit="1"/>
    </xf>
    <xf numFmtId="179" fontId="2" fillId="0" borderId="75" xfId="1" applyNumberFormat="1" applyFont="1" applyFill="1" applyBorder="1" applyAlignment="1" applyProtection="1">
      <alignment shrinkToFit="1"/>
    </xf>
    <xf numFmtId="179" fontId="2" fillId="0" borderId="109" xfId="1" applyNumberFormat="1" applyFont="1" applyFill="1" applyBorder="1" applyAlignment="1" applyProtection="1">
      <alignment shrinkToFit="1"/>
    </xf>
    <xf numFmtId="179" fontId="2" fillId="0" borderId="73" xfId="1" applyNumberFormat="1" applyFont="1" applyFill="1" applyBorder="1" applyAlignment="1" applyProtection="1">
      <alignment shrinkToFit="1"/>
    </xf>
    <xf numFmtId="179" fontId="2" fillId="0" borderId="97" xfId="1" applyNumberFormat="1" applyFont="1" applyBorder="1" applyAlignment="1" applyProtection="1">
      <alignment shrinkToFit="1"/>
    </xf>
    <xf numFmtId="179" fontId="2" fillId="0" borderId="94" xfId="0" applyNumberFormat="1" applyFont="1" applyBorder="1" applyAlignment="1">
      <alignment shrinkToFit="1"/>
    </xf>
    <xf numFmtId="179" fontId="2" fillId="0" borderId="31" xfId="1" applyNumberFormat="1" applyFont="1" applyBorder="1" applyAlignment="1" applyProtection="1">
      <alignment shrinkToFit="1"/>
    </xf>
    <xf numFmtId="179" fontId="2" fillId="0" borderId="73" xfId="1" applyNumberFormat="1" applyFont="1" applyBorder="1" applyAlignment="1" applyProtection="1">
      <alignment shrinkToFit="1"/>
    </xf>
    <xf numFmtId="179" fontId="2" fillId="0" borderId="146" xfId="1" applyNumberFormat="1" applyFont="1" applyBorder="1" applyAlignment="1" applyProtection="1">
      <alignment shrinkToFit="1"/>
    </xf>
    <xf numFmtId="179" fontId="2" fillId="0" borderId="72" xfId="1" applyNumberFormat="1" applyFont="1" applyBorder="1" applyAlignment="1" applyProtection="1">
      <alignment shrinkToFit="1"/>
    </xf>
    <xf numFmtId="179" fontId="2" fillId="0" borderId="89" xfId="1" applyNumberFormat="1" applyFont="1" applyBorder="1" applyAlignment="1" applyProtection="1">
      <alignment shrinkToFit="1"/>
    </xf>
    <xf numFmtId="179" fontId="2" fillId="0" borderId="3" xfId="1" applyNumberFormat="1" applyFont="1" applyBorder="1" applyAlignment="1" applyProtection="1">
      <alignment shrinkToFit="1"/>
    </xf>
    <xf numFmtId="179" fontId="2" fillId="0" borderId="30" xfId="1" applyNumberFormat="1" applyFont="1" applyBorder="1" applyAlignment="1" applyProtection="1">
      <alignment shrinkToFit="1"/>
    </xf>
    <xf numFmtId="179" fontId="2" fillId="0" borderId="143" xfId="1" applyNumberFormat="1" applyFont="1" applyBorder="1" applyAlignment="1" applyProtection="1">
      <alignment shrinkToFit="1"/>
    </xf>
    <xf numFmtId="177" fontId="0" fillId="0" borderId="142" xfId="0" applyNumberFormat="1" applyFont="1" applyBorder="1" applyAlignment="1">
      <alignment horizontal="right"/>
    </xf>
    <xf numFmtId="177" fontId="0" fillId="0" borderId="142" xfId="0" applyNumberFormat="1" applyBorder="1" applyAlignment="1">
      <alignment horizontal="right" wrapText="1"/>
    </xf>
    <xf numFmtId="177" fontId="0" fillId="0" borderId="133" xfId="0" applyNumberFormat="1" applyBorder="1" applyAlignment="1">
      <alignment horizontal="right" wrapText="1"/>
    </xf>
    <xf numFmtId="177" fontId="0" fillId="0" borderId="142" xfId="0" applyNumberFormat="1" applyBorder="1" applyAlignment="1">
      <alignment horizontal="right"/>
    </xf>
    <xf numFmtId="179" fontId="13" fillId="0" borderId="153" xfId="5" applyNumberFormat="1" applyFont="1" applyFill="1" applyBorder="1" applyAlignment="1">
      <alignment horizontal="right" shrinkToFit="1"/>
    </xf>
    <xf numFmtId="186" fontId="13" fillId="0" borderId="198" xfId="5" applyNumberFormat="1" applyFont="1" applyFill="1" applyBorder="1" applyAlignment="1">
      <alignment horizontal="right" shrinkToFit="1"/>
    </xf>
    <xf numFmtId="186" fontId="13" fillId="0" borderId="197" xfId="5" applyNumberFormat="1" applyFont="1" applyFill="1" applyBorder="1" applyAlignment="1">
      <alignment horizontal="right" shrinkToFit="1"/>
    </xf>
    <xf numFmtId="186" fontId="13" fillId="0" borderId="196" xfId="5" applyNumberFormat="1" applyFont="1" applyFill="1" applyBorder="1" applyAlignment="1">
      <alignment horizontal="right" shrinkToFit="1"/>
    </xf>
    <xf numFmtId="179" fontId="13" fillId="0" borderId="83" xfId="5" applyNumberFormat="1" applyFont="1" applyFill="1" applyBorder="1" applyAlignment="1">
      <alignment horizontal="right" shrinkToFit="1"/>
    </xf>
    <xf numFmtId="186" fontId="13" fillId="0" borderId="195" xfId="5" applyNumberFormat="1" applyFont="1" applyFill="1" applyBorder="1" applyAlignment="1">
      <alignment horizontal="right" shrinkToFit="1"/>
    </xf>
    <xf numFmtId="186" fontId="13" fillId="0" borderId="194" xfId="5" applyNumberFormat="1" applyFont="1" applyFill="1" applyBorder="1" applyAlignment="1">
      <alignment horizontal="right" shrinkToFit="1"/>
    </xf>
    <xf numFmtId="186" fontId="13" fillId="0" borderId="193" xfId="5" applyNumberFormat="1" applyFont="1" applyFill="1" applyBorder="1" applyAlignment="1">
      <alignment horizontal="right" shrinkToFit="1"/>
    </xf>
    <xf numFmtId="179" fontId="13" fillId="0" borderId="93" xfId="5" applyNumberFormat="1" applyFont="1" applyFill="1" applyBorder="1" applyAlignment="1">
      <alignment horizontal="right" shrinkToFit="1"/>
    </xf>
    <xf numFmtId="186" fontId="13" fillId="0" borderId="192" xfId="5" applyNumberFormat="1" applyFont="1" applyFill="1" applyBorder="1" applyAlignment="1">
      <alignment horizontal="right" shrinkToFit="1"/>
    </xf>
    <xf numFmtId="186" fontId="13" fillId="0" borderId="181" xfId="5" applyNumberFormat="1" applyFont="1" applyFill="1" applyBorder="1" applyAlignment="1">
      <alignment horizontal="right" shrinkToFit="1"/>
    </xf>
    <xf numFmtId="186" fontId="13" fillId="0" borderId="191" xfId="5" applyNumberFormat="1" applyFont="1" applyFill="1" applyBorder="1" applyAlignment="1">
      <alignment horizontal="right" shrinkToFit="1"/>
    </xf>
    <xf numFmtId="186" fontId="13" fillId="6" borderId="184" xfId="5" applyNumberFormat="1" applyFont="1" applyFill="1" applyBorder="1" applyAlignment="1">
      <alignment horizontal="right" shrinkToFit="1"/>
    </xf>
    <xf numFmtId="186" fontId="13" fillId="6" borderId="87" xfId="5" applyNumberFormat="1" applyFont="1" applyFill="1" applyBorder="1" applyAlignment="1">
      <alignment horizontal="right" shrinkToFit="1"/>
    </xf>
    <xf numFmtId="186" fontId="13" fillId="6" borderId="88" xfId="5" applyNumberFormat="1" applyFont="1" applyFill="1" applyBorder="1" applyAlignment="1">
      <alignment horizontal="right" shrinkToFit="1"/>
    </xf>
    <xf numFmtId="186" fontId="13" fillId="0" borderId="66" xfId="5" applyNumberFormat="1" applyFont="1" applyFill="1" applyBorder="1" applyAlignment="1">
      <alignment horizontal="right" shrinkToFit="1"/>
    </xf>
    <xf numFmtId="186" fontId="13" fillId="0" borderId="4" xfId="5" applyNumberFormat="1" applyFont="1" applyFill="1" applyBorder="1" applyAlignment="1">
      <alignment horizontal="right" shrinkToFit="1"/>
    </xf>
    <xf numFmtId="186" fontId="13" fillId="0" borderId="57" xfId="5" applyNumberFormat="1" applyFont="1" applyFill="1" applyBorder="1" applyAlignment="1">
      <alignment horizontal="right" shrinkToFit="1"/>
    </xf>
    <xf numFmtId="186" fontId="13" fillId="0" borderId="61" xfId="5" applyNumberFormat="1" applyFont="1" applyFill="1" applyBorder="1" applyAlignment="1">
      <alignment horizontal="right" shrinkToFit="1"/>
    </xf>
    <xf numFmtId="186" fontId="13" fillId="0" borderId="3" xfId="5" applyNumberFormat="1" applyFont="1" applyFill="1" applyBorder="1" applyAlignment="1">
      <alignment horizontal="right" shrinkToFit="1"/>
    </xf>
    <xf numFmtId="186" fontId="13" fillId="0" borderId="54" xfId="5" applyNumberFormat="1" applyFont="1" applyFill="1" applyBorder="1" applyAlignment="1">
      <alignment horizontal="right" shrinkToFit="1"/>
    </xf>
    <xf numFmtId="186" fontId="13" fillId="0" borderId="63" xfId="5" applyNumberFormat="1" applyFont="1" applyFill="1" applyBorder="1" applyAlignment="1">
      <alignment horizontal="right" shrinkToFit="1"/>
    </xf>
    <xf numFmtId="186" fontId="13" fillId="0" borderId="48" xfId="5" applyNumberFormat="1" applyFont="1" applyFill="1" applyBorder="1" applyAlignment="1">
      <alignment horizontal="right" shrinkToFit="1"/>
    </xf>
    <xf numFmtId="186" fontId="13" fillId="0" borderId="55" xfId="5" applyNumberFormat="1" applyFont="1" applyFill="1" applyBorder="1" applyAlignment="1">
      <alignment horizontal="right" shrinkToFit="1"/>
    </xf>
    <xf numFmtId="177" fontId="0" fillId="0" borderId="47" xfId="1" applyNumberFormat="1" applyFont="1" applyFill="1" applyBorder="1" applyAlignment="1">
      <alignment horizontal="right"/>
    </xf>
    <xf numFmtId="177" fontId="0" fillId="0" borderId="58" xfId="1" applyNumberFormat="1" applyFont="1" applyFill="1" applyBorder="1" applyAlignment="1">
      <alignment horizontal="right"/>
    </xf>
    <xf numFmtId="177" fontId="0" fillId="0" borderId="3" xfId="1" applyNumberFormat="1" applyFont="1" applyFill="1" applyBorder="1" applyAlignment="1">
      <alignment horizontal="right"/>
    </xf>
    <xf numFmtId="177" fontId="0" fillId="0" borderId="54" xfId="1" applyNumberFormat="1" applyFont="1" applyFill="1" applyBorder="1" applyAlignment="1">
      <alignment horizontal="right"/>
    </xf>
    <xf numFmtId="177" fontId="0" fillId="0" borderId="48" xfId="1" applyNumberFormat="1" applyFont="1" applyFill="1" applyBorder="1" applyAlignment="1">
      <alignment horizontal="right"/>
    </xf>
    <xf numFmtId="177" fontId="0" fillId="0" borderId="55" xfId="1" applyNumberFormat="1" applyFont="1" applyFill="1" applyBorder="1" applyAlignment="1">
      <alignment horizontal="right"/>
    </xf>
    <xf numFmtId="187" fontId="0" fillId="0" borderId="47" xfId="0" applyNumberFormat="1" applyFont="1" applyFill="1" applyBorder="1" applyAlignment="1">
      <alignment horizontal="right"/>
    </xf>
    <xf numFmtId="187" fontId="0" fillId="0" borderId="58" xfId="0" applyNumberFormat="1" applyFont="1" applyFill="1" applyBorder="1" applyAlignment="1">
      <alignment horizontal="right"/>
    </xf>
    <xf numFmtId="187" fontId="0" fillId="0" borderId="3" xfId="0" applyNumberFormat="1" applyFont="1" applyFill="1" applyBorder="1" applyAlignment="1">
      <alignment horizontal="right"/>
    </xf>
    <xf numFmtId="187" fontId="0" fillId="0" borderId="54" xfId="0" applyNumberFormat="1" applyFont="1" applyFill="1" applyBorder="1" applyAlignment="1">
      <alignment horizontal="right"/>
    </xf>
    <xf numFmtId="187" fontId="0" fillId="0" borderId="48" xfId="0" applyNumberFormat="1" applyFont="1" applyFill="1" applyBorder="1" applyAlignment="1">
      <alignment horizontal="right"/>
    </xf>
    <xf numFmtId="187" fontId="0" fillId="0" borderId="55" xfId="0" applyNumberFormat="1" applyFont="1" applyFill="1" applyBorder="1" applyAlignment="1">
      <alignment horizontal="right"/>
    </xf>
    <xf numFmtId="177" fontId="2" fillId="0" borderId="47" xfId="1" applyNumberFormat="1" applyFont="1" applyFill="1" applyBorder="1" applyAlignment="1">
      <alignment horizontal="right"/>
    </xf>
    <xf numFmtId="177" fontId="2" fillId="0" borderId="58" xfId="1" applyNumberFormat="1" applyFont="1" applyFill="1" applyBorder="1" applyAlignment="1">
      <alignment horizontal="right"/>
    </xf>
    <xf numFmtId="177" fontId="2" fillId="0" borderId="3" xfId="1" applyNumberFormat="1" applyFont="1" applyFill="1" applyBorder="1" applyAlignment="1">
      <alignment horizontal="right"/>
    </xf>
    <xf numFmtId="177" fontId="2" fillId="0" borderId="54" xfId="1" applyNumberFormat="1" applyFont="1" applyFill="1" applyBorder="1" applyAlignment="1">
      <alignment horizontal="right"/>
    </xf>
    <xf numFmtId="177" fontId="2" fillId="0" borderId="1" xfId="1" applyNumberFormat="1" applyFont="1" applyFill="1" applyBorder="1" applyAlignment="1">
      <alignment horizontal="right"/>
    </xf>
    <xf numFmtId="177" fontId="2" fillId="0" borderId="56" xfId="1" applyNumberFormat="1" applyFont="1" applyFill="1" applyBorder="1" applyAlignment="1">
      <alignment horizontal="right"/>
    </xf>
    <xf numFmtId="0" fontId="14" fillId="0" borderId="1" xfId="0" applyNumberFormat="1" applyFont="1" applyFill="1" applyBorder="1" applyAlignment="1">
      <alignment horizontal="right" shrinkToFit="1"/>
    </xf>
    <xf numFmtId="0" fontId="14" fillId="0" borderId="1" xfId="0" applyNumberFormat="1" applyFont="1" applyFill="1" applyBorder="1" applyAlignment="1">
      <alignment horizontal="right"/>
    </xf>
    <xf numFmtId="176" fontId="14" fillId="0" borderId="1" xfId="0" applyNumberFormat="1" applyFont="1" applyFill="1" applyBorder="1" applyAlignment="1">
      <alignment horizontal="right"/>
    </xf>
    <xf numFmtId="184" fontId="14" fillId="0" borderId="4" xfId="0" applyNumberFormat="1" applyFont="1" applyFill="1" applyBorder="1" applyAlignment="1">
      <alignment horizontal="right" shrinkToFit="1"/>
    </xf>
    <xf numFmtId="184" fontId="14" fillId="0" borderId="4" xfId="0" applyNumberFormat="1" applyFont="1" applyFill="1" applyBorder="1" applyAlignment="1">
      <alignment horizontal="right"/>
    </xf>
    <xf numFmtId="184" fontId="14" fillId="0" borderId="4" xfId="0" quotePrefix="1" applyNumberFormat="1" applyFont="1" applyFill="1" applyBorder="1" applyAlignment="1">
      <alignment horizontal="right"/>
    </xf>
    <xf numFmtId="0" fontId="14" fillId="0" borderId="4" xfId="0" applyNumberFormat="1" applyFont="1" applyFill="1" applyBorder="1" applyAlignment="1">
      <alignment horizontal="right"/>
    </xf>
    <xf numFmtId="176" fontId="14" fillId="0" borderId="1" xfId="0" applyNumberFormat="1" applyFont="1" applyFill="1" applyBorder="1" applyAlignment="1">
      <alignment horizontal="right" shrinkToFit="1"/>
    </xf>
    <xf numFmtId="176" fontId="14" fillId="0" borderId="4" xfId="0" applyNumberFormat="1" applyFont="1" applyFill="1" applyBorder="1" applyAlignment="1">
      <alignment horizontal="right" shrinkToFit="1"/>
    </xf>
    <xf numFmtId="176" fontId="14" fillId="0" borderId="4" xfId="0" applyNumberFormat="1" applyFont="1" applyFill="1" applyBorder="1" applyAlignment="1">
      <alignment horizontal="right"/>
    </xf>
    <xf numFmtId="188" fontId="14" fillId="0" borderId="4" xfId="0" applyNumberFormat="1" applyFont="1" applyFill="1" applyBorder="1" applyAlignment="1">
      <alignment horizontal="right" shrinkToFit="1"/>
    </xf>
    <xf numFmtId="176" fontId="14" fillId="0" borderId="4" xfId="0" quotePrefix="1" applyNumberFormat="1" applyFont="1" applyFill="1" applyBorder="1" applyAlignment="1">
      <alignment horizontal="right" shrinkToFit="1"/>
    </xf>
    <xf numFmtId="0" fontId="14" fillId="0" borderId="1" xfId="0" applyFont="1" applyFill="1" applyBorder="1" applyAlignment="1">
      <alignment horizontal="right" shrinkToFit="1"/>
    </xf>
    <xf numFmtId="0" fontId="14" fillId="0" borderId="4" xfId="0" applyFont="1" applyFill="1" applyBorder="1" applyAlignment="1">
      <alignment horizontal="right" shrinkToFit="1"/>
    </xf>
    <xf numFmtId="0" fontId="0" fillId="0" borderId="1" xfId="0" applyFont="1" applyFill="1" applyBorder="1" applyAlignment="1">
      <alignment horizontal="center" vertical="center" wrapText="1" shrinkToFit="1"/>
    </xf>
    <xf numFmtId="178" fontId="0" fillId="0" borderId="58" xfId="0" applyNumberFormat="1" applyFill="1" applyBorder="1" applyAlignment="1">
      <alignment horizontal="right" vertical="center" shrinkToFit="1"/>
    </xf>
    <xf numFmtId="178" fontId="0" fillId="0" borderId="31" xfId="0" applyNumberFormat="1" applyFill="1" applyBorder="1" applyAlignment="1">
      <alignment horizontal="right" vertical="center" shrinkToFit="1"/>
    </xf>
    <xf numFmtId="178" fontId="0" fillId="0" borderId="31" xfId="0" applyNumberFormat="1" applyFont="1" applyFill="1" applyBorder="1" applyAlignment="1">
      <alignment horizontal="right" vertical="center" shrinkToFit="1"/>
    </xf>
    <xf numFmtId="178" fontId="0" fillId="0" borderId="73" xfId="0" applyNumberFormat="1" applyFill="1" applyBorder="1" applyAlignment="1">
      <alignment horizontal="right" vertical="center" shrinkToFit="1"/>
    </xf>
    <xf numFmtId="0" fontId="0" fillId="0" borderId="186" xfId="0" applyBorder="1" applyAlignment="1">
      <alignment horizontal="center" vertical="center" wrapText="1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73" xfId="0" applyFill="1" applyBorder="1" applyAlignment="1">
      <alignment horizontal="center" vertical="center" shrinkToFit="1"/>
    </xf>
    <xf numFmtId="183" fontId="0" fillId="0" borderId="5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2" fontId="14" fillId="0" borderId="1" xfId="0" applyNumberFormat="1" applyFont="1" applyFill="1" applyBorder="1" applyAlignment="1">
      <alignment horizontal="right"/>
    </xf>
    <xf numFmtId="0" fontId="26" fillId="0" borderId="0" xfId="7" applyFont="1" applyAlignment="1">
      <alignment horizontal="center" vertical="center"/>
    </xf>
    <xf numFmtId="0" fontId="7" fillId="0" borderId="160" xfId="0" applyFont="1" applyFill="1" applyBorder="1" applyAlignment="1">
      <alignment horizontal="center" vertical="center" textRotation="255" shrinkToFit="1"/>
    </xf>
    <xf numFmtId="0" fontId="0" fillId="0" borderId="161" xfId="0" applyFill="1" applyBorder="1" applyAlignment="1">
      <alignment horizontal="center" vertical="center" textRotation="255" shrinkToFit="1"/>
    </xf>
    <xf numFmtId="0" fontId="0" fillId="0" borderId="165" xfId="0" applyFont="1" applyBorder="1" applyAlignment="1">
      <alignment horizontal="center" vertical="center"/>
    </xf>
    <xf numFmtId="0" fontId="0" fillId="0" borderId="16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9" xfId="0" applyFill="1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79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0" fillId="0" borderId="161" xfId="0" applyFont="1" applyFill="1" applyBorder="1" applyAlignment="1">
      <alignment horizontal="center" vertical="center" textRotation="255" shrinkToFit="1"/>
    </xf>
    <xf numFmtId="0" fontId="7" fillId="0" borderId="159" xfId="0" applyFont="1" applyFill="1" applyBorder="1" applyAlignment="1">
      <alignment horizontal="center" vertical="center" textRotation="255" shrinkToFit="1"/>
    </xf>
    <xf numFmtId="0" fontId="7" fillId="0" borderId="162" xfId="0" applyFont="1" applyFill="1" applyBorder="1" applyAlignment="1" applyProtection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vertical="center" textRotation="255" shrinkToFit="1"/>
    </xf>
    <xf numFmtId="0" fontId="0" fillId="0" borderId="61" xfId="0" applyBorder="1" applyAlignment="1">
      <alignment vertical="center" textRotation="255" shrinkToFit="1"/>
    </xf>
    <xf numFmtId="0" fontId="0" fillId="0" borderId="63" xfId="0" applyBorder="1" applyAlignment="1">
      <alignment vertical="center" textRotation="255" shrinkToFit="1"/>
    </xf>
    <xf numFmtId="0" fontId="7" fillId="0" borderId="161" xfId="0" applyFont="1" applyFill="1" applyBorder="1" applyAlignment="1">
      <alignment horizontal="center" vertical="center" textRotation="255" shrinkToFi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Alignment="1"/>
    <xf numFmtId="0" fontId="0" fillId="0" borderId="42" xfId="0" applyFont="1" applyBorder="1" applyAlignment="1">
      <alignment horizontal="center" vertical="center" textRotation="255"/>
    </xf>
    <xf numFmtId="0" fontId="0" fillId="0" borderId="188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86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86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86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70" xfId="0" applyFont="1" applyFill="1" applyBorder="1" applyAlignment="1" applyProtection="1">
      <alignment horizontal="center" vertical="top" textRotation="255"/>
    </xf>
    <xf numFmtId="0" fontId="0" fillId="0" borderId="70" xfId="0" applyFont="1" applyBorder="1" applyAlignment="1">
      <alignment horizontal="center" vertical="top" textRotation="255"/>
    </xf>
    <xf numFmtId="0" fontId="0" fillId="0" borderId="1" xfId="0" applyFont="1" applyBorder="1" applyAlignment="1">
      <alignment horizontal="center" vertical="top" textRotation="255" wrapText="1"/>
    </xf>
    <xf numFmtId="0" fontId="0" fillId="0" borderId="186" xfId="0" applyFont="1" applyBorder="1" applyAlignment="1">
      <alignment horizontal="center" vertical="top" textRotation="255" wrapText="1"/>
    </xf>
    <xf numFmtId="0" fontId="4" fillId="0" borderId="160" xfId="0" applyFont="1" applyFill="1" applyBorder="1" applyAlignment="1">
      <alignment vertical="center" textRotation="255" shrinkToFit="1"/>
    </xf>
    <xf numFmtId="0" fontId="0" fillId="0" borderId="159" xfId="0" applyFont="1" applyBorder="1" applyAlignment="1">
      <alignment vertical="center" textRotation="255"/>
    </xf>
    <xf numFmtId="0" fontId="0" fillId="0" borderId="161" xfId="0" applyFont="1" applyBorder="1" applyAlignment="1">
      <alignment vertical="center" textRotation="255"/>
    </xf>
    <xf numFmtId="0" fontId="4" fillId="0" borderId="157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50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57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3" xfId="0" applyFont="1" applyFill="1" applyBorder="1" applyAlignment="1" applyProtection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top" textRotation="255"/>
    </xf>
    <xf numFmtId="0" fontId="4" fillId="0" borderId="89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1" xfId="0" applyFont="1" applyBorder="1" applyAlignment="1">
      <alignment vertical="top" textRotation="255"/>
    </xf>
    <xf numFmtId="0" fontId="4" fillId="0" borderId="56" xfId="0" applyFont="1" applyFill="1" applyBorder="1" applyAlignment="1" applyProtection="1">
      <alignment horizontal="center" vertical="top" textRotation="255"/>
    </xf>
    <xf numFmtId="0" fontId="0" fillId="0" borderId="46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8" xfId="0" applyFont="1" applyFill="1" applyBorder="1" applyAlignment="1" applyProtection="1">
      <alignment horizontal="center" vertical="center"/>
    </xf>
    <xf numFmtId="0" fontId="0" fillId="0" borderId="169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5" xfId="0" applyFont="1" applyFill="1" applyBorder="1" applyAlignment="1" applyProtection="1">
      <alignment horizontal="center" vertical="top" textRotation="255" wrapText="1"/>
    </xf>
    <xf numFmtId="0" fontId="4" fillId="0" borderId="89" xfId="0" applyFont="1" applyBorder="1" applyAlignment="1">
      <alignment vertical="top" textRotation="255" wrapText="1"/>
    </xf>
    <xf numFmtId="0" fontId="0" fillId="0" borderId="89" xfId="0" applyFont="1" applyBorder="1" applyAlignment="1">
      <alignment horizontal="center" vertical="top" textRotation="255" wrapText="1"/>
    </xf>
    <xf numFmtId="0" fontId="0" fillId="0" borderId="67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0" xfId="1" applyFont="1" applyFill="1" applyBorder="1" applyAlignment="1" applyProtection="1">
      <alignment horizontal="center" vertical="top" textRotation="255" wrapText="1"/>
    </xf>
    <xf numFmtId="0" fontId="0" fillId="0" borderId="70" xfId="0" applyFont="1" applyBorder="1" applyAlignment="1">
      <alignment horizontal="center" vertical="top" textRotation="255" wrapText="1"/>
    </xf>
    <xf numFmtId="0" fontId="0" fillId="0" borderId="91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4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top" textRotation="255" wrapText="1"/>
    </xf>
    <xf numFmtId="0" fontId="4" fillId="0" borderId="186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5" xfId="0" applyFont="1" applyBorder="1" applyAlignment="1"/>
    <xf numFmtId="0" fontId="0" fillId="0" borderId="174" xfId="0" applyFont="1" applyBorder="1" applyAlignment="1"/>
    <xf numFmtId="0" fontId="0" fillId="0" borderId="177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16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4" fillId="0" borderId="167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188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top" wrapText="1" shrinkToFit="1"/>
    </xf>
    <xf numFmtId="0" fontId="0" fillId="0" borderId="90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177" xfId="0" applyBorder="1" applyAlignment="1">
      <alignment horizontal="center" shrinkToFit="1"/>
    </xf>
    <xf numFmtId="0" fontId="0" fillId="0" borderId="23" xfId="0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8" xfId="0" applyBorder="1" applyAlignment="1">
      <alignment horizontal="center" vertical="top" shrinkToFit="1"/>
    </xf>
    <xf numFmtId="0" fontId="0" fillId="0" borderId="40" xfId="0" applyBorder="1" applyAlignment="1">
      <alignment horizontal="center" vertical="top" shrinkToFit="1"/>
    </xf>
    <xf numFmtId="0" fontId="0" fillId="0" borderId="177" xfId="0" applyBorder="1" applyAlignment="1">
      <alignment horizontal="center" vertical="top" wrapText="1" shrinkToFit="1"/>
    </xf>
    <xf numFmtId="0" fontId="0" fillId="0" borderId="90" xfId="0" applyBorder="1" applyAlignment="1">
      <alignment horizontal="center" vertical="top" shrinkToFit="1"/>
    </xf>
    <xf numFmtId="0" fontId="0" fillId="0" borderId="23" xfId="0" applyBorder="1" applyAlignment="1">
      <alignment horizontal="center" shrinkToFit="1"/>
    </xf>
    <xf numFmtId="0" fontId="0" fillId="0" borderId="179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17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190" xfId="0" applyFont="1" applyBorder="1" applyAlignment="1">
      <alignment horizontal="center" shrinkToFit="1"/>
    </xf>
    <xf numFmtId="0" fontId="0" fillId="0" borderId="136" xfId="0" applyFont="1" applyBorder="1" applyAlignment="1">
      <alignment horizontal="center" shrinkToFit="1"/>
    </xf>
    <xf numFmtId="0" fontId="0" fillId="0" borderId="176" xfId="0" applyBorder="1" applyAlignment="1">
      <alignment horizontal="center" shrinkToFit="1"/>
    </xf>
    <xf numFmtId="0" fontId="0" fillId="0" borderId="101" xfId="0" applyBorder="1" applyAlignment="1">
      <alignment horizontal="center" shrinkToFit="1"/>
    </xf>
    <xf numFmtId="0" fontId="0" fillId="0" borderId="16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0" fillId="0" borderId="182" xfId="0" applyBorder="1" applyAlignment="1">
      <alignment horizontal="center" shrinkToFit="1"/>
    </xf>
    <xf numFmtId="0" fontId="0" fillId="0" borderId="183" xfId="0" applyBorder="1" applyAlignment="1">
      <alignment horizontal="center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62" xfId="0" applyFont="1" applyFill="1" applyBorder="1" applyAlignment="1" applyProtection="1">
      <alignment vertical="center" textRotation="255"/>
    </xf>
    <xf numFmtId="0" fontId="0" fillId="0" borderId="163" xfId="0" applyBorder="1" applyAlignment="1">
      <alignment vertical="center" textRotation="255"/>
    </xf>
    <xf numFmtId="0" fontId="0" fillId="0" borderId="164" xfId="0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86" fontId="24" fillId="0" borderId="3" xfId="5" applyNumberFormat="1" applyFont="1" applyBorder="1" applyAlignment="1">
      <alignment horizontal="center" vertical="center" shrinkToFit="1"/>
    </xf>
    <xf numFmtId="0" fontId="24" fillId="0" borderId="3" xfId="5" applyFont="1" applyBorder="1" applyAlignment="1">
      <alignment horizontal="center" vertical="center"/>
    </xf>
    <xf numFmtId="186" fontId="24" fillId="0" borderId="3" xfId="5" applyNumberFormat="1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186" fontId="24" fillId="0" borderId="54" xfId="5" applyNumberFormat="1" applyFont="1" applyBorder="1" applyAlignment="1">
      <alignment horizontal="center" vertical="center" wrapText="1"/>
    </xf>
    <xf numFmtId="186" fontId="24" fillId="0" borderId="56" xfId="5" applyNumberFormat="1" applyFont="1" applyBorder="1" applyAlignment="1">
      <alignment horizontal="center" vertical="center" wrapText="1"/>
    </xf>
    <xf numFmtId="186" fontId="24" fillId="0" borderId="167" xfId="5" applyNumberFormat="1" applyFont="1" applyBorder="1" applyAlignment="1">
      <alignment horizontal="center" vertical="center" wrapText="1" shrinkToFit="1"/>
    </xf>
    <xf numFmtId="186" fontId="24" fillId="0" borderId="175" xfId="5" applyNumberFormat="1" applyFont="1" applyBorder="1" applyAlignment="1">
      <alignment horizontal="center" vertical="center" shrinkToFit="1"/>
    </xf>
    <xf numFmtId="0" fontId="24" fillId="0" borderId="206" xfId="5" applyNumberFormat="1" applyFont="1" applyBorder="1" applyAlignment="1">
      <alignment horizontal="center" vertical="center" textRotation="255" shrinkToFit="1"/>
    </xf>
    <xf numFmtId="0" fontId="24" fillId="0" borderId="151" xfId="5" applyFont="1" applyBorder="1" applyAlignment="1">
      <alignment horizontal="center" vertical="center" textRotation="255" shrinkToFit="1"/>
    </xf>
    <xf numFmtId="186" fontId="24" fillId="0" borderId="92" xfId="5" applyNumberFormat="1" applyFont="1" applyBorder="1" applyAlignment="1">
      <alignment horizontal="center" vertical="center" wrapText="1"/>
    </xf>
    <xf numFmtId="186" fontId="24" fillId="0" borderId="83" xfId="5" applyNumberFormat="1" applyFont="1" applyBorder="1" applyAlignment="1">
      <alignment horizontal="center" vertical="center" wrapText="1"/>
    </xf>
    <xf numFmtId="186" fontId="24" fillId="0" borderId="205" xfId="5" applyNumberFormat="1" applyFont="1" applyBorder="1" applyAlignment="1">
      <alignment horizontal="center" vertical="center" wrapText="1"/>
    </xf>
    <xf numFmtId="186" fontId="24" fillId="0" borderId="167" xfId="5" applyNumberFormat="1" applyFont="1" applyBorder="1" applyAlignment="1">
      <alignment horizontal="center" vertical="center" shrinkToFit="1"/>
    </xf>
    <xf numFmtId="186" fontId="24" fillId="0" borderId="2" xfId="5" applyNumberFormat="1" applyFont="1" applyBorder="1" applyAlignment="1">
      <alignment horizontal="center" vertical="center" shrinkToFit="1"/>
    </xf>
    <xf numFmtId="186" fontId="24" fillId="0" borderId="50" xfId="5" applyNumberFormat="1" applyFont="1" applyBorder="1" applyAlignment="1">
      <alignment horizontal="center" vertical="center" shrinkToFit="1"/>
    </xf>
    <xf numFmtId="186" fontId="24" fillId="0" borderId="2" xfId="5" applyNumberFormat="1" applyFont="1" applyBorder="1" applyAlignment="1">
      <alignment horizontal="center" vertical="center" wrapText="1" shrinkToFit="1"/>
    </xf>
    <xf numFmtId="0" fontId="24" fillId="0" borderId="0" xfId="5" applyFont="1" applyBorder="1" applyAlignment="1">
      <alignment horizontal="center" vertical="center" shrinkToFit="1"/>
    </xf>
    <xf numFmtId="186" fontId="24" fillId="0" borderId="167" xfId="5" applyNumberFormat="1" applyFont="1" applyBorder="1" applyAlignment="1">
      <alignment horizontal="center" vertical="center"/>
    </xf>
    <xf numFmtId="0" fontId="24" fillId="0" borderId="175" xfId="5" applyFont="1" applyBorder="1" applyAlignment="1">
      <alignment horizontal="center" vertical="center"/>
    </xf>
    <xf numFmtId="186" fontId="24" fillId="0" borderId="66" xfId="5" applyNumberFormat="1" applyFont="1" applyBorder="1" applyAlignment="1">
      <alignment horizontal="center" vertical="center" shrinkToFit="1"/>
    </xf>
    <xf numFmtId="186" fontId="24" fillId="0" borderId="4" xfId="5" applyNumberFormat="1" applyFont="1" applyBorder="1" applyAlignment="1">
      <alignment horizontal="center" vertical="center" shrinkToFit="1"/>
    </xf>
    <xf numFmtId="186" fontId="24" fillId="0" borderId="57" xfId="5" applyNumberFormat="1" applyFont="1" applyBorder="1" applyAlignment="1">
      <alignment horizontal="center" vertical="center" shrinkToFit="1"/>
    </xf>
    <xf numFmtId="0" fontId="0" fillId="0" borderId="62" xfId="0" applyFont="1" applyFill="1" applyBorder="1" applyAlignment="1">
      <alignment vertical="center" textRotation="255"/>
    </xf>
    <xf numFmtId="0" fontId="0" fillId="0" borderId="61" xfId="0" applyFont="1" applyBorder="1" applyAlignment="1">
      <alignment vertical="center" textRotation="255"/>
    </xf>
    <xf numFmtId="0" fontId="0" fillId="0" borderId="63" xfId="0" applyFont="1" applyBorder="1" applyAlignment="1">
      <alignment vertical="center" textRotation="255"/>
    </xf>
    <xf numFmtId="0" fontId="0" fillId="0" borderId="62" xfId="0" applyNumberFormat="1" applyFont="1" applyFill="1" applyBorder="1" applyAlignment="1">
      <alignment horizontal="center" vertical="center" textRotation="255"/>
    </xf>
    <xf numFmtId="0" fontId="0" fillId="0" borderId="61" xfId="0" applyNumberFormat="1" applyFont="1" applyFill="1" applyBorder="1" applyAlignment="1">
      <alignment horizontal="center" vertical="center" textRotation="255"/>
    </xf>
    <xf numFmtId="0" fontId="0" fillId="0" borderId="63" xfId="0" applyNumberFormat="1" applyFont="1" applyFill="1" applyBorder="1" applyAlignment="1">
      <alignment horizontal="center" vertical="center" textRotation="255"/>
    </xf>
    <xf numFmtId="0" fontId="0" fillId="0" borderId="160" xfId="0" applyFont="1" applyFill="1" applyBorder="1" applyAlignment="1">
      <alignment horizontal="center" vertical="center" textRotation="255"/>
    </xf>
    <xf numFmtId="0" fontId="0" fillId="0" borderId="159" xfId="0" applyFont="1" applyFill="1" applyBorder="1" applyAlignment="1">
      <alignment horizontal="center" vertical="center" textRotation="255"/>
    </xf>
    <xf numFmtId="0" fontId="0" fillId="0" borderId="161" xfId="0" applyFont="1" applyFill="1" applyBorder="1" applyAlignment="1">
      <alignment horizontal="center" vertical="center" textRotation="255"/>
    </xf>
    <xf numFmtId="0" fontId="0" fillId="0" borderId="159" xfId="0" applyFont="1" applyFill="1" applyBorder="1" applyAlignment="1">
      <alignment vertical="center" textRotation="255" shrinkToFi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188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15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8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2" fillId="0" borderId="18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8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69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186" xfId="0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0" fontId="0" fillId="0" borderId="186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188" xfId="0" applyBorder="1" applyAlignment="1">
      <alignment horizontal="center" vertical="center" wrapText="1" shrinkToFit="1"/>
    </xf>
    <xf numFmtId="0" fontId="0" fillId="0" borderId="160" xfId="0" applyFill="1" applyBorder="1" applyAlignment="1">
      <alignment vertical="center" textRotation="255" shrinkToFit="1"/>
    </xf>
    <xf numFmtId="0" fontId="0" fillId="0" borderId="66" xfId="0" applyBorder="1" applyAlignment="1">
      <alignment vertical="center" textRotation="255" shrinkToFit="1"/>
    </xf>
    <xf numFmtId="0" fontId="0" fillId="0" borderId="60" xfId="0" applyFill="1" applyBorder="1" applyAlignment="1">
      <alignment vertical="center" textRotation="255" shrinkToFit="1"/>
    </xf>
    <xf numFmtId="0" fontId="0" fillId="0" borderId="157" xfId="0" applyFont="1" applyFill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0" fontId="0" fillId="0" borderId="159" xfId="0" applyFill="1" applyBorder="1" applyAlignment="1">
      <alignment vertical="center" textRotation="255" shrinkToFit="1"/>
    </xf>
    <xf numFmtId="0" fontId="0" fillId="0" borderId="66" xfId="0" applyFill="1" applyBorder="1" applyAlignment="1">
      <alignment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0" fillId="0" borderId="161" xfId="0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  <xf numFmtId="0" fontId="2" fillId="0" borderId="161" xfId="0" applyFont="1" applyFill="1" applyBorder="1" applyAlignment="1">
      <alignment horizontal="center" vertical="center" textRotation="255" shrinkToFit="1"/>
    </xf>
    <xf numFmtId="0" fontId="0" fillId="0" borderId="60" xfId="0" applyFill="1" applyBorder="1" applyAlignment="1">
      <alignment horizontal="center" vertical="center" textRotation="255" shrinkToFit="1"/>
    </xf>
    <xf numFmtId="0" fontId="0" fillId="0" borderId="60" xfId="0" applyFill="1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0" fillId="0" borderId="66" xfId="0" applyFill="1" applyBorder="1" applyAlignment="1">
      <alignment horizontal="center" vertical="center" textRotation="255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675409</xdr:colOff>
      <xdr:row>24</xdr:row>
      <xdr:rowOff>86591</xdr:rowOff>
    </xdr:from>
    <xdr:to>
      <xdr:col>10</xdr:col>
      <xdr:colOff>311727</xdr:colOff>
      <xdr:row>25</xdr:row>
      <xdr:rowOff>363681</xdr:rowOff>
    </xdr:to>
    <xdr:sp macro="" textlink="">
      <xdr:nvSpPr>
        <xdr:cNvPr id="2" name="テキスト ボックス 1"/>
        <xdr:cNvSpPr txBox="1"/>
      </xdr:nvSpPr>
      <xdr:spPr>
        <a:xfrm>
          <a:off x="2389909" y="10841182"/>
          <a:ext cx="8503227" cy="7273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671947</xdr:colOff>
      <xdr:row>26</xdr:row>
      <xdr:rowOff>100438</xdr:rowOff>
    </xdr:from>
    <xdr:to>
      <xdr:col>10</xdr:col>
      <xdr:colOff>308265</xdr:colOff>
      <xdr:row>27</xdr:row>
      <xdr:rowOff>377528</xdr:rowOff>
    </xdr:to>
    <xdr:sp macro="" textlink="">
      <xdr:nvSpPr>
        <xdr:cNvPr id="3" name="テキスト ボックス 2"/>
        <xdr:cNvSpPr txBox="1"/>
      </xdr:nvSpPr>
      <xdr:spPr>
        <a:xfrm>
          <a:off x="2386447" y="11755574"/>
          <a:ext cx="8503227" cy="7273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668485</xdr:colOff>
      <xdr:row>30</xdr:row>
      <xdr:rowOff>79639</xdr:rowOff>
    </xdr:from>
    <xdr:to>
      <xdr:col>10</xdr:col>
      <xdr:colOff>304803</xdr:colOff>
      <xdr:row>31</xdr:row>
      <xdr:rowOff>356729</xdr:rowOff>
    </xdr:to>
    <xdr:sp macro="" textlink="">
      <xdr:nvSpPr>
        <xdr:cNvPr id="4" name="テキスト ボックス 3"/>
        <xdr:cNvSpPr txBox="1"/>
      </xdr:nvSpPr>
      <xdr:spPr>
        <a:xfrm>
          <a:off x="2382985" y="13535866"/>
          <a:ext cx="8503227" cy="7273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744674</xdr:colOff>
      <xdr:row>14</xdr:row>
      <xdr:rowOff>86590</xdr:rowOff>
    </xdr:from>
    <xdr:to>
      <xdr:col>10</xdr:col>
      <xdr:colOff>380992</xdr:colOff>
      <xdr:row>15</xdr:row>
      <xdr:rowOff>363681</xdr:rowOff>
    </xdr:to>
    <xdr:sp macro="" textlink="">
      <xdr:nvSpPr>
        <xdr:cNvPr id="5" name="テキスト ボックス 4"/>
        <xdr:cNvSpPr txBox="1"/>
      </xdr:nvSpPr>
      <xdr:spPr>
        <a:xfrm>
          <a:off x="2459174" y="6338454"/>
          <a:ext cx="8503227" cy="7273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9:I21"/>
  <sheetViews>
    <sheetView tabSelected="1" view="pageBreakPreview" zoomScaleNormal="100" zoomScaleSheetLayoutView="100" workbookViewId="0">
      <selection activeCell="E13" sqref="E13"/>
    </sheetView>
  </sheetViews>
  <sheetFormatPr defaultRowHeight="13.5"/>
  <cols>
    <col min="1" max="16384" width="8.796875" style="506"/>
  </cols>
  <sheetData>
    <row r="9" spans="1:9">
      <c r="A9" s="508"/>
      <c r="B9" s="508"/>
      <c r="C9" s="508"/>
      <c r="D9" s="508"/>
      <c r="E9" s="508"/>
      <c r="F9" s="508"/>
      <c r="G9" s="508"/>
      <c r="H9" s="508"/>
      <c r="I9" s="508"/>
    </row>
    <row r="21" spans="1:9" ht="32.25">
      <c r="A21" s="757" t="s">
        <v>351</v>
      </c>
      <c r="B21" s="757"/>
      <c r="C21" s="757"/>
      <c r="D21" s="757"/>
      <c r="E21" s="757"/>
      <c r="F21" s="757"/>
      <c r="G21" s="757"/>
      <c r="H21" s="507"/>
      <c r="I21" s="507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1:S94"/>
  <sheetViews>
    <sheetView view="pageBreakPreview" zoomScale="80" zoomScaleNormal="75" zoomScaleSheetLayoutView="80" workbookViewId="0">
      <pane xSplit="3" ySplit="6" topLeftCell="D7" activePane="bottomRight" state="frozen"/>
      <selection activeCell="M7" sqref="M7"/>
      <selection pane="topRight" activeCell="M7" sqref="M7"/>
      <selection pane="bottomLeft" activeCell="M7" sqref="M7"/>
      <selection pane="bottomRight" activeCell="M8" sqref="M8"/>
    </sheetView>
  </sheetViews>
  <sheetFormatPr defaultColWidth="12.59765625" defaultRowHeight="14.25"/>
  <cols>
    <col min="1" max="1" width="4.5" style="9" customWidth="1"/>
    <col min="2" max="2" width="11" style="9" customWidth="1"/>
    <col min="3" max="3" width="6.8984375" style="9" customWidth="1"/>
    <col min="4" max="9" width="5.8984375" style="9" customWidth="1"/>
    <col min="10" max="10" width="6.19921875" style="9" customWidth="1"/>
    <col min="11" max="14" width="5.8984375" style="9" customWidth="1"/>
    <col min="15" max="15" width="6.796875" style="9" customWidth="1"/>
    <col min="16" max="16" width="6.8984375" style="9" customWidth="1"/>
    <col min="17" max="17" width="6.296875" style="9" customWidth="1"/>
    <col min="18" max="18" width="5.59765625" style="9" customWidth="1"/>
    <col min="19" max="19" width="11.19921875" style="509" bestFit="1" customWidth="1"/>
    <col min="20" max="28" width="5.59765625" style="9" customWidth="1"/>
    <col min="29" max="29" width="4.59765625" style="9" customWidth="1"/>
    <col min="30" max="31" width="3.59765625" style="9" customWidth="1"/>
    <col min="32" max="39" width="5.59765625" style="9" customWidth="1"/>
    <col min="40" max="40" width="3.59765625" style="9" customWidth="1"/>
    <col min="41" max="41" width="5.59765625" style="9" customWidth="1"/>
    <col min="42" max="42" width="3.59765625" style="9" customWidth="1"/>
    <col min="43" max="46" width="5.59765625" style="9" customWidth="1"/>
    <col min="47" max="16384" width="12.59765625" style="9"/>
  </cols>
  <sheetData>
    <row r="1" spans="1:15" ht="30" customHeight="1" thickBot="1">
      <c r="A1" s="379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27.75" customHeight="1">
      <c r="A2" s="776" t="s">
        <v>106</v>
      </c>
      <c r="B2" s="769" t="s">
        <v>86</v>
      </c>
      <c r="C2" s="767" t="s">
        <v>200</v>
      </c>
      <c r="D2" s="198" t="s">
        <v>155</v>
      </c>
      <c r="E2" s="199"/>
      <c r="F2" s="199"/>
      <c r="G2" s="199"/>
      <c r="H2" s="199"/>
      <c r="I2" s="10"/>
      <c r="J2" s="11"/>
      <c r="K2" s="104" t="s">
        <v>58</v>
      </c>
      <c r="L2" s="105" t="s">
        <v>58</v>
      </c>
      <c r="M2" s="105"/>
      <c r="N2" s="106" t="s">
        <v>58</v>
      </c>
      <c r="O2" s="100" t="s">
        <v>133</v>
      </c>
    </row>
    <row r="3" spans="1:15" ht="27.75" customHeight="1">
      <c r="A3" s="777"/>
      <c r="B3" s="770"/>
      <c r="C3" s="768"/>
      <c r="D3" s="200" t="s">
        <v>156</v>
      </c>
      <c r="E3" s="201"/>
      <c r="F3" s="201"/>
      <c r="G3" s="201"/>
      <c r="H3" s="201"/>
      <c r="I3" s="12"/>
      <c r="J3" s="13"/>
      <c r="K3" s="107" t="s">
        <v>34</v>
      </c>
      <c r="L3" s="108" t="s">
        <v>35</v>
      </c>
      <c r="M3" s="108"/>
      <c r="N3" s="83" t="s">
        <v>98</v>
      </c>
      <c r="O3" s="109" t="s">
        <v>95</v>
      </c>
    </row>
    <row r="4" spans="1:15" ht="27.75" customHeight="1">
      <c r="A4" s="777"/>
      <c r="B4" s="770"/>
      <c r="C4" s="768"/>
      <c r="D4" s="202" t="s">
        <v>36</v>
      </c>
      <c r="E4" s="203"/>
      <c r="F4" s="203"/>
      <c r="G4" s="203"/>
      <c r="H4" s="203"/>
      <c r="I4" s="14"/>
      <c r="J4" s="82" t="s">
        <v>37</v>
      </c>
      <c r="K4" s="107" t="s">
        <v>38</v>
      </c>
      <c r="L4" s="108" t="s">
        <v>39</v>
      </c>
      <c r="M4" s="110" t="s">
        <v>40</v>
      </c>
      <c r="N4" s="83" t="s">
        <v>41</v>
      </c>
      <c r="O4" s="109" t="s">
        <v>94</v>
      </c>
    </row>
    <row r="5" spans="1:15" ht="27.75" customHeight="1">
      <c r="A5" s="777"/>
      <c r="B5" s="770"/>
      <c r="C5" s="768"/>
      <c r="D5" s="15" t="s">
        <v>157</v>
      </c>
      <c r="E5" s="204" t="s">
        <v>43</v>
      </c>
      <c r="F5" s="204" t="s">
        <v>158</v>
      </c>
      <c r="G5" s="204" t="s">
        <v>159</v>
      </c>
      <c r="H5" s="16" t="s">
        <v>160</v>
      </c>
      <c r="I5" s="101" t="s">
        <v>59</v>
      </c>
      <c r="J5" s="17"/>
      <c r="K5" s="111" t="s">
        <v>9</v>
      </c>
      <c r="L5" s="112" t="s">
        <v>10</v>
      </c>
      <c r="M5" s="113"/>
      <c r="N5" s="83"/>
      <c r="O5" s="109" t="s">
        <v>96</v>
      </c>
    </row>
    <row r="6" spans="1:15" ht="27.75" customHeight="1" thickBot="1">
      <c r="A6" s="778"/>
      <c r="B6" s="771"/>
      <c r="C6" s="102" t="s">
        <v>44</v>
      </c>
      <c r="D6" s="102" t="s">
        <v>44</v>
      </c>
      <c r="E6" s="102" t="s">
        <v>45</v>
      </c>
      <c r="F6" s="102" t="s">
        <v>44</v>
      </c>
      <c r="G6" s="102" t="s">
        <v>44</v>
      </c>
      <c r="H6" s="102" t="s">
        <v>44</v>
      </c>
      <c r="I6" s="103" t="s">
        <v>44</v>
      </c>
      <c r="J6" s="116" t="s">
        <v>44</v>
      </c>
      <c r="K6" s="114" t="s">
        <v>46</v>
      </c>
      <c r="L6" s="102" t="s">
        <v>47</v>
      </c>
      <c r="M6" s="102" t="s">
        <v>48</v>
      </c>
      <c r="N6" s="115" t="s">
        <v>60</v>
      </c>
      <c r="O6" s="115" t="s">
        <v>97</v>
      </c>
    </row>
    <row r="7" spans="1:15" ht="27.75" customHeight="1" thickBot="1">
      <c r="A7" s="760" t="s">
        <v>462</v>
      </c>
      <c r="B7" s="761"/>
      <c r="C7" s="401">
        <v>1659</v>
      </c>
      <c r="D7" s="402" t="s">
        <v>463</v>
      </c>
      <c r="E7" s="402" t="s">
        <v>359</v>
      </c>
      <c r="F7" s="402" t="s">
        <v>359</v>
      </c>
      <c r="G7" s="402" t="s">
        <v>359</v>
      </c>
      <c r="H7" s="402" t="s">
        <v>359</v>
      </c>
      <c r="I7" s="402" t="s">
        <v>359</v>
      </c>
      <c r="J7" s="402" t="s">
        <v>359</v>
      </c>
      <c r="K7" s="401" t="s">
        <v>463</v>
      </c>
      <c r="L7" s="134">
        <v>129</v>
      </c>
      <c r="M7" s="403">
        <v>2140</v>
      </c>
      <c r="N7" s="404">
        <v>33</v>
      </c>
      <c r="O7" s="405">
        <f>SUM(O8:O10)</f>
        <v>21845</v>
      </c>
    </row>
    <row r="8" spans="1:15" ht="27.75" customHeight="1">
      <c r="A8" s="762" t="s">
        <v>459</v>
      </c>
      <c r="B8" s="763"/>
      <c r="C8" s="134">
        <f>SUM(C11:C13)</f>
        <v>818</v>
      </c>
      <c r="D8" s="134">
        <f t="shared" ref="D8:J8" si="0">SUM(D11:D13)</f>
        <v>17</v>
      </c>
      <c r="E8" s="134">
        <f t="shared" si="0"/>
        <v>609</v>
      </c>
      <c r="F8" s="134">
        <f t="shared" si="0"/>
        <v>4</v>
      </c>
      <c r="G8" s="134">
        <f t="shared" si="0"/>
        <v>1</v>
      </c>
      <c r="H8" s="134">
        <f t="shared" si="0"/>
        <v>0</v>
      </c>
      <c r="I8" s="134">
        <f t="shared" si="0"/>
        <v>631</v>
      </c>
      <c r="J8" s="134">
        <f t="shared" si="0"/>
        <v>187.1</v>
      </c>
      <c r="K8" s="134">
        <f t="shared" ref="K8:K17" si="1">(I8/C8)*100</f>
        <v>77.139364303178482</v>
      </c>
      <c r="L8" s="134">
        <f t="shared" ref="L8:L17" si="2">M8/C8*100</f>
        <v>116.13691931540342</v>
      </c>
      <c r="M8" s="134">
        <f>SUM(M11:M13)</f>
        <v>950</v>
      </c>
      <c r="N8" s="361">
        <f t="shared" ref="N8:N17" si="3">(O8/40)/C8*100</f>
        <v>23.34963325183374</v>
      </c>
      <c r="O8" s="208">
        <f>SUM(O11:O13)</f>
        <v>7640</v>
      </c>
    </row>
    <row r="9" spans="1:15" ht="27.75" customHeight="1">
      <c r="A9" s="764" t="s">
        <v>461</v>
      </c>
      <c r="B9" s="765"/>
      <c r="C9" s="135" t="s">
        <v>359</v>
      </c>
      <c r="D9" s="135" t="s">
        <v>359</v>
      </c>
      <c r="E9" s="135" t="s">
        <v>359</v>
      </c>
      <c r="F9" s="135" t="s">
        <v>359</v>
      </c>
      <c r="G9" s="135" t="s">
        <v>359</v>
      </c>
      <c r="H9" s="135" t="s">
        <v>359</v>
      </c>
      <c r="I9" s="135" t="s">
        <v>359</v>
      </c>
      <c r="J9" s="135" t="s">
        <v>359</v>
      </c>
      <c r="K9" s="135" t="s">
        <v>359</v>
      </c>
      <c r="L9" s="135" t="s">
        <v>359</v>
      </c>
      <c r="M9" s="135" t="s">
        <v>359</v>
      </c>
      <c r="N9" s="362">
        <v>57</v>
      </c>
      <c r="O9" s="209">
        <f>SUM(O14:O15)</f>
        <v>11620</v>
      </c>
    </row>
    <row r="10" spans="1:15" ht="27.75" customHeight="1" thickBot="1">
      <c r="A10" s="779" t="s">
        <v>460</v>
      </c>
      <c r="B10" s="780"/>
      <c r="C10" s="136" t="s">
        <v>359</v>
      </c>
      <c r="D10" s="136" t="s">
        <v>359</v>
      </c>
      <c r="E10" s="136" t="s">
        <v>359</v>
      </c>
      <c r="F10" s="136" t="s">
        <v>359</v>
      </c>
      <c r="G10" s="136" t="s">
        <v>359</v>
      </c>
      <c r="H10" s="136" t="s">
        <v>359</v>
      </c>
      <c r="I10" s="136" t="s">
        <v>359</v>
      </c>
      <c r="J10" s="136" t="s">
        <v>359</v>
      </c>
      <c r="K10" s="136" t="s">
        <v>359</v>
      </c>
      <c r="L10" s="136" t="s">
        <v>359</v>
      </c>
      <c r="M10" s="136" t="s">
        <v>359</v>
      </c>
      <c r="N10" s="363">
        <v>20</v>
      </c>
      <c r="O10" s="210">
        <v>2585</v>
      </c>
    </row>
    <row r="11" spans="1:15" ht="27.75" customHeight="1">
      <c r="A11" s="781" t="s">
        <v>148</v>
      </c>
      <c r="B11" s="128" t="s">
        <v>149</v>
      </c>
      <c r="C11" s="134">
        <f>+C20+C24+C28</f>
        <v>295</v>
      </c>
      <c r="D11" s="134">
        <f t="shared" ref="D11:J11" si="4">+D20+D24+D28</f>
        <v>2</v>
      </c>
      <c r="E11" s="134">
        <f t="shared" si="4"/>
        <v>235</v>
      </c>
      <c r="F11" s="134">
        <f t="shared" si="4"/>
        <v>2</v>
      </c>
      <c r="G11" s="134">
        <f t="shared" si="4"/>
        <v>0</v>
      </c>
      <c r="H11" s="134">
        <f t="shared" si="4"/>
        <v>0</v>
      </c>
      <c r="I11" s="134">
        <f t="shared" si="4"/>
        <v>239</v>
      </c>
      <c r="J11" s="134">
        <f t="shared" si="4"/>
        <v>56.1</v>
      </c>
      <c r="K11" s="134">
        <f t="shared" si="1"/>
        <v>81.016949152542367</v>
      </c>
      <c r="L11" s="364">
        <f t="shared" si="2"/>
        <v>104.06779661016949</v>
      </c>
      <c r="M11" s="134">
        <f>+M20+M24+M28</f>
        <v>307</v>
      </c>
      <c r="N11" s="361">
        <f t="shared" si="3"/>
        <v>27.457627118644069</v>
      </c>
      <c r="O11" s="208">
        <f>+O20+O24+O28</f>
        <v>3240</v>
      </c>
    </row>
    <row r="12" spans="1:15" ht="27.75" customHeight="1">
      <c r="A12" s="782"/>
      <c r="B12" s="129" t="s">
        <v>150</v>
      </c>
      <c r="C12" s="135">
        <f>+C30+C34+C43</f>
        <v>322</v>
      </c>
      <c r="D12" s="135">
        <f t="shared" ref="D12:J12" si="5">+D30+D34+D43</f>
        <v>1</v>
      </c>
      <c r="E12" s="135">
        <f t="shared" si="5"/>
        <v>190</v>
      </c>
      <c r="F12" s="135">
        <f t="shared" si="5"/>
        <v>0</v>
      </c>
      <c r="G12" s="135">
        <f t="shared" si="5"/>
        <v>1</v>
      </c>
      <c r="H12" s="135">
        <f t="shared" si="5"/>
        <v>0</v>
      </c>
      <c r="I12" s="135">
        <f t="shared" si="5"/>
        <v>192</v>
      </c>
      <c r="J12" s="135">
        <f t="shared" si="5"/>
        <v>130</v>
      </c>
      <c r="K12" s="135">
        <f t="shared" si="1"/>
        <v>59.627329192546583</v>
      </c>
      <c r="L12" s="365">
        <f t="shared" si="2"/>
        <v>108.69565217391303</v>
      </c>
      <c r="M12" s="135">
        <f>+M30+M34+M43</f>
        <v>350</v>
      </c>
      <c r="N12" s="362">
        <f t="shared" si="3"/>
        <v>3.4161490683229814</v>
      </c>
      <c r="O12" s="209">
        <f>+O30+O34+O43</f>
        <v>440</v>
      </c>
    </row>
    <row r="13" spans="1:15" ht="27.75" customHeight="1">
      <c r="A13" s="782"/>
      <c r="B13" s="129" t="s">
        <v>151</v>
      </c>
      <c r="C13" s="135">
        <f>+C53</f>
        <v>201</v>
      </c>
      <c r="D13" s="135">
        <f t="shared" ref="D13:J13" si="6">+D53</f>
        <v>14</v>
      </c>
      <c r="E13" s="135">
        <f t="shared" si="6"/>
        <v>184</v>
      </c>
      <c r="F13" s="135">
        <f t="shared" si="6"/>
        <v>2</v>
      </c>
      <c r="G13" s="135">
        <f t="shared" si="6"/>
        <v>0</v>
      </c>
      <c r="H13" s="135">
        <f t="shared" si="6"/>
        <v>0</v>
      </c>
      <c r="I13" s="135">
        <f t="shared" si="6"/>
        <v>200</v>
      </c>
      <c r="J13" s="135">
        <f t="shared" si="6"/>
        <v>1</v>
      </c>
      <c r="K13" s="135">
        <f t="shared" si="1"/>
        <v>99.50248756218906</v>
      </c>
      <c r="L13" s="365">
        <f t="shared" si="2"/>
        <v>145.77114427860695</v>
      </c>
      <c r="M13" s="135">
        <f>+M53</f>
        <v>293</v>
      </c>
      <c r="N13" s="362">
        <f t="shared" si="3"/>
        <v>49.253731343283583</v>
      </c>
      <c r="O13" s="209">
        <f>+O53</f>
        <v>3960</v>
      </c>
    </row>
    <row r="14" spans="1:15" ht="27.75" customHeight="1">
      <c r="A14" s="782"/>
      <c r="B14" s="129" t="s">
        <v>152</v>
      </c>
      <c r="C14" s="135">
        <f>+C57+C61+C69</f>
        <v>471</v>
      </c>
      <c r="D14" s="135">
        <f t="shared" ref="D14:J14" si="7">+D57+D61+D69</f>
        <v>0</v>
      </c>
      <c r="E14" s="135">
        <f t="shared" si="7"/>
        <v>42</v>
      </c>
      <c r="F14" s="135">
        <f t="shared" si="7"/>
        <v>0</v>
      </c>
      <c r="G14" s="135">
        <f t="shared" si="7"/>
        <v>323</v>
      </c>
      <c r="H14" s="135">
        <f t="shared" si="7"/>
        <v>1</v>
      </c>
      <c r="I14" s="135">
        <f t="shared" si="7"/>
        <v>366</v>
      </c>
      <c r="J14" s="135">
        <f t="shared" si="7"/>
        <v>105</v>
      </c>
      <c r="K14" s="135">
        <f t="shared" si="1"/>
        <v>77.70700636942675</v>
      </c>
      <c r="L14" s="365">
        <f t="shared" si="2"/>
        <v>155.62632696390659</v>
      </c>
      <c r="M14" s="135">
        <f>+M57+M61+M69</f>
        <v>733</v>
      </c>
      <c r="N14" s="362">
        <f t="shared" si="3"/>
        <v>60.615711252653924</v>
      </c>
      <c r="O14" s="209">
        <f>+O57+O61+O69</f>
        <v>11420</v>
      </c>
    </row>
    <row r="15" spans="1:15" ht="27.75" customHeight="1">
      <c r="A15" s="782"/>
      <c r="B15" s="129" t="s">
        <v>31</v>
      </c>
      <c r="C15" s="135" t="str">
        <f>+C74</f>
        <v>＊</v>
      </c>
      <c r="D15" s="135" t="str">
        <f t="shared" ref="D15:J15" si="8">+D74</f>
        <v>＊</v>
      </c>
      <c r="E15" s="135" t="str">
        <f t="shared" si="8"/>
        <v>＊</v>
      </c>
      <c r="F15" s="135" t="str">
        <f t="shared" si="8"/>
        <v>＊</v>
      </c>
      <c r="G15" s="135" t="str">
        <f t="shared" si="8"/>
        <v>＊</v>
      </c>
      <c r="H15" s="135" t="str">
        <f t="shared" si="8"/>
        <v>＊</v>
      </c>
      <c r="I15" s="135" t="str">
        <f t="shared" si="8"/>
        <v>＊</v>
      </c>
      <c r="J15" s="135" t="str">
        <f t="shared" si="8"/>
        <v>＊</v>
      </c>
      <c r="K15" s="135" t="s">
        <v>359</v>
      </c>
      <c r="L15" s="135" t="s">
        <v>359</v>
      </c>
      <c r="M15" s="135" t="str">
        <f>+M74</f>
        <v>＊</v>
      </c>
      <c r="N15" s="362">
        <v>13</v>
      </c>
      <c r="O15" s="209">
        <f>+O74</f>
        <v>200</v>
      </c>
    </row>
    <row r="16" spans="1:15" ht="27.75" customHeight="1">
      <c r="A16" s="782"/>
      <c r="B16" s="129" t="s">
        <v>153</v>
      </c>
      <c r="C16" s="135" t="s">
        <v>359</v>
      </c>
      <c r="D16" s="135" t="s">
        <v>359</v>
      </c>
      <c r="E16" s="135" t="s">
        <v>359</v>
      </c>
      <c r="F16" s="135" t="s">
        <v>359</v>
      </c>
      <c r="G16" s="135" t="s">
        <v>359</v>
      </c>
      <c r="H16" s="135" t="s">
        <v>359</v>
      </c>
      <c r="I16" s="135" t="s">
        <v>359</v>
      </c>
      <c r="J16" s="135" t="s">
        <v>359</v>
      </c>
      <c r="K16" s="135" t="s">
        <v>359</v>
      </c>
      <c r="L16" s="135" t="s">
        <v>359</v>
      </c>
      <c r="M16" s="135" t="s">
        <v>359</v>
      </c>
      <c r="N16" s="362">
        <v>20</v>
      </c>
      <c r="O16" s="209">
        <v>2285</v>
      </c>
    </row>
    <row r="17" spans="1:15" ht="27.75" customHeight="1" thickBot="1">
      <c r="A17" s="783"/>
      <c r="B17" s="97" t="s">
        <v>154</v>
      </c>
      <c r="C17" s="136">
        <f>+C90</f>
        <v>48</v>
      </c>
      <c r="D17" s="136">
        <f t="shared" ref="D17:J17" si="9">+D90</f>
        <v>0</v>
      </c>
      <c r="E17" s="136">
        <f t="shared" si="9"/>
        <v>19</v>
      </c>
      <c r="F17" s="136">
        <f t="shared" si="9"/>
        <v>0</v>
      </c>
      <c r="G17" s="136">
        <f t="shared" si="9"/>
        <v>0</v>
      </c>
      <c r="H17" s="136">
        <f t="shared" si="9"/>
        <v>0</v>
      </c>
      <c r="I17" s="136">
        <f t="shared" si="9"/>
        <v>19</v>
      </c>
      <c r="J17" s="136">
        <f t="shared" si="9"/>
        <v>29</v>
      </c>
      <c r="K17" s="136">
        <f t="shared" si="1"/>
        <v>39.583333333333329</v>
      </c>
      <c r="L17" s="136">
        <f t="shared" si="2"/>
        <v>106.25</v>
      </c>
      <c r="M17" s="136">
        <f>+M90</f>
        <v>51</v>
      </c>
      <c r="N17" s="363">
        <f t="shared" si="3"/>
        <v>15.625</v>
      </c>
      <c r="O17" s="210">
        <f>+O90</f>
        <v>300</v>
      </c>
    </row>
    <row r="18" spans="1:15" ht="25.5" customHeight="1">
      <c r="A18" s="775" t="s">
        <v>134</v>
      </c>
      <c r="B18" s="590" t="s">
        <v>400</v>
      </c>
      <c r="C18" s="18">
        <v>75</v>
      </c>
      <c r="D18" s="19">
        <v>1</v>
      </c>
      <c r="E18" s="19">
        <v>33</v>
      </c>
      <c r="F18" s="19">
        <v>1</v>
      </c>
      <c r="G18" s="19"/>
      <c r="H18" s="19"/>
      <c r="I18" s="20">
        <f>SUM(D18:H18)</f>
        <v>35</v>
      </c>
      <c r="J18" s="21">
        <v>40</v>
      </c>
      <c r="K18" s="22">
        <v>47</v>
      </c>
      <c r="L18" s="19">
        <v>120</v>
      </c>
      <c r="M18" s="19">
        <v>90</v>
      </c>
      <c r="N18" s="216">
        <v>6</v>
      </c>
      <c r="O18" s="213">
        <v>180</v>
      </c>
    </row>
    <row r="19" spans="1:15" ht="25.5" customHeight="1" thickBot="1">
      <c r="A19" s="766"/>
      <c r="B19" s="592" t="s">
        <v>401</v>
      </c>
      <c r="C19" s="281">
        <v>9</v>
      </c>
      <c r="D19" s="282"/>
      <c r="E19" s="282">
        <v>2</v>
      </c>
      <c r="F19" s="282">
        <v>1</v>
      </c>
      <c r="G19" s="282"/>
      <c r="H19" s="282"/>
      <c r="I19" s="283">
        <f>SUM(D19:H19)</f>
        <v>3</v>
      </c>
      <c r="J19" s="284">
        <v>6</v>
      </c>
      <c r="K19" s="285">
        <v>33</v>
      </c>
      <c r="L19" s="282">
        <v>108</v>
      </c>
      <c r="M19" s="282">
        <v>10</v>
      </c>
      <c r="N19" s="286"/>
      <c r="O19" s="287"/>
    </row>
    <row r="20" spans="1:15" ht="25.5" customHeight="1" thickTop="1" thickBot="1">
      <c r="A20" s="759"/>
      <c r="B20" s="593" t="s">
        <v>403</v>
      </c>
      <c r="C20" s="279">
        <f>SUM(C18:C19)</f>
        <v>84</v>
      </c>
      <c r="D20" s="279">
        <f t="shared" ref="D20:J20" si="10">SUM(D18:D19)</f>
        <v>1</v>
      </c>
      <c r="E20" s="279">
        <f t="shared" si="10"/>
        <v>35</v>
      </c>
      <c r="F20" s="279">
        <f t="shared" si="10"/>
        <v>2</v>
      </c>
      <c r="G20" s="279">
        <f t="shared" si="10"/>
        <v>0</v>
      </c>
      <c r="H20" s="279">
        <f t="shared" si="10"/>
        <v>0</v>
      </c>
      <c r="I20" s="122">
        <f t="shared" si="10"/>
        <v>38</v>
      </c>
      <c r="J20" s="122">
        <f t="shared" si="10"/>
        <v>46</v>
      </c>
      <c r="K20" s="28">
        <f>I20/C20*100</f>
        <v>45.238095238095241</v>
      </c>
      <c r="L20" s="280">
        <f>M20/C20*100</f>
        <v>119.04761904761905</v>
      </c>
      <c r="M20" s="122">
        <f>SUM(M18:M19)</f>
        <v>100</v>
      </c>
      <c r="N20" s="130">
        <f>O20/40/C20*100</f>
        <v>5.3571428571428568</v>
      </c>
      <c r="O20" s="132">
        <f>SUM(O18:O19)</f>
        <v>180</v>
      </c>
    </row>
    <row r="21" spans="1:15" ht="25.5" customHeight="1">
      <c r="A21" s="772" t="s">
        <v>135</v>
      </c>
      <c r="B21" s="590" t="s">
        <v>402</v>
      </c>
      <c r="C21" s="18">
        <v>47</v>
      </c>
      <c r="D21" s="19">
        <v>0</v>
      </c>
      <c r="E21" s="19">
        <v>47</v>
      </c>
      <c r="F21" s="19">
        <v>0</v>
      </c>
      <c r="G21" s="19">
        <v>0</v>
      </c>
      <c r="H21" s="19">
        <v>0</v>
      </c>
      <c r="I21" s="20">
        <f>SUM(D21:H21)</f>
        <v>47</v>
      </c>
      <c r="J21" s="21">
        <v>0</v>
      </c>
      <c r="K21" s="22">
        <v>100</v>
      </c>
      <c r="L21" s="19">
        <v>104</v>
      </c>
      <c r="M21" s="19">
        <v>49</v>
      </c>
      <c r="N21" s="216">
        <v>100</v>
      </c>
      <c r="O21" s="213">
        <v>1180</v>
      </c>
    </row>
    <row r="22" spans="1:15" ht="25.5" customHeight="1">
      <c r="A22" s="773"/>
      <c r="B22" s="591" t="s">
        <v>404</v>
      </c>
      <c r="C22" s="23">
        <v>21</v>
      </c>
      <c r="D22" s="24">
        <v>0</v>
      </c>
      <c r="E22" s="24">
        <v>21</v>
      </c>
      <c r="F22" s="24">
        <v>0</v>
      </c>
      <c r="G22" s="24">
        <v>0</v>
      </c>
      <c r="H22" s="24">
        <v>0</v>
      </c>
      <c r="I22" s="25">
        <f>SUM(D22:H22)</f>
        <v>21</v>
      </c>
      <c r="J22" s="26">
        <v>0</v>
      </c>
      <c r="K22" s="27">
        <v>100</v>
      </c>
      <c r="L22" s="24">
        <v>82</v>
      </c>
      <c r="M22" s="24">
        <v>17</v>
      </c>
      <c r="N22" s="217">
        <v>10</v>
      </c>
      <c r="O22" s="218">
        <v>80</v>
      </c>
    </row>
    <row r="23" spans="1:15" ht="25.5" customHeight="1" thickBot="1">
      <c r="A23" s="773"/>
      <c r="B23" s="592" t="s">
        <v>405</v>
      </c>
      <c r="C23" s="281">
        <v>29</v>
      </c>
      <c r="D23" s="282">
        <v>0</v>
      </c>
      <c r="E23" s="282">
        <v>28</v>
      </c>
      <c r="F23" s="282">
        <v>0</v>
      </c>
      <c r="G23" s="282">
        <v>0</v>
      </c>
      <c r="H23" s="282">
        <v>0</v>
      </c>
      <c r="I23" s="283">
        <f>SUM(D23:H23)</f>
        <v>28</v>
      </c>
      <c r="J23" s="284">
        <v>1.1000000000000001</v>
      </c>
      <c r="K23" s="285">
        <v>97</v>
      </c>
      <c r="L23" s="282">
        <v>128</v>
      </c>
      <c r="M23" s="282">
        <v>37</v>
      </c>
      <c r="N23" s="286">
        <v>69</v>
      </c>
      <c r="O23" s="287">
        <v>800</v>
      </c>
    </row>
    <row r="24" spans="1:15" ht="25.5" customHeight="1" thickTop="1" thickBot="1">
      <c r="A24" s="774"/>
      <c r="B24" s="593" t="s">
        <v>403</v>
      </c>
      <c r="C24" s="122">
        <f>SUM(C21:C23)</f>
        <v>97</v>
      </c>
      <c r="D24" s="122">
        <f t="shared" ref="D24:J24" si="11">SUM(D21:D23)</f>
        <v>0</v>
      </c>
      <c r="E24" s="122">
        <f t="shared" si="11"/>
        <v>96</v>
      </c>
      <c r="F24" s="122">
        <f t="shared" si="11"/>
        <v>0</v>
      </c>
      <c r="G24" s="122">
        <f t="shared" si="11"/>
        <v>0</v>
      </c>
      <c r="H24" s="122">
        <f t="shared" si="11"/>
        <v>0</v>
      </c>
      <c r="I24" s="122">
        <f t="shared" si="11"/>
        <v>96</v>
      </c>
      <c r="J24" s="122">
        <f t="shared" si="11"/>
        <v>1.1000000000000001</v>
      </c>
      <c r="K24" s="288">
        <f>I24/C24*100</f>
        <v>98.969072164948457</v>
      </c>
      <c r="L24" s="289">
        <f>M24/C24*100</f>
        <v>106.18556701030928</v>
      </c>
      <c r="M24" s="28">
        <f>SUM(M21:M23)</f>
        <v>103</v>
      </c>
      <c r="N24" s="130">
        <f>O24/40/C24*100</f>
        <v>53.092783505154642</v>
      </c>
      <c r="O24" s="132">
        <f>SUM(O21:O23)</f>
        <v>2060</v>
      </c>
    </row>
    <row r="25" spans="1:15" ht="25.5" customHeight="1">
      <c r="A25" s="758" t="s">
        <v>136</v>
      </c>
      <c r="B25" s="590" t="s">
        <v>406</v>
      </c>
      <c r="C25" s="18">
        <v>80</v>
      </c>
      <c r="D25" s="19">
        <v>1</v>
      </c>
      <c r="E25" s="19">
        <v>75</v>
      </c>
      <c r="F25" s="19"/>
      <c r="G25" s="19"/>
      <c r="H25" s="19"/>
      <c r="I25" s="118">
        <f>SUM(D25:H25)</f>
        <v>76</v>
      </c>
      <c r="J25" s="21">
        <v>4</v>
      </c>
      <c r="K25" s="22">
        <v>95</v>
      </c>
      <c r="L25" s="19">
        <v>90</v>
      </c>
      <c r="M25" s="19">
        <v>72</v>
      </c>
      <c r="N25" s="216">
        <v>19</v>
      </c>
      <c r="O25" s="213">
        <v>600</v>
      </c>
    </row>
    <row r="26" spans="1:15" ht="25.5" customHeight="1">
      <c r="A26" s="766"/>
      <c r="B26" s="591" t="s">
        <v>407</v>
      </c>
      <c r="C26" s="23">
        <v>21</v>
      </c>
      <c r="D26" s="24"/>
      <c r="E26" s="24">
        <v>18</v>
      </c>
      <c r="F26" s="24"/>
      <c r="G26" s="24"/>
      <c r="H26" s="24"/>
      <c r="I26" s="119">
        <f>SUM(D26:H26)</f>
        <v>18</v>
      </c>
      <c r="J26" s="26">
        <v>3</v>
      </c>
      <c r="K26" s="27">
        <v>86</v>
      </c>
      <c r="L26" s="24">
        <v>88</v>
      </c>
      <c r="M26" s="24">
        <v>18</v>
      </c>
      <c r="N26" s="217">
        <v>36</v>
      </c>
      <c r="O26" s="218">
        <v>300</v>
      </c>
    </row>
    <row r="27" spans="1:15" ht="25.5" customHeight="1" thickBot="1">
      <c r="A27" s="766"/>
      <c r="B27" s="592" t="s">
        <v>408</v>
      </c>
      <c r="C27" s="281">
        <v>13</v>
      </c>
      <c r="D27" s="282"/>
      <c r="E27" s="282">
        <v>11</v>
      </c>
      <c r="F27" s="282"/>
      <c r="G27" s="282"/>
      <c r="H27" s="282"/>
      <c r="I27" s="283">
        <f>SUM(D27:H27)</f>
        <v>11</v>
      </c>
      <c r="J27" s="284">
        <v>2</v>
      </c>
      <c r="K27" s="285">
        <v>85</v>
      </c>
      <c r="L27" s="282">
        <v>110</v>
      </c>
      <c r="M27" s="282">
        <v>14</v>
      </c>
      <c r="N27" s="286">
        <v>19</v>
      </c>
      <c r="O27" s="287">
        <v>100</v>
      </c>
    </row>
    <row r="28" spans="1:15" ht="25.5" customHeight="1" thickTop="1" thickBot="1">
      <c r="A28" s="759"/>
      <c r="B28" s="593" t="s">
        <v>403</v>
      </c>
      <c r="C28" s="122">
        <f>SUM(C25:C27)</f>
        <v>114</v>
      </c>
      <c r="D28" s="122">
        <f t="shared" ref="D28:J28" si="12">SUM(D25:D27)</f>
        <v>1</v>
      </c>
      <c r="E28" s="122">
        <f t="shared" si="12"/>
        <v>104</v>
      </c>
      <c r="F28" s="122">
        <f t="shared" si="12"/>
        <v>0</v>
      </c>
      <c r="G28" s="122">
        <f t="shared" si="12"/>
        <v>0</v>
      </c>
      <c r="H28" s="122">
        <f t="shared" si="12"/>
        <v>0</v>
      </c>
      <c r="I28" s="122">
        <f t="shared" si="12"/>
        <v>105</v>
      </c>
      <c r="J28" s="122">
        <f t="shared" si="12"/>
        <v>9</v>
      </c>
      <c r="K28" s="122">
        <f>I28/C28*100</f>
        <v>92.10526315789474</v>
      </c>
      <c r="L28" s="122">
        <f>M28/C28*100</f>
        <v>91.228070175438589</v>
      </c>
      <c r="M28" s="122">
        <f>SUM(M25:M27)</f>
        <v>104</v>
      </c>
      <c r="N28" s="130">
        <f>O28/40/C28*100</f>
        <v>21.929824561403507</v>
      </c>
      <c r="O28" s="132">
        <f>SUM(O25:O27)</f>
        <v>1000</v>
      </c>
    </row>
    <row r="29" spans="1:15" ht="25.5" customHeight="1" thickBot="1">
      <c r="A29" s="758" t="s">
        <v>137</v>
      </c>
      <c r="B29" s="594" t="s">
        <v>409</v>
      </c>
      <c r="C29" s="290">
        <v>144</v>
      </c>
      <c r="D29" s="290">
        <v>0</v>
      </c>
      <c r="E29" s="290">
        <v>57</v>
      </c>
      <c r="F29" s="290">
        <v>0</v>
      </c>
      <c r="G29" s="290">
        <v>0</v>
      </c>
      <c r="H29" s="290">
        <v>0</v>
      </c>
      <c r="I29" s="291">
        <f>SUM(D29:H29)</f>
        <v>57</v>
      </c>
      <c r="J29" s="292">
        <v>87</v>
      </c>
      <c r="K29" s="293">
        <v>39.583333333333329</v>
      </c>
      <c r="L29" s="290">
        <v>108</v>
      </c>
      <c r="M29" s="290">
        <v>155</v>
      </c>
      <c r="N29" s="294">
        <v>2.083333333333333</v>
      </c>
      <c r="O29" s="295">
        <v>120</v>
      </c>
    </row>
    <row r="30" spans="1:15" ht="25.5" customHeight="1" thickTop="1" thickBot="1">
      <c r="A30" s="759"/>
      <c r="B30" s="593" t="s">
        <v>403</v>
      </c>
      <c r="C30" s="122">
        <f>SUM(C29)</f>
        <v>144</v>
      </c>
      <c r="D30" s="122">
        <f t="shared" ref="D30:J30" si="13">SUM(D29)</f>
        <v>0</v>
      </c>
      <c r="E30" s="122">
        <f t="shared" si="13"/>
        <v>57</v>
      </c>
      <c r="F30" s="122">
        <f t="shared" si="13"/>
        <v>0</v>
      </c>
      <c r="G30" s="122">
        <f t="shared" si="13"/>
        <v>0</v>
      </c>
      <c r="H30" s="122">
        <f t="shared" si="13"/>
        <v>0</v>
      </c>
      <c r="I30" s="122">
        <f t="shared" si="13"/>
        <v>57</v>
      </c>
      <c r="J30" s="122">
        <f t="shared" si="13"/>
        <v>87</v>
      </c>
      <c r="K30" s="122">
        <f>I30/C30*100</f>
        <v>39.583333333333329</v>
      </c>
      <c r="L30" s="122">
        <f>M30/C30*100</f>
        <v>107.63888888888889</v>
      </c>
      <c r="M30" s="122">
        <f>SUM(M29)</f>
        <v>155</v>
      </c>
      <c r="N30" s="130">
        <f>O30/40/C30*100</f>
        <v>2.083333333333333</v>
      </c>
      <c r="O30" s="132">
        <f>SUM(O29)</f>
        <v>120</v>
      </c>
    </row>
    <row r="31" spans="1:15" ht="25.5" customHeight="1">
      <c r="A31" s="758" t="s">
        <v>138</v>
      </c>
      <c r="B31" s="590" t="s">
        <v>410</v>
      </c>
      <c r="C31" s="18">
        <v>43</v>
      </c>
      <c r="D31" s="19">
        <v>0</v>
      </c>
      <c r="E31" s="19">
        <v>33</v>
      </c>
      <c r="F31" s="19">
        <v>0</v>
      </c>
      <c r="G31" s="19">
        <v>0</v>
      </c>
      <c r="H31" s="19">
        <v>0</v>
      </c>
      <c r="I31" s="20">
        <f>SUM(D31:H31)</f>
        <v>33</v>
      </c>
      <c r="J31" s="21">
        <v>10</v>
      </c>
      <c r="K31" s="22">
        <v>77</v>
      </c>
      <c r="L31" s="19">
        <v>95</v>
      </c>
      <c r="M31" s="19">
        <v>41</v>
      </c>
      <c r="N31" s="216">
        <v>7</v>
      </c>
      <c r="O31" s="213">
        <v>120</v>
      </c>
    </row>
    <row r="32" spans="1:15" ht="25.5" customHeight="1">
      <c r="A32" s="766"/>
      <c r="B32" s="591" t="s">
        <v>411</v>
      </c>
      <c r="C32" s="23">
        <v>12</v>
      </c>
      <c r="D32" s="24">
        <v>0</v>
      </c>
      <c r="E32" s="24">
        <v>10</v>
      </c>
      <c r="F32" s="24">
        <v>0</v>
      </c>
      <c r="G32" s="24">
        <v>1</v>
      </c>
      <c r="H32" s="24">
        <v>0</v>
      </c>
      <c r="I32" s="25">
        <f>SUM(D32:H32)</f>
        <v>11</v>
      </c>
      <c r="J32" s="26">
        <v>1</v>
      </c>
      <c r="K32" s="27">
        <v>92</v>
      </c>
      <c r="L32" s="24">
        <v>97</v>
      </c>
      <c r="M32" s="24">
        <v>12</v>
      </c>
      <c r="N32" s="217">
        <v>12.5</v>
      </c>
      <c r="O32" s="218">
        <v>60</v>
      </c>
    </row>
    <row r="33" spans="1:19" ht="25.5" customHeight="1" thickBot="1">
      <c r="A33" s="766"/>
      <c r="B33" s="592" t="s">
        <v>412</v>
      </c>
      <c r="C33" s="281">
        <v>12</v>
      </c>
      <c r="D33" s="282">
        <v>0</v>
      </c>
      <c r="E33" s="282">
        <v>9</v>
      </c>
      <c r="F33" s="282">
        <v>0</v>
      </c>
      <c r="G33" s="282">
        <v>0</v>
      </c>
      <c r="H33" s="282">
        <v>0</v>
      </c>
      <c r="I33" s="283">
        <f>SUM(D33:H33)</f>
        <v>9</v>
      </c>
      <c r="J33" s="284">
        <v>3</v>
      </c>
      <c r="K33" s="285">
        <v>75</v>
      </c>
      <c r="L33" s="282">
        <v>101</v>
      </c>
      <c r="M33" s="282">
        <v>12</v>
      </c>
      <c r="N33" s="286">
        <v>0</v>
      </c>
      <c r="O33" s="287">
        <v>0</v>
      </c>
    </row>
    <row r="34" spans="1:19" s="84" customFormat="1" ht="25.5" customHeight="1" thickTop="1" thickBot="1">
      <c r="A34" s="759"/>
      <c r="B34" s="593" t="s">
        <v>403</v>
      </c>
      <c r="C34" s="122">
        <f>SUM(C31:C33)</f>
        <v>67</v>
      </c>
      <c r="D34" s="122">
        <f t="shared" ref="D34:J34" si="14">SUM(D31:D33)</f>
        <v>0</v>
      </c>
      <c r="E34" s="122">
        <f t="shared" si="14"/>
        <v>52</v>
      </c>
      <c r="F34" s="122">
        <f t="shared" si="14"/>
        <v>0</v>
      </c>
      <c r="G34" s="122">
        <f t="shared" si="14"/>
        <v>1</v>
      </c>
      <c r="H34" s="122">
        <f t="shared" si="14"/>
        <v>0</v>
      </c>
      <c r="I34" s="122">
        <f t="shared" si="14"/>
        <v>53</v>
      </c>
      <c r="J34" s="122">
        <f t="shared" si="14"/>
        <v>14</v>
      </c>
      <c r="K34" s="28">
        <f>I34/C34*100</f>
        <v>79.104477611940297</v>
      </c>
      <c r="L34" s="280">
        <f>M34/C34*100</f>
        <v>97.014925373134332</v>
      </c>
      <c r="M34" s="122">
        <f>SUM(M31:M33)</f>
        <v>65</v>
      </c>
      <c r="N34" s="130">
        <f>O34/40/C34*100</f>
        <v>6.7164179104477615</v>
      </c>
      <c r="O34" s="132">
        <f>SUM(O31:O33)</f>
        <v>180</v>
      </c>
      <c r="P34" s="117"/>
      <c r="S34" s="509"/>
    </row>
    <row r="35" spans="1:19" ht="25.5" customHeight="1">
      <c r="A35" s="758" t="s">
        <v>139</v>
      </c>
      <c r="B35" s="595" t="s">
        <v>413</v>
      </c>
      <c r="C35" s="18">
        <v>48</v>
      </c>
      <c r="D35" s="19"/>
      <c r="E35" s="19">
        <v>35</v>
      </c>
      <c r="F35" s="19"/>
      <c r="G35" s="19"/>
      <c r="H35" s="19"/>
      <c r="I35" s="118">
        <f t="shared" ref="I35:I42" si="15">SUM(D35:H35)</f>
        <v>35</v>
      </c>
      <c r="J35" s="21">
        <v>13</v>
      </c>
      <c r="K35" s="120">
        <v>72.916666666666657</v>
      </c>
      <c r="L35" s="19">
        <v>113</v>
      </c>
      <c r="M35" s="19">
        <v>54</v>
      </c>
      <c r="N35" s="216">
        <v>0</v>
      </c>
      <c r="O35" s="213"/>
    </row>
    <row r="36" spans="1:19" ht="25.5" customHeight="1">
      <c r="A36" s="775"/>
      <c r="B36" s="596" t="s">
        <v>414</v>
      </c>
      <c r="C36" s="23">
        <v>6</v>
      </c>
      <c r="D36" s="124"/>
      <c r="E36" s="24">
        <v>5</v>
      </c>
      <c r="F36" s="24"/>
      <c r="G36" s="24"/>
      <c r="H36" s="24"/>
      <c r="I36" s="23">
        <f t="shared" si="15"/>
        <v>5</v>
      </c>
      <c r="J36" s="26">
        <v>1</v>
      </c>
      <c r="K36" s="23">
        <v>83.333333333333343</v>
      </c>
      <c r="L36" s="124">
        <v>95</v>
      </c>
      <c r="M36" s="24">
        <v>6</v>
      </c>
      <c r="N36" s="217">
        <v>0</v>
      </c>
      <c r="O36" s="218"/>
    </row>
    <row r="37" spans="1:19" ht="25.5" customHeight="1">
      <c r="A37" s="775"/>
      <c r="B37" s="596" t="s">
        <v>415</v>
      </c>
      <c r="C37" s="23">
        <v>8</v>
      </c>
      <c r="D37" s="124"/>
      <c r="E37" s="24">
        <v>6</v>
      </c>
      <c r="F37" s="24"/>
      <c r="G37" s="24"/>
      <c r="H37" s="24"/>
      <c r="I37" s="23">
        <f t="shared" si="15"/>
        <v>6</v>
      </c>
      <c r="J37" s="26">
        <v>2</v>
      </c>
      <c r="K37" s="23">
        <v>75</v>
      </c>
      <c r="L37" s="124">
        <v>107</v>
      </c>
      <c r="M37" s="24">
        <v>9</v>
      </c>
      <c r="N37" s="217">
        <v>0</v>
      </c>
      <c r="O37" s="218"/>
    </row>
    <row r="38" spans="1:19" ht="25.5" customHeight="1">
      <c r="A38" s="775"/>
      <c r="B38" s="596" t="s">
        <v>416</v>
      </c>
      <c r="C38" s="23">
        <v>18</v>
      </c>
      <c r="D38" s="124"/>
      <c r="E38" s="24">
        <v>13</v>
      </c>
      <c r="F38" s="24"/>
      <c r="G38" s="24"/>
      <c r="H38" s="24"/>
      <c r="I38" s="23">
        <f t="shared" si="15"/>
        <v>13</v>
      </c>
      <c r="J38" s="26">
        <v>5</v>
      </c>
      <c r="K38" s="23">
        <v>72.222222222222214</v>
      </c>
      <c r="L38" s="124">
        <v>129</v>
      </c>
      <c r="M38" s="24">
        <v>23</v>
      </c>
      <c r="N38" s="217">
        <v>3</v>
      </c>
      <c r="O38" s="218">
        <v>20</v>
      </c>
    </row>
    <row r="39" spans="1:19" ht="25.5" customHeight="1">
      <c r="A39" s="775"/>
      <c r="B39" s="596" t="s">
        <v>417</v>
      </c>
      <c r="C39" s="23">
        <v>11</v>
      </c>
      <c r="D39" s="124">
        <v>1</v>
      </c>
      <c r="E39" s="24">
        <v>6</v>
      </c>
      <c r="F39" s="24"/>
      <c r="G39" s="24"/>
      <c r="H39" s="24"/>
      <c r="I39" s="23">
        <f>SUM(D39:H39)</f>
        <v>7</v>
      </c>
      <c r="J39" s="26">
        <v>4</v>
      </c>
      <c r="K39" s="23">
        <v>63.636363636363633</v>
      </c>
      <c r="L39" s="124">
        <v>139</v>
      </c>
      <c r="M39" s="24">
        <v>15</v>
      </c>
      <c r="N39" s="217">
        <v>0</v>
      </c>
      <c r="O39" s="218"/>
    </row>
    <row r="40" spans="1:19" ht="25.5" customHeight="1">
      <c r="A40" s="775"/>
      <c r="B40" s="596" t="s">
        <v>418</v>
      </c>
      <c r="C40" s="23">
        <v>9</v>
      </c>
      <c r="D40" s="124"/>
      <c r="E40" s="24">
        <v>7</v>
      </c>
      <c r="F40" s="24"/>
      <c r="G40" s="24"/>
      <c r="H40" s="24"/>
      <c r="I40" s="23">
        <f t="shared" si="15"/>
        <v>7</v>
      </c>
      <c r="J40" s="26">
        <v>2</v>
      </c>
      <c r="K40" s="23">
        <v>77.777777777777786</v>
      </c>
      <c r="L40" s="124">
        <v>110</v>
      </c>
      <c r="M40" s="24">
        <v>10</v>
      </c>
      <c r="N40" s="217">
        <v>0</v>
      </c>
      <c r="O40" s="218"/>
    </row>
    <row r="41" spans="1:19" ht="25.5" customHeight="1">
      <c r="A41" s="766"/>
      <c r="B41" s="596" t="s">
        <v>419</v>
      </c>
      <c r="C41" s="23">
        <v>4</v>
      </c>
      <c r="D41" s="124"/>
      <c r="E41" s="24">
        <v>3</v>
      </c>
      <c r="F41" s="24"/>
      <c r="G41" s="24"/>
      <c r="H41" s="24"/>
      <c r="I41" s="23">
        <f t="shared" si="15"/>
        <v>3</v>
      </c>
      <c r="J41" s="26">
        <v>1</v>
      </c>
      <c r="K41" s="23">
        <v>75</v>
      </c>
      <c r="L41" s="124">
        <v>118</v>
      </c>
      <c r="M41" s="24">
        <v>5</v>
      </c>
      <c r="N41" s="217">
        <v>0</v>
      </c>
      <c r="O41" s="218"/>
    </row>
    <row r="42" spans="1:19" ht="25.5" customHeight="1" thickBot="1">
      <c r="A42" s="766"/>
      <c r="B42" s="597" t="s">
        <v>420</v>
      </c>
      <c r="C42" s="281">
        <v>7</v>
      </c>
      <c r="D42" s="282"/>
      <c r="E42" s="282">
        <v>6</v>
      </c>
      <c r="F42" s="282"/>
      <c r="G42" s="282"/>
      <c r="H42" s="282"/>
      <c r="I42" s="281">
        <f t="shared" si="15"/>
        <v>6</v>
      </c>
      <c r="J42" s="284">
        <v>1</v>
      </c>
      <c r="K42" s="281">
        <v>85.714285714285708</v>
      </c>
      <c r="L42" s="296">
        <v>120</v>
      </c>
      <c r="M42" s="282">
        <v>8</v>
      </c>
      <c r="N42" s="286">
        <v>43</v>
      </c>
      <c r="O42" s="287">
        <v>120</v>
      </c>
    </row>
    <row r="43" spans="1:19" ht="25.5" customHeight="1" thickTop="1" thickBot="1">
      <c r="A43" s="759"/>
      <c r="B43" s="593" t="s">
        <v>403</v>
      </c>
      <c r="C43" s="122">
        <f>SUM(C35:C42)</f>
        <v>111</v>
      </c>
      <c r="D43" s="122">
        <f t="shared" ref="D43:J43" si="16">SUM(D35:D42)</f>
        <v>1</v>
      </c>
      <c r="E43" s="122">
        <f t="shared" si="16"/>
        <v>81</v>
      </c>
      <c r="F43" s="122">
        <f t="shared" si="16"/>
        <v>0</v>
      </c>
      <c r="G43" s="122">
        <f t="shared" si="16"/>
        <v>0</v>
      </c>
      <c r="H43" s="122">
        <f t="shared" si="16"/>
        <v>0</v>
      </c>
      <c r="I43" s="360">
        <f t="shared" si="16"/>
        <v>82</v>
      </c>
      <c r="J43" s="360">
        <f t="shared" si="16"/>
        <v>29</v>
      </c>
      <c r="K43" s="288">
        <f>I43/C43*100</f>
        <v>73.873873873873876</v>
      </c>
      <c r="L43" s="211">
        <f>M43/C43*100</f>
        <v>117.11711711711712</v>
      </c>
      <c r="M43" s="28">
        <f>SUM(M35:M42)</f>
        <v>130</v>
      </c>
      <c r="N43" s="238">
        <f>O43/40/C43*100</f>
        <v>3.1531531531531529</v>
      </c>
      <c r="O43" s="239">
        <f>SUM(O35:O42)</f>
        <v>140</v>
      </c>
    </row>
    <row r="44" spans="1:19" ht="25.5" customHeight="1">
      <c r="A44" s="758" t="s">
        <v>140</v>
      </c>
      <c r="B44" s="590" t="s">
        <v>421</v>
      </c>
      <c r="C44" s="489">
        <v>62</v>
      </c>
      <c r="D44" s="226"/>
      <c r="E44" s="18">
        <v>61</v>
      </c>
      <c r="F44" s="18"/>
      <c r="G44" s="19"/>
      <c r="H44" s="19"/>
      <c r="I44" s="118">
        <f t="shared" ref="I44:I52" si="17">SUM(D44:H44)</f>
        <v>61</v>
      </c>
      <c r="J44" s="21">
        <v>1</v>
      </c>
      <c r="K44" s="22">
        <v>98</v>
      </c>
      <c r="L44" s="19">
        <v>139</v>
      </c>
      <c r="M44" s="19">
        <v>86</v>
      </c>
      <c r="N44" s="231">
        <v>72</v>
      </c>
      <c r="O44" s="234">
        <v>1790</v>
      </c>
    </row>
    <row r="45" spans="1:19" ht="25.5" customHeight="1">
      <c r="A45" s="766"/>
      <c r="B45" s="591" t="s">
        <v>422</v>
      </c>
      <c r="C45" s="23">
        <v>24</v>
      </c>
      <c r="D45" s="23"/>
      <c r="E45" s="23">
        <v>24</v>
      </c>
      <c r="F45" s="23"/>
      <c r="G45" s="124"/>
      <c r="H45" s="24"/>
      <c r="I45" s="23">
        <f t="shared" si="17"/>
        <v>24</v>
      </c>
      <c r="J45" s="26"/>
      <c r="K45" s="27">
        <v>100</v>
      </c>
      <c r="L45" s="24">
        <v>128</v>
      </c>
      <c r="M45" s="24">
        <v>31</v>
      </c>
      <c r="N45" s="224">
        <v>33</v>
      </c>
      <c r="O45" s="235">
        <v>320</v>
      </c>
    </row>
    <row r="46" spans="1:19" ht="25.5" customHeight="1">
      <c r="A46" s="766"/>
      <c r="B46" s="591" t="s">
        <v>423</v>
      </c>
      <c r="C46" s="23">
        <v>17</v>
      </c>
      <c r="D46" s="23"/>
      <c r="E46" s="23">
        <v>17</v>
      </c>
      <c r="F46" s="23"/>
      <c r="G46" s="124"/>
      <c r="H46" s="24"/>
      <c r="I46" s="23">
        <f t="shared" si="17"/>
        <v>17</v>
      </c>
      <c r="J46" s="26"/>
      <c r="K46" s="27">
        <v>100</v>
      </c>
      <c r="L46" s="24">
        <v>146</v>
      </c>
      <c r="M46" s="24">
        <v>25</v>
      </c>
      <c r="N46" s="224">
        <v>0</v>
      </c>
      <c r="O46" s="235"/>
    </row>
    <row r="47" spans="1:19" ht="25.5" customHeight="1">
      <c r="A47" s="766"/>
      <c r="B47" s="591" t="s">
        <v>424</v>
      </c>
      <c r="C47" s="23">
        <v>6</v>
      </c>
      <c r="D47" s="23"/>
      <c r="E47" s="23">
        <v>6</v>
      </c>
      <c r="F47" s="23"/>
      <c r="G47" s="124"/>
      <c r="H47" s="24"/>
      <c r="I47" s="23">
        <f t="shared" si="17"/>
        <v>6</v>
      </c>
      <c r="J47" s="26"/>
      <c r="K47" s="27">
        <v>100</v>
      </c>
      <c r="L47" s="24">
        <v>121</v>
      </c>
      <c r="M47" s="24">
        <v>7</v>
      </c>
      <c r="N47" s="224">
        <v>0</v>
      </c>
      <c r="O47" s="235"/>
    </row>
    <row r="48" spans="1:19" ht="25.5" customHeight="1">
      <c r="A48" s="766"/>
      <c r="B48" s="591" t="s">
        <v>425</v>
      </c>
      <c r="C48" s="23">
        <v>58</v>
      </c>
      <c r="D48" s="23"/>
      <c r="E48" s="23">
        <v>58</v>
      </c>
      <c r="F48" s="23"/>
      <c r="G48" s="124"/>
      <c r="H48" s="24"/>
      <c r="I48" s="23">
        <f t="shared" si="17"/>
        <v>58</v>
      </c>
      <c r="J48" s="26"/>
      <c r="K48" s="27">
        <v>100</v>
      </c>
      <c r="L48" s="24">
        <v>188</v>
      </c>
      <c r="M48" s="24">
        <v>109</v>
      </c>
      <c r="N48" s="224">
        <v>59</v>
      </c>
      <c r="O48" s="235">
        <v>1370</v>
      </c>
    </row>
    <row r="49" spans="1:15" ht="25.5" customHeight="1">
      <c r="A49" s="766"/>
      <c r="B49" s="591" t="s">
        <v>426</v>
      </c>
      <c r="C49" s="23">
        <v>8</v>
      </c>
      <c r="D49" s="23"/>
      <c r="E49" s="23">
        <v>8</v>
      </c>
      <c r="F49" s="23"/>
      <c r="G49" s="124"/>
      <c r="H49" s="24"/>
      <c r="I49" s="23">
        <f t="shared" si="17"/>
        <v>8</v>
      </c>
      <c r="J49" s="26"/>
      <c r="K49" s="27">
        <v>100</v>
      </c>
      <c r="L49" s="24">
        <v>114</v>
      </c>
      <c r="M49" s="24">
        <v>9</v>
      </c>
      <c r="N49" s="224">
        <v>50</v>
      </c>
      <c r="O49" s="235">
        <v>160</v>
      </c>
    </row>
    <row r="50" spans="1:15" ht="25.5" customHeight="1">
      <c r="A50" s="766"/>
      <c r="B50" s="598" t="s">
        <v>427</v>
      </c>
      <c r="C50" s="56">
        <v>5</v>
      </c>
      <c r="D50" s="124"/>
      <c r="E50" s="24">
        <v>5</v>
      </c>
      <c r="F50" s="24"/>
      <c r="G50" s="24"/>
      <c r="H50" s="24"/>
      <c r="I50" s="23">
        <f t="shared" si="17"/>
        <v>5</v>
      </c>
      <c r="J50" s="26"/>
      <c r="K50" s="27">
        <v>100</v>
      </c>
      <c r="L50" s="24">
        <v>92</v>
      </c>
      <c r="M50" s="24">
        <v>5</v>
      </c>
      <c r="N50" s="224">
        <v>5</v>
      </c>
      <c r="O50" s="235">
        <v>10</v>
      </c>
    </row>
    <row r="51" spans="1:15" ht="25.5" customHeight="1">
      <c r="A51" s="766"/>
      <c r="B51" s="591" t="s">
        <v>428</v>
      </c>
      <c r="C51" s="23">
        <v>5</v>
      </c>
      <c r="D51" s="24"/>
      <c r="E51" s="24">
        <v>5</v>
      </c>
      <c r="F51" s="24"/>
      <c r="G51" s="24"/>
      <c r="H51" s="24"/>
      <c r="I51" s="23">
        <f t="shared" si="17"/>
        <v>5</v>
      </c>
      <c r="J51" s="26"/>
      <c r="K51" s="27">
        <v>100</v>
      </c>
      <c r="L51" s="24">
        <v>66</v>
      </c>
      <c r="M51" s="24">
        <v>3</v>
      </c>
      <c r="N51" s="224">
        <v>5</v>
      </c>
      <c r="O51" s="235">
        <v>10</v>
      </c>
    </row>
    <row r="52" spans="1:15" ht="25.5" customHeight="1" thickBot="1">
      <c r="A52" s="766"/>
      <c r="B52" s="592" t="s">
        <v>429</v>
      </c>
      <c r="C52" s="281">
        <v>16</v>
      </c>
      <c r="D52" s="282">
        <v>14</v>
      </c>
      <c r="E52" s="282"/>
      <c r="F52" s="282">
        <v>2</v>
      </c>
      <c r="G52" s="282"/>
      <c r="H52" s="282"/>
      <c r="I52" s="281">
        <f t="shared" si="17"/>
        <v>16</v>
      </c>
      <c r="J52" s="284"/>
      <c r="K52" s="285">
        <v>100</v>
      </c>
      <c r="L52" s="282">
        <v>113</v>
      </c>
      <c r="M52" s="282">
        <v>18</v>
      </c>
      <c r="N52" s="305">
        <v>47</v>
      </c>
      <c r="O52" s="306">
        <v>300</v>
      </c>
    </row>
    <row r="53" spans="1:15" ht="25.5" customHeight="1" thickTop="1" thickBot="1">
      <c r="A53" s="759"/>
      <c r="B53" s="593" t="s">
        <v>403</v>
      </c>
      <c r="C53" s="122">
        <f>SUM(C44:C52)</f>
        <v>201</v>
      </c>
      <c r="D53" s="122">
        <f t="shared" ref="D53:O53" si="18">SUM(D44:D52)</f>
        <v>14</v>
      </c>
      <c r="E53" s="122">
        <f t="shared" si="18"/>
        <v>184</v>
      </c>
      <c r="F53" s="122">
        <f t="shared" si="18"/>
        <v>2</v>
      </c>
      <c r="G53" s="122">
        <f t="shared" si="18"/>
        <v>0</v>
      </c>
      <c r="H53" s="122">
        <f t="shared" si="18"/>
        <v>0</v>
      </c>
      <c r="I53" s="122">
        <f t="shared" si="18"/>
        <v>200</v>
      </c>
      <c r="J53" s="122">
        <f t="shared" si="18"/>
        <v>1</v>
      </c>
      <c r="K53" s="288">
        <f>I53/C53*100</f>
        <v>99.50248756218906</v>
      </c>
      <c r="L53" s="280">
        <f>M53/C53*100</f>
        <v>145.77114427860695</v>
      </c>
      <c r="M53" s="28">
        <f t="shared" si="18"/>
        <v>293</v>
      </c>
      <c r="N53" s="130">
        <f>O53/40/C53*100</f>
        <v>49.253731343283583</v>
      </c>
      <c r="O53" s="132">
        <f t="shared" si="18"/>
        <v>3960</v>
      </c>
    </row>
    <row r="54" spans="1:15" ht="25.5" customHeight="1">
      <c r="A54" s="758" t="s">
        <v>141</v>
      </c>
      <c r="B54" s="590" t="s">
        <v>436</v>
      </c>
      <c r="C54" s="241">
        <v>217</v>
      </c>
      <c r="D54" s="242"/>
      <c r="E54" s="242">
        <v>20</v>
      </c>
      <c r="F54" s="242"/>
      <c r="G54" s="242">
        <v>197</v>
      </c>
      <c r="H54" s="242"/>
      <c r="I54" s="243">
        <f>SUM(D54:H54)</f>
        <v>217</v>
      </c>
      <c r="J54" s="244">
        <v>0</v>
      </c>
      <c r="K54" s="245">
        <v>100</v>
      </c>
      <c r="L54" s="242">
        <v>177</v>
      </c>
      <c r="M54" s="242">
        <v>384</v>
      </c>
      <c r="N54" s="246">
        <v>100</v>
      </c>
      <c r="O54" s="247">
        <v>8730</v>
      </c>
    </row>
    <row r="55" spans="1:15" ht="25.5" customHeight="1">
      <c r="A55" s="766"/>
      <c r="B55" s="591" t="s">
        <v>430</v>
      </c>
      <c r="C55" s="248">
        <v>5</v>
      </c>
      <c r="D55" s="249"/>
      <c r="E55" s="249"/>
      <c r="F55" s="249"/>
      <c r="G55" s="249"/>
      <c r="H55" s="249"/>
      <c r="I55" s="250">
        <f>SUM(D55:H55)</f>
        <v>0</v>
      </c>
      <c r="J55" s="251">
        <v>5</v>
      </c>
      <c r="K55" s="252">
        <v>0</v>
      </c>
      <c r="L55" s="249">
        <v>109</v>
      </c>
      <c r="M55" s="249">
        <v>5</v>
      </c>
      <c r="N55" s="253">
        <v>0</v>
      </c>
      <c r="O55" s="254">
        <v>0</v>
      </c>
    </row>
    <row r="56" spans="1:15" ht="25.5" customHeight="1" thickBot="1">
      <c r="A56" s="766"/>
      <c r="B56" s="592" t="s">
        <v>431</v>
      </c>
      <c r="C56" s="298">
        <v>50</v>
      </c>
      <c r="D56" s="299"/>
      <c r="E56" s="299"/>
      <c r="F56" s="299"/>
      <c r="G56" s="299">
        <v>38</v>
      </c>
      <c r="H56" s="299"/>
      <c r="I56" s="300">
        <f>SUM(D56:H56)</f>
        <v>38</v>
      </c>
      <c r="J56" s="301">
        <v>12</v>
      </c>
      <c r="K56" s="302">
        <v>76</v>
      </c>
      <c r="L56" s="299">
        <v>174</v>
      </c>
      <c r="M56" s="299">
        <v>87</v>
      </c>
      <c r="N56" s="303">
        <v>75</v>
      </c>
      <c r="O56" s="304">
        <v>1500</v>
      </c>
    </row>
    <row r="57" spans="1:15" ht="25.5" customHeight="1" thickTop="1" thickBot="1">
      <c r="A57" s="759"/>
      <c r="B57" s="593" t="s">
        <v>403</v>
      </c>
      <c r="C57" s="122">
        <f>SUM(C54:C56)</f>
        <v>272</v>
      </c>
      <c r="D57" s="122">
        <f t="shared" ref="D57:H57" si="19">SUM(D54:D56)</f>
        <v>0</v>
      </c>
      <c r="E57" s="122">
        <f t="shared" si="19"/>
        <v>20</v>
      </c>
      <c r="F57" s="122">
        <f t="shared" si="19"/>
        <v>0</v>
      </c>
      <c r="G57" s="122">
        <f t="shared" si="19"/>
        <v>235</v>
      </c>
      <c r="H57" s="122">
        <f t="shared" si="19"/>
        <v>0</v>
      </c>
      <c r="I57" s="122">
        <f>SUM(I54:I56)</f>
        <v>255</v>
      </c>
      <c r="J57" s="122">
        <f>SUM(J54:J56)</f>
        <v>17</v>
      </c>
      <c r="K57" s="28">
        <f>I57/C57*100</f>
        <v>93.75</v>
      </c>
      <c r="L57" s="280">
        <f>M57/C57*100</f>
        <v>175</v>
      </c>
      <c r="M57" s="122">
        <f>SUM(M54:M56)</f>
        <v>476</v>
      </c>
      <c r="N57" s="130">
        <f>O57/40/C57*100</f>
        <v>94.025735294117652</v>
      </c>
      <c r="O57" s="132">
        <f>SUM(O54:O56)</f>
        <v>10230</v>
      </c>
    </row>
    <row r="58" spans="1:15" ht="25.5" customHeight="1">
      <c r="A58" s="758" t="s">
        <v>142</v>
      </c>
      <c r="B58" s="590" t="s">
        <v>432</v>
      </c>
      <c r="C58" s="18">
        <v>98</v>
      </c>
      <c r="D58" s="19"/>
      <c r="E58" s="19">
        <v>22</v>
      </c>
      <c r="F58" s="19"/>
      <c r="G58" s="19">
        <v>1</v>
      </c>
      <c r="H58" s="19">
        <v>1</v>
      </c>
      <c r="I58" s="20">
        <f>SUM(D58:H58)</f>
        <v>24</v>
      </c>
      <c r="J58" s="21">
        <v>74</v>
      </c>
      <c r="K58" s="22">
        <v>24</v>
      </c>
      <c r="L58" s="19">
        <v>142</v>
      </c>
      <c r="M58" s="19">
        <v>139</v>
      </c>
      <c r="N58" s="231">
        <v>21</v>
      </c>
      <c r="O58" s="234">
        <v>830</v>
      </c>
    </row>
    <row r="59" spans="1:15" ht="25.5" customHeight="1">
      <c r="A59" s="766"/>
      <c r="B59" s="591" t="s">
        <v>433</v>
      </c>
      <c r="C59" s="23">
        <v>2</v>
      </c>
      <c r="D59" s="24"/>
      <c r="E59" s="24"/>
      <c r="F59" s="24"/>
      <c r="G59" s="24"/>
      <c r="H59" s="24"/>
      <c r="I59" s="25">
        <f>SUM(D59:H59)</f>
        <v>0</v>
      </c>
      <c r="J59" s="26">
        <v>2</v>
      </c>
      <c r="K59" s="27">
        <v>0</v>
      </c>
      <c r="L59" s="24">
        <v>105</v>
      </c>
      <c r="M59" s="24">
        <v>2</v>
      </c>
      <c r="N59" s="224">
        <v>0</v>
      </c>
      <c r="O59" s="235"/>
    </row>
    <row r="60" spans="1:15" ht="25.5" customHeight="1" thickBot="1">
      <c r="A60" s="766"/>
      <c r="B60" s="592" t="s">
        <v>434</v>
      </c>
      <c r="C60" s="281">
        <v>12</v>
      </c>
      <c r="D60" s="282"/>
      <c r="E60" s="282"/>
      <c r="F60" s="282"/>
      <c r="G60" s="282"/>
      <c r="H60" s="282"/>
      <c r="I60" s="283">
        <f>SUM(D60:H60)</f>
        <v>0</v>
      </c>
      <c r="J60" s="284">
        <v>12</v>
      </c>
      <c r="K60" s="285">
        <v>0</v>
      </c>
      <c r="L60" s="282">
        <v>114</v>
      </c>
      <c r="M60" s="282">
        <v>14</v>
      </c>
      <c r="N60" s="305">
        <v>0</v>
      </c>
      <c r="O60" s="306"/>
    </row>
    <row r="61" spans="1:15" ht="25.5" customHeight="1" thickTop="1" thickBot="1">
      <c r="A61" s="759"/>
      <c r="B61" s="593" t="s">
        <v>403</v>
      </c>
      <c r="C61" s="122">
        <f>SUM(C58:C60)</f>
        <v>112</v>
      </c>
      <c r="D61" s="122">
        <f t="shared" ref="D61:H61" si="20">SUM(D58:D60)</f>
        <v>0</v>
      </c>
      <c r="E61" s="122">
        <f t="shared" si="20"/>
        <v>22</v>
      </c>
      <c r="F61" s="122">
        <f t="shared" si="20"/>
        <v>0</v>
      </c>
      <c r="G61" s="122">
        <f t="shared" si="20"/>
        <v>1</v>
      </c>
      <c r="H61" s="122">
        <f t="shared" si="20"/>
        <v>1</v>
      </c>
      <c r="I61" s="122">
        <f>SUM(I58:I60)</f>
        <v>24</v>
      </c>
      <c r="J61" s="122">
        <f>SUM(J58:J60)</f>
        <v>88</v>
      </c>
      <c r="K61" s="122">
        <f>I61/C61*100</f>
        <v>21.428571428571427</v>
      </c>
      <c r="L61" s="122">
        <f>M61/C61*100</f>
        <v>138.39285714285714</v>
      </c>
      <c r="M61" s="122">
        <f>SUM(M58:M60)</f>
        <v>155</v>
      </c>
      <c r="N61" s="238">
        <f>O61/40/C61*100</f>
        <v>18.526785714285715</v>
      </c>
      <c r="O61" s="236">
        <f>SUM(O58:O60)</f>
        <v>830</v>
      </c>
    </row>
    <row r="62" spans="1:15" ht="25.5" customHeight="1">
      <c r="A62" s="758" t="s">
        <v>143</v>
      </c>
      <c r="B62" s="599" t="s">
        <v>435</v>
      </c>
      <c r="C62" s="56">
        <v>21</v>
      </c>
      <c r="D62" s="232"/>
      <c r="E62" s="19"/>
      <c r="F62" s="19"/>
      <c r="G62" s="19">
        <v>21</v>
      </c>
      <c r="H62" s="19"/>
      <c r="I62" s="20">
        <f t="shared" ref="I62:I68" si="21">SUM(D62:H62)</f>
        <v>21</v>
      </c>
      <c r="J62" s="21"/>
      <c r="K62" s="120">
        <v>100</v>
      </c>
      <c r="L62" s="19">
        <v>124</v>
      </c>
      <c r="M62" s="19">
        <v>26</v>
      </c>
      <c r="N62" s="231">
        <v>0</v>
      </c>
      <c r="O62" s="213">
        <v>0</v>
      </c>
    </row>
    <row r="63" spans="1:15" ht="25.5" customHeight="1">
      <c r="A63" s="775"/>
      <c r="B63" s="591" t="s">
        <v>437</v>
      </c>
      <c r="C63" s="23">
        <v>3</v>
      </c>
      <c r="D63" s="124"/>
      <c r="E63" s="24"/>
      <c r="F63" s="24"/>
      <c r="G63" s="24">
        <v>3</v>
      </c>
      <c r="H63" s="24"/>
      <c r="I63" s="25">
        <f t="shared" si="21"/>
        <v>3</v>
      </c>
      <c r="J63" s="26"/>
      <c r="K63" s="23">
        <v>100</v>
      </c>
      <c r="L63" s="124">
        <v>126</v>
      </c>
      <c r="M63" s="24">
        <v>4</v>
      </c>
      <c r="N63" s="224">
        <v>0</v>
      </c>
      <c r="O63" s="218">
        <v>0</v>
      </c>
    </row>
    <row r="64" spans="1:15" ht="25.5" customHeight="1">
      <c r="A64" s="775"/>
      <c r="B64" s="591" t="s">
        <v>438</v>
      </c>
      <c r="C64" s="23">
        <v>6</v>
      </c>
      <c r="D64" s="124"/>
      <c r="E64" s="24"/>
      <c r="F64" s="24"/>
      <c r="G64" s="24">
        <v>6</v>
      </c>
      <c r="H64" s="24"/>
      <c r="I64" s="25">
        <f t="shared" si="21"/>
        <v>6</v>
      </c>
      <c r="J64" s="26"/>
      <c r="K64" s="23">
        <v>100</v>
      </c>
      <c r="L64" s="124">
        <v>117</v>
      </c>
      <c r="M64" s="24">
        <v>7</v>
      </c>
      <c r="N64" s="224">
        <v>0</v>
      </c>
      <c r="O64" s="218">
        <v>0</v>
      </c>
    </row>
    <row r="65" spans="1:15" ht="25.5" customHeight="1">
      <c r="A65" s="775"/>
      <c r="B65" s="591" t="s">
        <v>439</v>
      </c>
      <c r="C65" s="23">
        <v>3</v>
      </c>
      <c r="D65" s="124"/>
      <c r="E65" s="24"/>
      <c r="F65" s="24"/>
      <c r="G65" s="24">
        <v>3</v>
      </c>
      <c r="H65" s="24"/>
      <c r="I65" s="25">
        <f t="shared" si="21"/>
        <v>3</v>
      </c>
      <c r="J65" s="26"/>
      <c r="K65" s="23">
        <v>100</v>
      </c>
      <c r="L65" s="124">
        <v>99</v>
      </c>
      <c r="M65" s="24">
        <v>3</v>
      </c>
      <c r="N65" s="224">
        <v>0</v>
      </c>
      <c r="O65" s="218">
        <v>0</v>
      </c>
    </row>
    <row r="66" spans="1:15" ht="25.5" customHeight="1">
      <c r="A66" s="775"/>
      <c r="B66" s="591" t="s">
        <v>440</v>
      </c>
      <c r="C66" s="23">
        <v>6</v>
      </c>
      <c r="D66" s="124"/>
      <c r="E66" s="24"/>
      <c r="F66" s="24"/>
      <c r="G66" s="24">
        <v>6</v>
      </c>
      <c r="H66" s="24"/>
      <c r="I66" s="25">
        <f t="shared" si="21"/>
        <v>6</v>
      </c>
      <c r="J66" s="26"/>
      <c r="K66" s="23">
        <v>100</v>
      </c>
      <c r="L66" s="124">
        <v>101</v>
      </c>
      <c r="M66" s="24">
        <v>6</v>
      </c>
      <c r="N66" s="221">
        <v>0</v>
      </c>
      <c r="O66" s="218">
        <v>0</v>
      </c>
    </row>
    <row r="67" spans="1:15" ht="25.5" customHeight="1">
      <c r="A67" s="775"/>
      <c r="B67" s="591" t="s">
        <v>441</v>
      </c>
      <c r="C67" s="23">
        <v>3</v>
      </c>
      <c r="D67" s="24"/>
      <c r="E67" s="24"/>
      <c r="F67" s="24"/>
      <c r="G67" s="24">
        <v>3</v>
      </c>
      <c r="H67" s="24"/>
      <c r="I67" s="25">
        <f t="shared" si="21"/>
        <v>3</v>
      </c>
      <c r="J67" s="26"/>
      <c r="K67" s="23">
        <v>100</v>
      </c>
      <c r="L67" s="124">
        <v>103</v>
      </c>
      <c r="M67" s="24">
        <v>3</v>
      </c>
      <c r="N67" s="224">
        <v>0</v>
      </c>
      <c r="O67" s="218">
        <v>0</v>
      </c>
    </row>
    <row r="68" spans="1:15" ht="25.5" customHeight="1" thickBot="1">
      <c r="A68" s="775"/>
      <c r="B68" s="592" t="s">
        <v>167</v>
      </c>
      <c r="C68" s="281">
        <v>45</v>
      </c>
      <c r="D68" s="282"/>
      <c r="E68" s="282"/>
      <c r="F68" s="282"/>
      <c r="G68" s="282">
        <v>45</v>
      </c>
      <c r="H68" s="282"/>
      <c r="I68" s="283">
        <f t="shared" si="21"/>
        <v>45</v>
      </c>
      <c r="J68" s="284"/>
      <c r="K68" s="285">
        <v>100</v>
      </c>
      <c r="L68" s="282">
        <v>118</v>
      </c>
      <c r="M68" s="282">
        <v>53</v>
      </c>
      <c r="N68" s="305">
        <v>20</v>
      </c>
      <c r="O68" s="287">
        <v>360</v>
      </c>
    </row>
    <row r="69" spans="1:15" ht="25.5" customHeight="1" thickTop="1" thickBot="1">
      <c r="A69" s="784"/>
      <c r="B69" s="600" t="s">
        <v>403</v>
      </c>
      <c r="C69" s="162">
        <f>SUM(C62:C68)</f>
        <v>87</v>
      </c>
      <c r="D69" s="162">
        <f t="shared" ref="D69:J69" si="22">SUM(D62:D68)</f>
        <v>0</v>
      </c>
      <c r="E69" s="162">
        <f t="shared" si="22"/>
        <v>0</v>
      </c>
      <c r="F69" s="162">
        <f t="shared" si="22"/>
        <v>0</v>
      </c>
      <c r="G69" s="162">
        <f t="shared" si="22"/>
        <v>87</v>
      </c>
      <c r="H69" s="162">
        <f t="shared" si="22"/>
        <v>0</v>
      </c>
      <c r="I69" s="162">
        <f t="shared" si="22"/>
        <v>87</v>
      </c>
      <c r="J69" s="162">
        <f t="shared" si="22"/>
        <v>0</v>
      </c>
      <c r="K69" s="162">
        <f>I69/C69*100</f>
        <v>100</v>
      </c>
      <c r="L69" s="162">
        <f>M69/C69*100</f>
        <v>117.24137931034481</v>
      </c>
      <c r="M69" s="29">
        <f>SUM(M62:M68)</f>
        <v>102</v>
      </c>
      <c r="N69" s="307">
        <f>O69/40/C69*100</f>
        <v>10.344827586206897</v>
      </c>
      <c r="O69" s="366">
        <f>SUM(O62:O68)</f>
        <v>360</v>
      </c>
    </row>
    <row r="70" spans="1:15" ht="25.5" customHeight="1">
      <c r="A70" s="758" t="s">
        <v>144</v>
      </c>
      <c r="B70" s="591" t="s">
        <v>442</v>
      </c>
      <c r="C70" s="270">
        <v>9</v>
      </c>
      <c r="D70" s="271"/>
      <c r="E70" s="271"/>
      <c r="F70" s="271"/>
      <c r="G70" s="271"/>
      <c r="H70" s="271"/>
      <c r="I70" s="272">
        <f>SUM(D70:H70)</f>
        <v>0</v>
      </c>
      <c r="J70" s="270">
        <v>9</v>
      </c>
      <c r="K70" s="22">
        <v>0</v>
      </c>
      <c r="L70" s="271">
        <v>122</v>
      </c>
      <c r="M70" s="271">
        <v>11</v>
      </c>
      <c r="N70" s="231">
        <v>0</v>
      </c>
      <c r="O70" s="273">
        <v>0</v>
      </c>
    </row>
    <row r="71" spans="1:15" ht="25.5" customHeight="1">
      <c r="A71" s="766"/>
      <c r="B71" s="591" t="s">
        <v>444</v>
      </c>
      <c r="C71" s="520" t="s">
        <v>359</v>
      </c>
      <c r="D71" s="372" t="s">
        <v>359</v>
      </c>
      <c r="E71" s="372" t="s">
        <v>359</v>
      </c>
      <c r="F71" s="372" t="s">
        <v>359</v>
      </c>
      <c r="G71" s="372" t="s">
        <v>359</v>
      </c>
      <c r="H71" s="372" t="s">
        <v>359</v>
      </c>
      <c r="I71" s="516" t="s">
        <v>359</v>
      </c>
      <c r="J71" s="521" t="s">
        <v>359</v>
      </c>
      <c r="K71" s="520" t="s">
        <v>359</v>
      </c>
      <c r="L71" s="372" t="s">
        <v>359</v>
      </c>
      <c r="M71" s="372" t="s">
        <v>359</v>
      </c>
      <c r="N71" s="522">
        <v>0</v>
      </c>
      <c r="O71" s="519">
        <v>0</v>
      </c>
    </row>
    <row r="72" spans="1:15" ht="25.5" customHeight="1">
      <c r="A72" s="766"/>
      <c r="B72" s="591" t="s">
        <v>443</v>
      </c>
      <c r="C72" s="23">
        <v>7</v>
      </c>
      <c r="D72" s="126"/>
      <c r="E72" s="126"/>
      <c r="F72" s="126"/>
      <c r="G72" s="126"/>
      <c r="H72" s="126"/>
      <c r="I72" s="127">
        <f>SUM(D72:H72)</f>
        <v>0</v>
      </c>
      <c r="J72" s="23">
        <v>7</v>
      </c>
      <c r="K72" s="27">
        <v>0</v>
      </c>
      <c r="L72" s="126">
        <v>113</v>
      </c>
      <c r="M72" s="126">
        <v>8</v>
      </c>
      <c r="N72" s="224">
        <v>0</v>
      </c>
      <c r="O72" s="274">
        <v>0</v>
      </c>
    </row>
    <row r="73" spans="1:15" ht="25.5" customHeight="1" thickBot="1">
      <c r="A73" s="766"/>
      <c r="B73" s="601" t="s">
        <v>445</v>
      </c>
      <c r="C73" s="308">
        <v>24</v>
      </c>
      <c r="D73" s="308"/>
      <c r="E73" s="308">
        <v>4</v>
      </c>
      <c r="F73" s="308"/>
      <c r="G73" s="308">
        <v>2</v>
      </c>
      <c r="H73" s="308"/>
      <c r="I73" s="309">
        <f>SUM(D73:H73)</f>
        <v>6</v>
      </c>
      <c r="J73" s="281">
        <v>18</v>
      </c>
      <c r="K73" s="285">
        <v>25</v>
      </c>
      <c r="L73" s="308">
        <v>146</v>
      </c>
      <c r="M73" s="308">
        <v>35</v>
      </c>
      <c r="N73" s="305">
        <v>20.833333333333336</v>
      </c>
      <c r="O73" s="310">
        <v>200</v>
      </c>
    </row>
    <row r="74" spans="1:15" ht="25.5" customHeight="1" thickTop="1" thickBot="1">
      <c r="A74" s="759"/>
      <c r="B74" s="593" t="s">
        <v>403</v>
      </c>
      <c r="C74" s="540" t="s">
        <v>359</v>
      </c>
      <c r="D74" s="540" t="s">
        <v>359</v>
      </c>
      <c r="E74" s="540" t="s">
        <v>359</v>
      </c>
      <c r="F74" s="540" t="s">
        <v>359</v>
      </c>
      <c r="G74" s="540" t="s">
        <v>359</v>
      </c>
      <c r="H74" s="540" t="s">
        <v>359</v>
      </c>
      <c r="I74" s="540" t="s">
        <v>359</v>
      </c>
      <c r="J74" s="540" t="s">
        <v>359</v>
      </c>
      <c r="K74" s="603" t="s">
        <v>359</v>
      </c>
      <c r="L74" s="604" t="s">
        <v>359</v>
      </c>
      <c r="M74" s="540" t="s">
        <v>359</v>
      </c>
      <c r="N74" s="315">
        <v>13</v>
      </c>
      <c r="O74" s="132">
        <f t="shared" ref="O74" si="23">SUM(O70:O73)</f>
        <v>200</v>
      </c>
    </row>
    <row r="75" spans="1:15" ht="25.5" customHeight="1">
      <c r="A75" s="758" t="s">
        <v>145</v>
      </c>
      <c r="B75" s="590" t="s">
        <v>446</v>
      </c>
      <c r="C75" s="18">
        <v>128</v>
      </c>
      <c r="D75" s="19"/>
      <c r="E75" s="19">
        <v>116</v>
      </c>
      <c r="F75" s="19"/>
      <c r="G75" s="19"/>
      <c r="H75" s="19"/>
      <c r="I75" s="20">
        <f>SUM(D75:H75)</f>
        <v>116</v>
      </c>
      <c r="J75" s="21">
        <v>12</v>
      </c>
      <c r="K75" s="22">
        <v>90.625</v>
      </c>
      <c r="L75" s="19">
        <v>146</v>
      </c>
      <c r="M75" s="19">
        <v>187</v>
      </c>
      <c r="N75" s="221">
        <v>18.359375</v>
      </c>
      <c r="O75" s="234">
        <v>940</v>
      </c>
    </row>
    <row r="76" spans="1:15" ht="25.5" customHeight="1">
      <c r="A76" s="775"/>
      <c r="B76" s="591" t="s">
        <v>447</v>
      </c>
      <c r="C76" s="23">
        <v>97</v>
      </c>
      <c r="D76" s="24"/>
      <c r="E76" s="24">
        <v>83</v>
      </c>
      <c r="F76" s="24"/>
      <c r="G76" s="24">
        <v>0</v>
      </c>
      <c r="H76" s="24"/>
      <c r="I76" s="25">
        <f>SUM(D76:H76)</f>
        <v>83</v>
      </c>
      <c r="J76" s="26">
        <v>14</v>
      </c>
      <c r="K76" s="27">
        <v>85.567010309278345</v>
      </c>
      <c r="L76" s="24">
        <v>100</v>
      </c>
      <c r="M76" s="24">
        <v>97</v>
      </c>
      <c r="N76" s="217">
        <v>29.768041237113401</v>
      </c>
      <c r="O76" s="235">
        <v>1155</v>
      </c>
    </row>
    <row r="77" spans="1:15" ht="25.5" customHeight="1">
      <c r="A77" s="766"/>
      <c r="B77" s="591" t="s">
        <v>448</v>
      </c>
      <c r="C77" s="23">
        <v>56</v>
      </c>
      <c r="D77" s="29"/>
      <c r="E77" s="29">
        <v>43</v>
      </c>
      <c r="F77" s="29"/>
      <c r="G77" s="29"/>
      <c r="H77" s="29"/>
      <c r="I77" s="166">
        <f>SUM(D77:H77)</f>
        <v>43</v>
      </c>
      <c r="J77" s="162">
        <v>13</v>
      </c>
      <c r="K77" s="121">
        <v>76.785714285714292</v>
      </c>
      <c r="L77" s="29">
        <v>125</v>
      </c>
      <c r="M77" s="29">
        <v>70</v>
      </c>
      <c r="N77" s="224">
        <v>6.25</v>
      </c>
      <c r="O77" s="235">
        <v>140</v>
      </c>
    </row>
    <row r="78" spans="1:15" ht="25.5" customHeight="1" thickBot="1">
      <c r="A78" s="766"/>
      <c r="B78" s="592" t="s">
        <v>449</v>
      </c>
      <c r="C78" s="281"/>
      <c r="D78" s="281"/>
      <c r="E78" s="281"/>
      <c r="F78" s="281"/>
      <c r="G78" s="281"/>
      <c r="H78" s="281"/>
      <c r="I78" s="281">
        <f>SUM(D78:H78)</f>
        <v>0</v>
      </c>
      <c r="J78" s="281"/>
      <c r="K78" s="281"/>
      <c r="L78" s="281"/>
      <c r="M78" s="281"/>
      <c r="N78" s="286"/>
      <c r="O78" s="311"/>
    </row>
    <row r="79" spans="1:15" ht="25.5" customHeight="1" thickTop="1" thickBot="1">
      <c r="A79" s="759"/>
      <c r="B79" s="593" t="s">
        <v>403</v>
      </c>
      <c r="C79" s="122">
        <f>SUM(C75:C78)</f>
        <v>281</v>
      </c>
      <c r="D79" s="122">
        <f t="shared" ref="D79:J79" si="24">SUM(D75:D78)</f>
        <v>0</v>
      </c>
      <c r="E79" s="122">
        <f t="shared" si="24"/>
        <v>242</v>
      </c>
      <c r="F79" s="122">
        <f t="shared" si="24"/>
        <v>0</v>
      </c>
      <c r="G79" s="122">
        <f t="shared" si="24"/>
        <v>0</v>
      </c>
      <c r="H79" s="122">
        <f t="shared" si="24"/>
        <v>0</v>
      </c>
      <c r="I79" s="122">
        <f t="shared" si="24"/>
        <v>242</v>
      </c>
      <c r="J79" s="122">
        <f t="shared" si="24"/>
        <v>39</v>
      </c>
      <c r="K79" s="28">
        <f>I79/C79*100</f>
        <v>86.120996441281136</v>
      </c>
      <c r="L79" s="211">
        <f>M79/C79*100</f>
        <v>125.97864768683273</v>
      </c>
      <c r="M79" s="28">
        <f>SUM(M75:M78)</f>
        <v>354</v>
      </c>
      <c r="N79" s="238">
        <f>O79/40/C79*100</f>
        <v>19.884341637010678</v>
      </c>
      <c r="O79" s="236">
        <f>SUM(O75:O78)</f>
        <v>2235</v>
      </c>
    </row>
    <row r="80" spans="1:15" ht="25.5" customHeight="1">
      <c r="A80" s="758" t="s">
        <v>146</v>
      </c>
      <c r="B80" s="590" t="s">
        <v>450</v>
      </c>
      <c r="C80" s="543">
        <v>1</v>
      </c>
      <c r="D80" s="543"/>
      <c r="E80" s="543"/>
      <c r="F80" s="543"/>
      <c r="G80" s="543">
        <v>1</v>
      </c>
      <c r="H80" s="543"/>
      <c r="I80" s="20">
        <f t="shared" ref="I80:I87" si="25">SUM(D80:H80)</f>
        <v>1</v>
      </c>
      <c r="J80" s="544"/>
      <c r="K80" s="22">
        <v>100</v>
      </c>
      <c r="L80" s="543">
        <v>52</v>
      </c>
      <c r="M80" s="543">
        <v>1</v>
      </c>
      <c r="N80" s="131">
        <f>20/(4*9.6)*100</f>
        <v>52.083333333333336</v>
      </c>
      <c r="O80" s="123">
        <v>20</v>
      </c>
    </row>
    <row r="81" spans="1:15" ht="25.5" customHeight="1">
      <c r="A81" s="775"/>
      <c r="B81" s="591" t="s">
        <v>451</v>
      </c>
      <c r="C81" s="367"/>
      <c r="D81" s="368"/>
      <c r="E81" s="367"/>
      <c r="F81" s="368"/>
      <c r="G81" s="368"/>
      <c r="H81" s="368"/>
      <c r="I81" s="127">
        <f t="shared" si="25"/>
        <v>0</v>
      </c>
      <c r="J81" s="369"/>
      <c r="K81" s="27"/>
      <c r="L81" s="368"/>
      <c r="M81" s="368"/>
      <c r="N81" s="57"/>
      <c r="O81" s="133"/>
    </row>
    <row r="82" spans="1:15" ht="25.5" customHeight="1">
      <c r="A82" s="775"/>
      <c r="B82" s="591" t="s">
        <v>452</v>
      </c>
      <c r="C82" s="367"/>
      <c r="D82" s="368"/>
      <c r="E82" s="367"/>
      <c r="F82" s="368"/>
      <c r="G82" s="368"/>
      <c r="H82" s="368"/>
      <c r="I82" s="127">
        <f t="shared" si="25"/>
        <v>0</v>
      </c>
      <c r="J82" s="369"/>
      <c r="K82" s="27"/>
      <c r="L82" s="368"/>
      <c r="M82" s="368"/>
      <c r="N82" s="32"/>
      <c r="O82" s="133"/>
    </row>
    <row r="83" spans="1:15" ht="25.5" customHeight="1">
      <c r="A83" s="775"/>
      <c r="B83" s="598" t="s">
        <v>453</v>
      </c>
      <c r="C83" s="515" t="s">
        <v>360</v>
      </c>
      <c r="D83" s="367" t="s">
        <v>359</v>
      </c>
      <c r="E83" s="367" t="s">
        <v>359</v>
      </c>
      <c r="F83" s="367" t="s">
        <v>359</v>
      </c>
      <c r="G83" s="367" t="s">
        <v>359</v>
      </c>
      <c r="H83" s="367" t="s">
        <v>359</v>
      </c>
      <c r="I83" s="516" t="s">
        <v>359</v>
      </c>
      <c r="J83" s="370" t="s">
        <v>359</v>
      </c>
      <c r="K83" s="517" t="s">
        <v>359</v>
      </c>
      <c r="L83" s="367" t="s">
        <v>359</v>
      </c>
      <c r="M83" s="367" t="s">
        <v>359</v>
      </c>
      <c r="N83" s="518">
        <v>100</v>
      </c>
      <c r="O83" s="519">
        <v>30</v>
      </c>
    </row>
    <row r="84" spans="1:15" ht="25.5" customHeight="1">
      <c r="A84" s="775"/>
      <c r="B84" s="591" t="s">
        <v>454</v>
      </c>
      <c r="C84" s="371"/>
      <c r="D84" s="24"/>
      <c r="E84" s="372"/>
      <c r="F84" s="24"/>
      <c r="G84" s="24"/>
      <c r="H84" s="24"/>
      <c r="I84" s="25">
        <f t="shared" si="25"/>
        <v>0</v>
      </c>
      <c r="J84" s="26"/>
      <c r="K84" s="27"/>
      <c r="L84" s="24"/>
      <c r="M84" s="24"/>
      <c r="N84" s="32"/>
      <c r="O84" s="125"/>
    </row>
    <row r="85" spans="1:15" ht="25.5" customHeight="1">
      <c r="A85" s="775"/>
      <c r="B85" s="591" t="s">
        <v>455</v>
      </c>
      <c r="C85" s="373"/>
      <c r="D85" s="24"/>
      <c r="E85" s="372"/>
      <c r="F85" s="24"/>
      <c r="G85" s="24"/>
      <c r="H85" s="24"/>
      <c r="I85" s="25">
        <f t="shared" si="25"/>
        <v>0</v>
      </c>
      <c r="J85" s="26"/>
      <c r="K85" s="27"/>
      <c r="L85" s="24"/>
      <c r="M85" s="24"/>
      <c r="N85" s="32"/>
      <c r="O85" s="125"/>
    </row>
    <row r="86" spans="1:15" ht="25.5" customHeight="1">
      <c r="A86" s="775"/>
      <c r="B86" s="591" t="s">
        <v>456</v>
      </c>
      <c r="C86" s="374"/>
      <c r="D86" s="24"/>
      <c r="E86" s="372"/>
      <c r="F86" s="24"/>
      <c r="G86" s="24"/>
      <c r="H86" s="24"/>
      <c r="I86" s="25">
        <f t="shared" si="25"/>
        <v>0</v>
      </c>
      <c r="J86" s="26"/>
      <c r="K86" s="30"/>
      <c r="L86" s="24"/>
      <c r="M86" s="24"/>
      <c r="N86" s="32"/>
      <c r="O86" s="125"/>
    </row>
    <row r="87" spans="1:15" ht="25.5" customHeight="1" thickBot="1">
      <c r="A87" s="775"/>
      <c r="B87" s="592" t="s">
        <v>457</v>
      </c>
      <c r="C87" s="375"/>
      <c r="D87" s="282"/>
      <c r="E87" s="376"/>
      <c r="F87" s="282"/>
      <c r="G87" s="282"/>
      <c r="H87" s="282"/>
      <c r="I87" s="283">
        <f t="shared" si="25"/>
        <v>0</v>
      </c>
      <c r="J87" s="284"/>
      <c r="K87" s="312"/>
      <c r="L87" s="282"/>
      <c r="M87" s="282"/>
      <c r="N87" s="297"/>
      <c r="O87" s="313"/>
    </row>
    <row r="88" spans="1:15" ht="25.5" customHeight="1" thickTop="1" thickBot="1">
      <c r="A88" s="784"/>
      <c r="B88" s="593" t="s">
        <v>403</v>
      </c>
      <c r="C88" s="540" t="s">
        <v>359</v>
      </c>
      <c r="D88" s="540" t="s">
        <v>359</v>
      </c>
      <c r="E88" s="540" t="s">
        <v>359</v>
      </c>
      <c r="F88" s="540" t="s">
        <v>359</v>
      </c>
      <c r="G88" s="540" t="s">
        <v>359</v>
      </c>
      <c r="H88" s="540" t="s">
        <v>359</v>
      </c>
      <c r="I88" s="540" t="s">
        <v>359</v>
      </c>
      <c r="J88" s="540" t="s">
        <v>359</v>
      </c>
      <c r="K88" s="540" t="s">
        <v>359</v>
      </c>
      <c r="L88" s="540" t="s">
        <v>359</v>
      </c>
      <c r="M88" s="540" t="s">
        <v>359</v>
      </c>
      <c r="N88" s="541">
        <v>100</v>
      </c>
      <c r="O88" s="542">
        <v>50</v>
      </c>
    </row>
    <row r="89" spans="1:15" ht="25.5" customHeight="1" thickBot="1">
      <c r="A89" s="758" t="s">
        <v>147</v>
      </c>
      <c r="B89" s="602" t="s">
        <v>458</v>
      </c>
      <c r="C89" s="326">
        <v>48</v>
      </c>
      <c r="D89" s="290"/>
      <c r="E89" s="290">
        <v>19</v>
      </c>
      <c r="F89" s="290"/>
      <c r="G89" s="290"/>
      <c r="H89" s="290"/>
      <c r="I89" s="291">
        <f>SUM(D89:H89)</f>
        <v>19</v>
      </c>
      <c r="J89" s="292">
        <f>C89-E89</f>
        <v>29</v>
      </c>
      <c r="K89" s="293">
        <f>I89/C89*100</f>
        <v>39.583333333333329</v>
      </c>
      <c r="L89" s="290">
        <v>106</v>
      </c>
      <c r="M89" s="290">
        <v>51</v>
      </c>
      <c r="N89" s="294">
        <f>(O89/40)/C89*100</f>
        <v>15.625</v>
      </c>
      <c r="O89" s="314">
        <v>300</v>
      </c>
    </row>
    <row r="90" spans="1:15" ht="25.5" customHeight="1" thickTop="1" thickBot="1">
      <c r="A90" s="759"/>
      <c r="B90" s="593" t="s">
        <v>403</v>
      </c>
      <c r="C90" s="122">
        <f>SUM(C89)</f>
        <v>48</v>
      </c>
      <c r="D90" s="122">
        <f t="shared" ref="D90:J90" si="26">SUM(D89)</f>
        <v>0</v>
      </c>
      <c r="E90" s="122">
        <f t="shared" si="26"/>
        <v>19</v>
      </c>
      <c r="F90" s="122">
        <f t="shared" si="26"/>
        <v>0</v>
      </c>
      <c r="G90" s="122">
        <f t="shared" si="26"/>
        <v>0</v>
      </c>
      <c r="H90" s="122">
        <f t="shared" si="26"/>
        <v>0</v>
      </c>
      <c r="I90" s="122">
        <f t="shared" si="26"/>
        <v>19</v>
      </c>
      <c r="J90" s="122">
        <f t="shared" si="26"/>
        <v>29</v>
      </c>
      <c r="K90" s="122">
        <f>I90/C90*100</f>
        <v>39.583333333333329</v>
      </c>
      <c r="L90" s="122">
        <f>M90/C90*100</f>
        <v>106.25</v>
      </c>
      <c r="M90" s="122">
        <f>SUM(M89)</f>
        <v>51</v>
      </c>
      <c r="N90" s="130">
        <f>O90/40/C90*100</f>
        <v>15.625</v>
      </c>
      <c r="O90" s="132">
        <f>SUM(O89)</f>
        <v>300</v>
      </c>
    </row>
    <row r="91" spans="1:15" ht="25.5" customHeight="1">
      <c r="A91" s="511" t="s">
        <v>352</v>
      </c>
      <c r="B91" s="510"/>
      <c r="C91" s="510"/>
      <c r="D91" s="51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>
      <c r="A92" s="785"/>
      <c r="B92" s="786"/>
      <c r="C92" s="786"/>
      <c r="D92" s="786"/>
      <c r="E92" s="786"/>
      <c r="F92" s="786"/>
      <c r="G92" s="786"/>
      <c r="H92" s="786"/>
      <c r="I92" s="786"/>
      <c r="J92" s="786"/>
      <c r="K92" s="786"/>
      <c r="L92" s="786"/>
      <c r="M92" s="786"/>
      <c r="N92" s="786"/>
      <c r="O92" s="786"/>
    </row>
    <row r="93" spans="1:1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</row>
    <row r="94" spans="1:1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</row>
  </sheetData>
  <mergeCells count="23">
    <mergeCell ref="A80:A88"/>
    <mergeCell ref="A89:A90"/>
    <mergeCell ref="A92:O92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0" firstPageNumber="49" fitToHeight="3" pageOrder="overThenDown" orientation="portrait" useFirstPageNumber="1" r:id="rId1"/>
  <headerFooter alignWithMargins="0">
    <oddFooter>&amp;C&amp;"-,標準"&amp;16-&amp;P -</oddFooter>
  </headerFooter>
  <rowBreaks count="2" manualBreakCount="2">
    <brk id="43" max="14" man="1"/>
    <brk id="7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69"/>
  <sheetViews>
    <sheetView view="pageBreakPreview" zoomScale="70" zoomScaleNormal="75" zoomScaleSheetLayoutView="70" workbookViewId="0">
      <pane xSplit="3" ySplit="9" topLeftCell="D10" activePane="bottomRight" state="frozen"/>
      <selection activeCell="M7" sqref="M7"/>
      <selection pane="topRight" activeCell="M7" sqref="M7"/>
      <selection pane="bottomLeft" activeCell="M7" sqref="M7"/>
      <selection pane="bottomRight" activeCell="E98" sqref="E98"/>
    </sheetView>
  </sheetViews>
  <sheetFormatPr defaultRowHeight="17.25"/>
  <cols>
    <col min="1" max="1" width="2.796875" style="41" customWidth="1"/>
    <col min="2" max="2" width="12.69921875" style="41" customWidth="1"/>
    <col min="3" max="3" width="7.59765625" style="41" customWidth="1"/>
    <col min="4" max="4" width="6.19921875" style="41" customWidth="1"/>
    <col min="5" max="7" width="6.296875" style="41" customWidth="1"/>
    <col min="8" max="9" width="6.69921875" style="41" customWidth="1"/>
    <col min="10" max="10" width="6.19921875" style="41" customWidth="1"/>
    <col min="11" max="11" width="5.796875" style="41" customWidth="1"/>
    <col min="12" max="12" width="6.19921875" style="41" customWidth="1"/>
    <col min="13" max="13" width="6.19921875" style="9" customWidth="1"/>
    <col min="14" max="20" width="6.19921875" style="41" customWidth="1"/>
    <col min="21" max="27" width="5.796875" style="41" customWidth="1"/>
    <col min="28" max="28" width="5.796875" style="73" customWidth="1"/>
    <col min="29" max="43" width="5.796875" style="41" customWidth="1"/>
    <col min="44" max="44" width="14.8984375" style="5" customWidth="1"/>
    <col min="45" max="16384" width="8.796875" style="5"/>
  </cols>
  <sheetData>
    <row r="1" spans="1:44" s="384" customFormat="1" ht="30" customHeight="1" thickBot="1">
      <c r="A1" s="380" t="s">
        <v>11</v>
      </c>
      <c r="B1" s="381"/>
      <c r="C1" s="381"/>
      <c r="D1" s="381"/>
      <c r="E1" s="381"/>
      <c r="F1" s="381"/>
      <c r="G1" s="381"/>
      <c r="H1" s="381"/>
      <c r="I1" s="381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3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</row>
    <row r="2" spans="1:44" ht="23.1" customHeight="1">
      <c r="A2" s="803" t="s">
        <v>106</v>
      </c>
      <c r="B2" s="814" t="s">
        <v>42</v>
      </c>
      <c r="C2" s="808" t="s">
        <v>201</v>
      </c>
      <c r="D2" s="35"/>
      <c r="E2" s="834" t="s">
        <v>169</v>
      </c>
      <c r="F2" s="823"/>
      <c r="G2" s="824"/>
      <c r="H2" s="806" t="s">
        <v>66</v>
      </c>
      <c r="I2" s="797" t="s">
        <v>65</v>
      </c>
      <c r="J2" s="823" t="s">
        <v>12</v>
      </c>
      <c r="K2" s="824"/>
      <c r="L2" s="806" t="s">
        <v>67</v>
      </c>
      <c r="M2" s="845" t="s">
        <v>68</v>
      </c>
      <c r="N2" s="36"/>
      <c r="O2" s="862" t="s">
        <v>13</v>
      </c>
      <c r="P2" s="445"/>
      <c r="Q2" s="849" t="s">
        <v>73</v>
      </c>
      <c r="R2" s="3"/>
      <c r="S2" s="3"/>
      <c r="T2" s="753"/>
      <c r="U2" s="864" t="s">
        <v>19</v>
      </c>
      <c r="V2" s="823"/>
      <c r="W2" s="823"/>
      <c r="X2" s="823"/>
      <c r="Y2" s="824"/>
      <c r="Z2" s="787" t="s">
        <v>197</v>
      </c>
      <c r="AA2" s="450"/>
      <c r="AB2" s="834" t="s">
        <v>49</v>
      </c>
      <c r="AC2" s="818"/>
      <c r="AD2" s="818"/>
      <c r="AE2" s="823"/>
      <c r="AF2" s="823"/>
      <c r="AG2" s="823"/>
      <c r="AH2" s="860"/>
      <c r="AI2" s="817" t="s">
        <v>50</v>
      </c>
      <c r="AJ2" s="841"/>
      <c r="AK2" s="842"/>
      <c r="AL2" s="817" t="s">
        <v>87</v>
      </c>
      <c r="AM2" s="818"/>
      <c r="AN2" s="818"/>
      <c r="AO2" s="818"/>
      <c r="AP2" s="818"/>
      <c r="AQ2" s="819"/>
      <c r="AR2" s="811" t="s">
        <v>103</v>
      </c>
    </row>
    <row r="3" spans="1:44" ht="23.1" customHeight="1">
      <c r="A3" s="804"/>
      <c r="B3" s="815"/>
      <c r="C3" s="768"/>
      <c r="D3" s="37"/>
      <c r="E3" s="835"/>
      <c r="F3" s="836"/>
      <c r="G3" s="837"/>
      <c r="H3" s="838"/>
      <c r="I3" s="798"/>
      <c r="J3" s="825"/>
      <c r="K3" s="826"/>
      <c r="L3" s="807"/>
      <c r="M3" s="846"/>
      <c r="N3" s="40" t="s">
        <v>155</v>
      </c>
      <c r="O3" s="863"/>
      <c r="P3" s="444"/>
      <c r="Q3" s="850"/>
      <c r="R3" s="9"/>
      <c r="S3" s="460"/>
      <c r="T3" s="754"/>
      <c r="U3" s="835"/>
      <c r="V3" s="836"/>
      <c r="W3" s="836"/>
      <c r="X3" s="836"/>
      <c r="Y3" s="837"/>
      <c r="Z3" s="788"/>
      <c r="AA3" s="451"/>
      <c r="AB3" s="861"/>
      <c r="AC3" s="821"/>
      <c r="AD3" s="821"/>
      <c r="AE3" s="821"/>
      <c r="AF3" s="821"/>
      <c r="AG3" s="821"/>
      <c r="AH3" s="843"/>
      <c r="AI3" s="820"/>
      <c r="AJ3" s="821"/>
      <c r="AK3" s="843"/>
      <c r="AL3" s="820"/>
      <c r="AM3" s="821"/>
      <c r="AN3" s="821"/>
      <c r="AO3" s="821"/>
      <c r="AP3" s="821"/>
      <c r="AQ3" s="822"/>
      <c r="AR3" s="812"/>
    </row>
    <row r="4" spans="1:44" ht="23.1" customHeight="1">
      <c r="A4" s="804"/>
      <c r="B4" s="815"/>
      <c r="C4" s="768"/>
      <c r="D4" s="809" t="s">
        <v>161</v>
      </c>
      <c r="E4" s="791" t="s">
        <v>26</v>
      </c>
      <c r="F4" s="791" t="s">
        <v>27</v>
      </c>
      <c r="G4" s="791" t="s">
        <v>28</v>
      </c>
      <c r="H4" s="838"/>
      <c r="I4" s="798"/>
      <c r="J4" s="827" t="s">
        <v>162</v>
      </c>
      <c r="K4" s="828"/>
      <c r="L4" s="807"/>
      <c r="M4" s="846"/>
      <c r="N4" s="793" t="s">
        <v>71</v>
      </c>
      <c r="O4" s="863"/>
      <c r="P4" s="851" t="s">
        <v>69</v>
      </c>
      <c r="Q4" s="850"/>
      <c r="R4" s="851" t="s">
        <v>70</v>
      </c>
      <c r="S4" s="833" t="s">
        <v>72</v>
      </c>
      <c r="T4" s="755"/>
      <c r="U4" s="865" t="s">
        <v>14</v>
      </c>
      <c r="V4" s="867" t="s">
        <v>76</v>
      </c>
      <c r="W4" s="868"/>
      <c r="X4" s="868"/>
      <c r="Y4" s="869"/>
      <c r="Z4" s="788"/>
      <c r="AA4" s="789" t="s">
        <v>199</v>
      </c>
      <c r="AB4" s="858" t="s">
        <v>74</v>
      </c>
      <c r="AC4" s="851" t="s">
        <v>198</v>
      </c>
      <c r="AD4" s="855" t="s">
        <v>163</v>
      </c>
      <c r="AE4" s="856"/>
      <c r="AF4" s="856"/>
      <c r="AG4" s="856"/>
      <c r="AH4" s="857"/>
      <c r="AI4" s="847" t="s">
        <v>51</v>
      </c>
      <c r="AJ4" s="848"/>
      <c r="AK4" s="829" t="s">
        <v>20</v>
      </c>
      <c r="AL4" s="831" t="s">
        <v>21</v>
      </c>
      <c r="AM4" s="43"/>
      <c r="AN4" s="833" t="s">
        <v>164</v>
      </c>
      <c r="AO4" s="43"/>
      <c r="AP4" s="831" t="s">
        <v>22</v>
      </c>
      <c r="AQ4" s="89"/>
      <c r="AR4" s="812"/>
    </row>
    <row r="5" spans="1:44" ht="23.1" customHeight="1">
      <c r="A5" s="804"/>
      <c r="B5" s="815"/>
      <c r="C5" s="768"/>
      <c r="D5" s="810"/>
      <c r="E5" s="796"/>
      <c r="F5" s="796"/>
      <c r="G5" s="796"/>
      <c r="H5" s="838"/>
      <c r="I5" s="798"/>
      <c r="J5" s="799" t="s">
        <v>24</v>
      </c>
      <c r="K5" s="799" t="s">
        <v>25</v>
      </c>
      <c r="L5" s="807"/>
      <c r="M5" s="846"/>
      <c r="N5" s="807"/>
      <c r="O5" s="863"/>
      <c r="P5" s="852"/>
      <c r="Q5" s="850"/>
      <c r="R5" s="853"/>
      <c r="S5" s="854"/>
      <c r="T5" s="801" t="s">
        <v>194</v>
      </c>
      <c r="U5" s="866"/>
      <c r="V5" s="791" t="s">
        <v>17</v>
      </c>
      <c r="W5" s="791" t="s">
        <v>16</v>
      </c>
      <c r="X5" s="793" t="s">
        <v>18</v>
      </c>
      <c r="Y5" s="794" t="s">
        <v>15</v>
      </c>
      <c r="Z5" s="788"/>
      <c r="AA5" s="790"/>
      <c r="AB5" s="859"/>
      <c r="AC5" s="853"/>
      <c r="AD5" s="42" t="s">
        <v>165</v>
      </c>
      <c r="AE5" s="443" t="s">
        <v>78</v>
      </c>
      <c r="AF5" s="44"/>
      <c r="AG5" s="443" t="s">
        <v>80</v>
      </c>
      <c r="AH5" s="45"/>
      <c r="AI5" s="38" t="s">
        <v>52</v>
      </c>
      <c r="AJ5" s="38" t="s">
        <v>53</v>
      </c>
      <c r="AK5" s="830"/>
      <c r="AL5" s="832"/>
      <c r="AM5" s="46"/>
      <c r="AN5" s="832"/>
      <c r="AO5" s="47"/>
      <c r="AP5" s="832"/>
      <c r="AQ5" s="90"/>
      <c r="AR5" s="812"/>
    </row>
    <row r="6" spans="1:44" ht="23.1" customHeight="1">
      <c r="A6" s="804"/>
      <c r="B6" s="815"/>
      <c r="C6" s="768"/>
      <c r="D6" s="810"/>
      <c r="E6" s="796"/>
      <c r="F6" s="796"/>
      <c r="G6" s="796"/>
      <c r="H6" s="838"/>
      <c r="I6" s="798"/>
      <c r="J6" s="800"/>
      <c r="K6" s="800"/>
      <c r="L6" s="807"/>
      <c r="M6" s="846"/>
      <c r="N6" s="807"/>
      <c r="O6" s="863"/>
      <c r="P6" s="852"/>
      <c r="Q6" s="850"/>
      <c r="R6" s="853"/>
      <c r="S6" s="854"/>
      <c r="T6" s="802"/>
      <c r="U6" s="866"/>
      <c r="V6" s="792"/>
      <c r="W6" s="792"/>
      <c r="X6" s="792"/>
      <c r="Y6" s="795"/>
      <c r="Z6" s="788"/>
      <c r="AA6" s="790"/>
      <c r="AB6" s="859"/>
      <c r="AC6" s="853"/>
      <c r="AD6" s="42" t="s">
        <v>165</v>
      </c>
      <c r="AE6" s="39" t="s">
        <v>77</v>
      </c>
      <c r="AF6" s="844" t="s">
        <v>23</v>
      </c>
      <c r="AG6" s="39" t="s">
        <v>77</v>
      </c>
      <c r="AH6" s="844" t="s">
        <v>23</v>
      </c>
      <c r="AI6" s="38" t="s">
        <v>54</v>
      </c>
      <c r="AJ6" s="38" t="s">
        <v>55</v>
      </c>
      <c r="AK6" s="830"/>
      <c r="AL6" s="832"/>
      <c r="AM6" s="844" t="s">
        <v>23</v>
      </c>
      <c r="AN6" s="832"/>
      <c r="AO6" s="844" t="s">
        <v>23</v>
      </c>
      <c r="AP6" s="832"/>
      <c r="AQ6" s="839" t="s">
        <v>23</v>
      </c>
      <c r="AR6" s="812"/>
    </row>
    <row r="7" spans="1:44" ht="23.1" customHeight="1">
      <c r="A7" s="804"/>
      <c r="B7" s="815"/>
      <c r="C7" s="768"/>
      <c r="D7" s="810"/>
      <c r="E7" s="796"/>
      <c r="F7" s="796"/>
      <c r="G7" s="796"/>
      <c r="H7" s="838"/>
      <c r="I7" s="798"/>
      <c r="J7" s="800"/>
      <c r="K7" s="800"/>
      <c r="L7" s="807"/>
      <c r="M7" s="846"/>
      <c r="N7" s="807"/>
      <c r="O7" s="863"/>
      <c r="P7" s="852"/>
      <c r="Q7" s="850"/>
      <c r="R7" s="853"/>
      <c r="S7" s="854"/>
      <c r="T7" s="802"/>
      <c r="U7" s="866"/>
      <c r="V7" s="792"/>
      <c r="W7" s="792"/>
      <c r="X7" s="792"/>
      <c r="Y7" s="795"/>
      <c r="Z7" s="788"/>
      <c r="AA7" s="790"/>
      <c r="AB7" s="859"/>
      <c r="AC7" s="853"/>
      <c r="AD7" s="42" t="s">
        <v>165</v>
      </c>
      <c r="AE7" s="39" t="s">
        <v>79</v>
      </c>
      <c r="AF7" s="800"/>
      <c r="AG7" s="39" t="s">
        <v>79</v>
      </c>
      <c r="AH7" s="800"/>
      <c r="AI7" s="38" t="s">
        <v>57</v>
      </c>
      <c r="AJ7" s="38" t="s">
        <v>56</v>
      </c>
      <c r="AK7" s="830"/>
      <c r="AL7" s="832"/>
      <c r="AM7" s="800"/>
      <c r="AN7" s="832"/>
      <c r="AO7" s="800"/>
      <c r="AP7" s="832"/>
      <c r="AQ7" s="840"/>
      <c r="AR7" s="812"/>
    </row>
    <row r="8" spans="1:44" ht="24.75" customHeight="1">
      <c r="A8" s="804"/>
      <c r="B8" s="815"/>
      <c r="C8" s="768"/>
      <c r="D8" s="810"/>
      <c r="E8" s="205"/>
      <c r="F8" s="206"/>
      <c r="G8" s="207"/>
      <c r="H8" s="838"/>
      <c r="I8" s="798"/>
      <c r="J8" s="800"/>
      <c r="K8" s="800"/>
      <c r="L8" s="807"/>
      <c r="M8" s="846"/>
      <c r="N8" s="807"/>
      <c r="O8" s="863"/>
      <c r="P8" s="852"/>
      <c r="Q8" s="850"/>
      <c r="R8" s="853"/>
      <c r="S8" s="854"/>
      <c r="T8" s="802"/>
      <c r="U8" s="866"/>
      <c r="V8" s="792"/>
      <c r="W8" s="792"/>
      <c r="X8" s="792"/>
      <c r="Y8" s="795"/>
      <c r="Z8" s="788"/>
      <c r="AA8" s="790"/>
      <c r="AB8" s="859"/>
      <c r="AC8" s="853"/>
      <c r="AD8" s="42" t="s">
        <v>165</v>
      </c>
      <c r="AE8" s="48"/>
      <c r="AF8" s="800"/>
      <c r="AG8" s="48"/>
      <c r="AH8" s="800"/>
      <c r="AI8" s="38"/>
      <c r="AJ8" s="38"/>
      <c r="AK8" s="830"/>
      <c r="AL8" s="832"/>
      <c r="AM8" s="800"/>
      <c r="AN8" s="832"/>
      <c r="AO8" s="800"/>
      <c r="AP8" s="832"/>
      <c r="AQ8" s="840"/>
      <c r="AR8" s="812"/>
    </row>
    <row r="9" spans="1:44" ht="23.1" customHeight="1" thickBot="1">
      <c r="A9" s="805"/>
      <c r="B9" s="816"/>
      <c r="C9" s="49" t="s">
        <v>45</v>
      </c>
      <c r="D9" s="49" t="s">
        <v>45</v>
      </c>
      <c r="E9" s="50" t="s">
        <v>45</v>
      </c>
      <c r="F9" s="49" t="s">
        <v>45</v>
      </c>
      <c r="G9" s="49" t="s">
        <v>45</v>
      </c>
      <c r="H9" s="51" t="s">
        <v>45</v>
      </c>
      <c r="I9" s="52" t="s">
        <v>45</v>
      </c>
      <c r="J9" s="53" t="s">
        <v>166</v>
      </c>
      <c r="K9" s="54" t="s">
        <v>166</v>
      </c>
      <c r="L9" s="55" t="s">
        <v>45</v>
      </c>
      <c r="M9" s="52" t="s">
        <v>45</v>
      </c>
      <c r="N9" s="54" t="s">
        <v>45</v>
      </c>
      <c r="O9" s="55" t="s">
        <v>45</v>
      </c>
      <c r="P9" s="52" t="s">
        <v>45</v>
      </c>
      <c r="Q9" s="52" t="s">
        <v>45</v>
      </c>
      <c r="R9" s="52" t="s">
        <v>45</v>
      </c>
      <c r="S9" s="54" t="s">
        <v>195</v>
      </c>
      <c r="T9" s="50" t="s">
        <v>196</v>
      </c>
      <c r="U9" s="49" t="s">
        <v>45</v>
      </c>
      <c r="V9" s="49" t="s">
        <v>45</v>
      </c>
      <c r="W9" s="49" t="s">
        <v>45</v>
      </c>
      <c r="X9" s="49" t="s">
        <v>45</v>
      </c>
      <c r="Y9" s="49" t="s">
        <v>45</v>
      </c>
      <c r="Z9" s="49" t="s">
        <v>45</v>
      </c>
      <c r="AA9" s="49" t="s">
        <v>45</v>
      </c>
      <c r="AB9" s="461" t="s">
        <v>45</v>
      </c>
      <c r="AC9" s="52" t="s">
        <v>45</v>
      </c>
      <c r="AD9" s="52" t="s">
        <v>45</v>
      </c>
      <c r="AE9" s="52" t="s">
        <v>45</v>
      </c>
      <c r="AF9" s="52" t="s">
        <v>84</v>
      </c>
      <c r="AG9" s="49" t="s">
        <v>45</v>
      </c>
      <c r="AH9" s="55" t="s">
        <v>84</v>
      </c>
      <c r="AI9" s="52" t="s">
        <v>45</v>
      </c>
      <c r="AJ9" s="52" t="s">
        <v>45</v>
      </c>
      <c r="AK9" s="53" t="s">
        <v>45</v>
      </c>
      <c r="AL9" s="54" t="s">
        <v>45</v>
      </c>
      <c r="AM9" s="55" t="s">
        <v>84</v>
      </c>
      <c r="AN9" s="52" t="s">
        <v>45</v>
      </c>
      <c r="AO9" s="52" t="s">
        <v>84</v>
      </c>
      <c r="AP9" s="52" t="s">
        <v>45</v>
      </c>
      <c r="AQ9" s="91" t="s">
        <v>84</v>
      </c>
      <c r="AR9" s="813"/>
    </row>
    <row r="10" spans="1:44" ht="24.75" customHeight="1" thickBot="1">
      <c r="A10" s="760" t="s">
        <v>462</v>
      </c>
      <c r="B10" s="761"/>
      <c r="C10" s="378">
        <v>1659</v>
      </c>
      <c r="D10" s="143" t="s">
        <v>359</v>
      </c>
      <c r="E10" s="143" t="s">
        <v>359</v>
      </c>
      <c r="F10" s="143" t="s">
        <v>359</v>
      </c>
      <c r="G10" s="143" t="s">
        <v>359</v>
      </c>
      <c r="H10" s="143" t="s">
        <v>359</v>
      </c>
      <c r="I10" s="143" t="s">
        <v>359</v>
      </c>
      <c r="J10" s="143" t="s">
        <v>359</v>
      </c>
      <c r="K10" s="143" t="s">
        <v>359</v>
      </c>
      <c r="L10" s="143" t="s">
        <v>359</v>
      </c>
      <c r="M10" s="143" t="s">
        <v>359</v>
      </c>
      <c r="N10" s="143" t="s">
        <v>359</v>
      </c>
      <c r="O10" s="143" t="s">
        <v>359</v>
      </c>
      <c r="P10" s="143" t="s">
        <v>359</v>
      </c>
      <c r="Q10" s="143" t="s">
        <v>359</v>
      </c>
      <c r="R10" s="143" t="s">
        <v>359</v>
      </c>
      <c r="S10" s="143" t="s">
        <v>359</v>
      </c>
      <c r="T10" s="143" t="s">
        <v>359</v>
      </c>
      <c r="U10" s="143" t="s">
        <v>359</v>
      </c>
      <c r="V10" s="143" t="s">
        <v>359</v>
      </c>
      <c r="W10" s="143" t="s">
        <v>359</v>
      </c>
      <c r="X10" s="143" t="s">
        <v>359</v>
      </c>
      <c r="Y10" s="143" t="s">
        <v>359</v>
      </c>
      <c r="Z10" s="143" t="s">
        <v>359</v>
      </c>
      <c r="AA10" s="143" t="s">
        <v>359</v>
      </c>
      <c r="AB10" s="144" t="s">
        <v>359</v>
      </c>
      <c r="AC10" s="143" t="s">
        <v>359</v>
      </c>
      <c r="AD10" s="143" t="s">
        <v>359</v>
      </c>
      <c r="AE10" s="143" t="s">
        <v>359</v>
      </c>
      <c r="AF10" s="143" t="s">
        <v>359</v>
      </c>
      <c r="AG10" s="143" t="s">
        <v>359</v>
      </c>
      <c r="AH10" s="143" t="s">
        <v>359</v>
      </c>
      <c r="AI10" s="143" t="s">
        <v>359</v>
      </c>
      <c r="AJ10" s="143" t="s">
        <v>359</v>
      </c>
      <c r="AK10" s="143" t="s">
        <v>359</v>
      </c>
      <c r="AL10" s="143" t="s">
        <v>359</v>
      </c>
      <c r="AM10" s="143" t="s">
        <v>359</v>
      </c>
      <c r="AN10" s="143" t="s">
        <v>359</v>
      </c>
      <c r="AO10" s="143" t="s">
        <v>359</v>
      </c>
      <c r="AP10" s="143" t="s">
        <v>359</v>
      </c>
      <c r="AQ10" s="145" t="s">
        <v>359</v>
      </c>
      <c r="AR10" s="352"/>
    </row>
    <row r="11" spans="1:44" ht="24.75" customHeight="1">
      <c r="A11" s="762" t="s">
        <v>459</v>
      </c>
      <c r="B11" s="763"/>
      <c r="C11" s="146">
        <f>SUM(C14:C16)</f>
        <v>818</v>
      </c>
      <c r="D11" s="146">
        <f>+D14+D15+D16</f>
        <v>101.2</v>
      </c>
      <c r="E11" s="146">
        <f>+E14+E15+E16</f>
        <v>818</v>
      </c>
      <c r="F11" s="146">
        <f t="shared" ref="F11:AQ11" si="0">+F14+F15+F16</f>
        <v>0</v>
      </c>
      <c r="G11" s="146">
        <f t="shared" si="0"/>
        <v>0</v>
      </c>
      <c r="H11" s="146">
        <f t="shared" si="0"/>
        <v>125.80000000000001</v>
      </c>
      <c r="I11" s="146">
        <f t="shared" si="0"/>
        <v>88.9</v>
      </c>
      <c r="J11" s="146">
        <f t="shared" si="0"/>
        <v>197.9</v>
      </c>
      <c r="K11" s="146">
        <f t="shared" si="0"/>
        <v>377.7</v>
      </c>
      <c r="L11" s="146">
        <f t="shared" si="0"/>
        <v>77</v>
      </c>
      <c r="M11" s="146">
        <f t="shared" si="0"/>
        <v>503.2</v>
      </c>
      <c r="N11" s="146">
        <f t="shared" si="0"/>
        <v>230.3</v>
      </c>
      <c r="O11" s="146">
        <f t="shared" si="0"/>
        <v>55.1</v>
      </c>
      <c r="P11" s="146">
        <f t="shared" si="0"/>
        <v>55.1</v>
      </c>
      <c r="Q11" s="146">
        <f t="shared" si="0"/>
        <v>268.3</v>
      </c>
      <c r="R11" s="146">
        <f t="shared" si="0"/>
        <v>63.6</v>
      </c>
      <c r="S11" s="146">
        <f t="shared" si="0"/>
        <v>124.30000000000001</v>
      </c>
      <c r="T11" s="146">
        <f t="shared" ref="T11" si="1">+T14+T15+T16</f>
        <v>55.2</v>
      </c>
      <c r="U11" s="146">
        <f t="shared" si="0"/>
        <v>160</v>
      </c>
      <c r="V11" s="146">
        <f t="shared" si="0"/>
        <v>68.400000000000006</v>
      </c>
      <c r="W11" s="146">
        <f t="shared" si="0"/>
        <v>159.19999999999999</v>
      </c>
      <c r="X11" s="146">
        <f t="shared" si="0"/>
        <v>21</v>
      </c>
      <c r="Y11" s="146">
        <f t="shared" si="0"/>
        <v>80</v>
      </c>
      <c r="Z11" s="146">
        <f t="shared" ref="Z11:AA11" si="2">+Z14+Z15+Z16</f>
        <v>13</v>
      </c>
      <c r="AA11" s="146">
        <f t="shared" si="2"/>
        <v>13</v>
      </c>
      <c r="AB11" s="147">
        <f t="shared" si="0"/>
        <v>305</v>
      </c>
      <c r="AC11" s="146">
        <f t="shared" si="0"/>
        <v>2</v>
      </c>
      <c r="AD11" s="146">
        <f t="shared" si="0"/>
        <v>252.2</v>
      </c>
      <c r="AE11" s="146">
        <f t="shared" si="0"/>
        <v>312.2</v>
      </c>
      <c r="AF11" s="146">
        <f t="shared" si="0"/>
        <v>21</v>
      </c>
      <c r="AG11" s="146">
        <f t="shared" si="0"/>
        <v>101</v>
      </c>
      <c r="AH11" s="146">
        <f t="shared" si="0"/>
        <v>9</v>
      </c>
      <c r="AI11" s="146">
        <f t="shared" si="0"/>
        <v>383.8</v>
      </c>
      <c r="AJ11" s="146">
        <f t="shared" si="0"/>
        <v>301.39999999999998</v>
      </c>
      <c r="AK11" s="146">
        <f t="shared" si="0"/>
        <v>122</v>
      </c>
      <c r="AL11" s="146">
        <f t="shared" si="0"/>
        <v>417.2</v>
      </c>
      <c r="AM11" s="146">
        <f t="shared" si="0"/>
        <v>30</v>
      </c>
      <c r="AN11" s="146">
        <f t="shared" si="0"/>
        <v>245.2</v>
      </c>
      <c r="AO11" s="146">
        <f t="shared" si="0"/>
        <v>7</v>
      </c>
      <c r="AP11" s="146">
        <f t="shared" si="0"/>
        <v>261.2</v>
      </c>
      <c r="AQ11" s="148">
        <f t="shared" si="0"/>
        <v>11</v>
      </c>
      <c r="AR11" s="353"/>
    </row>
    <row r="12" spans="1:44" ht="24.75" customHeight="1">
      <c r="A12" s="764" t="s">
        <v>461</v>
      </c>
      <c r="B12" s="765"/>
      <c r="C12" s="149" t="s">
        <v>359</v>
      </c>
      <c r="D12" s="149" t="s">
        <v>359</v>
      </c>
      <c r="E12" s="149" t="s">
        <v>359</v>
      </c>
      <c r="F12" s="149" t="s">
        <v>359</v>
      </c>
      <c r="G12" s="149" t="s">
        <v>359</v>
      </c>
      <c r="H12" s="149" t="s">
        <v>359</v>
      </c>
      <c r="I12" s="149" t="s">
        <v>359</v>
      </c>
      <c r="J12" s="149" t="s">
        <v>359</v>
      </c>
      <c r="K12" s="149" t="s">
        <v>359</v>
      </c>
      <c r="L12" s="149" t="s">
        <v>359</v>
      </c>
      <c r="M12" s="149" t="s">
        <v>359</v>
      </c>
      <c r="N12" s="149" t="s">
        <v>359</v>
      </c>
      <c r="O12" s="149" t="s">
        <v>359</v>
      </c>
      <c r="P12" s="149" t="s">
        <v>359</v>
      </c>
      <c r="Q12" s="149" t="s">
        <v>359</v>
      </c>
      <c r="R12" s="149" t="s">
        <v>359</v>
      </c>
      <c r="S12" s="149" t="s">
        <v>359</v>
      </c>
      <c r="T12" s="149" t="s">
        <v>359</v>
      </c>
      <c r="U12" s="149" t="s">
        <v>359</v>
      </c>
      <c r="V12" s="149" t="s">
        <v>359</v>
      </c>
      <c r="W12" s="149" t="s">
        <v>359</v>
      </c>
      <c r="X12" s="149" t="s">
        <v>359</v>
      </c>
      <c r="Y12" s="149" t="s">
        <v>359</v>
      </c>
      <c r="Z12" s="149" t="s">
        <v>359</v>
      </c>
      <c r="AA12" s="149" t="s">
        <v>359</v>
      </c>
      <c r="AB12" s="149" t="s">
        <v>359</v>
      </c>
      <c r="AC12" s="149" t="s">
        <v>359</v>
      </c>
      <c r="AD12" s="149" t="s">
        <v>359</v>
      </c>
      <c r="AE12" s="149" t="s">
        <v>359</v>
      </c>
      <c r="AF12" s="149" t="s">
        <v>359</v>
      </c>
      <c r="AG12" s="149" t="s">
        <v>359</v>
      </c>
      <c r="AH12" s="149" t="s">
        <v>359</v>
      </c>
      <c r="AI12" s="149" t="s">
        <v>359</v>
      </c>
      <c r="AJ12" s="149" t="s">
        <v>359</v>
      </c>
      <c r="AK12" s="149" t="s">
        <v>359</v>
      </c>
      <c r="AL12" s="149" t="s">
        <v>359</v>
      </c>
      <c r="AM12" s="149" t="s">
        <v>359</v>
      </c>
      <c r="AN12" s="149" t="s">
        <v>359</v>
      </c>
      <c r="AO12" s="149" t="s">
        <v>359</v>
      </c>
      <c r="AP12" s="149" t="s">
        <v>359</v>
      </c>
      <c r="AQ12" s="150" t="s">
        <v>359</v>
      </c>
      <c r="AR12" s="354"/>
    </row>
    <row r="13" spans="1:44" ht="24.75" customHeight="1" thickBot="1">
      <c r="A13" s="779" t="s">
        <v>460</v>
      </c>
      <c r="B13" s="780"/>
      <c r="C13" s="531" t="s">
        <v>361</v>
      </c>
      <c r="D13" s="531" t="s">
        <v>361</v>
      </c>
      <c r="E13" s="531" t="s">
        <v>361</v>
      </c>
      <c r="F13" s="531" t="s">
        <v>361</v>
      </c>
      <c r="G13" s="531" t="s">
        <v>361</v>
      </c>
      <c r="H13" s="531" t="s">
        <v>361</v>
      </c>
      <c r="I13" s="531" t="s">
        <v>361</v>
      </c>
      <c r="J13" s="531" t="s">
        <v>361</v>
      </c>
      <c r="K13" s="531" t="s">
        <v>361</v>
      </c>
      <c r="L13" s="531" t="s">
        <v>361</v>
      </c>
      <c r="M13" s="531" t="s">
        <v>361</v>
      </c>
      <c r="N13" s="531" t="s">
        <v>361</v>
      </c>
      <c r="O13" s="531" t="s">
        <v>361</v>
      </c>
      <c r="P13" s="531" t="s">
        <v>361</v>
      </c>
      <c r="Q13" s="531" t="s">
        <v>361</v>
      </c>
      <c r="R13" s="531" t="s">
        <v>361</v>
      </c>
      <c r="S13" s="531" t="s">
        <v>361</v>
      </c>
      <c r="T13" s="531" t="s">
        <v>361</v>
      </c>
      <c r="U13" s="531" t="s">
        <v>361</v>
      </c>
      <c r="V13" s="531" t="s">
        <v>361</v>
      </c>
      <c r="W13" s="531" t="s">
        <v>361</v>
      </c>
      <c r="X13" s="531" t="s">
        <v>361</v>
      </c>
      <c r="Y13" s="531" t="s">
        <v>361</v>
      </c>
      <c r="Z13" s="531" t="s">
        <v>361</v>
      </c>
      <c r="AA13" s="531" t="s">
        <v>361</v>
      </c>
      <c r="AB13" s="531" t="s">
        <v>361</v>
      </c>
      <c r="AC13" s="531" t="s">
        <v>361</v>
      </c>
      <c r="AD13" s="531" t="s">
        <v>361</v>
      </c>
      <c r="AE13" s="531" t="s">
        <v>361</v>
      </c>
      <c r="AF13" s="531" t="s">
        <v>361</v>
      </c>
      <c r="AG13" s="531" t="s">
        <v>361</v>
      </c>
      <c r="AH13" s="531" t="s">
        <v>361</v>
      </c>
      <c r="AI13" s="531" t="s">
        <v>361</v>
      </c>
      <c r="AJ13" s="531" t="s">
        <v>361</v>
      </c>
      <c r="AK13" s="531" t="s">
        <v>361</v>
      </c>
      <c r="AL13" s="531" t="s">
        <v>361</v>
      </c>
      <c r="AM13" s="531" t="s">
        <v>361</v>
      </c>
      <c r="AN13" s="531" t="s">
        <v>361</v>
      </c>
      <c r="AO13" s="531" t="s">
        <v>361</v>
      </c>
      <c r="AP13" s="531" t="s">
        <v>361</v>
      </c>
      <c r="AQ13" s="531" t="s">
        <v>361</v>
      </c>
      <c r="AR13" s="355"/>
    </row>
    <row r="14" spans="1:44" ht="24.75" customHeight="1">
      <c r="A14" s="781" t="s">
        <v>148</v>
      </c>
      <c r="B14" s="137" t="s">
        <v>149</v>
      </c>
      <c r="C14" s="141">
        <f>+C23+C27+C31</f>
        <v>295</v>
      </c>
      <c r="D14" s="141">
        <f t="shared" ref="D14:AQ14" si="3">+D23+D27+D31</f>
        <v>14</v>
      </c>
      <c r="E14" s="141">
        <f>+E23+E27+E31</f>
        <v>295</v>
      </c>
      <c r="F14" s="141">
        <f>+F23+F27+F31</f>
        <v>0</v>
      </c>
      <c r="G14" s="141">
        <f>+G23+G27+G31</f>
        <v>0</v>
      </c>
      <c r="H14" s="141">
        <f t="shared" si="3"/>
        <v>45</v>
      </c>
      <c r="I14" s="141">
        <f t="shared" si="3"/>
        <v>34</v>
      </c>
      <c r="J14" s="141">
        <f t="shared" si="3"/>
        <v>102</v>
      </c>
      <c r="K14" s="141">
        <f t="shared" si="3"/>
        <v>105</v>
      </c>
      <c r="L14" s="141">
        <f t="shared" si="3"/>
        <v>39</v>
      </c>
      <c r="M14" s="141">
        <f t="shared" si="3"/>
        <v>151</v>
      </c>
      <c r="N14" s="141">
        <f t="shared" si="3"/>
        <v>124</v>
      </c>
      <c r="O14" s="141">
        <f t="shared" si="3"/>
        <v>21</v>
      </c>
      <c r="P14" s="141">
        <f t="shared" si="3"/>
        <v>21</v>
      </c>
      <c r="Q14" s="141">
        <f t="shared" si="3"/>
        <v>65</v>
      </c>
      <c r="R14" s="141">
        <f t="shared" si="3"/>
        <v>16.5</v>
      </c>
      <c r="S14" s="141">
        <f t="shared" si="3"/>
        <v>32</v>
      </c>
      <c r="T14" s="141">
        <f t="shared" ref="T14" si="4">+T23+T27+T31</f>
        <v>18</v>
      </c>
      <c r="U14" s="141">
        <f t="shared" si="3"/>
        <v>40</v>
      </c>
      <c r="V14" s="141">
        <f t="shared" si="3"/>
        <v>31</v>
      </c>
      <c r="W14" s="141">
        <f t="shared" si="3"/>
        <v>32</v>
      </c>
      <c r="X14" s="141">
        <f t="shared" si="3"/>
        <v>4</v>
      </c>
      <c r="Y14" s="141">
        <f t="shared" si="3"/>
        <v>0</v>
      </c>
      <c r="Z14" s="141">
        <f t="shared" ref="Z14:AA14" si="5">+Z23+Z27+Z31</f>
        <v>0</v>
      </c>
      <c r="AA14" s="141">
        <f t="shared" si="5"/>
        <v>0</v>
      </c>
      <c r="AB14" s="141">
        <f t="shared" si="3"/>
        <v>60</v>
      </c>
      <c r="AC14" s="141">
        <f t="shared" si="3"/>
        <v>0</v>
      </c>
      <c r="AD14" s="141">
        <f t="shared" si="3"/>
        <v>137</v>
      </c>
      <c r="AE14" s="141">
        <f t="shared" si="3"/>
        <v>47</v>
      </c>
      <c r="AF14" s="141">
        <f t="shared" si="3"/>
        <v>8</v>
      </c>
      <c r="AG14" s="141">
        <f t="shared" si="3"/>
        <v>90</v>
      </c>
      <c r="AH14" s="141">
        <f t="shared" si="3"/>
        <v>7</v>
      </c>
      <c r="AI14" s="141">
        <f t="shared" si="3"/>
        <v>122</v>
      </c>
      <c r="AJ14" s="141">
        <f t="shared" si="3"/>
        <v>76</v>
      </c>
      <c r="AK14" s="141">
        <f t="shared" si="3"/>
        <v>86</v>
      </c>
      <c r="AL14" s="141">
        <f t="shared" si="3"/>
        <v>136</v>
      </c>
      <c r="AM14" s="141">
        <f t="shared" si="3"/>
        <v>14</v>
      </c>
      <c r="AN14" s="141">
        <f t="shared" si="3"/>
        <v>55</v>
      </c>
      <c r="AO14" s="141">
        <f t="shared" si="3"/>
        <v>2</v>
      </c>
      <c r="AP14" s="141">
        <f t="shared" si="3"/>
        <v>55</v>
      </c>
      <c r="AQ14" s="142">
        <f t="shared" si="3"/>
        <v>3</v>
      </c>
      <c r="AR14" s="377"/>
    </row>
    <row r="15" spans="1:44" ht="24.75" customHeight="1">
      <c r="A15" s="782"/>
      <c r="B15" s="138" t="s">
        <v>150</v>
      </c>
      <c r="C15" s="169">
        <f>+C33+C37+C46</f>
        <v>322</v>
      </c>
      <c r="D15" s="169">
        <f t="shared" ref="D15:AQ15" si="6">+D33+D37+D46</f>
        <v>38</v>
      </c>
      <c r="E15" s="169">
        <f t="shared" si="6"/>
        <v>322</v>
      </c>
      <c r="F15" s="169">
        <f t="shared" si="6"/>
        <v>0</v>
      </c>
      <c r="G15" s="169">
        <f t="shared" si="6"/>
        <v>0</v>
      </c>
      <c r="H15" s="169">
        <f t="shared" si="6"/>
        <v>58.9</v>
      </c>
      <c r="I15" s="169">
        <f t="shared" si="6"/>
        <v>44.9</v>
      </c>
      <c r="J15" s="169">
        <f t="shared" si="6"/>
        <v>87.9</v>
      </c>
      <c r="K15" s="169">
        <f t="shared" si="6"/>
        <v>79.7</v>
      </c>
      <c r="L15" s="169">
        <f t="shared" si="6"/>
        <v>38</v>
      </c>
      <c r="M15" s="169">
        <f t="shared" si="6"/>
        <v>169.2</v>
      </c>
      <c r="N15" s="169">
        <f t="shared" si="6"/>
        <v>76.300000000000011</v>
      </c>
      <c r="O15" s="169">
        <f t="shared" si="6"/>
        <v>34.1</v>
      </c>
      <c r="P15" s="169">
        <f t="shared" si="6"/>
        <v>34.1</v>
      </c>
      <c r="Q15" s="169">
        <f t="shared" si="6"/>
        <v>173.3</v>
      </c>
      <c r="R15" s="169">
        <f t="shared" si="6"/>
        <v>17.100000000000001</v>
      </c>
      <c r="S15" s="169">
        <f t="shared" si="6"/>
        <v>62.300000000000004</v>
      </c>
      <c r="T15" s="169">
        <f t="shared" ref="T15" si="7">+T33+T37+T46</f>
        <v>37.200000000000003</v>
      </c>
      <c r="U15" s="169">
        <f t="shared" si="6"/>
        <v>15</v>
      </c>
      <c r="V15" s="169">
        <f t="shared" si="6"/>
        <v>37.4</v>
      </c>
      <c r="W15" s="169">
        <f t="shared" si="6"/>
        <v>22.2</v>
      </c>
      <c r="X15" s="169">
        <f t="shared" si="6"/>
        <v>17</v>
      </c>
      <c r="Y15" s="169">
        <f t="shared" si="6"/>
        <v>80</v>
      </c>
      <c r="Z15" s="169">
        <f t="shared" ref="Z15:AA15" si="8">+Z33+Z37+Z46</f>
        <v>3</v>
      </c>
      <c r="AA15" s="169">
        <f t="shared" si="8"/>
        <v>3</v>
      </c>
      <c r="AB15" s="169">
        <f t="shared" si="6"/>
        <v>205</v>
      </c>
      <c r="AC15" s="169">
        <f t="shared" si="6"/>
        <v>2</v>
      </c>
      <c r="AD15" s="169">
        <f t="shared" si="6"/>
        <v>115.2</v>
      </c>
      <c r="AE15" s="169">
        <f t="shared" si="6"/>
        <v>104.2</v>
      </c>
      <c r="AF15" s="169">
        <f t="shared" si="6"/>
        <v>10</v>
      </c>
      <c r="AG15" s="169">
        <f t="shared" si="6"/>
        <v>11</v>
      </c>
      <c r="AH15" s="169">
        <f t="shared" si="6"/>
        <v>2</v>
      </c>
      <c r="AI15" s="169">
        <f t="shared" si="6"/>
        <v>193</v>
      </c>
      <c r="AJ15" s="169">
        <f t="shared" si="6"/>
        <v>93.2</v>
      </c>
      <c r="AK15" s="169">
        <f t="shared" si="6"/>
        <v>36</v>
      </c>
      <c r="AL15" s="169">
        <f t="shared" si="6"/>
        <v>80.2</v>
      </c>
      <c r="AM15" s="169">
        <f t="shared" si="6"/>
        <v>6</v>
      </c>
      <c r="AN15" s="169">
        <f t="shared" si="6"/>
        <v>80.2</v>
      </c>
      <c r="AO15" s="169">
        <f t="shared" si="6"/>
        <v>2</v>
      </c>
      <c r="AP15" s="169">
        <f t="shared" si="6"/>
        <v>80.2</v>
      </c>
      <c r="AQ15" s="170">
        <f t="shared" si="6"/>
        <v>2</v>
      </c>
      <c r="AR15" s="354"/>
    </row>
    <row r="16" spans="1:44" ht="24.75" customHeight="1">
      <c r="A16" s="782"/>
      <c r="B16" s="138" t="s">
        <v>151</v>
      </c>
      <c r="C16" s="169">
        <f>+C56</f>
        <v>201</v>
      </c>
      <c r="D16" s="169">
        <f t="shared" ref="D16:AQ16" si="9">+D56</f>
        <v>49.2</v>
      </c>
      <c r="E16" s="169">
        <f t="shared" si="9"/>
        <v>201</v>
      </c>
      <c r="F16" s="169">
        <f t="shared" si="9"/>
        <v>0</v>
      </c>
      <c r="G16" s="169">
        <f t="shared" si="9"/>
        <v>0</v>
      </c>
      <c r="H16" s="169">
        <f t="shared" si="9"/>
        <v>21.9</v>
      </c>
      <c r="I16" s="169">
        <f t="shared" si="9"/>
        <v>10</v>
      </c>
      <c r="J16" s="169">
        <f t="shared" si="9"/>
        <v>8</v>
      </c>
      <c r="K16" s="169">
        <f t="shared" si="9"/>
        <v>193</v>
      </c>
      <c r="L16" s="169">
        <f t="shared" si="9"/>
        <v>0</v>
      </c>
      <c r="M16" s="169">
        <f t="shared" si="9"/>
        <v>183</v>
      </c>
      <c r="N16" s="169">
        <f t="shared" si="9"/>
        <v>30</v>
      </c>
      <c r="O16" s="169">
        <f t="shared" si="9"/>
        <v>0</v>
      </c>
      <c r="P16" s="169">
        <f t="shared" si="9"/>
        <v>0</v>
      </c>
      <c r="Q16" s="169">
        <f t="shared" si="9"/>
        <v>30</v>
      </c>
      <c r="R16" s="169">
        <f t="shared" si="9"/>
        <v>30</v>
      </c>
      <c r="S16" s="169">
        <f t="shared" si="9"/>
        <v>30</v>
      </c>
      <c r="T16" s="169">
        <f t="shared" ref="T16" si="10">+T56</f>
        <v>0</v>
      </c>
      <c r="U16" s="169">
        <f t="shared" si="9"/>
        <v>105</v>
      </c>
      <c r="V16" s="169">
        <f t="shared" si="9"/>
        <v>0</v>
      </c>
      <c r="W16" s="169">
        <f t="shared" si="9"/>
        <v>105</v>
      </c>
      <c r="X16" s="169">
        <f t="shared" si="9"/>
        <v>0</v>
      </c>
      <c r="Y16" s="169">
        <f t="shared" si="9"/>
        <v>0</v>
      </c>
      <c r="Z16" s="169">
        <f t="shared" ref="Z16:AA16" si="11">+Z56</f>
        <v>10</v>
      </c>
      <c r="AA16" s="169">
        <f t="shared" si="11"/>
        <v>10</v>
      </c>
      <c r="AB16" s="169">
        <f t="shared" si="9"/>
        <v>40</v>
      </c>
      <c r="AC16" s="169">
        <f t="shared" si="9"/>
        <v>0</v>
      </c>
      <c r="AD16" s="169">
        <f t="shared" si="9"/>
        <v>0</v>
      </c>
      <c r="AE16" s="169">
        <f t="shared" si="9"/>
        <v>161</v>
      </c>
      <c r="AF16" s="169">
        <f t="shared" si="9"/>
        <v>3</v>
      </c>
      <c r="AG16" s="169">
        <f t="shared" si="9"/>
        <v>0</v>
      </c>
      <c r="AH16" s="169">
        <f t="shared" si="9"/>
        <v>0</v>
      </c>
      <c r="AI16" s="169">
        <f t="shared" si="9"/>
        <v>68.8</v>
      </c>
      <c r="AJ16" s="169">
        <f t="shared" si="9"/>
        <v>132.19999999999999</v>
      </c>
      <c r="AK16" s="169">
        <f t="shared" si="9"/>
        <v>0</v>
      </c>
      <c r="AL16" s="169">
        <f t="shared" si="9"/>
        <v>201</v>
      </c>
      <c r="AM16" s="169">
        <f t="shared" si="9"/>
        <v>10</v>
      </c>
      <c r="AN16" s="169">
        <f t="shared" si="9"/>
        <v>110</v>
      </c>
      <c r="AO16" s="169">
        <f t="shared" si="9"/>
        <v>3</v>
      </c>
      <c r="AP16" s="169">
        <f t="shared" si="9"/>
        <v>126</v>
      </c>
      <c r="AQ16" s="212">
        <f t="shared" si="9"/>
        <v>6</v>
      </c>
      <c r="AR16" s="354"/>
    </row>
    <row r="17" spans="1:44" s="7" customFormat="1" ht="24.75" customHeight="1">
      <c r="A17" s="782"/>
      <c r="B17" s="356" t="s">
        <v>152</v>
      </c>
      <c r="C17" s="169">
        <f>+C60+C64+C72</f>
        <v>471</v>
      </c>
      <c r="D17" s="169">
        <f t="shared" ref="D17:AQ17" si="12">+D60+D64+D72</f>
        <v>221</v>
      </c>
      <c r="E17" s="169">
        <f t="shared" si="12"/>
        <v>470</v>
      </c>
      <c r="F17" s="169">
        <f t="shared" si="12"/>
        <v>0</v>
      </c>
      <c r="G17" s="169">
        <f t="shared" si="12"/>
        <v>1</v>
      </c>
      <c r="H17" s="169">
        <f t="shared" si="12"/>
        <v>279</v>
      </c>
      <c r="I17" s="169">
        <f t="shared" si="12"/>
        <v>189</v>
      </c>
      <c r="J17" s="169">
        <f t="shared" si="12"/>
        <v>105</v>
      </c>
      <c r="K17" s="169">
        <f t="shared" si="12"/>
        <v>266</v>
      </c>
      <c r="L17" s="169">
        <f t="shared" si="12"/>
        <v>252</v>
      </c>
      <c r="M17" s="169">
        <f t="shared" si="12"/>
        <v>258</v>
      </c>
      <c r="N17" s="169">
        <f t="shared" si="12"/>
        <v>192</v>
      </c>
      <c r="O17" s="169">
        <f t="shared" si="12"/>
        <v>24</v>
      </c>
      <c r="P17" s="169">
        <f t="shared" si="12"/>
        <v>24</v>
      </c>
      <c r="Q17" s="169">
        <f t="shared" si="12"/>
        <v>249</v>
      </c>
      <c r="R17" s="169">
        <f t="shared" si="12"/>
        <v>45</v>
      </c>
      <c r="S17" s="169">
        <f t="shared" si="12"/>
        <v>142</v>
      </c>
      <c r="T17" s="169">
        <f t="shared" ref="T17" si="13">+T60+T64+T72</f>
        <v>51</v>
      </c>
      <c r="U17" s="169">
        <f t="shared" si="12"/>
        <v>28</v>
      </c>
      <c r="V17" s="169">
        <f t="shared" si="12"/>
        <v>27.6</v>
      </c>
      <c r="W17" s="169">
        <f t="shared" si="12"/>
        <v>199</v>
      </c>
      <c r="X17" s="169">
        <f t="shared" si="12"/>
        <v>11</v>
      </c>
      <c r="Y17" s="169">
        <f t="shared" si="12"/>
        <v>0</v>
      </c>
      <c r="Z17" s="169">
        <f t="shared" ref="Z17:AA17" si="14">+Z60+Z64+Z72</f>
        <v>0</v>
      </c>
      <c r="AA17" s="169">
        <f t="shared" si="14"/>
        <v>0</v>
      </c>
      <c r="AB17" s="169">
        <f t="shared" si="12"/>
        <v>202</v>
      </c>
      <c r="AC17" s="169">
        <f t="shared" si="12"/>
        <v>0</v>
      </c>
      <c r="AD17" s="169">
        <f t="shared" si="12"/>
        <v>260</v>
      </c>
      <c r="AE17" s="169">
        <f t="shared" si="12"/>
        <v>260</v>
      </c>
      <c r="AF17" s="169">
        <f t="shared" si="12"/>
        <v>21</v>
      </c>
      <c r="AG17" s="169">
        <f t="shared" si="12"/>
        <v>0</v>
      </c>
      <c r="AH17" s="169">
        <f t="shared" si="12"/>
        <v>0</v>
      </c>
      <c r="AI17" s="169">
        <f t="shared" si="12"/>
        <v>2</v>
      </c>
      <c r="AJ17" s="169">
        <f t="shared" si="12"/>
        <v>257</v>
      </c>
      <c r="AK17" s="169">
        <f t="shared" si="12"/>
        <v>212</v>
      </c>
      <c r="AL17" s="169">
        <f t="shared" si="12"/>
        <v>266</v>
      </c>
      <c r="AM17" s="169">
        <f t="shared" si="12"/>
        <v>6</v>
      </c>
      <c r="AN17" s="169">
        <f t="shared" si="12"/>
        <v>251</v>
      </c>
      <c r="AO17" s="169">
        <f t="shared" si="12"/>
        <v>3</v>
      </c>
      <c r="AP17" s="169">
        <f t="shared" si="12"/>
        <v>251</v>
      </c>
      <c r="AQ17" s="212">
        <f t="shared" si="12"/>
        <v>3</v>
      </c>
      <c r="AR17" s="357"/>
    </row>
    <row r="18" spans="1:44" ht="24.75" customHeight="1">
      <c r="A18" s="782"/>
      <c r="B18" s="138" t="s">
        <v>31</v>
      </c>
      <c r="C18" s="149" t="s">
        <v>359</v>
      </c>
      <c r="D18" s="149" t="s">
        <v>359</v>
      </c>
      <c r="E18" s="149" t="s">
        <v>359</v>
      </c>
      <c r="F18" s="149" t="s">
        <v>359</v>
      </c>
      <c r="G18" s="149" t="s">
        <v>359</v>
      </c>
      <c r="H18" s="149" t="s">
        <v>359</v>
      </c>
      <c r="I18" s="149" t="s">
        <v>359</v>
      </c>
      <c r="J18" s="149" t="s">
        <v>359</v>
      </c>
      <c r="K18" s="149" t="s">
        <v>359</v>
      </c>
      <c r="L18" s="149" t="s">
        <v>359</v>
      </c>
      <c r="M18" s="149" t="s">
        <v>359</v>
      </c>
      <c r="N18" s="149" t="s">
        <v>359</v>
      </c>
      <c r="O18" s="149" t="s">
        <v>359</v>
      </c>
      <c r="P18" s="149" t="s">
        <v>359</v>
      </c>
      <c r="Q18" s="149" t="s">
        <v>359</v>
      </c>
      <c r="R18" s="149" t="s">
        <v>359</v>
      </c>
      <c r="S18" s="149" t="s">
        <v>359</v>
      </c>
      <c r="T18" s="149" t="s">
        <v>359</v>
      </c>
      <c r="U18" s="149" t="s">
        <v>359</v>
      </c>
      <c r="V18" s="149" t="s">
        <v>359</v>
      </c>
      <c r="W18" s="149" t="s">
        <v>359</v>
      </c>
      <c r="X18" s="149" t="s">
        <v>359</v>
      </c>
      <c r="Y18" s="149" t="s">
        <v>359</v>
      </c>
      <c r="Z18" s="149" t="s">
        <v>359</v>
      </c>
      <c r="AA18" s="149" t="s">
        <v>359</v>
      </c>
      <c r="AB18" s="149" t="s">
        <v>359</v>
      </c>
      <c r="AC18" s="149" t="s">
        <v>359</v>
      </c>
      <c r="AD18" s="149" t="s">
        <v>359</v>
      </c>
      <c r="AE18" s="149" t="s">
        <v>359</v>
      </c>
      <c r="AF18" s="149" t="s">
        <v>359</v>
      </c>
      <c r="AG18" s="149" t="s">
        <v>359</v>
      </c>
      <c r="AH18" s="149" t="s">
        <v>359</v>
      </c>
      <c r="AI18" s="149" t="s">
        <v>359</v>
      </c>
      <c r="AJ18" s="149" t="s">
        <v>359</v>
      </c>
      <c r="AK18" s="149" t="s">
        <v>359</v>
      </c>
      <c r="AL18" s="149" t="s">
        <v>359</v>
      </c>
      <c r="AM18" s="149" t="s">
        <v>359</v>
      </c>
      <c r="AN18" s="149" t="s">
        <v>359</v>
      </c>
      <c r="AO18" s="149" t="s">
        <v>359</v>
      </c>
      <c r="AP18" s="149" t="s">
        <v>359</v>
      </c>
      <c r="AQ18" s="150" t="s">
        <v>359</v>
      </c>
      <c r="AR18" s="354"/>
    </row>
    <row r="19" spans="1:44" ht="24.75" customHeight="1">
      <c r="A19" s="782"/>
      <c r="B19" s="138" t="s">
        <v>153</v>
      </c>
      <c r="C19" s="531" t="s">
        <v>361</v>
      </c>
      <c r="D19" s="531" t="s">
        <v>361</v>
      </c>
      <c r="E19" s="531" t="s">
        <v>361</v>
      </c>
      <c r="F19" s="531" t="s">
        <v>361</v>
      </c>
      <c r="G19" s="531" t="s">
        <v>361</v>
      </c>
      <c r="H19" s="531" t="s">
        <v>361</v>
      </c>
      <c r="I19" s="531" t="s">
        <v>361</v>
      </c>
      <c r="J19" s="531" t="s">
        <v>361</v>
      </c>
      <c r="K19" s="531" t="s">
        <v>361</v>
      </c>
      <c r="L19" s="531" t="s">
        <v>361</v>
      </c>
      <c r="M19" s="531" t="s">
        <v>361</v>
      </c>
      <c r="N19" s="531" t="s">
        <v>361</v>
      </c>
      <c r="O19" s="531" t="s">
        <v>361</v>
      </c>
      <c r="P19" s="531" t="s">
        <v>361</v>
      </c>
      <c r="Q19" s="531" t="s">
        <v>361</v>
      </c>
      <c r="R19" s="531" t="s">
        <v>361</v>
      </c>
      <c r="S19" s="531" t="s">
        <v>361</v>
      </c>
      <c r="T19" s="531" t="s">
        <v>361</v>
      </c>
      <c r="U19" s="531" t="s">
        <v>361</v>
      </c>
      <c r="V19" s="531" t="s">
        <v>361</v>
      </c>
      <c r="W19" s="531" t="s">
        <v>361</v>
      </c>
      <c r="X19" s="531" t="s">
        <v>361</v>
      </c>
      <c r="Y19" s="531" t="s">
        <v>361</v>
      </c>
      <c r="Z19" s="531" t="s">
        <v>361</v>
      </c>
      <c r="AA19" s="531" t="s">
        <v>361</v>
      </c>
      <c r="AB19" s="531" t="s">
        <v>361</v>
      </c>
      <c r="AC19" s="531" t="s">
        <v>361</v>
      </c>
      <c r="AD19" s="531" t="s">
        <v>361</v>
      </c>
      <c r="AE19" s="531" t="s">
        <v>361</v>
      </c>
      <c r="AF19" s="531" t="s">
        <v>361</v>
      </c>
      <c r="AG19" s="531" t="s">
        <v>361</v>
      </c>
      <c r="AH19" s="531" t="s">
        <v>361</v>
      </c>
      <c r="AI19" s="531" t="s">
        <v>361</v>
      </c>
      <c r="AJ19" s="531" t="s">
        <v>361</v>
      </c>
      <c r="AK19" s="531" t="s">
        <v>361</v>
      </c>
      <c r="AL19" s="531" t="s">
        <v>361</v>
      </c>
      <c r="AM19" s="531" t="s">
        <v>361</v>
      </c>
      <c r="AN19" s="531" t="s">
        <v>361</v>
      </c>
      <c r="AO19" s="531" t="s">
        <v>361</v>
      </c>
      <c r="AP19" s="531" t="s">
        <v>361</v>
      </c>
      <c r="AQ19" s="531" t="s">
        <v>361</v>
      </c>
      <c r="AR19" s="354"/>
    </row>
    <row r="20" spans="1:44" ht="24.75" customHeight="1" thickBot="1">
      <c r="A20" s="783"/>
      <c r="B20" s="139" t="s">
        <v>147</v>
      </c>
      <c r="C20" s="171">
        <f>+C93</f>
        <v>48</v>
      </c>
      <c r="D20" s="171">
        <f>+D93</f>
        <v>22.5</v>
      </c>
      <c r="E20" s="171">
        <f>+E93</f>
        <v>48</v>
      </c>
      <c r="F20" s="171">
        <f t="shared" ref="F20:AO20" si="15">+F93</f>
        <v>0</v>
      </c>
      <c r="G20" s="171">
        <f t="shared" si="15"/>
        <v>0</v>
      </c>
      <c r="H20" s="171">
        <f t="shared" si="15"/>
        <v>22.5</v>
      </c>
      <c r="I20" s="171">
        <f t="shared" si="15"/>
        <v>22.5</v>
      </c>
      <c r="J20" s="171">
        <f t="shared" si="15"/>
        <v>25</v>
      </c>
      <c r="K20" s="171">
        <f t="shared" si="15"/>
        <v>23</v>
      </c>
      <c r="L20" s="171">
        <f t="shared" si="15"/>
        <v>22.5</v>
      </c>
      <c r="M20" s="171">
        <f t="shared" si="15"/>
        <v>22.5</v>
      </c>
      <c r="N20" s="171">
        <f t="shared" si="15"/>
        <v>22.5</v>
      </c>
      <c r="O20" s="171">
        <f t="shared" si="15"/>
        <v>22.5</v>
      </c>
      <c r="P20" s="171">
        <f t="shared" si="15"/>
        <v>22.5</v>
      </c>
      <c r="Q20" s="171">
        <f t="shared" si="15"/>
        <v>20</v>
      </c>
      <c r="R20" s="171">
        <f t="shared" si="15"/>
        <v>0</v>
      </c>
      <c r="S20" s="171">
        <f t="shared" si="15"/>
        <v>0</v>
      </c>
      <c r="T20" s="171">
        <f t="shared" ref="T20" si="16">+T93</f>
        <v>0</v>
      </c>
      <c r="U20" s="171">
        <f t="shared" si="15"/>
        <v>23</v>
      </c>
      <c r="V20" s="171">
        <f t="shared" si="15"/>
        <v>0</v>
      </c>
      <c r="W20" s="171">
        <f t="shared" si="15"/>
        <v>23</v>
      </c>
      <c r="X20" s="171">
        <f t="shared" si="15"/>
        <v>0</v>
      </c>
      <c r="Y20" s="171">
        <f t="shared" si="15"/>
        <v>0</v>
      </c>
      <c r="Z20" s="171">
        <f t="shared" ref="Z20:AA20" si="17">+Z93</f>
        <v>0</v>
      </c>
      <c r="AA20" s="171">
        <f t="shared" si="17"/>
        <v>0</v>
      </c>
      <c r="AB20" s="171">
        <f t="shared" si="15"/>
        <v>25</v>
      </c>
      <c r="AC20" s="171">
        <f t="shared" si="15"/>
        <v>0</v>
      </c>
      <c r="AD20" s="171">
        <f t="shared" si="15"/>
        <v>23</v>
      </c>
      <c r="AE20" s="171">
        <f t="shared" si="15"/>
        <v>23</v>
      </c>
      <c r="AF20" s="171">
        <f t="shared" si="15"/>
        <v>2</v>
      </c>
      <c r="AG20" s="171">
        <f t="shared" si="15"/>
        <v>0</v>
      </c>
      <c r="AH20" s="171">
        <f t="shared" si="15"/>
        <v>0</v>
      </c>
      <c r="AI20" s="171">
        <f t="shared" si="15"/>
        <v>0</v>
      </c>
      <c r="AJ20" s="171">
        <f t="shared" si="15"/>
        <v>23</v>
      </c>
      <c r="AK20" s="171">
        <f t="shared" si="15"/>
        <v>25</v>
      </c>
      <c r="AL20" s="171">
        <f t="shared" si="15"/>
        <v>23</v>
      </c>
      <c r="AM20" s="171">
        <f t="shared" si="15"/>
        <v>2</v>
      </c>
      <c r="AN20" s="171">
        <f t="shared" si="15"/>
        <v>0</v>
      </c>
      <c r="AO20" s="171">
        <f t="shared" si="15"/>
        <v>0</v>
      </c>
      <c r="AP20" s="171">
        <f>+AP93</f>
        <v>20</v>
      </c>
      <c r="AQ20" s="172">
        <f>+AQ93</f>
        <v>1</v>
      </c>
      <c r="AR20" s="355"/>
    </row>
    <row r="21" spans="1:44" ht="24.75" customHeight="1">
      <c r="A21" s="775" t="s">
        <v>134</v>
      </c>
      <c r="B21" s="590" t="s">
        <v>400</v>
      </c>
      <c r="C21" s="219">
        <v>75</v>
      </c>
      <c r="D21" s="219"/>
      <c r="E21" s="219">
        <v>75</v>
      </c>
      <c r="F21" s="219"/>
      <c r="G21" s="219"/>
      <c r="H21" s="219">
        <v>11</v>
      </c>
      <c r="I21" s="219"/>
      <c r="J21" s="56">
        <v>45</v>
      </c>
      <c r="K21" s="56">
        <v>30</v>
      </c>
      <c r="L21" s="220">
        <v>25</v>
      </c>
      <c r="M21" s="56">
        <v>40</v>
      </c>
      <c r="N21" s="56">
        <v>23</v>
      </c>
      <c r="O21" s="56"/>
      <c r="P21" s="56"/>
      <c r="Q21" s="56">
        <v>15</v>
      </c>
      <c r="R21" s="56">
        <v>8.5</v>
      </c>
      <c r="S21" s="56"/>
      <c r="T21" s="56"/>
      <c r="U21" s="56">
        <v>15</v>
      </c>
      <c r="V21" s="56">
        <v>15</v>
      </c>
      <c r="W21" s="56"/>
      <c r="X21" s="56"/>
      <c r="Y21" s="56"/>
      <c r="Z21" s="56"/>
      <c r="AA21" s="56"/>
      <c r="AB21" s="56">
        <v>44</v>
      </c>
      <c r="AC21" s="56"/>
      <c r="AD21" s="56">
        <v>31</v>
      </c>
      <c r="AE21" s="56">
        <v>31</v>
      </c>
      <c r="AF21" s="56">
        <v>4</v>
      </c>
      <c r="AG21" s="56"/>
      <c r="AH21" s="56"/>
      <c r="AI21" s="56"/>
      <c r="AJ21" s="56">
        <v>5</v>
      </c>
      <c r="AK21" s="56">
        <v>70</v>
      </c>
      <c r="AL21" s="56">
        <v>31</v>
      </c>
      <c r="AM21" s="222">
        <v>4</v>
      </c>
      <c r="AN21" s="57"/>
      <c r="AO21" s="57"/>
      <c r="AP21" s="57"/>
      <c r="AQ21" s="221">
        <v>1</v>
      </c>
      <c r="AR21" s="58"/>
    </row>
    <row r="22" spans="1:44" ht="24.75" customHeight="1" thickBot="1">
      <c r="A22" s="766"/>
      <c r="B22" s="592" t="s">
        <v>401</v>
      </c>
      <c r="C22" s="316">
        <v>9</v>
      </c>
      <c r="D22" s="316"/>
      <c r="E22" s="316">
        <v>9</v>
      </c>
      <c r="F22" s="316"/>
      <c r="G22" s="316"/>
      <c r="H22" s="316"/>
      <c r="I22" s="316"/>
      <c r="J22" s="281">
        <v>9</v>
      </c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>
        <v>9</v>
      </c>
      <c r="AC22" s="281"/>
      <c r="AD22" s="281"/>
      <c r="AE22" s="281"/>
      <c r="AF22" s="281"/>
      <c r="AG22" s="281"/>
      <c r="AH22" s="281"/>
      <c r="AI22" s="281"/>
      <c r="AJ22" s="281"/>
      <c r="AK22" s="281">
        <v>9</v>
      </c>
      <c r="AL22" s="281"/>
      <c r="AM22" s="317"/>
      <c r="AN22" s="297"/>
      <c r="AO22" s="297"/>
      <c r="AP22" s="297"/>
      <c r="AQ22" s="305"/>
      <c r="AR22" s="318"/>
    </row>
    <row r="23" spans="1:44" ht="24.75" customHeight="1" thickTop="1" thickBot="1">
      <c r="A23" s="759"/>
      <c r="B23" s="593" t="s">
        <v>403</v>
      </c>
      <c r="C23" s="180">
        <f>SUM(C21:C22)</f>
        <v>84</v>
      </c>
      <c r="D23" s="180">
        <f t="shared" ref="D23:AQ23" si="18">SUM(D21:D22)</f>
        <v>0</v>
      </c>
      <c r="E23" s="180">
        <f t="shared" si="18"/>
        <v>84</v>
      </c>
      <c r="F23" s="180">
        <f t="shared" si="18"/>
        <v>0</v>
      </c>
      <c r="G23" s="180">
        <f t="shared" si="18"/>
        <v>0</v>
      </c>
      <c r="H23" s="180">
        <f t="shared" si="18"/>
        <v>11</v>
      </c>
      <c r="I23" s="180">
        <f t="shared" si="18"/>
        <v>0</v>
      </c>
      <c r="J23" s="180">
        <f t="shared" si="18"/>
        <v>54</v>
      </c>
      <c r="K23" s="180">
        <f t="shared" si="18"/>
        <v>30</v>
      </c>
      <c r="L23" s="180">
        <f t="shared" si="18"/>
        <v>25</v>
      </c>
      <c r="M23" s="180">
        <f t="shared" si="18"/>
        <v>40</v>
      </c>
      <c r="N23" s="180">
        <f t="shared" si="18"/>
        <v>23</v>
      </c>
      <c r="O23" s="180">
        <f t="shared" si="18"/>
        <v>0</v>
      </c>
      <c r="P23" s="180">
        <f t="shared" si="18"/>
        <v>0</v>
      </c>
      <c r="Q23" s="180">
        <f t="shared" si="18"/>
        <v>15</v>
      </c>
      <c r="R23" s="180">
        <f t="shared" si="18"/>
        <v>8.5</v>
      </c>
      <c r="S23" s="180">
        <f t="shared" si="18"/>
        <v>0</v>
      </c>
      <c r="T23" s="180">
        <f t="shared" ref="T23" si="19">SUM(T21:T22)</f>
        <v>0</v>
      </c>
      <c r="U23" s="180">
        <f t="shared" si="18"/>
        <v>15</v>
      </c>
      <c r="V23" s="180">
        <f t="shared" si="18"/>
        <v>15</v>
      </c>
      <c r="W23" s="180">
        <f t="shared" si="18"/>
        <v>0</v>
      </c>
      <c r="X23" s="180">
        <f t="shared" si="18"/>
        <v>0</v>
      </c>
      <c r="Y23" s="180">
        <f t="shared" si="18"/>
        <v>0</v>
      </c>
      <c r="Z23" s="180">
        <f t="shared" ref="Z23:AA23" si="20">SUM(Z21:Z22)</f>
        <v>0</v>
      </c>
      <c r="AA23" s="180">
        <f t="shared" si="20"/>
        <v>0</v>
      </c>
      <c r="AB23" s="180">
        <f t="shared" si="18"/>
        <v>53</v>
      </c>
      <c r="AC23" s="180">
        <f t="shared" si="18"/>
        <v>0</v>
      </c>
      <c r="AD23" s="180">
        <f t="shared" si="18"/>
        <v>31</v>
      </c>
      <c r="AE23" s="180">
        <f t="shared" si="18"/>
        <v>31</v>
      </c>
      <c r="AF23" s="180">
        <f t="shared" si="18"/>
        <v>4</v>
      </c>
      <c r="AG23" s="180">
        <f t="shared" si="18"/>
        <v>0</v>
      </c>
      <c r="AH23" s="180">
        <f t="shared" si="18"/>
        <v>0</v>
      </c>
      <c r="AI23" s="180">
        <f t="shared" si="18"/>
        <v>0</v>
      </c>
      <c r="AJ23" s="180">
        <f t="shared" si="18"/>
        <v>5</v>
      </c>
      <c r="AK23" s="180">
        <f t="shared" si="18"/>
        <v>79</v>
      </c>
      <c r="AL23" s="180">
        <f t="shared" si="18"/>
        <v>31</v>
      </c>
      <c r="AM23" s="180">
        <f t="shared" si="18"/>
        <v>4</v>
      </c>
      <c r="AN23" s="180">
        <f t="shared" si="18"/>
        <v>0</v>
      </c>
      <c r="AO23" s="180">
        <f t="shared" si="18"/>
        <v>0</v>
      </c>
      <c r="AP23" s="180">
        <f t="shared" si="18"/>
        <v>0</v>
      </c>
      <c r="AQ23" s="182">
        <f t="shared" si="18"/>
        <v>1</v>
      </c>
      <c r="AR23" s="237"/>
    </row>
    <row r="24" spans="1:44" ht="24.75" customHeight="1">
      <c r="A24" s="772" t="s">
        <v>135</v>
      </c>
      <c r="B24" s="590" t="s">
        <v>402</v>
      </c>
      <c r="C24" s="219">
        <v>47</v>
      </c>
      <c r="D24" s="219">
        <v>0</v>
      </c>
      <c r="E24" s="233">
        <v>47</v>
      </c>
      <c r="F24" s="219"/>
      <c r="G24" s="219"/>
      <c r="H24" s="219">
        <v>3</v>
      </c>
      <c r="I24" s="219">
        <v>3</v>
      </c>
      <c r="J24" s="56">
        <v>24</v>
      </c>
      <c r="K24" s="56">
        <v>23</v>
      </c>
      <c r="L24" s="220">
        <v>0</v>
      </c>
      <c r="M24" s="56">
        <v>47</v>
      </c>
      <c r="N24" s="56">
        <v>47</v>
      </c>
      <c r="O24" s="56">
        <v>13</v>
      </c>
      <c r="P24" s="56">
        <v>13</v>
      </c>
      <c r="Q24" s="56">
        <v>14</v>
      </c>
      <c r="R24" s="56">
        <v>1</v>
      </c>
      <c r="S24" s="56">
        <v>13</v>
      </c>
      <c r="T24" s="56">
        <v>13</v>
      </c>
      <c r="U24" s="56">
        <v>15</v>
      </c>
      <c r="V24" s="56">
        <v>8</v>
      </c>
      <c r="W24" s="56">
        <v>15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47</v>
      </c>
      <c r="AE24" s="56"/>
      <c r="AF24" s="56"/>
      <c r="AG24" s="56">
        <v>47</v>
      </c>
      <c r="AH24" s="56">
        <v>4</v>
      </c>
      <c r="AI24" s="56">
        <v>16</v>
      </c>
      <c r="AJ24" s="56">
        <v>31</v>
      </c>
      <c r="AK24" s="56"/>
      <c r="AL24" s="56">
        <v>23</v>
      </c>
      <c r="AM24" s="222">
        <v>1</v>
      </c>
      <c r="AN24" s="57">
        <v>23</v>
      </c>
      <c r="AO24" s="57">
        <v>1</v>
      </c>
      <c r="AP24" s="57">
        <v>23</v>
      </c>
      <c r="AQ24" s="221">
        <v>1</v>
      </c>
      <c r="AR24" s="58"/>
    </row>
    <row r="25" spans="1:44" ht="24.75" customHeight="1">
      <c r="A25" s="773"/>
      <c r="B25" s="591" t="s">
        <v>404</v>
      </c>
      <c r="C25" s="219">
        <v>21</v>
      </c>
      <c r="D25" s="219">
        <v>0</v>
      </c>
      <c r="E25" s="233">
        <v>21</v>
      </c>
      <c r="F25" s="219"/>
      <c r="G25" s="219"/>
      <c r="H25" s="223">
        <v>0</v>
      </c>
      <c r="I25" s="223">
        <v>0</v>
      </c>
      <c r="J25" s="23">
        <v>0</v>
      </c>
      <c r="K25" s="23">
        <v>21</v>
      </c>
      <c r="L25" s="23"/>
      <c r="M25" s="56">
        <v>21</v>
      </c>
      <c r="N25" s="23">
        <v>21</v>
      </c>
      <c r="O25" s="23">
        <v>0</v>
      </c>
      <c r="P25" s="23">
        <v>0</v>
      </c>
      <c r="Q25" s="23">
        <v>11</v>
      </c>
      <c r="R25" s="23">
        <v>0</v>
      </c>
      <c r="S25" s="23">
        <v>11</v>
      </c>
      <c r="T25" s="23">
        <v>0</v>
      </c>
      <c r="U25" s="23">
        <v>4</v>
      </c>
      <c r="V25" s="23">
        <v>6</v>
      </c>
      <c r="W25" s="23">
        <v>0</v>
      </c>
      <c r="X25" s="23">
        <v>1</v>
      </c>
      <c r="Y25" s="23">
        <v>0</v>
      </c>
      <c r="Z25" s="23">
        <v>0</v>
      </c>
      <c r="AA25" s="23">
        <v>0</v>
      </c>
      <c r="AB25" s="23">
        <v>7</v>
      </c>
      <c r="AC25" s="23">
        <v>0</v>
      </c>
      <c r="AD25" s="23">
        <v>14</v>
      </c>
      <c r="AE25" s="23"/>
      <c r="AF25" s="23"/>
      <c r="AG25" s="23">
        <v>14</v>
      </c>
      <c r="AH25" s="23">
        <v>1</v>
      </c>
      <c r="AI25" s="23">
        <v>0</v>
      </c>
      <c r="AJ25" s="23">
        <v>14</v>
      </c>
      <c r="AK25" s="23">
        <v>7</v>
      </c>
      <c r="AL25" s="23">
        <v>14</v>
      </c>
      <c r="AM25" s="225"/>
      <c r="AN25" s="32">
        <v>14</v>
      </c>
      <c r="AO25" s="32"/>
      <c r="AP25" s="32">
        <v>14</v>
      </c>
      <c r="AQ25" s="224"/>
      <c r="AR25" s="240" t="s">
        <v>248</v>
      </c>
    </row>
    <row r="26" spans="1:44" ht="24.75" customHeight="1" thickBot="1">
      <c r="A26" s="773"/>
      <c r="B26" s="592" t="s">
        <v>405</v>
      </c>
      <c r="C26" s="316">
        <v>29</v>
      </c>
      <c r="D26" s="316">
        <v>14</v>
      </c>
      <c r="E26" s="319">
        <v>29</v>
      </c>
      <c r="F26" s="316"/>
      <c r="G26" s="316"/>
      <c r="H26" s="316">
        <v>17</v>
      </c>
      <c r="I26" s="316">
        <v>17</v>
      </c>
      <c r="J26" s="281">
        <v>11</v>
      </c>
      <c r="K26" s="281">
        <v>18</v>
      </c>
      <c r="L26" s="281">
        <v>0</v>
      </c>
      <c r="M26" s="281">
        <v>29</v>
      </c>
      <c r="N26" s="281">
        <v>29</v>
      </c>
      <c r="O26" s="281">
        <v>8</v>
      </c>
      <c r="P26" s="281">
        <v>8</v>
      </c>
      <c r="Q26" s="281">
        <v>8</v>
      </c>
      <c r="R26" s="281">
        <v>1</v>
      </c>
      <c r="S26" s="281">
        <v>8</v>
      </c>
      <c r="T26" s="281">
        <v>5</v>
      </c>
      <c r="U26" s="281">
        <v>3</v>
      </c>
      <c r="V26" s="281">
        <v>2</v>
      </c>
      <c r="W26" s="281">
        <v>17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0</v>
      </c>
      <c r="AD26" s="281">
        <v>29</v>
      </c>
      <c r="AE26" s="281"/>
      <c r="AF26" s="281"/>
      <c r="AG26" s="281">
        <v>29</v>
      </c>
      <c r="AH26" s="281">
        <v>2</v>
      </c>
      <c r="AI26" s="281"/>
      <c r="AJ26" s="281">
        <v>18</v>
      </c>
      <c r="AK26" s="281"/>
      <c r="AL26" s="281">
        <v>18</v>
      </c>
      <c r="AM26" s="317">
        <v>1</v>
      </c>
      <c r="AN26" s="297">
        <v>18</v>
      </c>
      <c r="AO26" s="297">
        <v>1</v>
      </c>
      <c r="AP26" s="297">
        <v>18</v>
      </c>
      <c r="AQ26" s="305">
        <v>1</v>
      </c>
      <c r="AR26" s="320"/>
    </row>
    <row r="27" spans="1:44" ht="24.75" customHeight="1" thickTop="1" thickBot="1">
      <c r="A27" s="774"/>
      <c r="B27" s="593" t="s">
        <v>403</v>
      </c>
      <c r="C27" s="184">
        <f>SUM(C24:C26)</f>
        <v>97</v>
      </c>
      <c r="D27" s="180">
        <f t="shared" ref="D27:AQ27" si="21">SUM(D24:D26)</f>
        <v>14</v>
      </c>
      <c r="E27" s="184">
        <f t="shared" si="21"/>
        <v>97</v>
      </c>
      <c r="F27" s="180">
        <f t="shared" si="21"/>
        <v>0</v>
      </c>
      <c r="G27" s="180">
        <f t="shared" si="21"/>
        <v>0</v>
      </c>
      <c r="H27" s="184">
        <f t="shared" si="21"/>
        <v>20</v>
      </c>
      <c r="I27" s="184">
        <f t="shared" si="21"/>
        <v>20</v>
      </c>
      <c r="J27" s="184">
        <f t="shared" si="21"/>
        <v>35</v>
      </c>
      <c r="K27" s="184">
        <f t="shared" si="21"/>
        <v>62</v>
      </c>
      <c r="L27" s="184">
        <f t="shared" si="21"/>
        <v>0</v>
      </c>
      <c r="M27" s="184">
        <f t="shared" si="21"/>
        <v>97</v>
      </c>
      <c r="N27" s="180">
        <f t="shared" si="21"/>
        <v>97</v>
      </c>
      <c r="O27" s="180">
        <f t="shared" si="21"/>
        <v>21</v>
      </c>
      <c r="P27" s="180">
        <f t="shared" si="21"/>
        <v>21</v>
      </c>
      <c r="Q27" s="184">
        <f t="shared" si="21"/>
        <v>33</v>
      </c>
      <c r="R27" s="180">
        <f t="shared" si="21"/>
        <v>2</v>
      </c>
      <c r="S27" s="180">
        <f t="shared" si="21"/>
        <v>32</v>
      </c>
      <c r="T27" s="180">
        <f t="shared" ref="T27" si="22">SUM(T24:T26)</f>
        <v>18</v>
      </c>
      <c r="U27" s="184">
        <f t="shared" si="21"/>
        <v>22</v>
      </c>
      <c r="V27" s="184">
        <f t="shared" si="21"/>
        <v>16</v>
      </c>
      <c r="W27" s="184">
        <f t="shared" si="21"/>
        <v>32</v>
      </c>
      <c r="X27" s="180">
        <f t="shared" si="21"/>
        <v>1</v>
      </c>
      <c r="Y27" s="180">
        <f t="shared" si="21"/>
        <v>0</v>
      </c>
      <c r="Z27" s="180">
        <f t="shared" ref="Z27:AA27" si="23">SUM(Z24:Z26)</f>
        <v>0</v>
      </c>
      <c r="AA27" s="180">
        <f t="shared" si="23"/>
        <v>0</v>
      </c>
      <c r="AB27" s="184">
        <f t="shared" si="21"/>
        <v>7</v>
      </c>
      <c r="AC27" s="180">
        <f t="shared" si="21"/>
        <v>0</v>
      </c>
      <c r="AD27" s="184">
        <f t="shared" si="21"/>
        <v>90</v>
      </c>
      <c r="AE27" s="184">
        <f t="shared" si="21"/>
        <v>0</v>
      </c>
      <c r="AF27" s="180">
        <f t="shared" si="21"/>
        <v>0</v>
      </c>
      <c r="AG27" s="184">
        <f t="shared" si="21"/>
        <v>90</v>
      </c>
      <c r="AH27" s="180">
        <f t="shared" si="21"/>
        <v>7</v>
      </c>
      <c r="AI27" s="180">
        <f t="shared" si="21"/>
        <v>16</v>
      </c>
      <c r="AJ27" s="184">
        <f t="shared" si="21"/>
        <v>63</v>
      </c>
      <c r="AK27" s="184">
        <f t="shared" si="21"/>
        <v>7</v>
      </c>
      <c r="AL27" s="184">
        <f t="shared" si="21"/>
        <v>55</v>
      </c>
      <c r="AM27" s="184">
        <f t="shared" si="21"/>
        <v>2</v>
      </c>
      <c r="AN27" s="184">
        <f t="shared" si="21"/>
        <v>55</v>
      </c>
      <c r="AO27" s="184">
        <f t="shared" si="21"/>
        <v>2</v>
      </c>
      <c r="AP27" s="184">
        <f t="shared" si="21"/>
        <v>55</v>
      </c>
      <c r="AQ27" s="190">
        <f t="shared" si="21"/>
        <v>2</v>
      </c>
      <c r="AR27" s="237"/>
    </row>
    <row r="28" spans="1:44" ht="24.75" customHeight="1">
      <c r="A28" s="758" t="s">
        <v>136</v>
      </c>
      <c r="B28" s="590" t="s">
        <v>406</v>
      </c>
      <c r="C28" s="219">
        <v>80</v>
      </c>
      <c r="D28" s="219"/>
      <c r="E28" s="233">
        <v>80</v>
      </c>
      <c r="F28" s="219"/>
      <c r="G28" s="219"/>
      <c r="H28" s="219">
        <v>8</v>
      </c>
      <c r="I28" s="219">
        <v>8</v>
      </c>
      <c r="J28" s="56">
        <v>7</v>
      </c>
      <c r="K28" s="56">
        <v>9</v>
      </c>
      <c r="L28" s="220">
        <v>8</v>
      </c>
      <c r="M28" s="56">
        <v>8</v>
      </c>
      <c r="N28" s="56">
        <v>2</v>
      </c>
      <c r="O28" s="56"/>
      <c r="P28" s="56"/>
      <c r="Q28" s="56">
        <v>8</v>
      </c>
      <c r="R28" s="56">
        <v>3</v>
      </c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>
        <v>9</v>
      </c>
      <c r="AE28" s="56">
        <v>9</v>
      </c>
      <c r="AF28" s="56">
        <v>2</v>
      </c>
      <c r="AG28" s="56"/>
      <c r="AH28" s="56"/>
      <c r="AI28" s="56">
        <v>80</v>
      </c>
      <c r="AJ28" s="56"/>
      <c r="AK28" s="56"/>
      <c r="AL28" s="56">
        <v>45</v>
      </c>
      <c r="AM28" s="222">
        <v>4</v>
      </c>
      <c r="AN28" s="57"/>
      <c r="AO28" s="57"/>
      <c r="AP28" s="57"/>
      <c r="AQ28" s="221"/>
      <c r="AR28" s="58"/>
    </row>
    <row r="29" spans="1:44" ht="24.75" customHeight="1">
      <c r="A29" s="766"/>
      <c r="B29" s="591" t="s">
        <v>407</v>
      </c>
      <c r="C29" s="219">
        <v>21</v>
      </c>
      <c r="D29" s="219"/>
      <c r="E29" s="233">
        <v>21</v>
      </c>
      <c r="F29" s="219"/>
      <c r="G29" s="219"/>
      <c r="H29" s="223">
        <v>3</v>
      </c>
      <c r="I29" s="223">
        <v>3</v>
      </c>
      <c r="J29" s="23">
        <v>3</v>
      </c>
      <c r="K29" s="23">
        <v>3</v>
      </c>
      <c r="L29" s="23">
        <v>3</v>
      </c>
      <c r="M29" s="56">
        <v>3</v>
      </c>
      <c r="N29" s="23">
        <v>2</v>
      </c>
      <c r="O29" s="23"/>
      <c r="P29" s="23"/>
      <c r="Q29" s="23">
        <v>4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>
        <v>3</v>
      </c>
      <c r="AE29" s="23">
        <v>3</v>
      </c>
      <c r="AF29" s="23">
        <v>1</v>
      </c>
      <c r="AG29" s="23"/>
      <c r="AH29" s="23"/>
      <c r="AI29" s="23">
        <v>16</v>
      </c>
      <c r="AJ29" s="23">
        <v>5</v>
      </c>
      <c r="AK29" s="23"/>
      <c r="AL29" s="23">
        <v>2</v>
      </c>
      <c r="AM29" s="225">
        <v>2</v>
      </c>
      <c r="AN29" s="32"/>
      <c r="AO29" s="32"/>
      <c r="AP29" s="32"/>
      <c r="AQ29" s="224"/>
      <c r="AR29" s="59"/>
    </row>
    <row r="30" spans="1:44" ht="24.75" customHeight="1" thickBot="1">
      <c r="A30" s="766"/>
      <c r="B30" s="592" t="s">
        <v>408</v>
      </c>
      <c r="C30" s="316">
        <v>13</v>
      </c>
      <c r="D30" s="316"/>
      <c r="E30" s="319">
        <v>13</v>
      </c>
      <c r="F30" s="316"/>
      <c r="G30" s="316"/>
      <c r="H30" s="316">
        <v>3</v>
      </c>
      <c r="I30" s="316">
        <v>3</v>
      </c>
      <c r="J30" s="281">
        <v>3</v>
      </c>
      <c r="K30" s="281">
        <v>1</v>
      </c>
      <c r="L30" s="281">
        <v>3</v>
      </c>
      <c r="M30" s="281">
        <v>3</v>
      </c>
      <c r="N30" s="281"/>
      <c r="O30" s="281"/>
      <c r="P30" s="281"/>
      <c r="Q30" s="281">
        <v>5</v>
      </c>
      <c r="R30" s="281">
        <v>3</v>
      </c>
      <c r="S30" s="281"/>
      <c r="T30" s="281"/>
      <c r="U30" s="281">
        <v>3</v>
      </c>
      <c r="V30" s="281"/>
      <c r="W30" s="281"/>
      <c r="X30" s="281">
        <v>3</v>
      </c>
      <c r="Y30" s="281"/>
      <c r="Z30" s="281"/>
      <c r="AA30" s="281"/>
      <c r="AB30" s="281"/>
      <c r="AC30" s="281"/>
      <c r="AD30" s="281">
        <v>4</v>
      </c>
      <c r="AE30" s="281">
        <v>4</v>
      </c>
      <c r="AF30" s="281">
        <v>1</v>
      </c>
      <c r="AG30" s="281"/>
      <c r="AH30" s="281"/>
      <c r="AI30" s="281">
        <v>10</v>
      </c>
      <c r="AJ30" s="281">
        <v>3</v>
      </c>
      <c r="AK30" s="281"/>
      <c r="AL30" s="281">
        <v>3</v>
      </c>
      <c r="AM30" s="317">
        <v>2</v>
      </c>
      <c r="AN30" s="297"/>
      <c r="AO30" s="297"/>
      <c r="AP30" s="297"/>
      <c r="AQ30" s="305"/>
      <c r="AR30" s="318"/>
    </row>
    <row r="31" spans="1:44" ht="24.75" customHeight="1" thickTop="1" thickBot="1">
      <c r="A31" s="759"/>
      <c r="B31" s="593" t="s">
        <v>403</v>
      </c>
      <c r="C31" s="180">
        <f>SUM(C28:C30)</f>
        <v>114</v>
      </c>
      <c r="D31" s="180">
        <f t="shared" ref="D31:AQ31" si="24">SUM(D28:D30)</f>
        <v>0</v>
      </c>
      <c r="E31" s="180">
        <f t="shared" si="24"/>
        <v>114</v>
      </c>
      <c r="F31" s="180">
        <f t="shared" si="24"/>
        <v>0</v>
      </c>
      <c r="G31" s="180">
        <f t="shared" si="24"/>
        <v>0</v>
      </c>
      <c r="H31" s="180">
        <f t="shared" si="24"/>
        <v>14</v>
      </c>
      <c r="I31" s="180">
        <f t="shared" si="24"/>
        <v>14</v>
      </c>
      <c r="J31" s="180">
        <f t="shared" si="24"/>
        <v>13</v>
      </c>
      <c r="K31" s="180">
        <f t="shared" si="24"/>
        <v>13</v>
      </c>
      <c r="L31" s="180">
        <f t="shared" si="24"/>
        <v>14</v>
      </c>
      <c r="M31" s="180">
        <f t="shared" si="24"/>
        <v>14</v>
      </c>
      <c r="N31" s="180">
        <f t="shared" si="24"/>
        <v>4</v>
      </c>
      <c r="O31" s="180">
        <f t="shared" si="24"/>
        <v>0</v>
      </c>
      <c r="P31" s="180">
        <f t="shared" si="24"/>
        <v>0</v>
      </c>
      <c r="Q31" s="180">
        <f t="shared" si="24"/>
        <v>17</v>
      </c>
      <c r="R31" s="180">
        <f t="shared" si="24"/>
        <v>6</v>
      </c>
      <c r="S31" s="180">
        <f t="shared" si="24"/>
        <v>0</v>
      </c>
      <c r="T31" s="180">
        <f t="shared" ref="T31" si="25">SUM(T28:T30)</f>
        <v>0</v>
      </c>
      <c r="U31" s="180">
        <f t="shared" si="24"/>
        <v>3</v>
      </c>
      <c r="V31" s="180">
        <f t="shared" si="24"/>
        <v>0</v>
      </c>
      <c r="W31" s="180">
        <f t="shared" si="24"/>
        <v>0</v>
      </c>
      <c r="X31" s="180">
        <f t="shared" si="24"/>
        <v>3</v>
      </c>
      <c r="Y31" s="180">
        <f t="shared" si="24"/>
        <v>0</v>
      </c>
      <c r="Z31" s="180">
        <f t="shared" ref="Z31:AA31" si="26">SUM(Z28:Z30)</f>
        <v>0</v>
      </c>
      <c r="AA31" s="180">
        <f t="shared" si="26"/>
        <v>0</v>
      </c>
      <c r="AB31" s="181">
        <f t="shared" si="24"/>
        <v>0</v>
      </c>
      <c r="AC31" s="180">
        <f t="shared" si="24"/>
        <v>0</v>
      </c>
      <c r="AD31" s="180">
        <f t="shared" si="24"/>
        <v>16</v>
      </c>
      <c r="AE31" s="180">
        <f t="shared" si="24"/>
        <v>16</v>
      </c>
      <c r="AF31" s="180">
        <f t="shared" si="24"/>
        <v>4</v>
      </c>
      <c r="AG31" s="180">
        <f t="shared" si="24"/>
        <v>0</v>
      </c>
      <c r="AH31" s="180">
        <f t="shared" si="24"/>
        <v>0</v>
      </c>
      <c r="AI31" s="181">
        <f t="shared" si="24"/>
        <v>106</v>
      </c>
      <c r="AJ31" s="180">
        <f t="shared" si="24"/>
        <v>8</v>
      </c>
      <c r="AK31" s="180">
        <f t="shared" si="24"/>
        <v>0</v>
      </c>
      <c r="AL31" s="180">
        <f t="shared" si="24"/>
        <v>50</v>
      </c>
      <c r="AM31" s="180">
        <f t="shared" si="24"/>
        <v>8</v>
      </c>
      <c r="AN31" s="180">
        <f t="shared" si="24"/>
        <v>0</v>
      </c>
      <c r="AO31" s="180">
        <f t="shared" si="24"/>
        <v>0</v>
      </c>
      <c r="AP31" s="180">
        <f t="shared" si="24"/>
        <v>0</v>
      </c>
      <c r="AQ31" s="182">
        <f t="shared" si="24"/>
        <v>0</v>
      </c>
      <c r="AR31" s="237"/>
    </row>
    <row r="32" spans="1:44" ht="24.75" customHeight="1" thickBot="1">
      <c r="A32" s="758" t="s">
        <v>137</v>
      </c>
      <c r="B32" s="594" t="s">
        <v>409</v>
      </c>
      <c r="C32" s="321">
        <v>144</v>
      </c>
      <c r="D32" s="321">
        <v>29</v>
      </c>
      <c r="E32" s="322">
        <v>144</v>
      </c>
      <c r="F32" s="323">
        <v>0</v>
      </c>
      <c r="G32" s="323">
        <v>0</v>
      </c>
      <c r="H32" s="321">
        <v>18.899999999999999</v>
      </c>
      <c r="I32" s="321">
        <v>18.899999999999999</v>
      </c>
      <c r="J32" s="292">
        <v>18.899999999999999</v>
      </c>
      <c r="K32" s="292">
        <v>46.7</v>
      </c>
      <c r="L32" s="324">
        <v>0</v>
      </c>
      <c r="M32" s="292">
        <v>63.2</v>
      </c>
      <c r="N32" s="292">
        <v>44.300000000000004</v>
      </c>
      <c r="O32" s="292">
        <v>26.1</v>
      </c>
      <c r="P32" s="292">
        <v>26.1</v>
      </c>
      <c r="Q32" s="292">
        <v>61.300000000000004</v>
      </c>
      <c r="R32" s="292">
        <v>0.1</v>
      </c>
      <c r="S32" s="292">
        <v>61.300000000000004</v>
      </c>
      <c r="T32" s="292">
        <v>36.200000000000003</v>
      </c>
      <c r="U32" s="292">
        <v>0</v>
      </c>
      <c r="V32" s="292">
        <v>30.4</v>
      </c>
      <c r="W32" s="325">
        <v>3.1999999999999997</v>
      </c>
      <c r="X32" s="325">
        <v>0</v>
      </c>
      <c r="Y32" s="325">
        <v>0</v>
      </c>
      <c r="Z32" s="325">
        <v>0</v>
      </c>
      <c r="AA32" s="325">
        <v>0</v>
      </c>
      <c r="AB32" s="292">
        <v>81</v>
      </c>
      <c r="AC32" s="292">
        <v>0</v>
      </c>
      <c r="AD32" s="292">
        <v>63.2</v>
      </c>
      <c r="AE32" s="292">
        <v>63.2</v>
      </c>
      <c r="AF32" s="292">
        <v>5</v>
      </c>
      <c r="AG32" s="292">
        <v>0</v>
      </c>
      <c r="AH32" s="292">
        <v>0</v>
      </c>
      <c r="AI32" s="292">
        <v>54</v>
      </c>
      <c r="AJ32" s="292">
        <v>63.2</v>
      </c>
      <c r="AK32" s="292">
        <v>27</v>
      </c>
      <c r="AL32" s="292">
        <v>63.2</v>
      </c>
      <c r="AM32" s="326">
        <v>5</v>
      </c>
      <c r="AN32" s="327">
        <v>63.2</v>
      </c>
      <c r="AO32" s="327">
        <v>1</v>
      </c>
      <c r="AP32" s="327">
        <v>63.2</v>
      </c>
      <c r="AQ32" s="294">
        <v>1</v>
      </c>
      <c r="AR32" s="328"/>
    </row>
    <row r="33" spans="1:44" ht="24.75" customHeight="1" thickTop="1" thickBot="1">
      <c r="A33" s="759"/>
      <c r="B33" s="593" t="s">
        <v>403</v>
      </c>
      <c r="C33" s="180">
        <f>+C32</f>
        <v>144</v>
      </c>
      <c r="D33" s="180">
        <f t="shared" ref="D33:AQ33" si="27">+D32</f>
        <v>29</v>
      </c>
      <c r="E33" s="180">
        <f t="shared" si="27"/>
        <v>144</v>
      </c>
      <c r="F33" s="180">
        <f t="shared" si="27"/>
        <v>0</v>
      </c>
      <c r="G33" s="180">
        <f t="shared" si="27"/>
        <v>0</v>
      </c>
      <c r="H33" s="180">
        <f t="shared" si="27"/>
        <v>18.899999999999999</v>
      </c>
      <c r="I33" s="180">
        <f t="shared" si="27"/>
        <v>18.899999999999999</v>
      </c>
      <c r="J33" s="180">
        <f t="shared" si="27"/>
        <v>18.899999999999999</v>
      </c>
      <c r="K33" s="180">
        <f t="shared" si="27"/>
        <v>46.7</v>
      </c>
      <c r="L33" s="180">
        <f t="shared" si="27"/>
        <v>0</v>
      </c>
      <c r="M33" s="180">
        <f t="shared" si="27"/>
        <v>63.2</v>
      </c>
      <c r="N33" s="180">
        <f t="shared" si="27"/>
        <v>44.300000000000004</v>
      </c>
      <c r="O33" s="180">
        <f t="shared" si="27"/>
        <v>26.1</v>
      </c>
      <c r="P33" s="180">
        <f t="shared" si="27"/>
        <v>26.1</v>
      </c>
      <c r="Q33" s="180">
        <f t="shared" si="27"/>
        <v>61.300000000000004</v>
      </c>
      <c r="R33" s="180">
        <f t="shared" si="27"/>
        <v>0.1</v>
      </c>
      <c r="S33" s="180">
        <f t="shared" si="27"/>
        <v>61.300000000000004</v>
      </c>
      <c r="T33" s="180">
        <f t="shared" ref="T33" si="28">+T32</f>
        <v>36.200000000000003</v>
      </c>
      <c r="U33" s="180">
        <f t="shared" si="27"/>
        <v>0</v>
      </c>
      <c r="V33" s="180">
        <f t="shared" si="27"/>
        <v>30.4</v>
      </c>
      <c r="W33" s="180">
        <f t="shared" si="27"/>
        <v>3.1999999999999997</v>
      </c>
      <c r="X33" s="180">
        <f t="shared" si="27"/>
        <v>0</v>
      </c>
      <c r="Y33" s="180">
        <f t="shared" si="27"/>
        <v>0</v>
      </c>
      <c r="Z33" s="180">
        <f t="shared" ref="Z33:AA33" si="29">+Z32</f>
        <v>0</v>
      </c>
      <c r="AA33" s="180">
        <f t="shared" si="29"/>
        <v>0</v>
      </c>
      <c r="AB33" s="180">
        <f t="shared" si="27"/>
        <v>81</v>
      </c>
      <c r="AC33" s="180">
        <f t="shared" si="27"/>
        <v>0</v>
      </c>
      <c r="AD33" s="180">
        <f t="shared" si="27"/>
        <v>63.2</v>
      </c>
      <c r="AE33" s="180">
        <f t="shared" si="27"/>
        <v>63.2</v>
      </c>
      <c r="AF33" s="180">
        <f t="shared" si="27"/>
        <v>5</v>
      </c>
      <c r="AG33" s="180">
        <f t="shared" si="27"/>
        <v>0</v>
      </c>
      <c r="AH33" s="180">
        <f t="shared" si="27"/>
        <v>0</v>
      </c>
      <c r="AI33" s="180">
        <f t="shared" si="27"/>
        <v>54</v>
      </c>
      <c r="AJ33" s="180">
        <f t="shared" si="27"/>
        <v>63.2</v>
      </c>
      <c r="AK33" s="180">
        <f t="shared" si="27"/>
        <v>27</v>
      </c>
      <c r="AL33" s="180">
        <f t="shared" si="27"/>
        <v>63.2</v>
      </c>
      <c r="AM33" s="180">
        <f t="shared" si="27"/>
        <v>5</v>
      </c>
      <c r="AN33" s="180">
        <f t="shared" si="27"/>
        <v>63.2</v>
      </c>
      <c r="AO33" s="180">
        <f t="shared" si="27"/>
        <v>1</v>
      </c>
      <c r="AP33" s="180">
        <f t="shared" si="27"/>
        <v>63.2</v>
      </c>
      <c r="AQ33" s="182">
        <f t="shared" si="27"/>
        <v>1</v>
      </c>
      <c r="AR33" s="237"/>
    </row>
    <row r="34" spans="1:44" ht="24.75" customHeight="1">
      <c r="A34" s="758" t="s">
        <v>138</v>
      </c>
      <c r="B34" s="590" t="s">
        <v>410</v>
      </c>
      <c r="C34" s="219">
        <v>43</v>
      </c>
      <c r="D34" s="219">
        <v>9</v>
      </c>
      <c r="E34" s="233">
        <v>43</v>
      </c>
      <c r="F34" s="219">
        <v>0</v>
      </c>
      <c r="G34" s="219">
        <v>0</v>
      </c>
      <c r="H34" s="219">
        <v>15</v>
      </c>
      <c r="I34" s="219">
        <v>8</v>
      </c>
      <c r="J34" s="56">
        <v>32</v>
      </c>
      <c r="K34" s="56">
        <v>11</v>
      </c>
      <c r="L34" s="220">
        <v>15</v>
      </c>
      <c r="M34" s="56">
        <v>22</v>
      </c>
      <c r="N34" s="56">
        <v>14</v>
      </c>
      <c r="O34" s="56">
        <v>6</v>
      </c>
      <c r="P34" s="56">
        <v>6</v>
      </c>
      <c r="Q34" s="56">
        <v>26</v>
      </c>
      <c r="R34" s="56">
        <v>2</v>
      </c>
      <c r="S34" s="56">
        <v>1</v>
      </c>
      <c r="T34" s="56">
        <v>1</v>
      </c>
      <c r="U34" s="56">
        <v>4</v>
      </c>
      <c r="V34" s="56">
        <v>4</v>
      </c>
      <c r="W34" s="56">
        <v>8</v>
      </c>
      <c r="X34" s="56">
        <v>11</v>
      </c>
      <c r="Y34" s="56">
        <v>0</v>
      </c>
      <c r="Z34" s="56">
        <v>0</v>
      </c>
      <c r="AA34" s="56">
        <v>0</v>
      </c>
      <c r="AB34" s="56">
        <v>29</v>
      </c>
      <c r="AC34" s="56">
        <v>0</v>
      </c>
      <c r="AD34" s="56">
        <v>14</v>
      </c>
      <c r="AE34" s="56">
        <v>14</v>
      </c>
      <c r="AF34" s="56">
        <v>2</v>
      </c>
      <c r="AG34" s="56">
        <v>0</v>
      </c>
      <c r="AH34" s="56">
        <v>0</v>
      </c>
      <c r="AI34" s="56">
        <v>29</v>
      </c>
      <c r="AJ34" s="56">
        <v>14</v>
      </c>
      <c r="AK34" s="56">
        <v>0</v>
      </c>
      <c r="AL34" s="56">
        <v>14</v>
      </c>
      <c r="AM34" s="222">
        <v>1</v>
      </c>
      <c r="AN34" s="57">
        <v>14</v>
      </c>
      <c r="AO34" s="57">
        <v>1</v>
      </c>
      <c r="AP34" s="57">
        <v>14</v>
      </c>
      <c r="AQ34" s="221">
        <v>1</v>
      </c>
      <c r="AR34" s="58"/>
    </row>
    <row r="35" spans="1:44" ht="24.75" customHeight="1">
      <c r="A35" s="766"/>
      <c r="B35" s="591" t="s">
        <v>411</v>
      </c>
      <c r="C35" s="219">
        <v>12</v>
      </c>
      <c r="D35" s="219">
        <v>0</v>
      </c>
      <c r="E35" s="233">
        <v>12</v>
      </c>
      <c r="F35" s="219">
        <v>0</v>
      </c>
      <c r="G35" s="219">
        <v>0</v>
      </c>
      <c r="H35" s="223">
        <v>4</v>
      </c>
      <c r="I35" s="223">
        <v>2</v>
      </c>
      <c r="J35" s="23">
        <v>11</v>
      </c>
      <c r="K35" s="23">
        <v>1</v>
      </c>
      <c r="L35" s="23">
        <v>3</v>
      </c>
      <c r="M35" s="56">
        <v>8</v>
      </c>
      <c r="N35" s="23">
        <v>6</v>
      </c>
      <c r="O35" s="23">
        <v>2</v>
      </c>
      <c r="P35" s="23">
        <v>2</v>
      </c>
      <c r="Q35" s="23">
        <v>8</v>
      </c>
      <c r="R35" s="23">
        <v>1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4</v>
      </c>
      <c r="Y35" s="23">
        <v>0</v>
      </c>
      <c r="Z35" s="23">
        <v>0</v>
      </c>
      <c r="AA35" s="23">
        <v>0</v>
      </c>
      <c r="AB35" s="23">
        <v>9</v>
      </c>
      <c r="AC35" s="23">
        <v>0</v>
      </c>
      <c r="AD35" s="23">
        <v>3</v>
      </c>
      <c r="AE35" s="23">
        <v>3</v>
      </c>
      <c r="AF35" s="23">
        <v>0</v>
      </c>
      <c r="AG35" s="23">
        <v>0</v>
      </c>
      <c r="AH35" s="23">
        <v>0</v>
      </c>
      <c r="AI35" s="23">
        <v>9</v>
      </c>
      <c r="AJ35" s="23">
        <v>3</v>
      </c>
      <c r="AK35" s="23">
        <v>0</v>
      </c>
      <c r="AL35" s="23">
        <v>3</v>
      </c>
      <c r="AM35" s="225">
        <v>0</v>
      </c>
      <c r="AN35" s="32">
        <v>3</v>
      </c>
      <c r="AO35" s="32">
        <v>0</v>
      </c>
      <c r="AP35" s="32">
        <v>3</v>
      </c>
      <c r="AQ35" s="224">
        <v>0</v>
      </c>
      <c r="AR35" s="240" t="s">
        <v>338</v>
      </c>
    </row>
    <row r="36" spans="1:44" ht="24.75" customHeight="1" thickBot="1">
      <c r="A36" s="766"/>
      <c r="B36" s="592" t="s">
        <v>412</v>
      </c>
      <c r="C36" s="316">
        <v>12</v>
      </c>
      <c r="D36" s="316">
        <v>0</v>
      </c>
      <c r="E36" s="319">
        <v>12</v>
      </c>
      <c r="F36" s="316">
        <v>0</v>
      </c>
      <c r="G36" s="316">
        <v>0</v>
      </c>
      <c r="H36" s="316">
        <v>3</v>
      </c>
      <c r="I36" s="316">
        <v>1</v>
      </c>
      <c r="J36" s="281">
        <v>12</v>
      </c>
      <c r="K36" s="281">
        <v>0</v>
      </c>
      <c r="L36" s="281">
        <v>2</v>
      </c>
      <c r="M36" s="281">
        <v>6</v>
      </c>
      <c r="N36" s="281">
        <v>1</v>
      </c>
      <c r="O36" s="281">
        <v>0</v>
      </c>
      <c r="P36" s="281">
        <v>0</v>
      </c>
      <c r="Q36" s="281">
        <v>7</v>
      </c>
      <c r="R36" s="281">
        <v>1</v>
      </c>
      <c r="S36" s="281">
        <v>0</v>
      </c>
      <c r="T36" s="281">
        <v>0</v>
      </c>
      <c r="U36" s="281">
        <v>0</v>
      </c>
      <c r="V36" s="281">
        <v>0</v>
      </c>
      <c r="W36" s="281">
        <v>0</v>
      </c>
      <c r="X36" s="281">
        <v>2</v>
      </c>
      <c r="Y36" s="281">
        <v>0</v>
      </c>
      <c r="Z36" s="281">
        <v>0</v>
      </c>
      <c r="AA36" s="281">
        <v>0</v>
      </c>
      <c r="AB36" s="281">
        <v>12</v>
      </c>
      <c r="AC36" s="281">
        <v>0</v>
      </c>
      <c r="AD36" s="281">
        <v>0</v>
      </c>
      <c r="AE36" s="281">
        <v>0</v>
      </c>
      <c r="AF36" s="281">
        <v>0</v>
      </c>
      <c r="AG36" s="281">
        <v>0</v>
      </c>
      <c r="AH36" s="281">
        <v>0</v>
      </c>
      <c r="AI36" s="281">
        <v>12</v>
      </c>
      <c r="AJ36" s="281">
        <v>0</v>
      </c>
      <c r="AK36" s="281">
        <v>0</v>
      </c>
      <c r="AL36" s="281">
        <v>0</v>
      </c>
      <c r="AM36" s="317">
        <v>0</v>
      </c>
      <c r="AN36" s="297">
        <v>0</v>
      </c>
      <c r="AO36" s="297">
        <v>0</v>
      </c>
      <c r="AP36" s="297">
        <v>0</v>
      </c>
      <c r="AQ36" s="305">
        <v>0</v>
      </c>
      <c r="AR36" s="318"/>
    </row>
    <row r="37" spans="1:44" ht="24.75" customHeight="1" thickTop="1" thickBot="1">
      <c r="A37" s="759"/>
      <c r="B37" s="593" t="s">
        <v>403</v>
      </c>
      <c r="C37" s="184">
        <f>SUM(C34:C36)</f>
        <v>67</v>
      </c>
      <c r="D37" s="184">
        <f t="shared" ref="D37:AQ37" si="30">SUM(D34:D36)</f>
        <v>9</v>
      </c>
      <c r="E37" s="184">
        <f t="shared" si="30"/>
        <v>67</v>
      </c>
      <c r="F37" s="184">
        <f t="shared" si="30"/>
        <v>0</v>
      </c>
      <c r="G37" s="184">
        <f t="shared" si="30"/>
        <v>0</v>
      </c>
      <c r="H37" s="184">
        <f t="shared" si="30"/>
        <v>22</v>
      </c>
      <c r="I37" s="184">
        <f t="shared" si="30"/>
        <v>11</v>
      </c>
      <c r="J37" s="184">
        <f t="shared" si="30"/>
        <v>55</v>
      </c>
      <c r="K37" s="184">
        <f t="shared" si="30"/>
        <v>12</v>
      </c>
      <c r="L37" s="184">
        <f t="shared" si="30"/>
        <v>20</v>
      </c>
      <c r="M37" s="184">
        <f t="shared" si="30"/>
        <v>36</v>
      </c>
      <c r="N37" s="184">
        <f t="shared" si="30"/>
        <v>21</v>
      </c>
      <c r="O37" s="184">
        <f t="shared" si="30"/>
        <v>8</v>
      </c>
      <c r="P37" s="184">
        <f t="shared" si="30"/>
        <v>8</v>
      </c>
      <c r="Q37" s="184">
        <f t="shared" si="30"/>
        <v>41</v>
      </c>
      <c r="R37" s="184">
        <f t="shared" si="30"/>
        <v>4</v>
      </c>
      <c r="S37" s="184">
        <f t="shared" si="30"/>
        <v>1</v>
      </c>
      <c r="T37" s="184">
        <f t="shared" ref="T37" si="31">SUM(T34:T36)</f>
        <v>1</v>
      </c>
      <c r="U37" s="184">
        <f t="shared" si="30"/>
        <v>4</v>
      </c>
      <c r="V37" s="184">
        <f t="shared" si="30"/>
        <v>4</v>
      </c>
      <c r="W37" s="184">
        <f t="shared" si="30"/>
        <v>8</v>
      </c>
      <c r="X37" s="184">
        <f t="shared" si="30"/>
        <v>17</v>
      </c>
      <c r="Y37" s="184">
        <f t="shared" si="30"/>
        <v>0</v>
      </c>
      <c r="Z37" s="184">
        <f t="shared" ref="Z37:AA37" si="32">SUM(Z34:Z36)</f>
        <v>0</v>
      </c>
      <c r="AA37" s="184">
        <f t="shared" si="32"/>
        <v>0</v>
      </c>
      <c r="AB37" s="184">
        <f t="shared" si="30"/>
        <v>50</v>
      </c>
      <c r="AC37" s="184">
        <f t="shared" si="30"/>
        <v>0</v>
      </c>
      <c r="AD37" s="184">
        <f t="shared" si="30"/>
        <v>17</v>
      </c>
      <c r="AE37" s="184">
        <f t="shared" si="30"/>
        <v>17</v>
      </c>
      <c r="AF37" s="184">
        <f t="shared" si="30"/>
        <v>2</v>
      </c>
      <c r="AG37" s="184">
        <f t="shared" si="30"/>
        <v>0</v>
      </c>
      <c r="AH37" s="184">
        <f t="shared" si="30"/>
        <v>0</v>
      </c>
      <c r="AI37" s="184">
        <f t="shared" si="30"/>
        <v>50</v>
      </c>
      <c r="AJ37" s="184">
        <f t="shared" si="30"/>
        <v>17</v>
      </c>
      <c r="AK37" s="184">
        <f t="shared" si="30"/>
        <v>0</v>
      </c>
      <c r="AL37" s="184">
        <f t="shared" si="30"/>
        <v>17</v>
      </c>
      <c r="AM37" s="184">
        <f t="shared" si="30"/>
        <v>1</v>
      </c>
      <c r="AN37" s="184">
        <f t="shared" si="30"/>
        <v>17</v>
      </c>
      <c r="AO37" s="184">
        <f t="shared" si="30"/>
        <v>1</v>
      </c>
      <c r="AP37" s="184">
        <f t="shared" si="30"/>
        <v>17</v>
      </c>
      <c r="AQ37" s="190">
        <f t="shared" si="30"/>
        <v>1</v>
      </c>
      <c r="AR37" s="237"/>
    </row>
    <row r="38" spans="1:44" ht="24.75" customHeight="1">
      <c r="A38" s="758" t="s">
        <v>139</v>
      </c>
      <c r="B38" s="595" t="s">
        <v>413</v>
      </c>
      <c r="C38" s="18">
        <v>48</v>
      </c>
      <c r="D38" s="219"/>
      <c r="E38" s="18">
        <v>48</v>
      </c>
      <c r="F38" s="219"/>
      <c r="G38" s="219"/>
      <c r="H38" s="219">
        <v>4</v>
      </c>
      <c r="I38" s="219">
        <v>6</v>
      </c>
      <c r="J38" s="56">
        <v>6</v>
      </c>
      <c r="K38" s="56">
        <v>18</v>
      </c>
      <c r="L38" s="220">
        <v>8</v>
      </c>
      <c r="M38" s="220">
        <v>28</v>
      </c>
      <c r="N38" s="56">
        <v>10</v>
      </c>
      <c r="O38" s="56"/>
      <c r="P38" s="56"/>
      <c r="Q38" s="220">
        <v>28</v>
      </c>
      <c r="R38" s="56">
        <v>6</v>
      </c>
      <c r="S38" s="56"/>
      <c r="T38" s="56"/>
      <c r="U38" s="56">
        <v>9</v>
      </c>
      <c r="V38" s="56"/>
      <c r="W38" s="56">
        <v>9</v>
      </c>
      <c r="X38" s="56"/>
      <c r="Y38" s="56">
        <v>33</v>
      </c>
      <c r="Z38" s="56"/>
      <c r="AA38" s="56"/>
      <c r="AB38" s="56">
        <v>30</v>
      </c>
      <c r="AC38" s="56"/>
      <c r="AD38" s="56">
        <v>18</v>
      </c>
      <c r="AE38" s="56">
        <v>18</v>
      </c>
      <c r="AF38" s="56">
        <v>2</v>
      </c>
      <c r="AG38" s="56"/>
      <c r="AH38" s="56"/>
      <c r="AI38" s="56">
        <v>35</v>
      </c>
      <c r="AJ38" s="56">
        <v>10</v>
      </c>
      <c r="AK38" s="56">
        <v>3</v>
      </c>
      <c r="AL38" s="56"/>
      <c r="AM38" s="222"/>
      <c r="AN38" s="57"/>
      <c r="AO38" s="57"/>
      <c r="AP38" s="57"/>
      <c r="AQ38" s="221"/>
      <c r="AR38" s="58"/>
    </row>
    <row r="39" spans="1:44" ht="24.75" customHeight="1">
      <c r="A39" s="775"/>
      <c r="B39" s="596" t="s">
        <v>414</v>
      </c>
      <c r="C39" s="23">
        <v>6</v>
      </c>
      <c r="D39" s="219"/>
      <c r="E39" s="23">
        <v>6</v>
      </c>
      <c r="F39" s="219"/>
      <c r="G39" s="219"/>
      <c r="H39" s="219">
        <v>1</v>
      </c>
      <c r="I39" s="219">
        <v>1</v>
      </c>
      <c r="J39" s="56"/>
      <c r="K39" s="56">
        <v>2</v>
      </c>
      <c r="L39" s="220">
        <v>2</v>
      </c>
      <c r="M39" s="220">
        <v>4</v>
      </c>
      <c r="N39" s="56">
        <v>1</v>
      </c>
      <c r="O39" s="56"/>
      <c r="P39" s="56"/>
      <c r="Q39" s="220">
        <v>4</v>
      </c>
      <c r="R39" s="56"/>
      <c r="S39" s="56"/>
      <c r="T39" s="56"/>
      <c r="U39" s="56"/>
      <c r="V39" s="56"/>
      <c r="W39" s="56"/>
      <c r="X39" s="56"/>
      <c r="Y39" s="56">
        <v>4</v>
      </c>
      <c r="Z39" s="56"/>
      <c r="AA39" s="56"/>
      <c r="AB39" s="56">
        <v>5</v>
      </c>
      <c r="AC39" s="56"/>
      <c r="AD39" s="56">
        <v>1</v>
      </c>
      <c r="AE39" s="56">
        <v>1</v>
      </c>
      <c r="AF39" s="56"/>
      <c r="AG39" s="56"/>
      <c r="AH39" s="56"/>
      <c r="AI39" s="56">
        <v>6</v>
      </c>
      <c r="AJ39" s="56"/>
      <c r="AK39" s="56">
        <v>0</v>
      </c>
      <c r="AL39" s="56"/>
      <c r="AM39" s="222"/>
      <c r="AN39" s="57"/>
      <c r="AO39" s="57"/>
      <c r="AP39" s="57"/>
      <c r="AQ39" s="221"/>
      <c r="AR39" s="58"/>
    </row>
    <row r="40" spans="1:44" ht="24.75" customHeight="1">
      <c r="A40" s="775"/>
      <c r="B40" s="596" t="s">
        <v>415</v>
      </c>
      <c r="C40" s="23">
        <v>8</v>
      </c>
      <c r="D40" s="219"/>
      <c r="E40" s="23">
        <v>8</v>
      </c>
      <c r="F40" s="219"/>
      <c r="G40" s="219"/>
      <c r="H40" s="219">
        <v>1</v>
      </c>
      <c r="I40" s="219">
        <v>2</v>
      </c>
      <c r="J40" s="56"/>
      <c r="K40" s="56">
        <v>1</v>
      </c>
      <c r="L40" s="220">
        <v>1</v>
      </c>
      <c r="M40" s="220">
        <v>7</v>
      </c>
      <c r="N40" s="56"/>
      <c r="O40" s="56"/>
      <c r="P40" s="56"/>
      <c r="Q40" s="220">
        <v>7</v>
      </c>
      <c r="R40" s="56"/>
      <c r="S40" s="56"/>
      <c r="T40" s="56"/>
      <c r="U40" s="56"/>
      <c r="V40" s="56"/>
      <c r="W40" s="56"/>
      <c r="X40" s="56"/>
      <c r="Y40" s="56">
        <v>8</v>
      </c>
      <c r="Z40" s="56"/>
      <c r="AA40" s="56"/>
      <c r="AB40" s="56">
        <v>7</v>
      </c>
      <c r="AC40" s="56"/>
      <c r="AD40" s="56">
        <v>1</v>
      </c>
      <c r="AE40" s="56">
        <v>1</v>
      </c>
      <c r="AF40" s="56"/>
      <c r="AG40" s="56"/>
      <c r="AH40" s="56"/>
      <c r="AI40" s="56">
        <v>8</v>
      </c>
      <c r="AJ40" s="56"/>
      <c r="AK40" s="56">
        <v>0</v>
      </c>
      <c r="AL40" s="56"/>
      <c r="AM40" s="222"/>
      <c r="AN40" s="57"/>
      <c r="AO40" s="57"/>
      <c r="AP40" s="57"/>
      <c r="AQ40" s="221"/>
      <c r="AR40" s="58"/>
    </row>
    <row r="41" spans="1:44" ht="24.75" customHeight="1">
      <c r="A41" s="775"/>
      <c r="B41" s="596" t="s">
        <v>416</v>
      </c>
      <c r="C41" s="23">
        <v>18</v>
      </c>
      <c r="D41" s="219"/>
      <c r="E41" s="23">
        <v>18</v>
      </c>
      <c r="F41" s="219"/>
      <c r="G41" s="219"/>
      <c r="H41" s="219">
        <v>4</v>
      </c>
      <c r="I41" s="219">
        <v>3</v>
      </c>
      <c r="J41" s="56">
        <v>1</v>
      </c>
      <c r="K41" s="56"/>
      <c r="L41" s="220">
        <v>3</v>
      </c>
      <c r="M41" s="220">
        <v>12</v>
      </c>
      <c r="N41" s="56"/>
      <c r="O41" s="56"/>
      <c r="P41" s="56"/>
      <c r="Q41" s="220">
        <v>12</v>
      </c>
      <c r="R41" s="56"/>
      <c r="S41" s="56"/>
      <c r="T41" s="56"/>
      <c r="U41" s="56"/>
      <c r="V41" s="56"/>
      <c r="W41" s="56"/>
      <c r="X41" s="56"/>
      <c r="Y41" s="56">
        <v>13</v>
      </c>
      <c r="Z41" s="56">
        <v>3</v>
      </c>
      <c r="AA41" s="56">
        <v>3</v>
      </c>
      <c r="AB41" s="56">
        <v>12</v>
      </c>
      <c r="AC41" s="56">
        <v>2</v>
      </c>
      <c r="AD41" s="56">
        <v>4</v>
      </c>
      <c r="AE41" s="56">
        <v>4</v>
      </c>
      <c r="AF41" s="56">
        <v>1</v>
      </c>
      <c r="AG41" s="56"/>
      <c r="AH41" s="56"/>
      <c r="AI41" s="56">
        <v>15</v>
      </c>
      <c r="AJ41" s="56">
        <v>3</v>
      </c>
      <c r="AK41" s="56">
        <v>0</v>
      </c>
      <c r="AL41" s="56"/>
      <c r="AM41" s="222"/>
      <c r="AN41" s="57"/>
      <c r="AO41" s="57"/>
      <c r="AP41" s="57"/>
      <c r="AQ41" s="221"/>
      <c r="AR41" s="58" t="s">
        <v>276</v>
      </c>
    </row>
    <row r="42" spans="1:44" ht="24.75" customHeight="1">
      <c r="A42" s="775"/>
      <c r="B42" s="596" t="s">
        <v>417</v>
      </c>
      <c r="C42" s="23">
        <v>11</v>
      </c>
      <c r="D42" s="219"/>
      <c r="E42" s="23">
        <v>11</v>
      </c>
      <c r="F42" s="219"/>
      <c r="G42" s="219"/>
      <c r="H42" s="219">
        <v>3</v>
      </c>
      <c r="I42" s="219">
        <v>2</v>
      </c>
      <c r="J42" s="56">
        <v>2</v>
      </c>
      <c r="K42" s="56"/>
      <c r="L42" s="220"/>
      <c r="M42" s="220">
        <v>4</v>
      </c>
      <c r="N42" s="56"/>
      <c r="O42" s="56"/>
      <c r="P42" s="56"/>
      <c r="Q42" s="220">
        <v>4</v>
      </c>
      <c r="R42" s="56">
        <v>3</v>
      </c>
      <c r="S42" s="56"/>
      <c r="T42" s="56"/>
      <c r="U42" s="56">
        <v>2</v>
      </c>
      <c r="V42" s="56">
        <v>3</v>
      </c>
      <c r="W42" s="56">
        <v>2</v>
      </c>
      <c r="X42" s="56"/>
      <c r="Y42" s="56">
        <v>8</v>
      </c>
      <c r="Z42" s="56"/>
      <c r="AA42" s="56"/>
      <c r="AB42" s="56">
        <v>7</v>
      </c>
      <c r="AC42" s="56"/>
      <c r="AD42" s="56">
        <v>4</v>
      </c>
      <c r="AE42" s="56"/>
      <c r="AF42" s="56"/>
      <c r="AG42" s="56">
        <v>4</v>
      </c>
      <c r="AH42" s="56">
        <v>1</v>
      </c>
      <c r="AI42" s="56">
        <v>9</v>
      </c>
      <c r="AJ42" s="56"/>
      <c r="AK42" s="56">
        <v>2</v>
      </c>
      <c r="AL42" s="56"/>
      <c r="AM42" s="222"/>
      <c r="AN42" s="57"/>
      <c r="AO42" s="57"/>
      <c r="AP42" s="57"/>
      <c r="AQ42" s="221"/>
      <c r="AR42" s="58"/>
    </row>
    <row r="43" spans="1:44" ht="24.75" customHeight="1">
      <c r="A43" s="775"/>
      <c r="B43" s="596" t="s">
        <v>418</v>
      </c>
      <c r="C43" s="23">
        <v>9</v>
      </c>
      <c r="D43" s="219"/>
      <c r="E43" s="23">
        <v>9</v>
      </c>
      <c r="F43" s="219"/>
      <c r="G43" s="219"/>
      <c r="H43" s="223">
        <v>1</v>
      </c>
      <c r="I43" s="223">
        <v>1</v>
      </c>
      <c r="J43" s="23">
        <v>3</v>
      </c>
      <c r="K43" s="23"/>
      <c r="L43" s="23"/>
      <c r="M43" s="23">
        <v>8</v>
      </c>
      <c r="N43" s="23"/>
      <c r="O43" s="23"/>
      <c r="P43" s="23"/>
      <c r="Q43" s="23">
        <v>8</v>
      </c>
      <c r="R43" s="23"/>
      <c r="S43" s="23"/>
      <c r="T43" s="23"/>
      <c r="U43" s="23"/>
      <c r="V43" s="23"/>
      <c r="W43" s="23"/>
      <c r="X43" s="23"/>
      <c r="Y43" s="23">
        <v>7</v>
      </c>
      <c r="Z43" s="23"/>
      <c r="AA43" s="23"/>
      <c r="AB43" s="23">
        <v>6</v>
      </c>
      <c r="AC43" s="23"/>
      <c r="AD43" s="23">
        <v>3</v>
      </c>
      <c r="AE43" s="23"/>
      <c r="AF43" s="23"/>
      <c r="AG43" s="23">
        <v>3</v>
      </c>
      <c r="AH43" s="23">
        <v>1</v>
      </c>
      <c r="AI43" s="23">
        <v>9</v>
      </c>
      <c r="AJ43" s="23"/>
      <c r="AK43" s="23">
        <v>0</v>
      </c>
      <c r="AL43" s="23"/>
      <c r="AM43" s="225"/>
      <c r="AN43" s="32"/>
      <c r="AO43" s="32"/>
      <c r="AP43" s="32"/>
      <c r="AQ43" s="224"/>
      <c r="AR43" s="59"/>
    </row>
    <row r="44" spans="1:44" ht="24.75" customHeight="1">
      <c r="A44" s="766"/>
      <c r="B44" s="596" t="s">
        <v>419</v>
      </c>
      <c r="C44" s="23">
        <v>4</v>
      </c>
      <c r="D44" s="219"/>
      <c r="E44" s="23">
        <v>4</v>
      </c>
      <c r="F44" s="219"/>
      <c r="G44" s="219"/>
      <c r="H44" s="223"/>
      <c r="I44" s="223"/>
      <c r="J44" s="23"/>
      <c r="K44" s="23"/>
      <c r="L44" s="23"/>
      <c r="M44" s="23">
        <v>3</v>
      </c>
      <c r="N44" s="23"/>
      <c r="O44" s="23"/>
      <c r="P44" s="23"/>
      <c r="Q44" s="23">
        <v>3</v>
      </c>
      <c r="R44" s="23"/>
      <c r="S44" s="23"/>
      <c r="T44" s="23"/>
      <c r="U44" s="23"/>
      <c r="V44" s="23"/>
      <c r="W44" s="23"/>
      <c r="X44" s="23"/>
      <c r="Y44" s="23">
        <v>3</v>
      </c>
      <c r="Z44" s="23"/>
      <c r="AA44" s="23"/>
      <c r="AB44" s="23">
        <v>3</v>
      </c>
      <c r="AC44" s="23"/>
      <c r="AD44" s="23">
        <v>1</v>
      </c>
      <c r="AE44" s="23"/>
      <c r="AF44" s="23"/>
      <c r="AG44" s="23">
        <v>1</v>
      </c>
      <c r="AH44" s="23"/>
      <c r="AI44" s="23">
        <v>4</v>
      </c>
      <c r="AJ44" s="23"/>
      <c r="AK44" s="23">
        <v>0</v>
      </c>
      <c r="AL44" s="23"/>
      <c r="AM44" s="225"/>
      <c r="AN44" s="32"/>
      <c r="AO44" s="32"/>
      <c r="AP44" s="32"/>
      <c r="AQ44" s="224"/>
      <c r="AR44" s="59"/>
    </row>
    <row r="45" spans="1:44" ht="24.75" customHeight="1" thickBot="1">
      <c r="A45" s="766"/>
      <c r="B45" s="597" t="s">
        <v>420</v>
      </c>
      <c r="C45" s="281">
        <v>7</v>
      </c>
      <c r="D45" s="316"/>
      <c r="E45" s="281">
        <v>7</v>
      </c>
      <c r="F45" s="316"/>
      <c r="G45" s="316"/>
      <c r="H45" s="316">
        <v>4</v>
      </c>
      <c r="I45" s="316"/>
      <c r="J45" s="316">
        <v>2</v>
      </c>
      <c r="K45" s="316"/>
      <c r="L45" s="316">
        <v>4</v>
      </c>
      <c r="M45" s="316">
        <v>4</v>
      </c>
      <c r="N45" s="316"/>
      <c r="O45" s="316"/>
      <c r="P45" s="316"/>
      <c r="Q45" s="316">
        <v>5</v>
      </c>
      <c r="R45" s="316">
        <v>4</v>
      </c>
      <c r="S45" s="316"/>
      <c r="T45" s="316"/>
      <c r="U45" s="316"/>
      <c r="V45" s="316"/>
      <c r="W45" s="316"/>
      <c r="X45" s="316"/>
      <c r="Y45" s="316">
        <v>4</v>
      </c>
      <c r="Z45" s="316"/>
      <c r="AA45" s="316"/>
      <c r="AB45" s="316">
        <v>4</v>
      </c>
      <c r="AC45" s="316"/>
      <c r="AD45" s="316">
        <v>3</v>
      </c>
      <c r="AE45" s="316"/>
      <c r="AF45" s="316"/>
      <c r="AG45" s="316">
        <v>3</v>
      </c>
      <c r="AH45" s="316"/>
      <c r="AI45" s="316">
        <v>3</v>
      </c>
      <c r="AJ45" s="316"/>
      <c r="AK45" s="316">
        <v>4</v>
      </c>
      <c r="AL45" s="316"/>
      <c r="AM45" s="316"/>
      <c r="AN45" s="316"/>
      <c r="AO45" s="316"/>
      <c r="AP45" s="316"/>
      <c r="AQ45" s="333"/>
      <c r="AR45" s="318"/>
    </row>
    <row r="46" spans="1:44" ht="24.75" customHeight="1" thickTop="1" thickBot="1">
      <c r="A46" s="759"/>
      <c r="B46" s="593" t="s">
        <v>403</v>
      </c>
      <c r="C46" s="184">
        <f>SUM(C38:C45)</f>
        <v>111</v>
      </c>
      <c r="D46" s="180">
        <f t="shared" ref="D46:AQ46" si="33">SUM(D38:D45)</f>
        <v>0</v>
      </c>
      <c r="E46" s="184">
        <f t="shared" si="33"/>
        <v>111</v>
      </c>
      <c r="F46" s="180">
        <f t="shared" si="33"/>
        <v>0</v>
      </c>
      <c r="G46" s="180">
        <f t="shared" si="33"/>
        <v>0</v>
      </c>
      <c r="H46" s="180">
        <f t="shared" si="33"/>
        <v>18</v>
      </c>
      <c r="I46" s="180">
        <f t="shared" si="33"/>
        <v>15</v>
      </c>
      <c r="J46" s="329">
        <f t="shared" si="33"/>
        <v>14</v>
      </c>
      <c r="K46" s="180">
        <f t="shared" si="33"/>
        <v>21</v>
      </c>
      <c r="L46" s="180">
        <f t="shared" si="33"/>
        <v>18</v>
      </c>
      <c r="M46" s="180">
        <f t="shared" si="33"/>
        <v>70</v>
      </c>
      <c r="N46" s="180">
        <f t="shared" si="33"/>
        <v>11</v>
      </c>
      <c r="O46" s="180">
        <f t="shared" si="33"/>
        <v>0</v>
      </c>
      <c r="P46" s="180">
        <f t="shared" si="33"/>
        <v>0</v>
      </c>
      <c r="Q46" s="180">
        <f t="shared" si="33"/>
        <v>71</v>
      </c>
      <c r="R46" s="180">
        <f t="shared" si="33"/>
        <v>13</v>
      </c>
      <c r="S46" s="180">
        <f t="shared" si="33"/>
        <v>0</v>
      </c>
      <c r="T46" s="180">
        <f t="shared" ref="T46" si="34">SUM(T38:T45)</f>
        <v>0</v>
      </c>
      <c r="U46" s="180">
        <f t="shared" si="33"/>
        <v>11</v>
      </c>
      <c r="V46" s="180">
        <f t="shared" si="33"/>
        <v>3</v>
      </c>
      <c r="W46" s="180">
        <f t="shared" si="33"/>
        <v>11</v>
      </c>
      <c r="X46" s="180">
        <f t="shared" si="33"/>
        <v>0</v>
      </c>
      <c r="Y46" s="180">
        <f t="shared" si="33"/>
        <v>80</v>
      </c>
      <c r="Z46" s="180">
        <f t="shared" ref="Z46:AA46" si="35">SUM(Z38:Z45)</f>
        <v>3</v>
      </c>
      <c r="AA46" s="180">
        <f t="shared" si="35"/>
        <v>3</v>
      </c>
      <c r="AB46" s="180">
        <f t="shared" si="33"/>
        <v>74</v>
      </c>
      <c r="AC46" s="180">
        <f t="shared" si="33"/>
        <v>2</v>
      </c>
      <c r="AD46" s="180">
        <f t="shared" si="33"/>
        <v>35</v>
      </c>
      <c r="AE46" s="180">
        <f t="shared" si="33"/>
        <v>24</v>
      </c>
      <c r="AF46" s="180">
        <f t="shared" si="33"/>
        <v>3</v>
      </c>
      <c r="AG46" s="180">
        <f t="shared" si="33"/>
        <v>11</v>
      </c>
      <c r="AH46" s="180">
        <f t="shared" si="33"/>
        <v>2</v>
      </c>
      <c r="AI46" s="180">
        <f t="shared" si="33"/>
        <v>89</v>
      </c>
      <c r="AJ46" s="180">
        <f t="shared" si="33"/>
        <v>13</v>
      </c>
      <c r="AK46" s="330">
        <f t="shared" si="33"/>
        <v>9</v>
      </c>
      <c r="AL46" s="330">
        <f t="shared" si="33"/>
        <v>0</v>
      </c>
      <c r="AM46" s="330">
        <f t="shared" si="33"/>
        <v>0</v>
      </c>
      <c r="AN46" s="180">
        <f t="shared" si="33"/>
        <v>0</v>
      </c>
      <c r="AO46" s="180">
        <f t="shared" si="33"/>
        <v>0</v>
      </c>
      <c r="AP46" s="180">
        <f t="shared" si="33"/>
        <v>0</v>
      </c>
      <c r="AQ46" s="331">
        <f t="shared" si="33"/>
        <v>0</v>
      </c>
      <c r="AR46" s="332"/>
    </row>
    <row r="47" spans="1:44" ht="24.75" customHeight="1">
      <c r="A47" s="758" t="s">
        <v>140</v>
      </c>
      <c r="B47" s="590" t="s">
        <v>421</v>
      </c>
      <c r="C47" s="162">
        <v>62</v>
      </c>
      <c r="D47" s="219">
        <v>16.5</v>
      </c>
      <c r="E47" s="29">
        <v>62</v>
      </c>
      <c r="F47" s="219"/>
      <c r="G47" s="219"/>
      <c r="H47" s="219">
        <v>21.9</v>
      </c>
      <c r="I47" s="219">
        <v>10</v>
      </c>
      <c r="J47" s="56"/>
      <c r="K47" s="56">
        <v>62</v>
      </c>
      <c r="L47" s="227"/>
      <c r="M47" s="56">
        <v>62</v>
      </c>
      <c r="N47" s="56">
        <v>30</v>
      </c>
      <c r="O47" s="56"/>
      <c r="P47" s="56"/>
      <c r="Q47" s="56">
        <v>10</v>
      </c>
      <c r="R47" s="56">
        <v>10</v>
      </c>
      <c r="S47" s="56">
        <v>10</v>
      </c>
      <c r="T47" s="56"/>
      <c r="U47" s="56">
        <v>59</v>
      </c>
      <c r="V47" s="56"/>
      <c r="W47" s="56">
        <v>59</v>
      </c>
      <c r="X47" s="56"/>
      <c r="Y47" s="56"/>
      <c r="Z47" s="56">
        <v>10</v>
      </c>
      <c r="AA47" s="56">
        <v>10</v>
      </c>
      <c r="AB47" s="56">
        <v>9</v>
      </c>
      <c r="AC47" s="56"/>
      <c r="AD47" s="56"/>
      <c r="AE47" s="56">
        <v>53</v>
      </c>
      <c r="AF47" s="56">
        <v>1</v>
      </c>
      <c r="AG47" s="56"/>
      <c r="AH47" s="56"/>
      <c r="AI47" s="56">
        <v>10</v>
      </c>
      <c r="AJ47" s="56">
        <v>52</v>
      </c>
      <c r="AK47" s="56"/>
      <c r="AL47" s="56">
        <v>62</v>
      </c>
      <c r="AM47" s="222">
        <v>3</v>
      </c>
      <c r="AN47" s="57">
        <v>38</v>
      </c>
      <c r="AO47" s="57">
        <v>1</v>
      </c>
      <c r="AP47" s="57">
        <v>38</v>
      </c>
      <c r="AQ47" s="221">
        <v>2</v>
      </c>
      <c r="AR47" s="60"/>
    </row>
    <row r="48" spans="1:44" ht="24.75" customHeight="1">
      <c r="A48" s="766"/>
      <c r="B48" s="591" t="s">
        <v>422</v>
      </c>
      <c r="C48" s="23">
        <v>24</v>
      </c>
      <c r="D48" s="219"/>
      <c r="E48" s="23">
        <v>24</v>
      </c>
      <c r="F48" s="219"/>
      <c r="G48" s="219"/>
      <c r="H48" s="219"/>
      <c r="I48" s="219"/>
      <c r="J48" s="56"/>
      <c r="K48" s="56">
        <v>24</v>
      </c>
      <c r="L48" s="228"/>
      <c r="M48" s="56">
        <v>24</v>
      </c>
      <c r="N48" s="23"/>
      <c r="O48" s="23"/>
      <c r="P48" s="23"/>
      <c r="Q48" s="56"/>
      <c r="R48" s="56"/>
      <c r="S48" s="23"/>
      <c r="T48" s="23"/>
      <c r="U48" s="56"/>
      <c r="V48" s="56"/>
      <c r="W48" s="23"/>
      <c r="X48" s="56"/>
      <c r="Y48" s="23"/>
      <c r="Z48" s="23"/>
      <c r="AA48" s="23"/>
      <c r="AB48" s="56">
        <v>3</v>
      </c>
      <c r="AC48" s="56"/>
      <c r="AD48" s="56"/>
      <c r="AE48" s="23">
        <v>21</v>
      </c>
      <c r="AF48" s="23">
        <v>1</v>
      </c>
      <c r="AG48" s="23"/>
      <c r="AH48" s="23"/>
      <c r="AI48" s="56">
        <v>3</v>
      </c>
      <c r="AJ48" s="56">
        <v>21</v>
      </c>
      <c r="AK48" s="56"/>
      <c r="AL48" s="56">
        <v>24</v>
      </c>
      <c r="AM48" s="222">
        <v>1</v>
      </c>
      <c r="AN48" s="32">
        <v>21</v>
      </c>
      <c r="AO48" s="32">
        <v>1</v>
      </c>
      <c r="AP48" s="32">
        <v>21</v>
      </c>
      <c r="AQ48" s="224">
        <v>1</v>
      </c>
      <c r="AR48" s="59"/>
    </row>
    <row r="49" spans="1:45" ht="24.75" customHeight="1">
      <c r="A49" s="766"/>
      <c r="B49" s="591" t="s">
        <v>423</v>
      </c>
      <c r="C49" s="23">
        <v>17</v>
      </c>
      <c r="D49" s="219"/>
      <c r="E49" s="23">
        <v>17</v>
      </c>
      <c r="F49" s="219"/>
      <c r="G49" s="219"/>
      <c r="H49" s="219"/>
      <c r="I49" s="219"/>
      <c r="J49" s="56"/>
      <c r="K49" s="56">
        <v>17</v>
      </c>
      <c r="L49" s="228"/>
      <c r="M49" s="56">
        <v>17</v>
      </c>
      <c r="N49" s="23"/>
      <c r="O49" s="23"/>
      <c r="P49" s="23"/>
      <c r="Q49" s="56"/>
      <c r="R49" s="56"/>
      <c r="S49" s="23"/>
      <c r="T49" s="23"/>
      <c r="U49" s="56"/>
      <c r="V49" s="56"/>
      <c r="W49" s="23"/>
      <c r="X49" s="56"/>
      <c r="Y49" s="23"/>
      <c r="Z49" s="23"/>
      <c r="AA49" s="23"/>
      <c r="AB49" s="56">
        <v>10</v>
      </c>
      <c r="AC49" s="56"/>
      <c r="AD49" s="56"/>
      <c r="AE49" s="23">
        <v>7</v>
      </c>
      <c r="AF49" s="23"/>
      <c r="AG49" s="23"/>
      <c r="AH49" s="23"/>
      <c r="AI49" s="56">
        <v>10</v>
      </c>
      <c r="AJ49" s="56">
        <v>7</v>
      </c>
      <c r="AK49" s="56"/>
      <c r="AL49" s="56">
        <v>17</v>
      </c>
      <c r="AM49" s="222"/>
      <c r="AN49" s="32">
        <v>7</v>
      </c>
      <c r="AO49" s="32"/>
      <c r="AP49" s="32">
        <v>7</v>
      </c>
      <c r="AQ49" s="224"/>
      <c r="AR49" s="59"/>
      <c r="AS49" s="5" t="s">
        <v>337</v>
      </c>
    </row>
    <row r="50" spans="1:45" ht="24.75" customHeight="1">
      <c r="A50" s="766"/>
      <c r="B50" s="591" t="s">
        <v>424</v>
      </c>
      <c r="C50" s="23">
        <v>6</v>
      </c>
      <c r="D50" s="219"/>
      <c r="E50" s="23">
        <v>6</v>
      </c>
      <c r="F50" s="219"/>
      <c r="G50" s="219"/>
      <c r="H50" s="219"/>
      <c r="I50" s="219"/>
      <c r="J50" s="56"/>
      <c r="K50" s="56">
        <v>6</v>
      </c>
      <c r="L50" s="228"/>
      <c r="M50" s="56">
        <v>6</v>
      </c>
      <c r="N50" s="23"/>
      <c r="O50" s="23"/>
      <c r="P50" s="23"/>
      <c r="Q50" s="56"/>
      <c r="R50" s="56"/>
      <c r="S50" s="23"/>
      <c r="T50" s="23"/>
      <c r="U50" s="56"/>
      <c r="V50" s="56"/>
      <c r="W50" s="23"/>
      <c r="X50" s="56"/>
      <c r="Y50" s="23"/>
      <c r="Z50" s="23"/>
      <c r="AA50" s="23"/>
      <c r="AB50" s="56"/>
      <c r="AC50" s="56"/>
      <c r="AD50" s="56"/>
      <c r="AE50" s="23">
        <v>6</v>
      </c>
      <c r="AF50" s="23"/>
      <c r="AG50" s="23"/>
      <c r="AH50" s="23"/>
      <c r="AI50" s="56"/>
      <c r="AJ50" s="56">
        <v>6</v>
      </c>
      <c r="AK50" s="56"/>
      <c r="AL50" s="56">
        <v>6</v>
      </c>
      <c r="AM50" s="222"/>
      <c r="AN50" s="32">
        <v>6</v>
      </c>
      <c r="AO50" s="32"/>
      <c r="AP50" s="32">
        <v>6</v>
      </c>
      <c r="AQ50" s="224"/>
      <c r="AR50" s="59"/>
      <c r="AS50" s="5" t="s">
        <v>337</v>
      </c>
    </row>
    <row r="51" spans="1:45" ht="24.75" customHeight="1">
      <c r="A51" s="766"/>
      <c r="B51" s="591" t="s">
        <v>425</v>
      </c>
      <c r="C51" s="23">
        <v>58</v>
      </c>
      <c r="D51" s="219">
        <v>32.700000000000003</v>
      </c>
      <c r="E51" s="23">
        <v>58</v>
      </c>
      <c r="F51" s="219"/>
      <c r="G51" s="219"/>
      <c r="H51" s="223"/>
      <c r="I51" s="223"/>
      <c r="J51" s="23"/>
      <c r="K51" s="23">
        <v>58</v>
      </c>
      <c r="L51" s="23"/>
      <c r="M51" s="56">
        <v>58</v>
      </c>
      <c r="N51" s="23"/>
      <c r="O51" s="23"/>
      <c r="P51" s="23"/>
      <c r="Q51" s="23">
        <v>20</v>
      </c>
      <c r="R51" s="23">
        <v>20</v>
      </c>
      <c r="S51" s="23">
        <v>20</v>
      </c>
      <c r="T51" s="23"/>
      <c r="U51" s="23">
        <v>46</v>
      </c>
      <c r="V51" s="23"/>
      <c r="W51" s="23">
        <v>46</v>
      </c>
      <c r="X51" s="23"/>
      <c r="Y51" s="23"/>
      <c r="Z51" s="23"/>
      <c r="AA51" s="23"/>
      <c r="AB51" s="23"/>
      <c r="AC51" s="23"/>
      <c r="AD51" s="23"/>
      <c r="AE51" s="23">
        <v>58</v>
      </c>
      <c r="AF51" s="23">
        <v>1</v>
      </c>
      <c r="AG51" s="23"/>
      <c r="AH51" s="23"/>
      <c r="AI51" s="23">
        <v>21.8</v>
      </c>
      <c r="AJ51" s="23">
        <v>36.200000000000003</v>
      </c>
      <c r="AK51" s="23"/>
      <c r="AL51" s="23">
        <v>58</v>
      </c>
      <c r="AM51" s="225">
        <v>4</v>
      </c>
      <c r="AN51" s="32">
        <v>33</v>
      </c>
      <c r="AO51" s="32">
        <v>1</v>
      </c>
      <c r="AP51" s="32">
        <v>33</v>
      </c>
      <c r="AQ51" s="224">
        <v>1</v>
      </c>
      <c r="AR51" s="229"/>
    </row>
    <row r="52" spans="1:45" ht="24.75" customHeight="1">
      <c r="A52" s="766"/>
      <c r="B52" s="591" t="s">
        <v>426</v>
      </c>
      <c r="C52" s="23">
        <v>8</v>
      </c>
      <c r="D52" s="219"/>
      <c r="E52" s="23">
        <v>8</v>
      </c>
      <c r="F52" s="219"/>
      <c r="G52" s="219"/>
      <c r="H52" s="223"/>
      <c r="I52" s="223"/>
      <c r="J52" s="23">
        <v>1</v>
      </c>
      <c r="K52" s="23">
        <v>7</v>
      </c>
      <c r="L52" s="23"/>
      <c r="M52" s="56">
        <v>7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>
        <v>3</v>
      </c>
      <c r="AC52" s="23"/>
      <c r="AD52" s="23"/>
      <c r="AE52" s="23">
        <v>5</v>
      </c>
      <c r="AF52" s="23"/>
      <c r="AG52" s="23"/>
      <c r="AH52" s="23"/>
      <c r="AI52" s="23">
        <v>3</v>
      </c>
      <c r="AJ52" s="23">
        <v>5</v>
      </c>
      <c r="AK52" s="23"/>
      <c r="AL52" s="23">
        <v>8</v>
      </c>
      <c r="AM52" s="225"/>
      <c r="AN52" s="32"/>
      <c r="AO52" s="32"/>
      <c r="AP52" s="32"/>
      <c r="AQ52" s="224"/>
      <c r="AR52" s="59"/>
      <c r="AS52" s="5" t="s">
        <v>337</v>
      </c>
    </row>
    <row r="53" spans="1:45" ht="24.75" customHeight="1">
      <c r="A53" s="766"/>
      <c r="B53" s="598" t="s">
        <v>427</v>
      </c>
      <c r="C53" s="56">
        <v>5</v>
      </c>
      <c r="D53" s="219"/>
      <c r="E53" s="56">
        <v>5</v>
      </c>
      <c r="F53" s="219"/>
      <c r="G53" s="219"/>
      <c r="H53" s="223"/>
      <c r="I53" s="223"/>
      <c r="J53" s="23"/>
      <c r="K53" s="23">
        <v>5</v>
      </c>
      <c r="L53" s="23"/>
      <c r="M53" s="56">
        <v>5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>
        <v>5</v>
      </c>
      <c r="AF53" s="23"/>
      <c r="AG53" s="23"/>
      <c r="AH53" s="23"/>
      <c r="AI53" s="23"/>
      <c r="AJ53" s="23">
        <v>5</v>
      </c>
      <c r="AK53" s="23"/>
      <c r="AL53" s="23">
        <v>5</v>
      </c>
      <c r="AM53" s="225">
        <v>1</v>
      </c>
      <c r="AN53" s="32">
        <v>5</v>
      </c>
      <c r="AO53" s="32"/>
      <c r="AP53" s="32">
        <v>5</v>
      </c>
      <c r="AQ53" s="224">
        <v>1</v>
      </c>
      <c r="AR53" s="230"/>
      <c r="AS53" s="5" t="s">
        <v>337</v>
      </c>
    </row>
    <row r="54" spans="1:45" ht="24.75" customHeight="1">
      <c r="A54" s="766"/>
      <c r="B54" s="591" t="s">
        <v>428</v>
      </c>
      <c r="C54" s="23">
        <v>5</v>
      </c>
      <c r="D54" s="219"/>
      <c r="E54" s="23">
        <v>5</v>
      </c>
      <c r="F54" s="219"/>
      <c r="G54" s="219"/>
      <c r="H54" s="223"/>
      <c r="I54" s="223"/>
      <c r="J54" s="23">
        <v>1</v>
      </c>
      <c r="K54" s="23">
        <v>4</v>
      </c>
      <c r="L54" s="23"/>
      <c r="M54" s="56">
        <v>4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>
        <v>5</v>
      </c>
      <c r="AC54" s="23"/>
      <c r="AD54" s="23"/>
      <c r="AE54" s="23"/>
      <c r="AF54" s="23"/>
      <c r="AG54" s="23"/>
      <c r="AH54" s="23"/>
      <c r="AI54" s="23">
        <v>5</v>
      </c>
      <c r="AJ54" s="23"/>
      <c r="AK54" s="23"/>
      <c r="AL54" s="23">
        <v>5</v>
      </c>
      <c r="AM54" s="225"/>
      <c r="AN54" s="32"/>
      <c r="AO54" s="32"/>
      <c r="AP54" s="32"/>
      <c r="AQ54" s="224"/>
      <c r="AR54" s="59"/>
      <c r="AS54" s="5" t="s">
        <v>337</v>
      </c>
    </row>
    <row r="55" spans="1:45" ht="24.75" customHeight="1" thickBot="1">
      <c r="A55" s="766"/>
      <c r="B55" s="592" t="s">
        <v>429</v>
      </c>
      <c r="C55" s="281">
        <v>16</v>
      </c>
      <c r="D55" s="316"/>
      <c r="E55" s="281">
        <v>16</v>
      </c>
      <c r="F55" s="316"/>
      <c r="G55" s="316"/>
      <c r="H55" s="316"/>
      <c r="I55" s="316"/>
      <c r="J55" s="316">
        <v>6</v>
      </c>
      <c r="K55" s="316">
        <v>10</v>
      </c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>
        <v>10</v>
      </c>
      <c r="AC55" s="316"/>
      <c r="AD55" s="316"/>
      <c r="AE55" s="316">
        <v>6</v>
      </c>
      <c r="AF55" s="316"/>
      <c r="AG55" s="316"/>
      <c r="AH55" s="316"/>
      <c r="AI55" s="316">
        <v>16</v>
      </c>
      <c r="AJ55" s="316"/>
      <c r="AK55" s="316"/>
      <c r="AL55" s="316">
        <v>16</v>
      </c>
      <c r="AM55" s="316">
        <v>1</v>
      </c>
      <c r="AN55" s="334"/>
      <c r="AO55" s="334"/>
      <c r="AP55" s="334">
        <v>16</v>
      </c>
      <c r="AQ55" s="333">
        <v>1</v>
      </c>
      <c r="AR55" s="318"/>
    </row>
    <row r="56" spans="1:45" ht="24.75" customHeight="1" thickTop="1" thickBot="1">
      <c r="A56" s="759"/>
      <c r="B56" s="593" t="s">
        <v>403</v>
      </c>
      <c r="C56" s="422">
        <f>SUM(C47:C55)</f>
        <v>201</v>
      </c>
      <c r="D56" s="180">
        <f t="shared" ref="D56:AQ56" si="36">SUM(D47:D55)</f>
        <v>49.2</v>
      </c>
      <c r="E56" s="180">
        <f t="shared" si="36"/>
        <v>201</v>
      </c>
      <c r="F56" s="180">
        <f t="shared" si="36"/>
        <v>0</v>
      </c>
      <c r="G56" s="180">
        <f t="shared" si="36"/>
        <v>0</v>
      </c>
      <c r="H56" s="180">
        <f t="shared" si="36"/>
        <v>21.9</v>
      </c>
      <c r="I56" s="180">
        <f t="shared" si="36"/>
        <v>10</v>
      </c>
      <c r="J56" s="180">
        <f t="shared" si="36"/>
        <v>8</v>
      </c>
      <c r="K56" s="180">
        <f t="shared" si="36"/>
        <v>193</v>
      </c>
      <c r="L56" s="180">
        <f t="shared" si="36"/>
        <v>0</v>
      </c>
      <c r="M56" s="180">
        <f t="shared" si="36"/>
        <v>183</v>
      </c>
      <c r="N56" s="180">
        <f t="shared" si="36"/>
        <v>30</v>
      </c>
      <c r="O56" s="180">
        <f t="shared" si="36"/>
        <v>0</v>
      </c>
      <c r="P56" s="180">
        <f t="shared" si="36"/>
        <v>0</v>
      </c>
      <c r="Q56" s="180">
        <f t="shared" si="36"/>
        <v>30</v>
      </c>
      <c r="R56" s="180">
        <f t="shared" si="36"/>
        <v>30</v>
      </c>
      <c r="S56" s="180">
        <f t="shared" si="36"/>
        <v>30</v>
      </c>
      <c r="T56" s="180">
        <f t="shared" ref="T56" si="37">SUM(T47:T55)</f>
        <v>0</v>
      </c>
      <c r="U56" s="180">
        <f t="shared" si="36"/>
        <v>105</v>
      </c>
      <c r="V56" s="180">
        <f t="shared" si="36"/>
        <v>0</v>
      </c>
      <c r="W56" s="180">
        <f t="shared" si="36"/>
        <v>105</v>
      </c>
      <c r="X56" s="180">
        <f t="shared" si="36"/>
        <v>0</v>
      </c>
      <c r="Y56" s="180">
        <f t="shared" si="36"/>
        <v>0</v>
      </c>
      <c r="Z56" s="180">
        <f t="shared" ref="Z56:AA56" si="38">SUM(Z47:Z55)</f>
        <v>10</v>
      </c>
      <c r="AA56" s="180">
        <f t="shared" si="38"/>
        <v>10</v>
      </c>
      <c r="AB56" s="180">
        <f t="shared" si="36"/>
        <v>40</v>
      </c>
      <c r="AC56" s="180">
        <f t="shared" si="36"/>
        <v>0</v>
      </c>
      <c r="AD56" s="180">
        <f t="shared" si="36"/>
        <v>0</v>
      </c>
      <c r="AE56" s="180">
        <f t="shared" si="36"/>
        <v>161</v>
      </c>
      <c r="AF56" s="180">
        <f t="shared" si="36"/>
        <v>3</v>
      </c>
      <c r="AG56" s="180">
        <f t="shared" si="36"/>
        <v>0</v>
      </c>
      <c r="AH56" s="180">
        <f t="shared" si="36"/>
        <v>0</v>
      </c>
      <c r="AI56" s="180">
        <f t="shared" si="36"/>
        <v>68.8</v>
      </c>
      <c r="AJ56" s="180">
        <f t="shared" si="36"/>
        <v>132.19999999999999</v>
      </c>
      <c r="AK56" s="180">
        <f t="shared" si="36"/>
        <v>0</v>
      </c>
      <c r="AL56" s="180">
        <f t="shared" si="36"/>
        <v>201</v>
      </c>
      <c r="AM56" s="180">
        <f t="shared" si="36"/>
        <v>10</v>
      </c>
      <c r="AN56" s="180">
        <f t="shared" si="36"/>
        <v>110</v>
      </c>
      <c r="AO56" s="180">
        <f t="shared" si="36"/>
        <v>3</v>
      </c>
      <c r="AP56" s="180">
        <f t="shared" si="36"/>
        <v>126</v>
      </c>
      <c r="AQ56" s="182">
        <f t="shared" si="36"/>
        <v>6</v>
      </c>
      <c r="AR56" s="237"/>
    </row>
    <row r="57" spans="1:45" ht="24.75" customHeight="1">
      <c r="A57" s="758" t="s">
        <v>141</v>
      </c>
      <c r="B57" s="590" t="s">
        <v>436</v>
      </c>
      <c r="C57" s="241">
        <v>217</v>
      </c>
      <c r="D57" s="255">
        <v>171</v>
      </c>
      <c r="E57" s="241">
        <v>217</v>
      </c>
      <c r="F57" s="219"/>
      <c r="G57" s="219"/>
      <c r="H57" s="118">
        <v>198</v>
      </c>
      <c r="I57" s="255">
        <v>158</v>
      </c>
      <c r="J57" s="244">
        <v>46</v>
      </c>
      <c r="K57" s="243">
        <v>171</v>
      </c>
      <c r="L57" s="243">
        <v>171</v>
      </c>
      <c r="M57" s="243">
        <v>174</v>
      </c>
      <c r="N57" s="256">
        <v>137</v>
      </c>
      <c r="O57" s="256"/>
      <c r="P57" s="56"/>
      <c r="Q57" s="257">
        <v>184</v>
      </c>
      <c r="R57" s="256">
        <v>30</v>
      </c>
      <c r="S57" s="256">
        <v>113</v>
      </c>
      <c r="T57" s="256">
        <v>25</v>
      </c>
      <c r="U57" s="256">
        <v>18</v>
      </c>
      <c r="V57" s="256">
        <v>9</v>
      </c>
      <c r="W57" s="256">
        <v>159</v>
      </c>
      <c r="X57" s="256"/>
      <c r="Y57" s="259"/>
      <c r="Z57" s="259"/>
      <c r="AA57" s="259"/>
      <c r="AB57" s="244">
        <v>46</v>
      </c>
      <c r="AC57" s="256"/>
      <c r="AD57" s="243">
        <v>171</v>
      </c>
      <c r="AE57" s="243">
        <v>171</v>
      </c>
      <c r="AF57" s="256">
        <v>10</v>
      </c>
      <c r="AG57" s="56"/>
      <c r="AH57" s="56"/>
      <c r="AI57" s="56"/>
      <c r="AJ57" s="243">
        <v>171</v>
      </c>
      <c r="AK57" s="244">
        <v>46</v>
      </c>
      <c r="AL57" s="243">
        <v>171</v>
      </c>
      <c r="AM57" s="260">
        <v>3</v>
      </c>
      <c r="AN57" s="258">
        <v>171</v>
      </c>
      <c r="AO57" s="261">
        <v>1</v>
      </c>
      <c r="AP57" s="243">
        <v>171</v>
      </c>
      <c r="AQ57" s="275">
        <v>1</v>
      </c>
      <c r="AR57" s="277"/>
    </row>
    <row r="58" spans="1:45" ht="24.75" customHeight="1">
      <c r="A58" s="766"/>
      <c r="B58" s="591" t="s">
        <v>430</v>
      </c>
      <c r="C58" s="248">
        <v>5</v>
      </c>
      <c r="D58" s="255"/>
      <c r="E58" s="248">
        <v>5</v>
      </c>
      <c r="F58" s="219"/>
      <c r="G58" s="219"/>
      <c r="H58" s="119">
        <v>0</v>
      </c>
      <c r="I58" s="262"/>
      <c r="J58" s="251"/>
      <c r="K58" s="250"/>
      <c r="L58" s="250"/>
      <c r="M58" s="250"/>
      <c r="N58" s="248"/>
      <c r="O58" s="23"/>
      <c r="P58" s="23"/>
      <c r="Q58" s="248"/>
      <c r="R58" s="248"/>
      <c r="S58" s="248"/>
      <c r="T58" s="248"/>
      <c r="U58" s="248"/>
      <c r="V58" s="248"/>
      <c r="W58" s="248"/>
      <c r="X58" s="248"/>
      <c r="Y58" s="264"/>
      <c r="Z58" s="264"/>
      <c r="AA58" s="264"/>
      <c r="AB58" s="251">
        <v>2</v>
      </c>
      <c r="AC58" s="248"/>
      <c r="AD58" s="250"/>
      <c r="AE58" s="250"/>
      <c r="AF58" s="248"/>
      <c r="AG58" s="23"/>
      <c r="AH58" s="23"/>
      <c r="AI58" s="23"/>
      <c r="AJ58" s="250"/>
      <c r="AK58" s="251">
        <v>5</v>
      </c>
      <c r="AL58" s="250"/>
      <c r="AM58" s="265"/>
      <c r="AN58" s="263"/>
      <c r="AO58" s="266"/>
      <c r="AP58" s="250"/>
      <c r="AQ58" s="276"/>
      <c r="AR58" s="278"/>
    </row>
    <row r="59" spans="1:45" ht="24.75" customHeight="1" thickBot="1">
      <c r="A59" s="766"/>
      <c r="B59" s="592" t="s">
        <v>431</v>
      </c>
      <c r="C59" s="298">
        <v>50</v>
      </c>
      <c r="D59" s="335">
        <v>39</v>
      </c>
      <c r="E59" s="298">
        <v>50</v>
      </c>
      <c r="F59" s="336"/>
      <c r="G59" s="336"/>
      <c r="H59" s="283">
        <v>33</v>
      </c>
      <c r="I59" s="337">
        <v>30</v>
      </c>
      <c r="J59" s="301">
        <v>2</v>
      </c>
      <c r="K59" s="300">
        <v>39</v>
      </c>
      <c r="L59" s="300">
        <v>39</v>
      </c>
      <c r="M59" s="300">
        <v>45</v>
      </c>
      <c r="N59" s="298">
        <v>36</v>
      </c>
      <c r="O59" s="281"/>
      <c r="P59" s="281"/>
      <c r="Q59" s="298">
        <v>30</v>
      </c>
      <c r="R59" s="298">
        <v>15</v>
      </c>
      <c r="S59" s="298">
        <v>26</v>
      </c>
      <c r="T59" s="298">
        <v>26</v>
      </c>
      <c r="U59" s="298">
        <v>0</v>
      </c>
      <c r="V59" s="298"/>
      <c r="W59" s="339">
        <v>30</v>
      </c>
      <c r="X59" s="298">
        <v>6</v>
      </c>
      <c r="Y59" s="340"/>
      <c r="Z59" s="340"/>
      <c r="AA59" s="340"/>
      <c r="AB59" s="301">
        <v>5</v>
      </c>
      <c r="AC59" s="298"/>
      <c r="AD59" s="300">
        <v>39</v>
      </c>
      <c r="AE59" s="300">
        <v>39</v>
      </c>
      <c r="AF59" s="298">
        <v>4</v>
      </c>
      <c r="AG59" s="281"/>
      <c r="AH59" s="281"/>
      <c r="AI59" s="281"/>
      <c r="AJ59" s="300">
        <v>40</v>
      </c>
      <c r="AK59" s="301">
        <v>10</v>
      </c>
      <c r="AL59" s="300">
        <v>39</v>
      </c>
      <c r="AM59" s="341"/>
      <c r="AN59" s="338">
        <v>39</v>
      </c>
      <c r="AO59" s="342"/>
      <c r="AP59" s="300">
        <v>39</v>
      </c>
      <c r="AQ59" s="343"/>
      <c r="AR59" s="344" t="s">
        <v>299</v>
      </c>
    </row>
    <row r="60" spans="1:45" ht="24.75" customHeight="1" thickTop="1" thickBot="1">
      <c r="A60" s="759"/>
      <c r="B60" s="593" t="s">
        <v>403</v>
      </c>
      <c r="C60" s="184">
        <f>SUM(C57:C59)</f>
        <v>272</v>
      </c>
      <c r="D60" s="184">
        <f t="shared" ref="D60:AQ60" si="39">SUM(D57:D59)</f>
        <v>210</v>
      </c>
      <c r="E60" s="184">
        <f t="shared" si="39"/>
        <v>272</v>
      </c>
      <c r="F60" s="180">
        <f t="shared" si="39"/>
        <v>0</v>
      </c>
      <c r="G60" s="180">
        <f t="shared" si="39"/>
        <v>0</v>
      </c>
      <c r="H60" s="184">
        <f t="shared" si="39"/>
        <v>231</v>
      </c>
      <c r="I60" s="184">
        <f t="shared" si="39"/>
        <v>188</v>
      </c>
      <c r="J60" s="191">
        <f t="shared" si="39"/>
        <v>48</v>
      </c>
      <c r="K60" s="184">
        <f t="shared" si="39"/>
        <v>210</v>
      </c>
      <c r="L60" s="184">
        <f t="shared" si="39"/>
        <v>210</v>
      </c>
      <c r="M60" s="184">
        <f t="shared" si="39"/>
        <v>219</v>
      </c>
      <c r="N60" s="184">
        <f t="shared" si="39"/>
        <v>173</v>
      </c>
      <c r="O60" s="180">
        <f t="shared" si="39"/>
        <v>0</v>
      </c>
      <c r="P60" s="180">
        <f t="shared" si="39"/>
        <v>0</v>
      </c>
      <c r="Q60" s="184">
        <f t="shared" si="39"/>
        <v>214</v>
      </c>
      <c r="R60" s="184">
        <f t="shared" si="39"/>
        <v>45</v>
      </c>
      <c r="S60" s="184">
        <f t="shared" si="39"/>
        <v>139</v>
      </c>
      <c r="T60" s="184">
        <f t="shared" ref="T60" si="40">SUM(T57:T59)</f>
        <v>51</v>
      </c>
      <c r="U60" s="184">
        <f t="shared" si="39"/>
        <v>18</v>
      </c>
      <c r="V60" s="184">
        <f t="shared" si="39"/>
        <v>9</v>
      </c>
      <c r="W60" s="184">
        <f t="shared" si="39"/>
        <v>189</v>
      </c>
      <c r="X60" s="184">
        <f t="shared" si="39"/>
        <v>6</v>
      </c>
      <c r="Y60" s="180">
        <f t="shared" si="39"/>
        <v>0</v>
      </c>
      <c r="Z60" s="180">
        <f t="shared" ref="Z60:AA60" si="41">SUM(Z57:Z59)</f>
        <v>0</v>
      </c>
      <c r="AA60" s="180">
        <f t="shared" si="41"/>
        <v>0</v>
      </c>
      <c r="AB60" s="184">
        <f t="shared" si="39"/>
        <v>53</v>
      </c>
      <c r="AC60" s="180">
        <f t="shared" si="39"/>
        <v>0</v>
      </c>
      <c r="AD60" s="184">
        <f t="shared" si="39"/>
        <v>210</v>
      </c>
      <c r="AE60" s="184">
        <f t="shared" si="39"/>
        <v>210</v>
      </c>
      <c r="AF60" s="184">
        <f t="shared" si="39"/>
        <v>14</v>
      </c>
      <c r="AG60" s="180">
        <f t="shared" si="39"/>
        <v>0</v>
      </c>
      <c r="AH60" s="180">
        <f t="shared" si="39"/>
        <v>0</v>
      </c>
      <c r="AI60" s="180">
        <f t="shared" si="39"/>
        <v>0</v>
      </c>
      <c r="AJ60" s="184">
        <f t="shared" si="39"/>
        <v>211</v>
      </c>
      <c r="AK60" s="184">
        <f t="shared" si="39"/>
        <v>61</v>
      </c>
      <c r="AL60" s="184">
        <f t="shared" si="39"/>
        <v>210</v>
      </c>
      <c r="AM60" s="184">
        <f t="shared" si="39"/>
        <v>3</v>
      </c>
      <c r="AN60" s="184">
        <f t="shared" si="39"/>
        <v>210</v>
      </c>
      <c r="AO60" s="184">
        <f t="shared" si="39"/>
        <v>1</v>
      </c>
      <c r="AP60" s="184">
        <f t="shared" si="39"/>
        <v>210</v>
      </c>
      <c r="AQ60" s="185">
        <f t="shared" si="39"/>
        <v>1</v>
      </c>
      <c r="AR60" s="332"/>
    </row>
    <row r="61" spans="1:45" ht="24.75" customHeight="1">
      <c r="A61" s="758" t="s">
        <v>142</v>
      </c>
      <c r="B61" s="590" t="s">
        <v>432</v>
      </c>
      <c r="C61" s="18">
        <v>98</v>
      </c>
      <c r="D61" s="219">
        <v>6</v>
      </c>
      <c r="E61" s="18">
        <v>97</v>
      </c>
      <c r="F61" s="219"/>
      <c r="G61" s="219">
        <v>1</v>
      </c>
      <c r="H61" s="219">
        <v>25</v>
      </c>
      <c r="I61" s="219">
        <v>1</v>
      </c>
      <c r="J61" s="56">
        <v>1</v>
      </c>
      <c r="K61" s="219">
        <v>25</v>
      </c>
      <c r="L61" s="220">
        <v>25</v>
      </c>
      <c r="M61" s="219">
        <v>25</v>
      </c>
      <c r="N61" s="56">
        <v>13</v>
      </c>
      <c r="O61" s="56"/>
      <c r="P61" s="56"/>
      <c r="Q61" s="56">
        <v>10</v>
      </c>
      <c r="R61" s="56"/>
      <c r="S61" s="270">
        <v>3</v>
      </c>
      <c r="T61" s="270"/>
      <c r="U61" s="56">
        <v>10</v>
      </c>
      <c r="V61" s="56"/>
      <c r="W61" s="56">
        <v>10</v>
      </c>
      <c r="X61" s="56"/>
      <c r="Y61" s="56"/>
      <c r="Z61" s="56"/>
      <c r="AA61" s="56"/>
      <c r="AB61" s="56">
        <v>73</v>
      </c>
      <c r="AC61" s="56"/>
      <c r="AD61" s="219">
        <v>25</v>
      </c>
      <c r="AE61" s="219">
        <v>25</v>
      </c>
      <c r="AF61" s="56">
        <v>3</v>
      </c>
      <c r="AG61" s="56"/>
      <c r="AH61" s="56"/>
      <c r="AI61" s="56">
        <v>2</v>
      </c>
      <c r="AJ61" s="56">
        <v>15</v>
      </c>
      <c r="AK61" s="219">
        <v>81</v>
      </c>
      <c r="AL61" s="219">
        <v>25</v>
      </c>
      <c r="AM61" s="222">
        <v>2</v>
      </c>
      <c r="AN61" s="57">
        <v>10</v>
      </c>
      <c r="AO61" s="57">
        <v>1</v>
      </c>
      <c r="AP61" s="219">
        <v>10</v>
      </c>
      <c r="AQ61" s="221">
        <v>1</v>
      </c>
      <c r="AR61" s="60"/>
    </row>
    <row r="62" spans="1:45" ht="24.75" customHeight="1">
      <c r="A62" s="766"/>
      <c r="B62" s="591" t="s">
        <v>433</v>
      </c>
      <c r="C62" s="23">
        <v>2</v>
      </c>
      <c r="D62" s="219"/>
      <c r="E62" s="23">
        <v>2</v>
      </c>
      <c r="F62" s="219"/>
      <c r="G62" s="219"/>
      <c r="H62" s="223"/>
      <c r="I62" s="223"/>
      <c r="J62" s="56"/>
      <c r="K62" s="223"/>
      <c r="L62" s="23"/>
      <c r="M62" s="2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56">
        <v>2</v>
      </c>
      <c r="AC62" s="23"/>
      <c r="AD62" s="223"/>
      <c r="AE62" s="223"/>
      <c r="AF62" s="23"/>
      <c r="AG62" s="23"/>
      <c r="AH62" s="23"/>
      <c r="AI62" s="23"/>
      <c r="AJ62" s="23"/>
      <c r="AK62" s="223">
        <v>2</v>
      </c>
      <c r="AL62" s="223"/>
      <c r="AM62" s="225"/>
      <c r="AN62" s="32"/>
      <c r="AO62" s="32"/>
      <c r="AP62" s="223"/>
      <c r="AQ62" s="224"/>
      <c r="AR62" s="59"/>
    </row>
    <row r="63" spans="1:45" ht="24.75" customHeight="1" thickBot="1">
      <c r="A63" s="766"/>
      <c r="B63" s="592" t="s">
        <v>434</v>
      </c>
      <c r="C63" s="281">
        <v>12</v>
      </c>
      <c r="D63" s="316"/>
      <c r="E63" s="316">
        <v>12</v>
      </c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>
        <v>12</v>
      </c>
      <c r="AC63" s="316"/>
      <c r="AD63" s="316"/>
      <c r="AE63" s="316"/>
      <c r="AF63" s="316"/>
      <c r="AG63" s="316"/>
      <c r="AH63" s="316"/>
      <c r="AI63" s="316"/>
      <c r="AJ63" s="316"/>
      <c r="AK63" s="316">
        <v>12</v>
      </c>
      <c r="AL63" s="316"/>
      <c r="AM63" s="316"/>
      <c r="AN63" s="316"/>
      <c r="AO63" s="316"/>
      <c r="AP63" s="316"/>
      <c r="AQ63" s="333"/>
      <c r="AR63" s="318"/>
    </row>
    <row r="64" spans="1:45" ht="24.75" customHeight="1" thickTop="1" thickBot="1">
      <c r="A64" s="759"/>
      <c r="B64" s="593" t="s">
        <v>403</v>
      </c>
      <c r="C64" s="184">
        <f>SUM(C61:C63)</f>
        <v>112</v>
      </c>
      <c r="D64" s="184">
        <f t="shared" ref="D64:AQ64" si="42">SUM(D61:D63)</f>
        <v>6</v>
      </c>
      <c r="E64" s="184">
        <f t="shared" si="42"/>
        <v>111</v>
      </c>
      <c r="F64" s="184">
        <f t="shared" si="42"/>
        <v>0</v>
      </c>
      <c r="G64" s="184">
        <f t="shared" si="42"/>
        <v>1</v>
      </c>
      <c r="H64" s="184">
        <f t="shared" si="42"/>
        <v>25</v>
      </c>
      <c r="I64" s="184">
        <f t="shared" si="42"/>
        <v>1</v>
      </c>
      <c r="J64" s="184">
        <f t="shared" si="42"/>
        <v>1</v>
      </c>
      <c r="K64" s="184">
        <f t="shared" si="42"/>
        <v>25</v>
      </c>
      <c r="L64" s="184">
        <f t="shared" si="42"/>
        <v>25</v>
      </c>
      <c r="M64" s="184">
        <f t="shared" si="42"/>
        <v>25</v>
      </c>
      <c r="N64" s="184">
        <f t="shared" si="42"/>
        <v>13</v>
      </c>
      <c r="O64" s="184">
        <f t="shared" si="42"/>
        <v>0</v>
      </c>
      <c r="P64" s="184">
        <f t="shared" si="42"/>
        <v>0</v>
      </c>
      <c r="Q64" s="184">
        <f t="shared" si="42"/>
        <v>10</v>
      </c>
      <c r="R64" s="184">
        <f t="shared" si="42"/>
        <v>0</v>
      </c>
      <c r="S64" s="184">
        <f t="shared" si="42"/>
        <v>3</v>
      </c>
      <c r="T64" s="184">
        <f t="shared" ref="T64" si="43">SUM(T61:T63)</f>
        <v>0</v>
      </c>
      <c r="U64" s="184">
        <f t="shared" si="42"/>
        <v>10</v>
      </c>
      <c r="V64" s="184">
        <f t="shared" si="42"/>
        <v>0</v>
      </c>
      <c r="W64" s="184">
        <f t="shared" si="42"/>
        <v>10</v>
      </c>
      <c r="X64" s="184">
        <f t="shared" si="42"/>
        <v>0</v>
      </c>
      <c r="Y64" s="184">
        <f t="shared" si="42"/>
        <v>0</v>
      </c>
      <c r="Z64" s="184">
        <f t="shared" ref="Z64:AA64" si="44">SUM(Z61:Z63)</f>
        <v>0</v>
      </c>
      <c r="AA64" s="184">
        <f t="shared" si="44"/>
        <v>0</v>
      </c>
      <c r="AB64" s="184">
        <f t="shared" si="42"/>
        <v>87</v>
      </c>
      <c r="AC64" s="184">
        <f t="shared" si="42"/>
        <v>0</v>
      </c>
      <c r="AD64" s="184">
        <f t="shared" si="42"/>
        <v>25</v>
      </c>
      <c r="AE64" s="184">
        <f t="shared" si="42"/>
        <v>25</v>
      </c>
      <c r="AF64" s="184">
        <f t="shared" si="42"/>
        <v>3</v>
      </c>
      <c r="AG64" s="184">
        <f t="shared" si="42"/>
        <v>0</v>
      </c>
      <c r="AH64" s="184">
        <f t="shared" si="42"/>
        <v>0</v>
      </c>
      <c r="AI64" s="184">
        <f t="shared" si="42"/>
        <v>2</v>
      </c>
      <c r="AJ64" s="184">
        <f t="shared" si="42"/>
        <v>15</v>
      </c>
      <c r="AK64" s="191">
        <f t="shared" si="42"/>
        <v>95</v>
      </c>
      <c r="AL64" s="184">
        <f t="shared" si="42"/>
        <v>25</v>
      </c>
      <c r="AM64" s="184">
        <f t="shared" si="42"/>
        <v>2</v>
      </c>
      <c r="AN64" s="184">
        <f t="shared" si="42"/>
        <v>10</v>
      </c>
      <c r="AO64" s="184">
        <f t="shared" si="42"/>
        <v>1</v>
      </c>
      <c r="AP64" s="184">
        <f t="shared" si="42"/>
        <v>10</v>
      </c>
      <c r="AQ64" s="190">
        <f t="shared" si="42"/>
        <v>1</v>
      </c>
      <c r="AR64" s="237"/>
    </row>
    <row r="65" spans="1:44" ht="24.75" customHeight="1">
      <c r="A65" s="758" t="s">
        <v>143</v>
      </c>
      <c r="B65" s="599" t="s">
        <v>435</v>
      </c>
      <c r="C65" s="56">
        <v>21</v>
      </c>
      <c r="D65" s="219"/>
      <c r="E65" s="29">
        <v>21</v>
      </c>
      <c r="F65" s="219"/>
      <c r="G65" s="219"/>
      <c r="H65" s="219"/>
      <c r="I65" s="219"/>
      <c r="J65" s="56">
        <v>20</v>
      </c>
      <c r="K65" s="56">
        <v>1</v>
      </c>
      <c r="L65" s="227"/>
      <c r="M65" s="56">
        <v>1</v>
      </c>
      <c r="N65" s="56"/>
      <c r="O65" s="56"/>
      <c r="P65" s="56"/>
      <c r="Q65" s="56">
        <v>1</v>
      </c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>
        <v>20</v>
      </c>
      <c r="AC65" s="56"/>
      <c r="AD65" s="56">
        <v>1</v>
      </c>
      <c r="AE65" s="56">
        <v>1</v>
      </c>
      <c r="AF65" s="56">
        <v>1</v>
      </c>
      <c r="AG65" s="56"/>
      <c r="AH65" s="56"/>
      <c r="AI65" s="56"/>
      <c r="AJ65" s="56">
        <v>1</v>
      </c>
      <c r="AK65" s="56">
        <v>20</v>
      </c>
      <c r="AL65" s="56">
        <v>1</v>
      </c>
      <c r="AM65" s="222"/>
      <c r="AN65" s="57">
        <v>1</v>
      </c>
      <c r="AO65" s="57"/>
      <c r="AP65" s="57">
        <v>1</v>
      </c>
      <c r="AQ65" s="221"/>
      <c r="AR65" s="502" t="s">
        <v>314</v>
      </c>
    </row>
    <row r="66" spans="1:44" ht="24.75" customHeight="1">
      <c r="A66" s="775"/>
      <c r="B66" s="591" t="s">
        <v>437</v>
      </c>
      <c r="C66" s="23">
        <v>3</v>
      </c>
      <c r="D66" s="219"/>
      <c r="E66" s="23">
        <v>3</v>
      </c>
      <c r="F66" s="219"/>
      <c r="G66" s="219"/>
      <c r="H66" s="219"/>
      <c r="I66" s="219"/>
      <c r="J66" s="56">
        <v>3</v>
      </c>
      <c r="K66" s="56"/>
      <c r="L66" s="228"/>
      <c r="M66" s="56"/>
      <c r="N66" s="23"/>
      <c r="O66" s="23"/>
      <c r="P66" s="23"/>
      <c r="Q66" s="56"/>
      <c r="R66" s="56"/>
      <c r="S66" s="23"/>
      <c r="T66" s="23"/>
      <c r="U66" s="56"/>
      <c r="V66" s="56"/>
      <c r="W66" s="23"/>
      <c r="X66" s="56"/>
      <c r="Y66" s="23"/>
      <c r="Z66" s="23"/>
      <c r="AA66" s="23"/>
      <c r="AB66" s="56">
        <v>3</v>
      </c>
      <c r="AC66" s="56"/>
      <c r="AD66" s="56"/>
      <c r="AE66" s="23"/>
      <c r="AF66" s="23"/>
      <c r="AG66" s="23"/>
      <c r="AH66" s="23"/>
      <c r="AI66" s="56"/>
      <c r="AJ66" s="56"/>
      <c r="AK66" s="56">
        <v>3</v>
      </c>
      <c r="AL66" s="56"/>
      <c r="AM66" s="222"/>
      <c r="AN66" s="32"/>
      <c r="AO66" s="32"/>
      <c r="AP66" s="32"/>
      <c r="AQ66" s="224"/>
      <c r="AR66" s="59"/>
    </row>
    <row r="67" spans="1:44" ht="24.75" customHeight="1">
      <c r="A67" s="775"/>
      <c r="B67" s="591" t="s">
        <v>438</v>
      </c>
      <c r="C67" s="23">
        <v>6</v>
      </c>
      <c r="D67" s="219"/>
      <c r="E67" s="23">
        <v>6</v>
      </c>
      <c r="F67" s="219"/>
      <c r="G67" s="219"/>
      <c r="H67" s="219"/>
      <c r="I67" s="219"/>
      <c r="J67" s="56">
        <v>6</v>
      </c>
      <c r="K67" s="56"/>
      <c r="L67" s="228"/>
      <c r="M67" s="56"/>
      <c r="N67" s="23"/>
      <c r="O67" s="23"/>
      <c r="P67" s="23"/>
      <c r="Q67" s="56"/>
      <c r="R67" s="56"/>
      <c r="S67" s="23"/>
      <c r="T67" s="23"/>
      <c r="U67" s="56"/>
      <c r="V67" s="56"/>
      <c r="W67" s="23"/>
      <c r="X67" s="56"/>
      <c r="Y67" s="23"/>
      <c r="Z67" s="23"/>
      <c r="AA67" s="23"/>
      <c r="AB67" s="56">
        <v>6</v>
      </c>
      <c r="AC67" s="56"/>
      <c r="AD67" s="56"/>
      <c r="AE67" s="23"/>
      <c r="AF67" s="23"/>
      <c r="AG67" s="23"/>
      <c r="AH67" s="23"/>
      <c r="AI67" s="56"/>
      <c r="AJ67" s="56"/>
      <c r="AK67" s="56">
        <v>6</v>
      </c>
      <c r="AL67" s="56"/>
      <c r="AM67" s="222"/>
      <c r="AN67" s="32"/>
      <c r="AO67" s="32"/>
      <c r="AP67" s="32"/>
      <c r="AQ67" s="224"/>
      <c r="AR67" s="59"/>
    </row>
    <row r="68" spans="1:44" ht="24.75" customHeight="1">
      <c r="A68" s="775"/>
      <c r="B68" s="591" t="s">
        <v>439</v>
      </c>
      <c r="C68" s="23">
        <v>3</v>
      </c>
      <c r="D68" s="219"/>
      <c r="E68" s="23">
        <v>3</v>
      </c>
      <c r="F68" s="219"/>
      <c r="G68" s="219"/>
      <c r="H68" s="219"/>
      <c r="I68" s="219"/>
      <c r="J68" s="56">
        <v>3</v>
      </c>
      <c r="K68" s="56"/>
      <c r="L68" s="228"/>
      <c r="M68" s="56"/>
      <c r="N68" s="23"/>
      <c r="O68" s="23"/>
      <c r="P68" s="23"/>
      <c r="Q68" s="56"/>
      <c r="R68" s="56"/>
      <c r="S68" s="23"/>
      <c r="T68" s="23"/>
      <c r="U68" s="56"/>
      <c r="V68" s="56"/>
      <c r="W68" s="23"/>
      <c r="X68" s="56"/>
      <c r="Y68" s="23"/>
      <c r="Z68" s="23"/>
      <c r="AA68" s="23"/>
      <c r="AB68" s="56">
        <v>3</v>
      </c>
      <c r="AC68" s="56"/>
      <c r="AD68" s="56"/>
      <c r="AE68" s="23"/>
      <c r="AF68" s="23"/>
      <c r="AG68" s="23"/>
      <c r="AH68" s="23"/>
      <c r="AI68" s="56"/>
      <c r="AJ68" s="56"/>
      <c r="AK68" s="56">
        <v>3</v>
      </c>
      <c r="AL68" s="56"/>
      <c r="AM68" s="222"/>
      <c r="AN68" s="32"/>
      <c r="AO68" s="32"/>
      <c r="AP68" s="32"/>
      <c r="AQ68" s="224"/>
      <c r="AR68" s="59"/>
    </row>
    <row r="69" spans="1:44" ht="24.75" customHeight="1">
      <c r="A69" s="775"/>
      <c r="B69" s="591" t="s">
        <v>440</v>
      </c>
      <c r="C69" s="23">
        <v>6</v>
      </c>
      <c r="D69" s="219"/>
      <c r="E69" s="23">
        <v>6</v>
      </c>
      <c r="F69" s="219"/>
      <c r="G69" s="219"/>
      <c r="H69" s="223"/>
      <c r="I69" s="223"/>
      <c r="J69" s="23">
        <v>6</v>
      </c>
      <c r="K69" s="23"/>
      <c r="L69" s="23"/>
      <c r="M69" s="56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169">
        <v>6</v>
      </c>
      <c r="AC69" s="169"/>
      <c r="AD69" s="169"/>
      <c r="AE69" s="169"/>
      <c r="AF69" s="169"/>
      <c r="AG69" s="169"/>
      <c r="AH69" s="169"/>
      <c r="AI69" s="169"/>
      <c r="AJ69" s="169"/>
      <c r="AK69" s="169">
        <v>6</v>
      </c>
      <c r="AL69" s="169"/>
      <c r="AM69" s="420"/>
      <c r="AN69" s="420"/>
      <c r="AO69" s="420"/>
      <c r="AP69" s="420"/>
      <c r="AQ69" s="421"/>
      <c r="AR69" s="59"/>
    </row>
    <row r="70" spans="1:44" ht="24.75" customHeight="1">
      <c r="A70" s="775"/>
      <c r="B70" s="591" t="s">
        <v>441</v>
      </c>
      <c r="C70" s="23">
        <v>3</v>
      </c>
      <c r="D70" s="219"/>
      <c r="E70" s="23">
        <v>3</v>
      </c>
      <c r="F70" s="219"/>
      <c r="G70" s="219"/>
      <c r="H70" s="223"/>
      <c r="I70" s="223"/>
      <c r="J70" s="23">
        <v>3</v>
      </c>
      <c r="K70" s="23"/>
      <c r="L70" s="23"/>
      <c r="M70" s="56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>
        <v>3</v>
      </c>
      <c r="AC70" s="23"/>
      <c r="AD70" s="23"/>
      <c r="AE70" s="23"/>
      <c r="AF70" s="23"/>
      <c r="AG70" s="23"/>
      <c r="AH70" s="23"/>
      <c r="AI70" s="23"/>
      <c r="AJ70" s="23"/>
      <c r="AK70" s="23">
        <v>3</v>
      </c>
      <c r="AL70" s="23"/>
      <c r="AM70" s="225"/>
      <c r="AN70" s="32"/>
      <c r="AO70" s="32"/>
      <c r="AP70" s="32"/>
      <c r="AQ70" s="224"/>
      <c r="AR70" s="59"/>
    </row>
    <row r="71" spans="1:44" ht="24.75" customHeight="1" thickBot="1">
      <c r="A71" s="775"/>
      <c r="B71" s="592" t="s">
        <v>167</v>
      </c>
      <c r="C71" s="281">
        <v>45</v>
      </c>
      <c r="D71" s="316">
        <v>5</v>
      </c>
      <c r="E71" s="316">
        <v>45</v>
      </c>
      <c r="F71" s="316"/>
      <c r="G71" s="316"/>
      <c r="H71" s="316">
        <v>23</v>
      </c>
      <c r="I71" s="316"/>
      <c r="J71" s="316">
        <v>15</v>
      </c>
      <c r="K71" s="316">
        <v>30</v>
      </c>
      <c r="L71" s="316">
        <v>17</v>
      </c>
      <c r="M71" s="316">
        <v>13</v>
      </c>
      <c r="N71" s="316">
        <v>6</v>
      </c>
      <c r="O71" s="316">
        <v>24</v>
      </c>
      <c r="P71" s="316">
        <v>24</v>
      </c>
      <c r="Q71" s="316">
        <v>24</v>
      </c>
      <c r="R71" s="316"/>
      <c r="S71" s="316"/>
      <c r="T71" s="316"/>
      <c r="U71" s="316"/>
      <c r="V71" s="316">
        <v>18.600000000000001</v>
      </c>
      <c r="W71" s="316"/>
      <c r="X71" s="316">
        <v>5</v>
      </c>
      <c r="Y71" s="316"/>
      <c r="Z71" s="316"/>
      <c r="AA71" s="316"/>
      <c r="AB71" s="316">
        <v>21</v>
      </c>
      <c r="AC71" s="316"/>
      <c r="AD71" s="316">
        <v>24</v>
      </c>
      <c r="AE71" s="316">
        <v>24</v>
      </c>
      <c r="AF71" s="316">
        <v>3</v>
      </c>
      <c r="AG71" s="316"/>
      <c r="AH71" s="316"/>
      <c r="AI71" s="316"/>
      <c r="AJ71" s="316">
        <v>30</v>
      </c>
      <c r="AK71" s="316">
        <v>15</v>
      </c>
      <c r="AL71" s="316">
        <v>30</v>
      </c>
      <c r="AM71" s="316">
        <v>1</v>
      </c>
      <c r="AN71" s="334">
        <v>30</v>
      </c>
      <c r="AO71" s="334">
        <v>1</v>
      </c>
      <c r="AP71" s="334">
        <v>30</v>
      </c>
      <c r="AQ71" s="333">
        <v>1</v>
      </c>
      <c r="AR71" s="318"/>
    </row>
    <row r="72" spans="1:44" ht="24.75" customHeight="1" thickTop="1" thickBot="1">
      <c r="A72" s="784"/>
      <c r="B72" s="600" t="s">
        <v>403</v>
      </c>
      <c r="C72" s="184">
        <f>SUM(C65:C71)</f>
        <v>87</v>
      </c>
      <c r="D72" s="180">
        <f t="shared" ref="D72:AQ72" si="45">SUM(D65:D71)</f>
        <v>5</v>
      </c>
      <c r="E72" s="180">
        <f t="shared" si="45"/>
        <v>87</v>
      </c>
      <c r="F72" s="180">
        <f t="shared" si="45"/>
        <v>0</v>
      </c>
      <c r="G72" s="180">
        <f t="shared" si="45"/>
        <v>0</v>
      </c>
      <c r="H72" s="180">
        <f t="shared" si="45"/>
        <v>23</v>
      </c>
      <c r="I72" s="180">
        <f t="shared" si="45"/>
        <v>0</v>
      </c>
      <c r="J72" s="180">
        <f t="shared" si="45"/>
        <v>56</v>
      </c>
      <c r="K72" s="180">
        <f t="shared" si="45"/>
        <v>31</v>
      </c>
      <c r="L72" s="180">
        <f t="shared" si="45"/>
        <v>17</v>
      </c>
      <c r="M72" s="180">
        <f t="shared" si="45"/>
        <v>14</v>
      </c>
      <c r="N72" s="180">
        <f t="shared" si="45"/>
        <v>6</v>
      </c>
      <c r="O72" s="180">
        <f t="shared" si="45"/>
        <v>24</v>
      </c>
      <c r="P72" s="180">
        <f t="shared" si="45"/>
        <v>24</v>
      </c>
      <c r="Q72" s="180">
        <f t="shared" si="45"/>
        <v>25</v>
      </c>
      <c r="R72" s="180">
        <f t="shared" si="45"/>
        <v>0</v>
      </c>
      <c r="S72" s="180">
        <f t="shared" si="45"/>
        <v>0</v>
      </c>
      <c r="T72" s="180">
        <f t="shared" ref="T72" si="46">SUM(T65:T71)</f>
        <v>0</v>
      </c>
      <c r="U72" s="180">
        <f t="shared" si="45"/>
        <v>0</v>
      </c>
      <c r="V72" s="180">
        <f t="shared" si="45"/>
        <v>18.600000000000001</v>
      </c>
      <c r="W72" s="180">
        <f t="shared" si="45"/>
        <v>0</v>
      </c>
      <c r="X72" s="180">
        <f t="shared" si="45"/>
        <v>5</v>
      </c>
      <c r="Y72" s="180">
        <f t="shared" si="45"/>
        <v>0</v>
      </c>
      <c r="Z72" s="180">
        <f t="shared" ref="Z72:AA72" si="47">SUM(Z65:Z71)</f>
        <v>0</v>
      </c>
      <c r="AA72" s="180">
        <f t="shared" si="47"/>
        <v>0</v>
      </c>
      <c r="AB72" s="329">
        <f t="shared" si="45"/>
        <v>62</v>
      </c>
      <c r="AC72" s="180">
        <f t="shared" si="45"/>
        <v>0</v>
      </c>
      <c r="AD72" s="180">
        <f t="shared" si="45"/>
        <v>25</v>
      </c>
      <c r="AE72" s="180">
        <f t="shared" si="45"/>
        <v>25</v>
      </c>
      <c r="AF72" s="180">
        <f t="shared" si="45"/>
        <v>4</v>
      </c>
      <c r="AG72" s="180">
        <f t="shared" si="45"/>
        <v>0</v>
      </c>
      <c r="AH72" s="180">
        <f t="shared" si="45"/>
        <v>0</v>
      </c>
      <c r="AI72" s="180">
        <f t="shared" si="45"/>
        <v>0</v>
      </c>
      <c r="AJ72" s="180">
        <f t="shared" si="45"/>
        <v>31</v>
      </c>
      <c r="AK72" s="329">
        <f t="shared" si="45"/>
        <v>56</v>
      </c>
      <c r="AL72" s="180">
        <f t="shared" si="45"/>
        <v>31</v>
      </c>
      <c r="AM72" s="180">
        <f t="shared" si="45"/>
        <v>1</v>
      </c>
      <c r="AN72" s="180">
        <f t="shared" si="45"/>
        <v>31</v>
      </c>
      <c r="AO72" s="180">
        <f t="shared" si="45"/>
        <v>1</v>
      </c>
      <c r="AP72" s="180">
        <f t="shared" si="45"/>
        <v>31</v>
      </c>
      <c r="AQ72" s="182">
        <f t="shared" si="45"/>
        <v>1</v>
      </c>
      <c r="AR72" s="237"/>
    </row>
    <row r="73" spans="1:44" ht="24.75" customHeight="1">
      <c r="A73" s="758" t="s">
        <v>144</v>
      </c>
      <c r="B73" s="591" t="s">
        <v>442</v>
      </c>
      <c r="C73" s="219">
        <v>9</v>
      </c>
      <c r="D73" s="219"/>
      <c r="E73" s="233">
        <v>9</v>
      </c>
      <c r="F73" s="219"/>
      <c r="G73" s="219"/>
      <c r="H73" s="219"/>
      <c r="I73" s="219"/>
      <c r="J73" s="56">
        <v>9</v>
      </c>
      <c r="K73" s="56"/>
      <c r="L73" s="220"/>
      <c r="M73" s="56"/>
      <c r="N73" s="56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>
        <v>9</v>
      </c>
      <c r="AC73" s="179"/>
      <c r="AD73" s="179"/>
      <c r="AE73" s="179"/>
      <c r="AF73" s="179"/>
      <c r="AG73" s="179"/>
      <c r="AH73" s="179"/>
      <c r="AI73" s="179"/>
      <c r="AJ73" s="179"/>
      <c r="AK73" s="179">
        <v>9</v>
      </c>
      <c r="AL73" s="179"/>
      <c r="AM73" s="177"/>
      <c r="AN73" s="179"/>
      <c r="AO73" s="179"/>
      <c r="AP73" s="179"/>
      <c r="AQ73" s="351"/>
      <c r="AR73" s="58"/>
    </row>
    <row r="74" spans="1:44" ht="24.75" customHeight="1">
      <c r="A74" s="766"/>
      <c r="B74" s="591" t="s">
        <v>444</v>
      </c>
      <c r="C74" s="605" t="s">
        <v>464</v>
      </c>
      <c r="D74" s="606" t="s">
        <v>359</v>
      </c>
      <c r="E74" s="607" t="s">
        <v>359</v>
      </c>
      <c r="F74" s="606" t="s">
        <v>359</v>
      </c>
      <c r="G74" s="606" t="s">
        <v>359</v>
      </c>
      <c r="H74" s="370" t="s">
        <v>359</v>
      </c>
      <c r="I74" s="370" t="s">
        <v>359</v>
      </c>
      <c r="J74" s="374" t="s">
        <v>359</v>
      </c>
      <c r="K74" s="374" t="s">
        <v>359</v>
      </c>
      <c r="L74" s="374" t="s">
        <v>359</v>
      </c>
      <c r="M74" s="520" t="s">
        <v>359</v>
      </c>
      <c r="N74" s="374" t="s">
        <v>359</v>
      </c>
      <c r="O74" s="374" t="s">
        <v>359</v>
      </c>
      <c r="P74" s="374" t="s">
        <v>359</v>
      </c>
      <c r="Q74" s="374" t="s">
        <v>359</v>
      </c>
      <c r="R74" s="374" t="s">
        <v>359</v>
      </c>
      <c r="S74" s="374" t="s">
        <v>359</v>
      </c>
      <c r="T74" s="374" t="s">
        <v>359</v>
      </c>
      <c r="U74" s="374" t="s">
        <v>359</v>
      </c>
      <c r="V74" s="374" t="s">
        <v>359</v>
      </c>
      <c r="W74" s="374" t="s">
        <v>359</v>
      </c>
      <c r="X74" s="374" t="s">
        <v>359</v>
      </c>
      <c r="Y74" s="374" t="s">
        <v>359</v>
      </c>
      <c r="Z74" s="374" t="s">
        <v>359</v>
      </c>
      <c r="AA74" s="374" t="s">
        <v>359</v>
      </c>
      <c r="AB74" s="374" t="s">
        <v>359</v>
      </c>
      <c r="AC74" s="374" t="s">
        <v>359</v>
      </c>
      <c r="AD74" s="374" t="s">
        <v>359</v>
      </c>
      <c r="AE74" s="374" t="s">
        <v>359</v>
      </c>
      <c r="AF74" s="374" t="s">
        <v>359</v>
      </c>
      <c r="AG74" s="374" t="s">
        <v>359</v>
      </c>
      <c r="AH74" s="374" t="s">
        <v>359</v>
      </c>
      <c r="AI74" s="374" t="s">
        <v>359</v>
      </c>
      <c r="AJ74" s="374" t="s">
        <v>359</v>
      </c>
      <c r="AK74" s="374" t="s">
        <v>359</v>
      </c>
      <c r="AL74" s="374" t="s">
        <v>359</v>
      </c>
      <c r="AM74" s="609" t="s">
        <v>359</v>
      </c>
      <c r="AN74" s="518" t="s">
        <v>359</v>
      </c>
      <c r="AO74" s="518" t="s">
        <v>359</v>
      </c>
      <c r="AP74" s="518" t="s">
        <v>359</v>
      </c>
      <c r="AQ74" s="608" t="s">
        <v>359</v>
      </c>
      <c r="AR74" s="59"/>
    </row>
    <row r="75" spans="1:44" ht="24.75" customHeight="1">
      <c r="A75" s="766"/>
      <c r="B75" s="591" t="s">
        <v>443</v>
      </c>
      <c r="C75" s="219">
        <v>7</v>
      </c>
      <c r="D75" s="219"/>
      <c r="E75" s="186">
        <v>7</v>
      </c>
      <c r="F75" s="219"/>
      <c r="G75" s="219"/>
      <c r="H75" s="223"/>
      <c r="I75" s="223"/>
      <c r="J75" s="23">
        <v>7</v>
      </c>
      <c r="K75" s="23"/>
      <c r="L75" s="23"/>
      <c r="M75" s="56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>
        <v>7</v>
      </c>
      <c r="AC75" s="23"/>
      <c r="AD75" s="23"/>
      <c r="AE75" s="23"/>
      <c r="AF75" s="23"/>
      <c r="AG75" s="23"/>
      <c r="AH75" s="23"/>
      <c r="AI75" s="23"/>
      <c r="AJ75" s="23"/>
      <c r="AK75" s="23">
        <v>7</v>
      </c>
      <c r="AL75" s="23"/>
      <c r="AM75" s="225"/>
      <c r="AN75" s="32"/>
      <c r="AO75" s="32"/>
      <c r="AP75" s="32"/>
      <c r="AQ75" s="224"/>
      <c r="AR75" s="59"/>
    </row>
    <row r="76" spans="1:44" ht="24.75" customHeight="1" thickBot="1">
      <c r="A76" s="766"/>
      <c r="B76" s="601" t="s">
        <v>445</v>
      </c>
      <c r="C76" s="316">
        <v>24</v>
      </c>
      <c r="D76" s="316"/>
      <c r="E76" s="316">
        <v>24</v>
      </c>
      <c r="F76" s="316"/>
      <c r="G76" s="316"/>
      <c r="H76" s="316"/>
      <c r="I76" s="316"/>
      <c r="J76" s="316">
        <v>18</v>
      </c>
      <c r="K76" s="316">
        <v>6</v>
      </c>
      <c r="L76" s="316">
        <v>6</v>
      </c>
      <c r="M76" s="316">
        <v>6</v>
      </c>
      <c r="N76" s="316">
        <v>6</v>
      </c>
      <c r="O76" s="316">
        <v>6</v>
      </c>
      <c r="P76" s="316">
        <v>6</v>
      </c>
      <c r="Q76" s="316">
        <v>6</v>
      </c>
      <c r="R76" s="316">
        <v>6</v>
      </c>
      <c r="S76" s="316">
        <v>6</v>
      </c>
      <c r="T76" s="316"/>
      <c r="U76" s="316">
        <v>6</v>
      </c>
      <c r="V76" s="316"/>
      <c r="W76" s="316">
        <v>6</v>
      </c>
      <c r="X76" s="316"/>
      <c r="Y76" s="316"/>
      <c r="Z76" s="316"/>
      <c r="AA76" s="316"/>
      <c r="AB76" s="316">
        <v>18</v>
      </c>
      <c r="AC76" s="316"/>
      <c r="AD76" s="316">
        <v>6</v>
      </c>
      <c r="AE76" s="316">
        <v>6</v>
      </c>
      <c r="AF76" s="316">
        <v>1</v>
      </c>
      <c r="AG76" s="316"/>
      <c r="AH76" s="316"/>
      <c r="AI76" s="316"/>
      <c r="AJ76" s="316">
        <v>6</v>
      </c>
      <c r="AK76" s="316">
        <v>18</v>
      </c>
      <c r="AL76" s="316">
        <v>6</v>
      </c>
      <c r="AM76" s="316">
        <v>1</v>
      </c>
      <c r="AN76" s="316"/>
      <c r="AO76" s="316"/>
      <c r="AP76" s="316">
        <v>6</v>
      </c>
      <c r="AQ76" s="333">
        <v>1</v>
      </c>
      <c r="AR76" s="318"/>
    </row>
    <row r="77" spans="1:44" ht="24.75" customHeight="1" thickTop="1" thickBot="1">
      <c r="A77" s="759"/>
      <c r="B77" s="593" t="s">
        <v>403</v>
      </c>
      <c r="C77" s="532" t="s">
        <v>359</v>
      </c>
      <c r="D77" s="532" t="s">
        <v>359</v>
      </c>
      <c r="E77" s="532" t="s">
        <v>359</v>
      </c>
      <c r="F77" s="532" t="s">
        <v>359</v>
      </c>
      <c r="G77" s="532" t="s">
        <v>359</v>
      </c>
      <c r="H77" s="532" t="s">
        <v>359</v>
      </c>
      <c r="I77" s="532" t="s">
        <v>359</v>
      </c>
      <c r="J77" s="610" t="s">
        <v>359</v>
      </c>
      <c r="K77" s="610" t="s">
        <v>359</v>
      </c>
      <c r="L77" s="532" t="s">
        <v>359</v>
      </c>
      <c r="M77" s="532" t="s">
        <v>359</v>
      </c>
      <c r="N77" s="532" t="s">
        <v>359</v>
      </c>
      <c r="O77" s="532" t="s">
        <v>359</v>
      </c>
      <c r="P77" s="532" t="s">
        <v>359</v>
      </c>
      <c r="Q77" s="532" t="s">
        <v>359</v>
      </c>
      <c r="R77" s="532" t="s">
        <v>359</v>
      </c>
      <c r="S77" s="532" t="s">
        <v>359</v>
      </c>
      <c r="T77" s="532" t="s">
        <v>359</v>
      </c>
      <c r="U77" s="532" t="s">
        <v>359</v>
      </c>
      <c r="V77" s="532" t="s">
        <v>359</v>
      </c>
      <c r="W77" s="532" t="s">
        <v>359</v>
      </c>
      <c r="X77" s="532" t="s">
        <v>359</v>
      </c>
      <c r="Y77" s="532" t="s">
        <v>359</v>
      </c>
      <c r="Z77" s="532" t="s">
        <v>359</v>
      </c>
      <c r="AA77" s="532" t="s">
        <v>359</v>
      </c>
      <c r="AB77" s="532" t="s">
        <v>359</v>
      </c>
      <c r="AC77" s="532" t="s">
        <v>359</v>
      </c>
      <c r="AD77" s="532" t="s">
        <v>359</v>
      </c>
      <c r="AE77" s="532" t="s">
        <v>359</v>
      </c>
      <c r="AF77" s="532" t="s">
        <v>359</v>
      </c>
      <c r="AG77" s="532" t="s">
        <v>359</v>
      </c>
      <c r="AH77" s="532" t="s">
        <v>359</v>
      </c>
      <c r="AI77" s="532" t="s">
        <v>359</v>
      </c>
      <c r="AJ77" s="532" t="s">
        <v>359</v>
      </c>
      <c r="AK77" s="532" t="s">
        <v>359</v>
      </c>
      <c r="AL77" s="532" t="s">
        <v>359</v>
      </c>
      <c r="AM77" s="532" t="s">
        <v>359</v>
      </c>
      <c r="AN77" s="532" t="s">
        <v>359</v>
      </c>
      <c r="AO77" s="532" t="s">
        <v>359</v>
      </c>
      <c r="AP77" s="532" t="s">
        <v>359</v>
      </c>
      <c r="AQ77" s="536" t="s">
        <v>359</v>
      </c>
      <c r="AR77" s="237"/>
    </row>
    <row r="78" spans="1:44" ht="24.75" customHeight="1">
      <c r="A78" s="758" t="s">
        <v>145</v>
      </c>
      <c r="B78" s="590" t="s">
        <v>446</v>
      </c>
      <c r="C78" s="18">
        <v>128</v>
      </c>
      <c r="D78" s="219">
        <v>116</v>
      </c>
      <c r="E78" s="233">
        <v>118</v>
      </c>
      <c r="F78" s="219">
        <v>10</v>
      </c>
      <c r="G78" s="219"/>
      <c r="H78" s="219">
        <v>116</v>
      </c>
      <c r="I78" s="219">
        <v>10</v>
      </c>
      <c r="J78" s="56">
        <v>12</v>
      </c>
      <c r="K78" s="56">
        <v>116</v>
      </c>
      <c r="L78" s="220">
        <v>116</v>
      </c>
      <c r="M78" s="56">
        <v>116</v>
      </c>
      <c r="N78" s="56">
        <v>116</v>
      </c>
      <c r="O78" s="56"/>
      <c r="P78" s="56"/>
      <c r="Q78" s="56">
        <v>116</v>
      </c>
      <c r="R78" s="56">
        <v>116</v>
      </c>
      <c r="S78" s="56">
        <v>116</v>
      </c>
      <c r="T78" s="56"/>
      <c r="U78" s="56">
        <v>116</v>
      </c>
      <c r="V78" s="56">
        <v>55</v>
      </c>
      <c r="W78" s="56">
        <v>61</v>
      </c>
      <c r="X78" s="56">
        <v>6</v>
      </c>
      <c r="Y78" s="56"/>
      <c r="Z78" s="56"/>
      <c r="AA78" s="56"/>
      <c r="AB78" s="56">
        <v>12</v>
      </c>
      <c r="AC78" s="56"/>
      <c r="AD78" s="56">
        <v>116</v>
      </c>
      <c r="AE78" s="56">
        <v>116</v>
      </c>
      <c r="AF78" s="56">
        <v>5</v>
      </c>
      <c r="AG78" s="56"/>
      <c r="AH78" s="56"/>
      <c r="AI78" s="56">
        <v>12</v>
      </c>
      <c r="AJ78" s="56">
        <v>116</v>
      </c>
      <c r="AK78" s="56"/>
      <c r="AL78" s="56">
        <v>116</v>
      </c>
      <c r="AM78" s="222">
        <v>2</v>
      </c>
      <c r="AN78" s="57">
        <v>56</v>
      </c>
      <c r="AO78" s="57">
        <v>1</v>
      </c>
      <c r="AP78" s="57">
        <v>116</v>
      </c>
      <c r="AQ78" s="221">
        <v>2</v>
      </c>
      <c r="AR78" s="58"/>
    </row>
    <row r="79" spans="1:44" ht="24.75" customHeight="1">
      <c r="A79" s="775"/>
      <c r="B79" s="591" t="s">
        <v>447</v>
      </c>
      <c r="C79" s="23">
        <v>97</v>
      </c>
      <c r="D79" s="219">
        <v>65</v>
      </c>
      <c r="E79" s="233">
        <v>67</v>
      </c>
      <c r="F79" s="219">
        <v>2</v>
      </c>
      <c r="G79" s="219">
        <v>28</v>
      </c>
      <c r="H79" s="223">
        <v>63</v>
      </c>
      <c r="I79" s="223">
        <v>35</v>
      </c>
      <c r="J79" s="23">
        <v>14</v>
      </c>
      <c r="K79" s="23">
        <v>83</v>
      </c>
      <c r="L79" s="23">
        <v>83</v>
      </c>
      <c r="M79" s="56">
        <v>83</v>
      </c>
      <c r="N79" s="23">
        <v>63</v>
      </c>
      <c r="O79" s="23"/>
      <c r="P79" s="23"/>
      <c r="Q79" s="23">
        <v>53</v>
      </c>
      <c r="R79" s="23"/>
      <c r="S79" s="23">
        <v>53</v>
      </c>
      <c r="T79" s="23"/>
      <c r="U79" s="23">
        <v>83</v>
      </c>
      <c r="V79" s="23">
        <v>9</v>
      </c>
      <c r="W79" s="23">
        <v>74</v>
      </c>
      <c r="X79" s="23">
        <v>7</v>
      </c>
      <c r="Y79" s="23"/>
      <c r="Z79" s="23"/>
      <c r="AA79" s="23"/>
      <c r="AB79" s="23">
        <v>14</v>
      </c>
      <c r="AC79" s="23"/>
      <c r="AD79" s="23">
        <v>83</v>
      </c>
      <c r="AE79" s="23">
        <v>31</v>
      </c>
      <c r="AF79" s="23">
        <v>2</v>
      </c>
      <c r="AG79" s="23">
        <v>52</v>
      </c>
      <c r="AH79" s="23">
        <v>7</v>
      </c>
      <c r="AI79" s="23">
        <v>14</v>
      </c>
      <c r="AJ79" s="23">
        <v>47</v>
      </c>
      <c r="AK79" s="23">
        <v>36</v>
      </c>
      <c r="AL79" s="23">
        <v>83</v>
      </c>
      <c r="AM79" s="225">
        <v>4</v>
      </c>
      <c r="AN79" s="32">
        <v>44</v>
      </c>
      <c r="AO79" s="32">
        <v>3</v>
      </c>
      <c r="AP79" s="32">
        <v>44</v>
      </c>
      <c r="AQ79" s="224">
        <v>3</v>
      </c>
      <c r="AR79" s="59"/>
    </row>
    <row r="80" spans="1:44" ht="24.75" customHeight="1">
      <c r="A80" s="766"/>
      <c r="B80" s="591" t="s">
        <v>448</v>
      </c>
      <c r="C80" s="23">
        <v>56</v>
      </c>
      <c r="D80" s="219">
        <v>40</v>
      </c>
      <c r="E80" s="233">
        <v>39</v>
      </c>
      <c r="F80" s="219">
        <v>17</v>
      </c>
      <c r="G80" s="219"/>
      <c r="H80" s="223"/>
      <c r="I80" s="223">
        <v>7</v>
      </c>
      <c r="J80" s="23">
        <v>13</v>
      </c>
      <c r="K80" s="23">
        <v>43</v>
      </c>
      <c r="L80" s="23">
        <v>43</v>
      </c>
      <c r="M80" s="56">
        <v>43</v>
      </c>
      <c r="N80" s="23">
        <v>40</v>
      </c>
      <c r="O80" s="23"/>
      <c r="P80" s="23"/>
      <c r="Q80" s="23">
        <v>43</v>
      </c>
      <c r="R80" s="23"/>
      <c r="S80" s="23">
        <v>43</v>
      </c>
      <c r="T80" s="23"/>
      <c r="U80" s="23">
        <v>43</v>
      </c>
      <c r="V80" s="23"/>
      <c r="W80" s="23">
        <v>40</v>
      </c>
      <c r="X80" s="23">
        <v>7</v>
      </c>
      <c r="Y80" s="23"/>
      <c r="Z80" s="23"/>
      <c r="AA80" s="23"/>
      <c r="AB80" s="23">
        <v>13</v>
      </c>
      <c r="AC80" s="23"/>
      <c r="AD80" s="23">
        <v>43</v>
      </c>
      <c r="AE80" s="23"/>
      <c r="AF80" s="23"/>
      <c r="AG80" s="23">
        <v>43</v>
      </c>
      <c r="AH80" s="23">
        <v>3</v>
      </c>
      <c r="AI80" s="23">
        <v>13</v>
      </c>
      <c r="AJ80" s="23">
        <v>40</v>
      </c>
      <c r="AK80" s="23">
        <v>3</v>
      </c>
      <c r="AL80" s="23">
        <v>43</v>
      </c>
      <c r="AM80" s="225">
        <v>2</v>
      </c>
      <c r="AN80" s="32"/>
      <c r="AO80" s="32"/>
      <c r="AP80" s="32">
        <v>40</v>
      </c>
      <c r="AQ80" s="224">
        <v>1</v>
      </c>
      <c r="AR80" s="59"/>
    </row>
    <row r="81" spans="1:44" ht="24.75" customHeight="1" thickBot="1">
      <c r="A81" s="766"/>
      <c r="B81" s="592" t="s">
        <v>449</v>
      </c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33"/>
      <c r="AR81" s="318"/>
    </row>
    <row r="82" spans="1:44" ht="24.75" customHeight="1" thickTop="1" thickBot="1">
      <c r="A82" s="759"/>
      <c r="B82" s="593" t="s">
        <v>403</v>
      </c>
      <c r="C82" s="184">
        <f>SUM(C78:C81)</f>
        <v>281</v>
      </c>
      <c r="D82" s="180">
        <f t="shared" ref="D82:AQ82" si="48">SUM(D78:D81)</f>
        <v>221</v>
      </c>
      <c r="E82" s="187">
        <f t="shared" si="48"/>
        <v>224</v>
      </c>
      <c r="F82" s="180">
        <f t="shared" si="48"/>
        <v>29</v>
      </c>
      <c r="G82" s="180">
        <f t="shared" si="48"/>
        <v>28</v>
      </c>
      <c r="H82" s="180">
        <f t="shared" si="48"/>
        <v>179</v>
      </c>
      <c r="I82" s="180">
        <f t="shared" si="48"/>
        <v>52</v>
      </c>
      <c r="J82" s="184">
        <f t="shared" si="48"/>
        <v>39</v>
      </c>
      <c r="K82" s="184">
        <f t="shared" si="48"/>
        <v>242</v>
      </c>
      <c r="L82" s="188">
        <f t="shared" si="48"/>
        <v>242</v>
      </c>
      <c r="M82" s="184">
        <f t="shared" si="48"/>
        <v>242</v>
      </c>
      <c r="N82" s="184">
        <f t="shared" si="48"/>
        <v>219</v>
      </c>
      <c r="O82" s="184">
        <f t="shared" si="48"/>
        <v>0</v>
      </c>
      <c r="P82" s="184">
        <f t="shared" si="48"/>
        <v>0</v>
      </c>
      <c r="Q82" s="184">
        <f t="shared" si="48"/>
        <v>212</v>
      </c>
      <c r="R82" s="184">
        <f t="shared" si="48"/>
        <v>116</v>
      </c>
      <c r="S82" s="184">
        <f t="shared" si="48"/>
        <v>212</v>
      </c>
      <c r="T82" s="184">
        <f t="shared" ref="T82" si="49">SUM(T78:T81)</f>
        <v>0</v>
      </c>
      <c r="U82" s="184">
        <f t="shared" si="48"/>
        <v>242</v>
      </c>
      <c r="V82" s="184">
        <f t="shared" si="48"/>
        <v>64</v>
      </c>
      <c r="W82" s="184">
        <f t="shared" si="48"/>
        <v>175</v>
      </c>
      <c r="X82" s="184">
        <f t="shared" si="48"/>
        <v>20</v>
      </c>
      <c r="Y82" s="184">
        <f t="shared" si="48"/>
        <v>0</v>
      </c>
      <c r="Z82" s="184">
        <f t="shared" ref="Z82:AA82" si="50">SUM(Z78:Z81)</f>
        <v>0</v>
      </c>
      <c r="AA82" s="184">
        <f t="shared" si="50"/>
        <v>0</v>
      </c>
      <c r="AB82" s="184">
        <f t="shared" si="48"/>
        <v>39</v>
      </c>
      <c r="AC82" s="184">
        <f t="shared" si="48"/>
        <v>0</v>
      </c>
      <c r="AD82" s="184">
        <f t="shared" si="48"/>
        <v>242</v>
      </c>
      <c r="AE82" s="184">
        <f t="shared" si="48"/>
        <v>147</v>
      </c>
      <c r="AF82" s="184">
        <f t="shared" si="48"/>
        <v>7</v>
      </c>
      <c r="AG82" s="184">
        <f t="shared" si="48"/>
        <v>95</v>
      </c>
      <c r="AH82" s="184">
        <f t="shared" si="48"/>
        <v>10</v>
      </c>
      <c r="AI82" s="184">
        <f t="shared" si="48"/>
        <v>39</v>
      </c>
      <c r="AJ82" s="184">
        <f t="shared" si="48"/>
        <v>203</v>
      </c>
      <c r="AK82" s="184">
        <f t="shared" si="48"/>
        <v>39</v>
      </c>
      <c r="AL82" s="184">
        <f t="shared" si="48"/>
        <v>242</v>
      </c>
      <c r="AM82" s="189">
        <f t="shared" si="48"/>
        <v>8</v>
      </c>
      <c r="AN82" s="185">
        <f t="shared" si="48"/>
        <v>100</v>
      </c>
      <c r="AO82" s="185">
        <f t="shared" si="48"/>
        <v>4</v>
      </c>
      <c r="AP82" s="185">
        <f t="shared" si="48"/>
        <v>200</v>
      </c>
      <c r="AQ82" s="190">
        <f t="shared" si="48"/>
        <v>6</v>
      </c>
      <c r="AR82" s="237"/>
    </row>
    <row r="83" spans="1:44" ht="24.75" customHeight="1">
      <c r="A83" s="758" t="s">
        <v>146</v>
      </c>
      <c r="B83" s="590" t="s">
        <v>450</v>
      </c>
      <c r="C83" s="164">
        <v>1</v>
      </c>
      <c r="D83" s="173">
        <v>0</v>
      </c>
      <c r="E83" s="176">
        <v>1</v>
      </c>
      <c r="F83" s="173"/>
      <c r="G83" s="173"/>
      <c r="H83" s="173"/>
      <c r="I83" s="173"/>
      <c r="J83" s="174">
        <v>0.5</v>
      </c>
      <c r="K83" s="174">
        <v>0.5</v>
      </c>
      <c r="L83" s="175"/>
      <c r="M83" s="174">
        <v>1</v>
      </c>
      <c r="N83" s="174">
        <v>1</v>
      </c>
      <c r="O83" s="174"/>
      <c r="P83" s="174"/>
      <c r="Q83" s="174">
        <v>0.5</v>
      </c>
      <c r="R83" s="174">
        <v>0.5</v>
      </c>
      <c r="S83" s="174"/>
      <c r="T83" s="174"/>
      <c r="U83" s="174"/>
      <c r="V83" s="174"/>
      <c r="W83" s="174"/>
      <c r="X83" s="174">
        <v>1</v>
      </c>
      <c r="Y83" s="174"/>
      <c r="Z83" s="174"/>
      <c r="AA83" s="174"/>
      <c r="AB83" s="174"/>
      <c r="AC83" s="174">
        <v>0.5</v>
      </c>
      <c r="AD83" s="174">
        <v>0.5</v>
      </c>
      <c r="AE83" s="183">
        <v>0.5</v>
      </c>
      <c r="AF83" s="183">
        <v>1</v>
      </c>
      <c r="AG83" s="183"/>
      <c r="AH83" s="183"/>
      <c r="AI83" s="183">
        <v>0.5</v>
      </c>
      <c r="AJ83" s="183">
        <v>0.5</v>
      </c>
      <c r="AK83" s="183"/>
      <c r="AL83" s="183">
        <v>0.5</v>
      </c>
      <c r="AM83" s="195">
        <v>1</v>
      </c>
      <c r="AN83" s="196"/>
      <c r="AO83" s="196"/>
      <c r="AP83" s="196"/>
      <c r="AQ83" s="197"/>
      <c r="AR83" s="58"/>
    </row>
    <row r="84" spans="1:44" ht="24.75" customHeight="1">
      <c r="A84" s="775"/>
      <c r="B84" s="591" t="s">
        <v>451</v>
      </c>
      <c r="C84" s="165"/>
      <c r="D84" s="173"/>
      <c r="E84" s="165"/>
      <c r="F84" s="173"/>
      <c r="G84" s="173"/>
      <c r="H84" s="173"/>
      <c r="I84" s="173"/>
      <c r="J84" s="174"/>
      <c r="K84" s="174"/>
      <c r="L84" s="179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83"/>
      <c r="AF84" s="183"/>
      <c r="AG84" s="183"/>
      <c r="AH84" s="183"/>
      <c r="AI84" s="183"/>
      <c r="AJ84" s="183"/>
      <c r="AK84" s="183"/>
      <c r="AL84" s="183"/>
      <c r="AM84" s="195"/>
      <c r="AN84" s="196"/>
      <c r="AO84" s="196"/>
      <c r="AP84" s="196"/>
      <c r="AQ84" s="197"/>
      <c r="AR84" s="59"/>
    </row>
    <row r="85" spans="1:44" ht="24.75" customHeight="1">
      <c r="A85" s="775"/>
      <c r="B85" s="591" t="s">
        <v>452</v>
      </c>
      <c r="C85" s="165"/>
      <c r="D85" s="173"/>
      <c r="E85" s="165"/>
      <c r="F85" s="173"/>
      <c r="G85" s="173"/>
      <c r="H85" s="173"/>
      <c r="I85" s="173"/>
      <c r="J85" s="174"/>
      <c r="K85" s="174"/>
      <c r="L85" s="179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83"/>
      <c r="AF85" s="183"/>
      <c r="AG85" s="183"/>
      <c r="AH85" s="183"/>
      <c r="AI85" s="183"/>
      <c r="AJ85" s="183"/>
      <c r="AK85" s="183"/>
      <c r="AL85" s="183"/>
      <c r="AM85" s="195"/>
      <c r="AN85" s="196"/>
      <c r="AO85" s="196"/>
      <c r="AP85" s="196"/>
      <c r="AQ85" s="197"/>
      <c r="AR85" s="59"/>
    </row>
    <row r="86" spans="1:44" ht="24.75" customHeight="1">
      <c r="A86" s="775"/>
      <c r="B86" s="598" t="s">
        <v>453</v>
      </c>
      <c r="C86" s="531" t="s">
        <v>361</v>
      </c>
      <c r="D86" s="523" t="s">
        <v>359</v>
      </c>
      <c r="E86" s="524" t="s">
        <v>359</v>
      </c>
      <c r="F86" s="523" t="s">
        <v>359</v>
      </c>
      <c r="G86" s="523" t="s">
        <v>359</v>
      </c>
      <c r="H86" s="523" t="s">
        <v>359</v>
      </c>
      <c r="I86" s="523" t="s">
        <v>359</v>
      </c>
      <c r="J86" s="525" t="s">
        <v>359</v>
      </c>
      <c r="K86" s="525" t="s">
        <v>359</v>
      </c>
      <c r="L86" s="526" t="s">
        <v>359</v>
      </c>
      <c r="M86" s="525" t="s">
        <v>359</v>
      </c>
      <c r="N86" s="525" t="s">
        <v>359</v>
      </c>
      <c r="O86" s="525" t="s">
        <v>359</v>
      </c>
      <c r="P86" s="525" t="s">
        <v>359</v>
      </c>
      <c r="Q86" s="525" t="s">
        <v>359</v>
      </c>
      <c r="R86" s="525" t="s">
        <v>359</v>
      </c>
      <c r="S86" s="525" t="s">
        <v>359</v>
      </c>
      <c r="T86" s="525" t="s">
        <v>359</v>
      </c>
      <c r="U86" s="525" t="s">
        <v>359</v>
      </c>
      <c r="V86" s="525" t="s">
        <v>359</v>
      </c>
      <c r="W86" s="525" t="s">
        <v>359</v>
      </c>
      <c r="X86" s="525" t="s">
        <v>359</v>
      </c>
      <c r="Y86" s="525" t="s">
        <v>359</v>
      </c>
      <c r="Z86" s="525" t="s">
        <v>359</v>
      </c>
      <c r="AA86" s="525" t="s">
        <v>359</v>
      </c>
      <c r="AB86" s="525" t="s">
        <v>359</v>
      </c>
      <c r="AC86" s="525" t="s">
        <v>359</v>
      </c>
      <c r="AD86" s="527" t="s">
        <v>359</v>
      </c>
      <c r="AE86" s="527" t="s">
        <v>359</v>
      </c>
      <c r="AF86" s="527" t="s">
        <v>359</v>
      </c>
      <c r="AG86" s="527" t="s">
        <v>359</v>
      </c>
      <c r="AH86" s="527" t="s">
        <v>359</v>
      </c>
      <c r="AI86" s="527" t="s">
        <v>359</v>
      </c>
      <c r="AJ86" s="527" t="s">
        <v>359</v>
      </c>
      <c r="AK86" s="527" t="s">
        <v>359</v>
      </c>
      <c r="AL86" s="527" t="s">
        <v>359</v>
      </c>
      <c r="AM86" s="528" t="s">
        <v>359</v>
      </c>
      <c r="AN86" s="529" t="s">
        <v>359</v>
      </c>
      <c r="AO86" s="529" t="s">
        <v>359</v>
      </c>
      <c r="AP86" s="529" t="s">
        <v>359</v>
      </c>
      <c r="AQ86" s="530" t="s">
        <v>359</v>
      </c>
      <c r="AR86" s="59"/>
    </row>
    <row r="87" spans="1:44" ht="24.75" customHeight="1">
      <c r="A87" s="775"/>
      <c r="B87" s="591" t="s">
        <v>454</v>
      </c>
      <c r="C87" s="165"/>
      <c r="D87" s="173"/>
      <c r="E87" s="165"/>
      <c r="F87" s="173"/>
      <c r="G87" s="173"/>
      <c r="H87" s="173"/>
      <c r="I87" s="173"/>
      <c r="J87" s="174"/>
      <c r="K87" s="174"/>
      <c r="L87" s="179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83"/>
      <c r="AF87" s="183"/>
      <c r="AG87" s="183"/>
      <c r="AH87" s="183"/>
      <c r="AI87" s="183"/>
      <c r="AJ87" s="183"/>
      <c r="AK87" s="183"/>
      <c r="AL87" s="183"/>
      <c r="AM87" s="195"/>
      <c r="AN87" s="196"/>
      <c r="AO87" s="196"/>
      <c r="AP87" s="196"/>
      <c r="AQ87" s="197"/>
      <c r="AR87" s="59"/>
    </row>
    <row r="88" spans="1:44" ht="24.75" customHeight="1">
      <c r="A88" s="775"/>
      <c r="B88" s="591" t="s">
        <v>455</v>
      </c>
      <c r="C88" s="165"/>
      <c r="D88" s="173"/>
      <c r="E88" s="165"/>
      <c r="F88" s="173"/>
      <c r="G88" s="173"/>
      <c r="H88" s="173"/>
      <c r="I88" s="173"/>
      <c r="J88" s="174"/>
      <c r="K88" s="174"/>
      <c r="L88" s="179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83"/>
      <c r="AF88" s="183"/>
      <c r="AG88" s="183"/>
      <c r="AH88" s="183"/>
      <c r="AI88" s="183"/>
      <c r="AJ88" s="183"/>
      <c r="AK88" s="183"/>
      <c r="AL88" s="183"/>
      <c r="AM88" s="195"/>
      <c r="AN88" s="196"/>
      <c r="AO88" s="196"/>
      <c r="AP88" s="196"/>
      <c r="AQ88" s="197"/>
      <c r="AR88" s="59"/>
    </row>
    <row r="89" spans="1:44" ht="24.75" customHeight="1">
      <c r="A89" s="775"/>
      <c r="B89" s="591" t="s">
        <v>456</v>
      </c>
      <c r="C89" s="165"/>
      <c r="D89" s="173"/>
      <c r="E89" s="165"/>
      <c r="F89" s="173"/>
      <c r="G89" s="173"/>
      <c r="H89" s="163"/>
      <c r="I89" s="163"/>
      <c r="J89" s="165"/>
      <c r="K89" s="165"/>
      <c r="L89" s="165"/>
      <c r="M89" s="174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78"/>
      <c r="AF89" s="178"/>
      <c r="AG89" s="178"/>
      <c r="AH89" s="178"/>
      <c r="AI89" s="178"/>
      <c r="AJ89" s="178"/>
      <c r="AK89" s="178"/>
      <c r="AL89" s="178"/>
      <c r="AM89" s="192"/>
      <c r="AN89" s="193"/>
      <c r="AO89" s="193"/>
      <c r="AP89" s="193"/>
      <c r="AQ89" s="194"/>
      <c r="AR89" s="59"/>
    </row>
    <row r="90" spans="1:44" ht="24.75" customHeight="1" thickBot="1">
      <c r="A90" s="775"/>
      <c r="B90" s="592" t="s">
        <v>457</v>
      </c>
      <c r="C90" s="345"/>
      <c r="D90" s="346"/>
      <c r="E90" s="345"/>
      <c r="F90" s="346"/>
      <c r="G90" s="346"/>
      <c r="H90" s="346"/>
      <c r="I90" s="346"/>
      <c r="J90" s="345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7"/>
      <c r="AF90" s="347"/>
      <c r="AG90" s="347"/>
      <c r="AH90" s="347"/>
      <c r="AI90" s="347"/>
      <c r="AJ90" s="347"/>
      <c r="AK90" s="347"/>
      <c r="AL90" s="347"/>
      <c r="AM90" s="348"/>
      <c r="AN90" s="349"/>
      <c r="AO90" s="349"/>
      <c r="AP90" s="349"/>
      <c r="AQ90" s="350"/>
      <c r="AR90" s="318"/>
    </row>
    <row r="91" spans="1:44" ht="24.75" customHeight="1" thickTop="1" thickBot="1">
      <c r="A91" s="784"/>
      <c r="B91" s="593" t="s">
        <v>403</v>
      </c>
      <c r="C91" s="532" t="s">
        <v>359</v>
      </c>
      <c r="D91" s="533" t="s">
        <v>359</v>
      </c>
      <c r="E91" s="534" t="s">
        <v>359</v>
      </c>
      <c r="F91" s="533" t="s">
        <v>359</v>
      </c>
      <c r="G91" s="533" t="s">
        <v>359</v>
      </c>
      <c r="H91" s="533" t="s">
        <v>359</v>
      </c>
      <c r="I91" s="533" t="s">
        <v>359</v>
      </c>
      <c r="J91" s="532" t="s">
        <v>359</v>
      </c>
      <c r="K91" s="532" t="s">
        <v>359</v>
      </c>
      <c r="L91" s="535" t="s">
        <v>359</v>
      </c>
      <c r="M91" s="532" t="s">
        <v>359</v>
      </c>
      <c r="N91" s="532" t="s">
        <v>359</v>
      </c>
      <c r="O91" s="532" t="s">
        <v>359</v>
      </c>
      <c r="P91" s="532" t="s">
        <v>359</v>
      </c>
      <c r="Q91" s="532" t="s">
        <v>359</v>
      </c>
      <c r="R91" s="532" t="s">
        <v>359</v>
      </c>
      <c r="S91" s="532" t="s">
        <v>359</v>
      </c>
      <c r="T91" s="532" t="s">
        <v>359</v>
      </c>
      <c r="U91" s="532" t="s">
        <v>359</v>
      </c>
      <c r="V91" s="532" t="s">
        <v>359</v>
      </c>
      <c r="W91" s="532" t="s">
        <v>359</v>
      </c>
      <c r="X91" s="532" t="s">
        <v>359</v>
      </c>
      <c r="Y91" s="532" t="s">
        <v>359</v>
      </c>
      <c r="Z91" s="532" t="s">
        <v>359</v>
      </c>
      <c r="AA91" s="532" t="s">
        <v>359</v>
      </c>
      <c r="AB91" s="532" t="s">
        <v>359</v>
      </c>
      <c r="AC91" s="532" t="s">
        <v>359</v>
      </c>
      <c r="AD91" s="532" t="s">
        <v>359</v>
      </c>
      <c r="AE91" s="537" t="s">
        <v>359</v>
      </c>
      <c r="AF91" s="537" t="s">
        <v>359</v>
      </c>
      <c r="AG91" s="532" t="s">
        <v>359</v>
      </c>
      <c r="AH91" s="532" t="s">
        <v>359</v>
      </c>
      <c r="AI91" s="532" t="s">
        <v>359</v>
      </c>
      <c r="AJ91" s="532" t="s">
        <v>359</v>
      </c>
      <c r="AK91" s="532" t="s">
        <v>359</v>
      </c>
      <c r="AL91" s="532" t="s">
        <v>359</v>
      </c>
      <c r="AM91" s="538" t="s">
        <v>359</v>
      </c>
      <c r="AN91" s="539" t="s">
        <v>359</v>
      </c>
      <c r="AO91" s="539" t="s">
        <v>359</v>
      </c>
      <c r="AP91" s="539" t="s">
        <v>359</v>
      </c>
      <c r="AQ91" s="536" t="s">
        <v>359</v>
      </c>
      <c r="AR91" s="332"/>
    </row>
    <row r="92" spans="1:44" ht="24.75" customHeight="1" thickBot="1">
      <c r="A92" s="758" t="s">
        <v>147</v>
      </c>
      <c r="B92" s="602" t="s">
        <v>458</v>
      </c>
      <c r="C92" s="393">
        <v>48</v>
      </c>
      <c r="D92" s="393">
        <v>22.5</v>
      </c>
      <c r="E92" s="393">
        <v>48</v>
      </c>
      <c r="F92" s="393">
        <v>0</v>
      </c>
      <c r="G92" s="393">
        <v>0</v>
      </c>
      <c r="H92" s="393">
        <v>22.5</v>
      </c>
      <c r="I92" s="393">
        <v>22.5</v>
      </c>
      <c r="J92" s="394">
        <v>25</v>
      </c>
      <c r="K92" s="394">
        <v>23</v>
      </c>
      <c r="L92" s="394">
        <v>22.5</v>
      </c>
      <c r="M92" s="394">
        <v>22.5</v>
      </c>
      <c r="N92" s="394">
        <v>22.5</v>
      </c>
      <c r="O92" s="394">
        <v>22.5</v>
      </c>
      <c r="P92" s="394">
        <v>22.5</v>
      </c>
      <c r="Q92" s="394">
        <v>20</v>
      </c>
      <c r="R92" s="394">
        <v>0</v>
      </c>
      <c r="S92" s="394">
        <v>0</v>
      </c>
      <c r="T92" s="394">
        <v>0</v>
      </c>
      <c r="U92" s="394">
        <v>23</v>
      </c>
      <c r="V92" s="394">
        <v>0</v>
      </c>
      <c r="W92" s="394">
        <v>23</v>
      </c>
      <c r="X92" s="394">
        <v>0</v>
      </c>
      <c r="Y92" s="394">
        <v>0</v>
      </c>
      <c r="Z92" s="394">
        <v>0</v>
      </c>
      <c r="AA92" s="394">
        <v>0</v>
      </c>
      <c r="AB92" s="395">
        <v>25</v>
      </c>
      <c r="AC92" s="394">
        <v>0</v>
      </c>
      <c r="AD92" s="394">
        <v>23</v>
      </c>
      <c r="AE92" s="394">
        <v>23</v>
      </c>
      <c r="AF92" s="394">
        <v>2</v>
      </c>
      <c r="AG92" s="394">
        <v>0</v>
      </c>
      <c r="AH92" s="394">
        <v>0</v>
      </c>
      <c r="AI92" s="394">
        <v>0</v>
      </c>
      <c r="AJ92" s="394">
        <v>23</v>
      </c>
      <c r="AK92" s="394">
        <v>25</v>
      </c>
      <c r="AL92" s="394">
        <v>23</v>
      </c>
      <c r="AM92" s="394">
        <v>2</v>
      </c>
      <c r="AN92" s="394">
        <v>0</v>
      </c>
      <c r="AO92" s="394">
        <v>0</v>
      </c>
      <c r="AP92" s="394">
        <v>20</v>
      </c>
      <c r="AQ92" s="396">
        <v>1</v>
      </c>
      <c r="AR92" s="397"/>
    </row>
    <row r="93" spans="1:44" ht="24.75" customHeight="1" thickTop="1" thickBot="1">
      <c r="A93" s="759"/>
      <c r="B93" s="593" t="s">
        <v>403</v>
      </c>
      <c r="C93" s="180">
        <f>+C92</f>
        <v>48</v>
      </c>
      <c r="D93" s="180">
        <f t="shared" ref="D93:AQ93" si="51">+D92</f>
        <v>22.5</v>
      </c>
      <c r="E93" s="180">
        <f t="shared" si="51"/>
        <v>48</v>
      </c>
      <c r="F93" s="180">
        <f t="shared" si="51"/>
        <v>0</v>
      </c>
      <c r="G93" s="180">
        <f t="shared" si="51"/>
        <v>0</v>
      </c>
      <c r="H93" s="180">
        <f t="shared" si="51"/>
        <v>22.5</v>
      </c>
      <c r="I93" s="180">
        <f t="shared" si="51"/>
        <v>22.5</v>
      </c>
      <c r="J93" s="180">
        <f t="shared" si="51"/>
        <v>25</v>
      </c>
      <c r="K93" s="180">
        <f t="shared" si="51"/>
        <v>23</v>
      </c>
      <c r="L93" s="180">
        <f t="shared" si="51"/>
        <v>22.5</v>
      </c>
      <c r="M93" s="180">
        <f t="shared" si="51"/>
        <v>22.5</v>
      </c>
      <c r="N93" s="180">
        <f t="shared" si="51"/>
        <v>22.5</v>
      </c>
      <c r="O93" s="180">
        <f t="shared" si="51"/>
        <v>22.5</v>
      </c>
      <c r="P93" s="180">
        <f t="shared" si="51"/>
        <v>22.5</v>
      </c>
      <c r="Q93" s="180">
        <f t="shared" si="51"/>
        <v>20</v>
      </c>
      <c r="R93" s="180">
        <f t="shared" si="51"/>
        <v>0</v>
      </c>
      <c r="S93" s="180">
        <f t="shared" si="51"/>
        <v>0</v>
      </c>
      <c r="T93" s="180">
        <f t="shared" ref="T93" si="52">+T92</f>
        <v>0</v>
      </c>
      <c r="U93" s="180">
        <f t="shared" si="51"/>
        <v>23</v>
      </c>
      <c r="V93" s="180">
        <f t="shared" si="51"/>
        <v>0</v>
      </c>
      <c r="W93" s="180">
        <f t="shared" si="51"/>
        <v>23</v>
      </c>
      <c r="X93" s="180">
        <f t="shared" si="51"/>
        <v>0</v>
      </c>
      <c r="Y93" s="180">
        <f t="shared" si="51"/>
        <v>0</v>
      </c>
      <c r="Z93" s="180">
        <f t="shared" ref="Z93:AA93" si="53">+Z92</f>
        <v>0</v>
      </c>
      <c r="AA93" s="180">
        <f t="shared" si="53"/>
        <v>0</v>
      </c>
      <c r="AB93" s="180">
        <f t="shared" si="51"/>
        <v>25</v>
      </c>
      <c r="AC93" s="180">
        <f t="shared" si="51"/>
        <v>0</v>
      </c>
      <c r="AD93" s="180">
        <f t="shared" si="51"/>
        <v>23</v>
      </c>
      <c r="AE93" s="180">
        <f t="shared" si="51"/>
        <v>23</v>
      </c>
      <c r="AF93" s="180">
        <f t="shared" si="51"/>
        <v>2</v>
      </c>
      <c r="AG93" s="180">
        <f t="shared" si="51"/>
        <v>0</v>
      </c>
      <c r="AH93" s="180">
        <f t="shared" si="51"/>
        <v>0</v>
      </c>
      <c r="AI93" s="180">
        <f t="shared" si="51"/>
        <v>0</v>
      </c>
      <c r="AJ93" s="180">
        <f t="shared" si="51"/>
        <v>23</v>
      </c>
      <c r="AK93" s="180">
        <f t="shared" si="51"/>
        <v>25</v>
      </c>
      <c r="AL93" s="180">
        <f t="shared" si="51"/>
        <v>23</v>
      </c>
      <c r="AM93" s="180">
        <f t="shared" si="51"/>
        <v>2</v>
      </c>
      <c r="AN93" s="180">
        <f t="shared" si="51"/>
        <v>0</v>
      </c>
      <c r="AO93" s="180">
        <f t="shared" si="51"/>
        <v>0</v>
      </c>
      <c r="AP93" s="180">
        <f t="shared" si="51"/>
        <v>20</v>
      </c>
      <c r="AQ93" s="182">
        <f t="shared" si="51"/>
        <v>1</v>
      </c>
      <c r="AR93" s="237"/>
    </row>
    <row r="94" spans="1:44">
      <c r="A94" s="423" t="s">
        <v>353</v>
      </c>
      <c r="B94" s="85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31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7"/>
    </row>
    <row r="95" spans="1:44">
      <c r="A95" s="423" t="s">
        <v>354</v>
      </c>
      <c r="B95" s="85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31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7"/>
    </row>
    <row r="96" spans="1:44">
      <c r="A96" s="423"/>
      <c r="B96" s="85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31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7"/>
    </row>
    <row r="97" spans="1:44">
      <c r="A97" s="423"/>
      <c r="B97" s="85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31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7"/>
    </row>
    <row r="98" spans="1:44">
      <c r="A98" s="424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2"/>
    </row>
    <row r="99" spans="1:44">
      <c r="A99" s="425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2"/>
    </row>
    <row r="100" spans="1:44" ht="23.1" customHeight="1">
      <c r="A100" s="1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2"/>
    </row>
    <row r="101" spans="1:44" ht="23.1" customHeight="1">
      <c r="A101" s="1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2"/>
    </row>
    <row r="102" spans="1:44" ht="23.1" customHeight="1">
      <c r="A102" s="1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2"/>
    </row>
    <row r="103" spans="1:44" ht="23.1" customHeight="1">
      <c r="A103" s="1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2"/>
    </row>
    <row r="104" spans="1:44" ht="23.1" customHeight="1">
      <c r="A104" s="1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2"/>
    </row>
    <row r="105" spans="1:44" ht="23.1" customHeight="1">
      <c r="A105" s="1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2"/>
    </row>
    <row r="106" spans="1:44" ht="23.1" customHeight="1">
      <c r="A106" s="1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2"/>
    </row>
    <row r="107" spans="1:44" ht="23.1" customHeight="1">
      <c r="A107" s="1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2"/>
    </row>
    <row r="108" spans="1:44" ht="23.1" customHeight="1">
      <c r="A108" s="1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2"/>
    </row>
    <row r="109" spans="1:44" ht="23.1" customHeight="1">
      <c r="A109" s="1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2"/>
    </row>
    <row r="110" spans="1:44" ht="23.1" customHeight="1">
      <c r="A110" s="1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2"/>
    </row>
    <row r="111" spans="1:44" ht="23.1" customHeight="1">
      <c r="A111" s="1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2"/>
    </row>
    <row r="112" spans="1:44" ht="23.1" customHeight="1">
      <c r="A112" s="1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2"/>
    </row>
    <row r="113" spans="1:44" ht="23.1" customHeight="1">
      <c r="A113" s="1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2"/>
    </row>
    <row r="114" spans="1:44" ht="23.1" customHeight="1">
      <c r="A114" s="1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2"/>
    </row>
    <row r="115" spans="1:44" ht="23.1" customHeight="1">
      <c r="A115" s="1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2"/>
    </row>
    <row r="116" spans="1:44" ht="23.1" customHeight="1">
      <c r="A116" s="1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2"/>
    </row>
    <row r="117" spans="1:44" ht="23.1" customHeight="1">
      <c r="A117" s="1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2"/>
    </row>
    <row r="118" spans="1:44" ht="23.1" customHeight="1">
      <c r="A118" s="1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2"/>
    </row>
    <row r="119" spans="1:44" ht="23.1" customHeight="1">
      <c r="A119" s="1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2"/>
    </row>
    <row r="120" spans="1:44" ht="23.1" customHeight="1">
      <c r="A120" s="1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2"/>
    </row>
    <row r="121" spans="1:44" s="6" customFormat="1" ht="23.1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4"/>
      <c r="AC121" s="63"/>
      <c r="AD121" s="63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</row>
    <row r="122" spans="1:44" s="6" customFormat="1" ht="23.1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4"/>
      <c r="AC122" s="63"/>
      <c r="AD122" s="63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</row>
    <row r="123" spans="1:44" s="6" customFormat="1" ht="23.1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6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</row>
    <row r="124" spans="1:44" s="6" customFormat="1" ht="30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6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</row>
    <row r="125" spans="1:44" s="6" customFormat="1" ht="30" customHeight="1">
      <c r="A125" s="67"/>
      <c r="B125" s="34"/>
      <c r="C125" s="34"/>
      <c r="D125" s="34"/>
      <c r="E125" s="34"/>
      <c r="F125" s="34"/>
      <c r="G125" s="34"/>
      <c r="H125" s="34"/>
      <c r="I125" s="34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6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</row>
    <row r="126" spans="1:44" s="6" customFormat="1">
      <c r="A126" s="67"/>
      <c r="B126" s="67"/>
      <c r="C126" s="34"/>
      <c r="D126" s="34"/>
      <c r="E126" s="34"/>
      <c r="F126" s="34"/>
      <c r="G126" s="34"/>
      <c r="H126" s="34"/>
      <c r="I126" s="34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6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</row>
    <row r="127" spans="1:44" s="6" customFormat="1">
      <c r="A127" s="67"/>
      <c r="B127" s="67"/>
      <c r="C127" s="34"/>
      <c r="D127" s="34"/>
      <c r="E127" s="34"/>
      <c r="F127" s="34"/>
      <c r="G127" s="34"/>
      <c r="H127" s="34"/>
      <c r="I127" s="34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6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</row>
    <row r="128" spans="1:44" s="6" customFormat="1">
      <c r="A128" s="67"/>
      <c r="B128" s="67"/>
      <c r="C128" s="34"/>
      <c r="D128" s="34"/>
      <c r="E128" s="34"/>
      <c r="F128" s="34"/>
      <c r="G128" s="34"/>
      <c r="H128" s="34"/>
      <c r="I128" s="34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6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</row>
    <row r="129" spans="1:43" s="6" customFormat="1">
      <c r="A129" s="67"/>
      <c r="B129" s="67"/>
      <c r="C129" s="34"/>
      <c r="D129" s="34"/>
      <c r="E129" s="34"/>
      <c r="F129" s="34"/>
      <c r="G129" s="34"/>
      <c r="H129" s="34"/>
      <c r="I129" s="34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6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</row>
    <row r="130" spans="1:43" s="6" customFormat="1">
      <c r="A130" s="67"/>
      <c r="B130" s="67"/>
      <c r="C130" s="34"/>
      <c r="D130" s="34"/>
      <c r="E130" s="34"/>
      <c r="F130" s="34"/>
      <c r="G130" s="34"/>
      <c r="H130" s="34"/>
      <c r="I130" s="34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6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</row>
    <row r="131" spans="1:43" s="6" customFormat="1">
      <c r="A131" s="68"/>
      <c r="B131" s="68"/>
      <c r="C131" s="9"/>
      <c r="D131" s="9"/>
      <c r="E131" s="9"/>
      <c r="F131" s="9"/>
      <c r="G131" s="9"/>
      <c r="H131" s="9"/>
      <c r="I131" s="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70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</row>
    <row r="132" spans="1:43" s="6" customFormat="1">
      <c r="A132" s="68"/>
      <c r="B132" s="68"/>
      <c r="C132" s="9"/>
      <c r="D132" s="9"/>
      <c r="E132" s="9"/>
      <c r="F132" s="9"/>
      <c r="G132" s="9"/>
      <c r="H132" s="9"/>
      <c r="I132" s="9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0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</row>
    <row r="133" spans="1:43" s="6" customFormat="1">
      <c r="A133" s="68"/>
      <c r="B133" s="68"/>
      <c r="C133" s="9"/>
      <c r="D133" s="9"/>
      <c r="E133" s="9"/>
      <c r="F133" s="9"/>
      <c r="G133" s="9"/>
      <c r="H133" s="9"/>
      <c r="I133" s="9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0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</row>
    <row r="134" spans="1:43" s="6" customFormat="1">
      <c r="A134" s="68"/>
      <c r="B134" s="68"/>
      <c r="C134" s="9"/>
      <c r="D134" s="9"/>
      <c r="E134" s="9"/>
      <c r="F134" s="9"/>
      <c r="G134" s="9"/>
      <c r="H134" s="9"/>
      <c r="I134" s="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70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</row>
    <row r="135" spans="1:43" s="6" customFormat="1">
      <c r="A135" s="68"/>
      <c r="B135" s="68"/>
      <c r="C135" s="9"/>
      <c r="D135" s="9"/>
      <c r="E135" s="9"/>
      <c r="F135" s="9"/>
      <c r="G135" s="9"/>
      <c r="H135" s="9"/>
      <c r="I135" s="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70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</row>
    <row r="136" spans="1:43" s="6" customFormat="1">
      <c r="A136" s="68"/>
      <c r="B136" s="6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72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1:43" s="6" customFormat="1">
      <c r="A137" s="68"/>
      <c r="B137" s="6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72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1:43" s="6" customFormat="1">
      <c r="A138" s="68"/>
      <c r="B138" s="68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72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1:43" s="6" customFormat="1">
      <c r="A139" s="68"/>
      <c r="B139" s="6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72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1:43" s="6" customFormat="1">
      <c r="A140" s="68"/>
      <c r="B140" s="6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72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1:43" s="6" customFormat="1">
      <c r="A141" s="68"/>
      <c r="B141" s="6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72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 s="6" customFormat="1">
      <c r="A142" s="68"/>
      <c r="B142" s="68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72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1:43" s="6" customFormat="1">
      <c r="A143" s="68"/>
      <c r="B143" s="6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72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1:43" s="6" customFormat="1">
      <c r="A144" s="68"/>
      <c r="B144" s="68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2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1:43" s="6" customFormat="1">
      <c r="A145" s="68"/>
      <c r="B145" s="6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72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1:43" s="6" customFormat="1">
      <c r="A146" s="68"/>
      <c r="B146" s="6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72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1:43" s="6" customFormat="1">
      <c r="A147" s="68"/>
      <c r="B147" s="6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72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1:43" s="6" customFormat="1">
      <c r="A148" s="68"/>
      <c r="B148" s="6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72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1:43" s="6" customFormat="1">
      <c r="A149" s="68"/>
      <c r="B149" s="6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72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1:43" s="6" customFormat="1">
      <c r="A150" s="68"/>
      <c r="B150" s="6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72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1:43" s="6" customFormat="1">
      <c r="A151" s="68"/>
      <c r="B151" s="6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72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1:43" s="6" customFormat="1">
      <c r="A152" s="68"/>
      <c r="B152" s="6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72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 s="6" customFormat="1">
      <c r="A153" s="68"/>
      <c r="B153" s="6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72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1:43" s="6" customFormat="1">
      <c r="A154" s="68"/>
      <c r="B154" s="6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72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1:43" s="6" customFormat="1">
      <c r="A155" s="68"/>
      <c r="B155" s="6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72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1:43" s="6" customFormat="1">
      <c r="A156" s="68"/>
      <c r="B156" s="6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2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1:43" s="6" customFormat="1">
      <c r="A157" s="68"/>
      <c r="B157" s="6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72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1:43" s="6" customFormat="1">
      <c r="A158" s="68"/>
      <c r="B158" s="6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72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1:43" s="6" customFormat="1">
      <c r="A159" s="68"/>
      <c r="B159" s="6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72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43" s="6" customFormat="1">
      <c r="A160" s="68"/>
      <c r="B160" s="6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72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1:43" s="6" customFormat="1">
      <c r="A161" s="68"/>
      <c r="B161" s="6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72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1:43" s="6" customFormat="1">
      <c r="A162" s="68"/>
      <c r="B162" s="6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72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1:43" s="6" customFormat="1" ht="17.25" customHeight="1">
      <c r="A163" s="68"/>
      <c r="B163" s="6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72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1:43" s="6" customFormat="1">
      <c r="A164" s="9"/>
      <c r="B164" s="6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72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1:43" s="6" customForma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72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1:43" s="6" customForma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72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1:43" s="6" customForma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72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1:43" s="6" customForma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72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1:43" s="6" customFormat="1">
      <c r="A169" s="4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72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</sheetData>
  <mergeCells count="68">
    <mergeCell ref="AI4:AJ4"/>
    <mergeCell ref="N4:N8"/>
    <mergeCell ref="Q2:Q8"/>
    <mergeCell ref="AH6:AH8"/>
    <mergeCell ref="AF6:AF8"/>
    <mergeCell ref="P4:P8"/>
    <mergeCell ref="R4:R8"/>
    <mergeCell ref="S4:S8"/>
    <mergeCell ref="AC4:AC8"/>
    <mergeCell ref="AD4:AH4"/>
    <mergeCell ref="AB4:AB8"/>
    <mergeCell ref="AB2:AH3"/>
    <mergeCell ref="O2:O8"/>
    <mergeCell ref="U2:Y3"/>
    <mergeCell ref="U4:U8"/>
    <mergeCell ref="V4:Y4"/>
    <mergeCell ref="AR2:AR9"/>
    <mergeCell ref="B2:B9"/>
    <mergeCell ref="AL2:AQ3"/>
    <mergeCell ref="J2:K3"/>
    <mergeCell ref="J4:K4"/>
    <mergeCell ref="AK4:AK8"/>
    <mergeCell ref="AL4:AL8"/>
    <mergeCell ref="AN4:AN8"/>
    <mergeCell ref="E2:G3"/>
    <mergeCell ref="H2:H8"/>
    <mergeCell ref="AQ6:AQ8"/>
    <mergeCell ref="AI2:AK3"/>
    <mergeCell ref="AP4:AP8"/>
    <mergeCell ref="AM6:AM8"/>
    <mergeCell ref="AO6:AO8"/>
    <mergeCell ref="M2:M8"/>
    <mergeCell ref="A14:A20"/>
    <mergeCell ref="A2:A9"/>
    <mergeCell ref="L2:L8"/>
    <mergeCell ref="C2:C8"/>
    <mergeCell ref="J5:J8"/>
    <mergeCell ref="D4:D8"/>
    <mergeCell ref="A12:B12"/>
    <mergeCell ref="A13:B13"/>
    <mergeCell ref="E4:E7"/>
    <mergeCell ref="F4:F7"/>
    <mergeCell ref="A10:B10"/>
    <mergeCell ref="A11:B11"/>
    <mergeCell ref="V5:V8"/>
    <mergeCell ref="W5:W8"/>
    <mergeCell ref="X5:X8"/>
    <mergeCell ref="Y5:Y8"/>
    <mergeCell ref="G4:G7"/>
    <mergeCell ref="I2:I8"/>
    <mergeCell ref="K5:K8"/>
    <mergeCell ref="T5:T8"/>
    <mergeCell ref="Z2:Z8"/>
    <mergeCell ref="AA4:AA8"/>
    <mergeCell ref="A21:A23"/>
    <mergeCell ref="A65:A72"/>
    <mergeCell ref="A92:A93"/>
    <mergeCell ref="A73:A77"/>
    <mergeCell ref="A78:A82"/>
    <mergeCell ref="A83:A91"/>
    <mergeCell ref="A61:A64"/>
    <mergeCell ref="A57:A60"/>
    <mergeCell ref="A38:A46"/>
    <mergeCell ref="A47:A56"/>
    <mergeCell ref="A24:A27"/>
    <mergeCell ref="A28:A31"/>
    <mergeCell ref="A32:A33"/>
    <mergeCell ref="A34:A37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49" firstPageNumber="52" fitToWidth="2" fitToHeight="0" pageOrder="overThenDown" orientation="portrait" useFirstPageNumber="1" r:id="rId1"/>
  <headerFooter alignWithMargins="0">
    <oddFooter>&amp;C&amp;"-,標準"&amp;21-&amp;P -</oddFooter>
  </headerFooter>
  <rowBreaks count="1" manualBreakCount="1">
    <brk id="56" max="43" man="1"/>
  </rowBreaks>
  <colBreaks count="1" manualBreakCount="1">
    <brk id="20" max="9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67"/>
  <sheetViews>
    <sheetView view="pageBreakPreview" zoomScaleNormal="100" zoomScaleSheetLayoutView="100" workbookViewId="0">
      <pane xSplit="3" ySplit="6" topLeftCell="D7" activePane="bottomRight" state="frozen"/>
      <selection activeCell="M7" sqref="M7"/>
      <selection pane="topRight" activeCell="M7" sqref="M7"/>
      <selection pane="bottomLeft" activeCell="M7" sqref="M7"/>
      <selection pane="bottomRight" activeCell="E14" sqref="E14"/>
    </sheetView>
  </sheetViews>
  <sheetFormatPr defaultRowHeight="17.25"/>
  <cols>
    <col min="1" max="1" width="2.19921875" customWidth="1"/>
    <col min="2" max="2" width="5.59765625" customWidth="1"/>
    <col min="3" max="4" width="9.5" customWidth="1"/>
    <col min="5" max="6" width="8.09765625" customWidth="1"/>
    <col min="7" max="7" width="4.59765625" customWidth="1"/>
    <col min="8" max="8" width="7.69921875" customWidth="1"/>
    <col min="9" max="9" width="4.59765625" customWidth="1"/>
    <col min="10" max="10" width="7.69921875" customWidth="1"/>
    <col min="11" max="11" width="4.59765625" customWidth="1"/>
    <col min="12" max="12" width="7.69921875" customWidth="1"/>
    <col min="13" max="13" width="4.59765625" customWidth="1"/>
    <col min="14" max="14" width="7.69921875" customWidth="1"/>
    <col min="15" max="15" width="4.59765625" customWidth="1"/>
    <col min="16" max="16" width="7.69921875" customWidth="1"/>
    <col min="17" max="17" width="4.59765625" customWidth="1"/>
    <col min="18" max="18" width="7.69921875" customWidth="1"/>
    <col min="19" max="19" width="4.59765625" customWidth="1"/>
  </cols>
  <sheetData>
    <row r="1" spans="1:19" s="384" customFormat="1" ht="30" customHeight="1">
      <c r="A1" s="385" t="s">
        <v>355</v>
      </c>
      <c r="K1" s="386"/>
      <c r="L1" s="386"/>
      <c r="M1" s="386"/>
    </row>
    <row r="2" spans="1:19" s="384" customFormat="1" ht="18.75" customHeight="1" thickBot="1">
      <c r="A2" s="485" t="s">
        <v>224</v>
      </c>
      <c r="K2" s="386"/>
      <c r="L2" s="386"/>
      <c r="M2" s="386"/>
    </row>
    <row r="3" spans="1:19" s="384" customFormat="1" ht="18.75" customHeight="1">
      <c r="B3" s="872" t="s">
        <v>123</v>
      </c>
      <c r="C3" s="873"/>
      <c r="D3" s="876" t="s">
        <v>211</v>
      </c>
      <c r="E3" s="466"/>
      <c r="F3" s="466"/>
      <c r="G3" s="466"/>
      <c r="H3" s="466"/>
      <c r="I3" s="466"/>
      <c r="J3" s="466"/>
      <c r="K3" s="467"/>
      <c r="L3" s="468"/>
      <c r="M3" s="466"/>
      <c r="N3" s="466"/>
      <c r="O3" s="466"/>
      <c r="P3" s="466"/>
      <c r="Q3" s="466"/>
      <c r="R3" s="878" t="s">
        <v>127</v>
      </c>
      <c r="S3" s="879"/>
    </row>
    <row r="4" spans="1:19" ht="18.75" customHeight="1">
      <c r="B4" s="874"/>
      <c r="C4" s="812"/>
      <c r="D4" s="877"/>
      <c r="E4" s="884" t="s">
        <v>121</v>
      </c>
      <c r="F4" s="885"/>
      <c r="G4" s="885"/>
      <c r="H4" s="885"/>
      <c r="I4" s="885"/>
      <c r="J4" s="885"/>
      <c r="K4" s="886"/>
      <c r="L4" s="887" t="s">
        <v>121</v>
      </c>
      <c r="M4" s="885"/>
      <c r="N4" s="888" t="s">
        <v>82</v>
      </c>
      <c r="O4" s="885"/>
      <c r="P4" s="885"/>
      <c r="Q4" s="885"/>
      <c r="R4" s="880"/>
      <c r="S4" s="881"/>
    </row>
    <row r="5" spans="1:19" ht="18.75" customHeight="1">
      <c r="B5" s="874"/>
      <c r="C5" s="812"/>
      <c r="D5" s="877"/>
      <c r="E5" s="889" t="s">
        <v>349</v>
      </c>
      <c r="F5" s="884" t="s">
        <v>132</v>
      </c>
      <c r="G5" s="891"/>
      <c r="H5" s="884" t="s">
        <v>124</v>
      </c>
      <c r="I5" s="891"/>
      <c r="J5" s="884" t="s">
        <v>125</v>
      </c>
      <c r="K5" s="892"/>
      <c r="L5" s="893" t="s">
        <v>83</v>
      </c>
      <c r="M5" s="894"/>
      <c r="N5" s="888" t="s">
        <v>131</v>
      </c>
      <c r="O5" s="885"/>
      <c r="P5" s="895" t="s">
        <v>83</v>
      </c>
      <c r="Q5" s="885"/>
      <c r="R5" s="882"/>
      <c r="S5" s="883"/>
    </row>
    <row r="6" spans="1:19" ht="18.75" customHeight="1" thickBot="1">
      <c r="B6" s="875"/>
      <c r="C6" s="813"/>
      <c r="D6" s="503" t="s">
        <v>348</v>
      </c>
      <c r="E6" s="890"/>
      <c r="F6" s="96" t="s">
        <v>350</v>
      </c>
      <c r="G6" s="97" t="s">
        <v>126</v>
      </c>
      <c r="H6" s="96" t="s">
        <v>350</v>
      </c>
      <c r="I6" s="97" t="s">
        <v>126</v>
      </c>
      <c r="J6" s="96" t="s">
        <v>350</v>
      </c>
      <c r="K6" s="98" t="s">
        <v>126</v>
      </c>
      <c r="L6" s="99" t="s">
        <v>350</v>
      </c>
      <c r="M6" s="139" t="s">
        <v>126</v>
      </c>
      <c r="N6" s="96" t="s">
        <v>350</v>
      </c>
      <c r="O6" s="139" t="s">
        <v>130</v>
      </c>
      <c r="P6" s="96" t="s">
        <v>350</v>
      </c>
      <c r="Q6" s="97" t="s">
        <v>130</v>
      </c>
      <c r="R6" s="472" t="s">
        <v>348</v>
      </c>
      <c r="S6" s="92" t="s">
        <v>130</v>
      </c>
    </row>
    <row r="7" spans="1:19" ht="21" customHeight="1">
      <c r="B7" s="896" t="s">
        <v>221</v>
      </c>
      <c r="C7" s="897"/>
      <c r="D7" s="615">
        <f>SUM(E7,N7,P7)</f>
        <v>1109</v>
      </c>
      <c r="E7" s="611">
        <v>1032</v>
      </c>
      <c r="F7" s="612">
        <v>222</v>
      </c>
      <c r="G7" s="613">
        <f>+F7/D11*100</f>
        <v>17.076923076923077</v>
      </c>
      <c r="H7" s="612">
        <v>275</v>
      </c>
      <c r="I7" s="613">
        <f>+H7/D11*100</f>
        <v>21.153846153846153</v>
      </c>
      <c r="J7" s="612">
        <v>534</v>
      </c>
      <c r="K7" s="614">
        <f>+J7/D11*100</f>
        <v>41.07692307692308</v>
      </c>
      <c r="L7" s="615">
        <v>2</v>
      </c>
      <c r="M7" s="613">
        <f>+L7/D11*100</f>
        <v>0.15384615384615385</v>
      </c>
      <c r="N7" s="611">
        <v>77</v>
      </c>
      <c r="O7" s="613">
        <f>+N7/D11*100</f>
        <v>5.9230769230769234</v>
      </c>
      <c r="P7" s="611"/>
      <c r="Q7" s="613">
        <f>+P7/D11*100</f>
        <v>0</v>
      </c>
      <c r="R7" s="359">
        <v>6</v>
      </c>
      <c r="S7" s="151">
        <f>+R7/D11*100</f>
        <v>0.46153846153846156</v>
      </c>
    </row>
    <row r="8" spans="1:19" ht="21" customHeight="1">
      <c r="B8" s="870" t="s">
        <v>222</v>
      </c>
      <c r="C8" s="871"/>
      <c r="D8" s="620">
        <f>SUM(E8,N8,P8)</f>
        <v>167</v>
      </c>
      <c r="E8" s="616">
        <v>130</v>
      </c>
      <c r="F8" s="617">
        <v>19</v>
      </c>
      <c r="G8" s="618">
        <f>+F8/D11*100</f>
        <v>1.4615384615384615</v>
      </c>
      <c r="H8" s="617">
        <v>47</v>
      </c>
      <c r="I8" s="618">
        <f>+H8/D11*100</f>
        <v>3.6153846153846154</v>
      </c>
      <c r="J8" s="617">
        <v>63</v>
      </c>
      <c r="K8" s="619">
        <f>+J8/D11*100</f>
        <v>4.8461538461538458</v>
      </c>
      <c r="L8" s="620">
        <v>0</v>
      </c>
      <c r="M8" s="618">
        <f>+L8/D11*100</f>
        <v>0</v>
      </c>
      <c r="N8" s="616">
        <v>37</v>
      </c>
      <c r="O8" s="618">
        <f>+N8/D11*100</f>
        <v>2.8461538461538463</v>
      </c>
      <c r="P8" s="616"/>
      <c r="Q8" s="618">
        <f>+P8/D11*100</f>
        <v>0</v>
      </c>
      <c r="R8" s="358"/>
      <c r="S8" s="463">
        <f>+R8/D11*100</f>
        <v>0</v>
      </c>
    </row>
    <row r="9" spans="1:19" ht="21" customHeight="1">
      <c r="B9" s="870" t="s">
        <v>223</v>
      </c>
      <c r="C9" s="871"/>
      <c r="D9" s="620">
        <f>SUM(E9,N9,P9)</f>
        <v>23</v>
      </c>
      <c r="E9" s="616">
        <f t="shared" ref="E9:E10" si="0">SUM(F9,H9,J9,L9)</f>
        <v>3</v>
      </c>
      <c r="F9" s="617"/>
      <c r="G9" s="618">
        <f>+F9/D11*100</f>
        <v>0</v>
      </c>
      <c r="H9" s="617">
        <v>1</v>
      </c>
      <c r="I9" s="618">
        <f>+H9/D11*100</f>
        <v>7.6923076923076927E-2</v>
      </c>
      <c r="J9" s="617">
        <v>2</v>
      </c>
      <c r="K9" s="619">
        <f>+J9/D11*100</f>
        <v>0.15384615384615385</v>
      </c>
      <c r="L9" s="620"/>
      <c r="M9" s="618">
        <f>+L9/D11*100</f>
        <v>0</v>
      </c>
      <c r="N9" s="616">
        <v>20</v>
      </c>
      <c r="O9" s="618">
        <f>+N9/D11*100</f>
        <v>1.5384615384615385</v>
      </c>
      <c r="P9" s="616"/>
      <c r="Q9" s="618">
        <f>+P9/D11*100</f>
        <v>0</v>
      </c>
      <c r="R9" s="358"/>
      <c r="S9" s="463">
        <f>+R9/D11*100</f>
        <v>0</v>
      </c>
    </row>
    <row r="10" spans="1:19" ht="21" customHeight="1" thickBot="1">
      <c r="B10" s="902" t="s">
        <v>122</v>
      </c>
      <c r="C10" s="903"/>
      <c r="D10" s="625">
        <f>SUM(E10,N10,P10)</f>
        <v>0</v>
      </c>
      <c r="E10" s="621">
        <f t="shared" si="0"/>
        <v>0</v>
      </c>
      <c r="F10" s="622"/>
      <c r="G10" s="623">
        <f>+F10/D11*100</f>
        <v>0</v>
      </c>
      <c r="H10" s="622"/>
      <c r="I10" s="623">
        <f>+H10/D11*100</f>
        <v>0</v>
      </c>
      <c r="J10" s="622">
        <v>0</v>
      </c>
      <c r="K10" s="624">
        <f>+J10/D11*100</f>
        <v>0</v>
      </c>
      <c r="L10" s="625"/>
      <c r="M10" s="623">
        <f>+L10/D11*100</f>
        <v>0</v>
      </c>
      <c r="N10" s="621">
        <v>0</v>
      </c>
      <c r="O10" s="623">
        <f>+N10/D11*100</f>
        <v>0</v>
      </c>
      <c r="P10" s="621"/>
      <c r="Q10" s="623">
        <f>+P10/D11*100</f>
        <v>0</v>
      </c>
      <c r="R10" s="474"/>
      <c r="S10" s="473">
        <f>+R10/D11*100</f>
        <v>0</v>
      </c>
    </row>
    <row r="11" spans="1:19" ht="21" customHeight="1" thickTop="1" thickBot="1">
      <c r="B11" s="904" t="s">
        <v>220</v>
      </c>
      <c r="C11" s="905"/>
      <c r="D11" s="630">
        <f>SUM(E11,N11,P11)</f>
        <v>1300</v>
      </c>
      <c r="E11" s="626">
        <v>1166</v>
      </c>
      <c r="F11" s="627">
        <f>SUM(F7:F10)</f>
        <v>241</v>
      </c>
      <c r="G11" s="628">
        <f>+F11/D11*100</f>
        <v>18.53846153846154</v>
      </c>
      <c r="H11" s="627">
        <f>SUM(H7:H10)</f>
        <v>323</v>
      </c>
      <c r="I11" s="628">
        <f>+H11/D11*100</f>
        <v>24.846153846153847</v>
      </c>
      <c r="J11" s="627">
        <v>600</v>
      </c>
      <c r="K11" s="629">
        <f>+J11/D11*100</f>
        <v>46.153846153846153</v>
      </c>
      <c r="L11" s="630">
        <f>SUM(L7:L10)</f>
        <v>2</v>
      </c>
      <c r="M11" s="628">
        <f>+L11/D11*100</f>
        <v>0.15384615384615385</v>
      </c>
      <c r="N11" s="626">
        <f>SUM(N7:N10)</f>
        <v>134</v>
      </c>
      <c r="O11" s="631">
        <f>+N11/D11*100</f>
        <v>10.307692307692308</v>
      </c>
      <c r="P11" s="627">
        <f>SUM(P7:P10)</f>
        <v>0</v>
      </c>
      <c r="Q11" s="628">
        <f>+P11/D11*100</f>
        <v>0</v>
      </c>
      <c r="R11" s="475">
        <f>SUM(R7:R10)</f>
        <v>6</v>
      </c>
      <c r="S11" s="152">
        <f>+R11/D11*100</f>
        <v>0.46153846153846156</v>
      </c>
    </row>
    <row r="12" spans="1:19" ht="21" customHeight="1">
      <c r="B12" s="482"/>
      <c r="C12" s="482"/>
      <c r="D12" s="483"/>
      <c r="E12" s="464"/>
      <c r="F12" s="464"/>
      <c r="G12" s="465"/>
      <c r="H12" s="464"/>
      <c r="I12" s="465"/>
      <c r="J12" s="464"/>
      <c r="K12" s="465"/>
      <c r="L12" s="464"/>
      <c r="M12" s="465"/>
      <c r="N12" s="464"/>
      <c r="O12" s="465"/>
      <c r="P12" s="464"/>
      <c r="Q12" s="465"/>
      <c r="R12" s="464"/>
      <c r="S12" s="465"/>
    </row>
    <row r="13" spans="1:19" ht="21" customHeight="1" thickBot="1">
      <c r="A13" s="486" t="s">
        <v>225</v>
      </c>
      <c r="C13" s="484"/>
      <c r="D13" s="484"/>
      <c r="E13" s="480"/>
      <c r="F13" s="480"/>
      <c r="G13" s="481"/>
      <c r="H13" s="480"/>
      <c r="I13" s="481"/>
      <c r="J13" s="480"/>
      <c r="K13" s="481"/>
      <c r="L13" s="480"/>
      <c r="M13" s="481"/>
      <c r="N13" s="480"/>
      <c r="O13" s="481"/>
      <c r="P13" s="480"/>
      <c r="Q13" s="481"/>
      <c r="R13" s="464"/>
      <c r="S13" s="465"/>
    </row>
    <row r="14" spans="1:19" ht="21" customHeight="1">
      <c r="B14" s="906" t="s">
        <v>219</v>
      </c>
      <c r="C14" s="907"/>
      <c r="D14" s="912" t="s">
        <v>211</v>
      </c>
      <c r="E14" s="469"/>
      <c r="F14" s="469"/>
      <c r="G14" s="470"/>
      <c r="H14" s="469"/>
      <c r="I14" s="470"/>
      <c r="J14" s="469"/>
      <c r="K14" s="476"/>
      <c r="L14" s="477"/>
      <c r="M14" s="478"/>
      <c r="N14" s="479"/>
      <c r="O14" s="478"/>
      <c r="P14" s="479"/>
      <c r="Q14" s="488"/>
      <c r="R14" s="898"/>
      <c r="S14" s="898"/>
    </row>
    <row r="15" spans="1:19" ht="18.75" customHeight="1">
      <c r="B15" s="908"/>
      <c r="C15" s="909"/>
      <c r="D15" s="913"/>
      <c r="E15" s="884" t="s">
        <v>121</v>
      </c>
      <c r="F15" s="885"/>
      <c r="G15" s="885"/>
      <c r="H15" s="885"/>
      <c r="I15" s="885"/>
      <c r="J15" s="885"/>
      <c r="K15" s="886"/>
      <c r="L15" s="899" t="s">
        <v>121</v>
      </c>
      <c r="M15" s="900"/>
      <c r="N15" s="888" t="s">
        <v>82</v>
      </c>
      <c r="O15" s="885"/>
      <c r="P15" s="885"/>
      <c r="Q15" s="886"/>
      <c r="R15" s="898"/>
      <c r="S15" s="898"/>
    </row>
    <row r="16" spans="1:19" ht="18.75" customHeight="1">
      <c r="B16" s="908"/>
      <c r="C16" s="909"/>
      <c r="D16" s="913"/>
      <c r="E16" s="889" t="s">
        <v>349</v>
      </c>
      <c r="F16" s="884" t="s">
        <v>132</v>
      </c>
      <c r="G16" s="891"/>
      <c r="H16" s="884" t="s">
        <v>124</v>
      </c>
      <c r="I16" s="891"/>
      <c r="J16" s="884" t="s">
        <v>125</v>
      </c>
      <c r="K16" s="892"/>
      <c r="L16" s="893" t="s">
        <v>83</v>
      </c>
      <c r="M16" s="894"/>
      <c r="N16" s="888" t="s">
        <v>131</v>
      </c>
      <c r="O16" s="885"/>
      <c r="P16" s="895" t="s">
        <v>83</v>
      </c>
      <c r="Q16" s="886"/>
      <c r="R16" s="898"/>
      <c r="S16" s="898"/>
    </row>
    <row r="17" spans="2:19" ht="18.75" customHeight="1" thickBot="1">
      <c r="B17" s="910"/>
      <c r="C17" s="911"/>
      <c r="D17" s="462" t="s">
        <v>348</v>
      </c>
      <c r="E17" s="890"/>
      <c r="F17" s="96" t="s">
        <v>348</v>
      </c>
      <c r="G17" s="97" t="s">
        <v>126</v>
      </c>
      <c r="H17" s="96" t="s">
        <v>348</v>
      </c>
      <c r="I17" s="97" t="s">
        <v>126</v>
      </c>
      <c r="J17" s="96" t="s">
        <v>348</v>
      </c>
      <c r="K17" s="98" t="s">
        <v>126</v>
      </c>
      <c r="L17" s="99" t="s">
        <v>348</v>
      </c>
      <c r="M17" s="139" t="s">
        <v>126</v>
      </c>
      <c r="N17" s="96" t="s">
        <v>348</v>
      </c>
      <c r="O17" s="139" t="s">
        <v>130</v>
      </c>
      <c r="P17" s="96" t="s">
        <v>348</v>
      </c>
      <c r="Q17" s="98" t="s">
        <v>130</v>
      </c>
      <c r="R17" s="487"/>
      <c r="S17" s="504"/>
    </row>
    <row r="18" spans="2:19" ht="21" customHeight="1">
      <c r="B18" s="899" t="s">
        <v>212</v>
      </c>
      <c r="C18" s="901"/>
      <c r="D18" s="632">
        <f>SUM(E18,N18,P18)</f>
        <v>400</v>
      </c>
      <c r="E18" s="633">
        <f>SUM(F18,H18,J18,L18)</f>
        <v>375</v>
      </c>
      <c r="F18" s="633">
        <v>0</v>
      </c>
      <c r="G18" s="618">
        <f t="shared" ref="G18:G24" si="1">+F18/D18*100</f>
        <v>0</v>
      </c>
      <c r="H18" s="633">
        <v>111</v>
      </c>
      <c r="I18" s="618">
        <f>+H18/D18*100</f>
        <v>27.750000000000004</v>
      </c>
      <c r="J18" s="633">
        <v>264</v>
      </c>
      <c r="K18" s="619">
        <f>+J18/D18*100</f>
        <v>66</v>
      </c>
      <c r="L18" s="632"/>
      <c r="M18" s="634">
        <f>+L18/D18*100</f>
        <v>0</v>
      </c>
      <c r="N18" s="633">
        <v>25</v>
      </c>
      <c r="O18" s="618">
        <f>+N18/D18*100</f>
        <v>6.25</v>
      </c>
      <c r="P18" s="633"/>
      <c r="Q18" s="614">
        <f>+P18/D18*100</f>
        <v>0</v>
      </c>
      <c r="R18" s="464"/>
      <c r="S18" s="465"/>
    </row>
    <row r="19" spans="2:19" ht="21" customHeight="1">
      <c r="B19" s="887" t="s">
        <v>213</v>
      </c>
      <c r="C19" s="886"/>
      <c r="D19" s="620">
        <f t="shared" ref="D19:D24" si="2">SUM(E19,N19,P19)</f>
        <v>2</v>
      </c>
      <c r="E19" s="617">
        <f t="shared" ref="E19:E24" si="3">SUM(F19,H19,J19,L19)</f>
        <v>2</v>
      </c>
      <c r="F19" s="617"/>
      <c r="G19" s="635">
        <f t="shared" si="1"/>
        <v>0</v>
      </c>
      <c r="H19" s="617">
        <v>0.27400000000000002</v>
      </c>
      <c r="I19" s="635">
        <f t="shared" ref="I19:I24" si="4">+H19/D19*100</f>
        <v>13.700000000000001</v>
      </c>
      <c r="J19" s="617">
        <v>1.726</v>
      </c>
      <c r="K19" s="636">
        <f t="shared" ref="K19:K24" si="5">+J19/D19*100</f>
        <v>86.3</v>
      </c>
      <c r="L19" s="620"/>
      <c r="M19" s="637">
        <f t="shared" ref="M19:M24" si="6">+L19/D19*100</f>
        <v>0</v>
      </c>
      <c r="N19" s="617"/>
      <c r="O19" s="635">
        <f t="shared" ref="O19:O24" si="7">+N19/D19*100</f>
        <v>0</v>
      </c>
      <c r="P19" s="617"/>
      <c r="Q19" s="636">
        <f t="shared" ref="Q19:Q24" si="8">+P19/D19*100</f>
        <v>0</v>
      </c>
      <c r="R19" s="464"/>
      <c r="S19" s="465"/>
    </row>
    <row r="20" spans="2:19" ht="21" customHeight="1">
      <c r="B20" s="887" t="s">
        <v>214</v>
      </c>
      <c r="C20" s="886"/>
      <c r="D20" s="620">
        <f t="shared" si="2"/>
        <v>0</v>
      </c>
      <c r="E20" s="617">
        <f t="shared" si="3"/>
        <v>0</v>
      </c>
      <c r="F20" s="617"/>
      <c r="G20" s="635">
        <v>0</v>
      </c>
      <c r="H20" s="617"/>
      <c r="I20" s="635">
        <v>0</v>
      </c>
      <c r="J20" s="617"/>
      <c r="K20" s="636">
        <v>0</v>
      </c>
      <c r="L20" s="620"/>
      <c r="M20" s="637">
        <v>0</v>
      </c>
      <c r="N20" s="617">
        <v>0</v>
      </c>
      <c r="O20" s="635">
        <v>100</v>
      </c>
      <c r="P20" s="617"/>
      <c r="Q20" s="636">
        <v>0</v>
      </c>
      <c r="R20" s="464"/>
      <c r="S20" s="465"/>
    </row>
    <row r="21" spans="2:19" ht="21" customHeight="1">
      <c r="B21" s="887" t="s">
        <v>215</v>
      </c>
      <c r="C21" s="886"/>
      <c r="D21" s="620">
        <f t="shared" si="2"/>
        <v>819</v>
      </c>
      <c r="E21" s="617">
        <f t="shared" si="3"/>
        <v>747</v>
      </c>
      <c r="F21" s="617">
        <v>237.54599999999999</v>
      </c>
      <c r="G21" s="635">
        <f t="shared" si="1"/>
        <v>29.004395604395604</v>
      </c>
      <c r="H21" s="617">
        <v>198.702</v>
      </c>
      <c r="I21" s="635">
        <f t="shared" si="4"/>
        <v>24.261538461538461</v>
      </c>
      <c r="J21" s="617">
        <v>310.75200000000001</v>
      </c>
      <c r="K21" s="636">
        <f t="shared" si="5"/>
        <v>37.942857142857143</v>
      </c>
      <c r="L21" s="620">
        <v>0</v>
      </c>
      <c r="M21" s="637">
        <f t="shared" si="6"/>
        <v>0</v>
      </c>
      <c r="N21" s="617">
        <v>72</v>
      </c>
      <c r="O21" s="635">
        <f t="shared" si="7"/>
        <v>8.791208791208792</v>
      </c>
      <c r="P21" s="617"/>
      <c r="Q21" s="636">
        <f t="shared" si="8"/>
        <v>0</v>
      </c>
      <c r="R21" s="464"/>
      <c r="S21" s="465"/>
    </row>
    <row r="22" spans="2:19" ht="21" customHeight="1">
      <c r="B22" s="887" t="s">
        <v>216</v>
      </c>
      <c r="C22" s="886"/>
      <c r="D22" s="620">
        <f t="shared" si="2"/>
        <v>11</v>
      </c>
      <c r="E22" s="617">
        <f t="shared" si="3"/>
        <v>11</v>
      </c>
      <c r="F22" s="617"/>
      <c r="G22" s="635">
        <f t="shared" si="1"/>
        <v>0</v>
      </c>
      <c r="H22" s="617">
        <v>7.9089999999999998</v>
      </c>
      <c r="I22" s="635">
        <f t="shared" si="4"/>
        <v>71.899999999999991</v>
      </c>
      <c r="J22" s="617">
        <v>3.0910000000000002</v>
      </c>
      <c r="K22" s="636">
        <f t="shared" si="5"/>
        <v>28.1</v>
      </c>
      <c r="L22" s="620"/>
      <c r="M22" s="637">
        <f t="shared" si="6"/>
        <v>0</v>
      </c>
      <c r="N22" s="617">
        <v>0</v>
      </c>
      <c r="O22" s="635">
        <f t="shared" si="7"/>
        <v>0</v>
      </c>
      <c r="P22" s="617"/>
      <c r="Q22" s="636">
        <f t="shared" si="8"/>
        <v>0</v>
      </c>
      <c r="R22" s="464"/>
      <c r="S22" s="465"/>
    </row>
    <row r="23" spans="2:19" ht="21" customHeight="1">
      <c r="B23" s="887" t="s">
        <v>217</v>
      </c>
      <c r="C23" s="886"/>
      <c r="D23" s="620">
        <f t="shared" si="2"/>
        <v>0</v>
      </c>
      <c r="E23" s="617">
        <f t="shared" si="3"/>
        <v>0</v>
      </c>
      <c r="F23" s="617"/>
      <c r="G23" s="635">
        <v>0</v>
      </c>
      <c r="H23" s="617"/>
      <c r="I23" s="635">
        <v>0</v>
      </c>
      <c r="J23" s="617">
        <v>0</v>
      </c>
      <c r="K23" s="636">
        <v>100</v>
      </c>
      <c r="L23" s="620"/>
      <c r="M23" s="637">
        <v>0</v>
      </c>
      <c r="N23" s="617"/>
      <c r="O23" s="635">
        <v>0</v>
      </c>
      <c r="P23" s="617"/>
      <c r="Q23" s="636">
        <v>0</v>
      </c>
      <c r="R23" s="464"/>
      <c r="S23" s="465"/>
    </row>
    <row r="24" spans="2:19" ht="21" customHeight="1" thickBot="1">
      <c r="B24" s="915" t="s">
        <v>218</v>
      </c>
      <c r="C24" s="916"/>
      <c r="D24" s="638">
        <f t="shared" si="2"/>
        <v>1</v>
      </c>
      <c r="E24" s="639">
        <f t="shared" si="3"/>
        <v>0</v>
      </c>
      <c r="F24" s="639"/>
      <c r="G24" s="640">
        <f t="shared" si="1"/>
        <v>0</v>
      </c>
      <c r="H24" s="639"/>
      <c r="I24" s="640">
        <f t="shared" si="4"/>
        <v>0</v>
      </c>
      <c r="J24" s="639"/>
      <c r="K24" s="641">
        <f t="shared" si="5"/>
        <v>0</v>
      </c>
      <c r="L24" s="638"/>
      <c r="M24" s="642">
        <f t="shared" si="6"/>
        <v>0</v>
      </c>
      <c r="N24" s="639">
        <v>1</v>
      </c>
      <c r="O24" s="640">
        <f t="shared" si="7"/>
        <v>100</v>
      </c>
      <c r="P24" s="639"/>
      <c r="Q24" s="641">
        <f t="shared" si="8"/>
        <v>0</v>
      </c>
      <c r="R24" s="464"/>
      <c r="S24" s="465"/>
    </row>
    <row r="25" spans="2:19" ht="36" customHeight="1">
      <c r="B25" s="914"/>
      <c r="C25" s="914"/>
      <c r="D25" s="914"/>
      <c r="E25" s="914"/>
      <c r="F25" s="914"/>
      <c r="G25" s="914"/>
      <c r="H25" s="914"/>
      <c r="I25" s="914"/>
      <c r="J25" s="914"/>
      <c r="K25" s="914"/>
      <c r="L25" s="471"/>
    </row>
    <row r="26" spans="2:19" ht="21" customHeight="1"/>
    <row r="27" spans="2:19" ht="21" customHeight="1"/>
    <row r="28" spans="2:19" ht="21" customHeight="1"/>
    <row r="29" spans="2:19" ht="21" customHeight="1"/>
    <row r="30" spans="2:19" ht="21" customHeight="1"/>
    <row r="31" spans="2:19" ht="21" customHeight="1"/>
    <row r="32" spans="2:1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</sheetData>
  <mergeCells count="39">
    <mergeCell ref="B25:K25"/>
    <mergeCell ref="B19:C19"/>
    <mergeCell ref="B20:C20"/>
    <mergeCell ref="B21:C21"/>
    <mergeCell ref="B22:C22"/>
    <mergeCell ref="B23:C23"/>
    <mergeCell ref="B24:C24"/>
    <mergeCell ref="B18:C18"/>
    <mergeCell ref="B10:C10"/>
    <mergeCell ref="B11:C11"/>
    <mergeCell ref="B14:C17"/>
    <mergeCell ref="D14:D16"/>
    <mergeCell ref="R14:S16"/>
    <mergeCell ref="E15:K15"/>
    <mergeCell ref="L15:M15"/>
    <mergeCell ref="N15:Q15"/>
    <mergeCell ref="E16:E17"/>
    <mergeCell ref="F16:G16"/>
    <mergeCell ref="H16:I16"/>
    <mergeCell ref="J16:K16"/>
    <mergeCell ref="L16:M16"/>
    <mergeCell ref="N16:O16"/>
    <mergeCell ref="P16:Q16"/>
    <mergeCell ref="B9:C9"/>
    <mergeCell ref="B3:C6"/>
    <mergeCell ref="D3:D5"/>
    <mergeCell ref="R3:S5"/>
    <mergeCell ref="E4:K4"/>
    <mergeCell ref="L4:M4"/>
    <mergeCell ref="N4:Q4"/>
    <mergeCell ref="E5:E6"/>
    <mergeCell ref="F5:G5"/>
    <mergeCell ref="H5:I5"/>
    <mergeCell ref="J5:K5"/>
    <mergeCell ref="L5:M5"/>
    <mergeCell ref="N5:O5"/>
    <mergeCell ref="P5:Q5"/>
    <mergeCell ref="B7:C7"/>
    <mergeCell ref="B8:C8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70" firstPageNumber="56" pageOrder="overThenDown" orientation="portrait" useFirstPageNumber="1" r:id="rId1"/>
  <headerFooter alignWithMargins="0">
    <oddFooter>&amp;C&amp;"-,標準"&amp;16-&amp;P -</oddFooter>
  </headerFooter>
  <colBreaks count="1" manualBreakCount="1">
    <brk id="11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/>
  <dimension ref="A1:K93"/>
  <sheetViews>
    <sheetView view="pageBreakPreview" zoomScale="75" zoomScaleNormal="75" zoomScaleSheetLayoutView="75" workbookViewId="0">
      <pane ySplit="7" topLeftCell="A8" activePane="bottomLeft" state="frozen"/>
      <selection activeCell="M7" sqref="M7"/>
      <selection pane="bottomLeft" activeCell="D101" sqref="D101"/>
    </sheetView>
  </sheetViews>
  <sheetFormatPr defaultColWidth="12.59765625" defaultRowHeight="14.25"/>
  <cols>
    <col min="1" max="1" width="3.8984375" style="41" customWidth="1"/>
    <col min="2" max="2" width="12.8984375" style="41" customWidth="1"/>
    <col min="3" max="4" width="12" style="41" customWidth="1"/>
    <col min="5" max="10" width="11.19921875" style="41" customWidth="1"/>
    <col min="11" max="16" width="5.59765625" style="41" customWidth="1"/>
    <col min="17" max="17" width="3.59765625" style="41" customWidth="1"/>
    <col min="18" max="18" width="5.59765625" style="41" customWidth="1"/>
    <col min="19" max="19" width="3.59765625" style="41" customWidth="1"/>
    <col min="20" max="23" width="5.59765625" style="41" customWidth="1"/>
    <col min="24" max="16384" width="12.59765625" style="41"/>
  </cols>
  <sheetData>
    <row r="1" spans="1:11" s="388" customFormat="1" ht="30" customHeight="1" thickBot="1">
      <c r="A1" s="380" t="s">
        <v>129</v>
      </c>
      <c r="B1" s="381"/>
      <c r="C1" s="387"/>
      <c r="D1" s="387"/>
      <c r="E1" s="387"/>
      <c r="F1" s="387"/>
      <c r="G1" s="387"/>
      <c r="H1" s="387"/>
      <c r="I1" s="386"/>
    </row>
    <row r="2" spans="1:11" ht="24.95" customHeight="1">
      <c r="A2" s="925" t="s">
        <v>107</v>
      </c>
      <c r="B2" s="928" t="s">
        <v>109</v>
      </c>
      <c r="C2" s="455"/>
      <c r="D2" s="456"/>
      <c r="E2" s="74"/>
      <c r="F2" s="75"/>
      <c r="G2" s="75"/>
      <c r="H2" s="75"/>
      <c r="I2" s="76"/>
      <c r="J2" s="93"/>
    </row>
    <row r="3" spans="1:11" ht="24.95" customHeight="1">
      <c r="A3" s="926"/>
      <c r="B3" s="929"/>
      <c r="C3" s="917" t="s">
        <v>190</v>
      </c>
      <c r="D3" s="918"/>
      <c r="E3" s="921" t="s">
        <v>108</v>
      </c>
      <c r="F3" s="922"/>
      <c r="G3" s="77"/>
      <c r="H3" s="77"/>
      <c r="I3" s="78"/>
      <c r="J3" s="94"/>
    </row>
    <row r="4" spans="1:11" ht="24.95" customHeight="1">
      <c r="A4" s="926"/>
      <c r="B4" s="929"/>
      <c r="C4" s="453"/>
      <c r="D4" s="454" t="s">
        <v>191</v>
      </c>
      <c r="E4" s="79"/>
      <c r="F4" s="923" t="s">
        <v>61</v>
      </c>
      <c r="G4" s="923" t="s">
        <v>62</v>
      </c>
      <c r="H4" s="923" t="s">
        <v>63</v>
      </c>
      <c r="I4" s="931" t="s">
        <v>64</v>
      </c>
      <c r="J4" s="919" t="s">
        <v>75</v>
      </c>
    </row>
    <row r="5" spans="1:11" ht="24.95" customHeight="1">
      <c r="A5" s="926"/>
      <c r="B5" s="929"/>
      <c r="C5" s="453"/>
      <c r="D5" s="452" t="s">
        <v>192</v>
      </c>
      <c r="E5" s="79"/>
      <c r="F5" s="924"/>
      <c r="G5" s="924"/>
      <c r="H5" s="924"/>
      <c r="I5" s="924"/>
      <c r="J5" s="920"/>
    </row>
    <row r="6" spans="1:11" ht="24.95" customHeight="1">
      <c r="A6" s="926"/>
      <c r="B6" s="929"/>
      <c r="C6" s="453"/>
      <c r="D6" s="457" t="s">
        <v>193</v>
      </c>
      <c r="E6" s="459"/>
      <c r="F6" s="458"/>
      <c r="G6" s="458"/>
      <c r="H6" s="458"/>
      <c r="I6" s="458"/>
      <c r="J6" s="449"/>
    </row>
    <row r="7" spans="1:11" ht="24.95" customHeight="1" thickBot="1">
      <c r="A7" s="927"/>
      <c r="B7" s="930"/>
      <c r="C7" s="81" t="s">
        <v>7</v>
      </c>
      <c r="D7" s="81" t="s">
        <v>7</v>
      </c>
      <c r="E7" s="81" t="s">
        <v>7</v>
      </c>
      <c r="F7" s="81" t="s">
        <v>7</v>
      </c>
      <c r="G7" s="81" t="s">
        <v>7</v>
      </c>
      <c r="H7" s="81" t="s">
        <v>7</v>
      </c>
      <c r="I7" s="81" t="s">
        <v>7</v>
      </c>
      <c r="J7" s="95" t="s">
        <v>7</v>
      </c>
    </row>
    <row r="8" spans="1:11" ht="19.5" customHeight="1" thickBot="1">
      <c r="A8" s="760" t="s">
        <v>462</v>
      </c>
      <c r="B8" s="761"/>
      <c r="C8" s="643">
        <f>SUM(C9:C11)</f>
        <v>538.1</v>
      </c>
      <c r="D8" s="643">
        <f>SUM(D9:D11)</f>
        <v>1</v>
      </c>
      <c r="E8" s="643">
        <f>SUM(E9:E11)</f>
        <v>789.4</v>
      </c>
      <c r="F8" s="643">
        <f t="shared" ref="F8:J8" si="0">SUM(F9:F11)</f>
        <v>738.5</v>
      </c>
      <c r="G8" s="643">
        <f t="shared" si="0"/>
        <v>29</v>
      </c>
      <c r="H8" s="643">
        <f t="shared" si="0"/>
        <v>44</v>
      </c>
      <c r="I8" s="643">
        <f t="shared" si="0"/>
        <v>74.900000000000006</v>
      </c>
      <c r="J8" s="644">
        <f t="shared" si="0"/>
        <v>0</v>
      </c>
      <c r="K8" s="505"/>
    </row>
    <row r="9" spans="1:11" ht="19.5" customHeight="1">
      <c r="A9" s="762" t="s">
        <v>459</v>
      </c>
      <c r="B9" s="763"/>
      <c r="C9" s="645">
        <f t="shared" ref="C9:J9" si="1">+C12+C13+C14</f>
        <v>51</v>
      </c>
      <c r="D9" s="645">
        <f t="shared" ref="D9" si="2">+D12+D13+D14</f>
        <v>0</v>
      </c>
      <c r="E9" s="645">
        <f t="shared" si="1"/>
        <v>260.3</v>
      </c>
      <c r="F9" s="645">
        <f t="shared" si="1"/>
        <v>209.4</v>
      </c>
      <c r="G9" s="645">
        <f t="shared" si="1"/>
        <v>1</v>
      </c>
      <c r="H9" s="645">
        <f t="shared" si="1"/>
        <v>10</v>
      </c>
      <c r="I9" s="645">
        <f t="shared" si="1"/>
        <v>46.9</v>
      </c>
      <c r="J9" s="646">
        <f t="shared" si="1"/>
        <v>0</v>
      </c>
    </row>
    <row r="10" spans="1:11" ht="19.5" customHeight="1">
      <c r="A10" s="764" t="s">
        <v>461</v>
      </c>
      <c r="B10" s="765"/>
      <c r="C10" s="647">
        <f>+C15+C16</f>
        <v>240</v>
      </c>
      <c r="D10" s="647">
        <f>+D15+D16</f>
        <v>0</v>
      </c>
      <c r="E10" s="647">
        <f t="shared" ref="E10:J10" si="3">+E15+E16</f>
        <v>269</v>
      </c>
      <c r="F10" s="647">
        <f t="shared" si="3"/>
        <v>269</v>
      </c>
      <c r="G10" s="647">
        <f t="shared" si="3"/>
        <v>28</v>
      </c>
      <c r="H10" s="647">
        <f t="shared" si="3"/>
        <v>17</v>
      </c>
      <c r="I10" s="647">
        <f t="shared" si="3"/>
        <v>8</v>
      </c>
      <c r="J10" s="648">
        <f t="shared" si="3"/>
        <v>0</v>
      </c>
    </row>
    <row r="11" spans="1:11" ht="19.5" customHeight="1" thickBot="1">
      <c r="A11" s="779" t="s">
        <v>460</v>
      </c>
      <c r="B11" s="780"/>
      <c r="C11" s="649">
        <f t="shared" ref="C11:J11" si="4">+C17+C18</f>
        <v>247.10000000000002</v>
      </c>
      <c r="D11" s="649">
        <f t="shared" ref="D11" si="5">+D17+D18</f>
        <v>1</v>
      </c>
      <c r="E11" s="649">
        <f t="shared" si="4"/>
        <v>260.10000000000002</v>
      </c>
      <c r="F11" s="649">
        <f t="shared" si="4"/>
        <v>260.10000000000002</v>
      </c>
      <c r="G11" s="649">
        <f t="shared" si="4"/>
        <v>0</v>
      </c>
      <c r="H11" s="649">
        <f t="shared" si="4"/>
        <v>17</v>
      </c>
      <c r="I11" s="649">
        <f t="shared" si="4"/>
        <v>20</v>
      </c>
      <c r="J11" s="650">
        <f t="shared" si="4"/>
        <v>0</v>
      </c>
    </row>
    <row r="12" spans="1:11" ht="19.5" customHeight="1">
      <c r="A12" s="781" t="s">
        <v>148</v>
      </c>
      <c r="B12" s="137" t="s">
        <v>149</v>
      </c>
      <c r="C12" s="645">
        <f>+C21+C25+C29</f>
        <v>0</v>
      </c>
      <c r="D12" s="645">
        <f>+D21+D25+D29</f>
        <v>0</v>
      </c>
      <c r="E12" s="645">
        <f t="shared" ref="E12:J12" si="6">+E21+E25+E29</f>
        <v>108</v>
      </c>
      <c r="F12" s="645">
        <f t="shared" si="6"/>
        <v>106</v>
      </c>
      <c r="G12" s="645">
        <f t="shared" si="6"/>
        <v>1</v>
      </c>
      <c r="H12" s="645">
        <f t="shared" si="6"/>
        <v>0</v>
      </c>
      <c r="I12" s="645">
        <f t="shared" si="6"/>
        <v>1</v>
      </c>
      <c r="J12" s="651">
        <f t="shared" si="6"/>
        <v>0</v>
      </c>
    </row>
    <row r="13" spans="1:11" ht="19.5" customHeight="1">
      <c r="A13" s="782"/>
      <c r="B13" s="138" t="s">
        <v>150</v>
      </c>
      <c r="C13" s="647">
        <f t="shared" ref="C13:J13" si="7">+C31+C35+C44</f>
        <v>26</v>
      </c>
      <c r="D13" s="647">
        <f t="shared" ref="D13" si="8">+D31+D35+D44</f>
        <v>0</v>
      </c>
      <c r="E13" s="647">
        <f t="shared" si="7"/>
        <v>135.30000000000001</v>
      </c>
      <c r="F13" s="647">
        <f t="shared" si="7"/>
        <v>86.4</v>
      </c>
      <c r="G13" s="647">
        <f t="shared" si="7"/>
        <v>0</v>
      </c>
      <c r="H13" s="647">
        <f t="shared" si="7"/>
        <v>10</v>
      </c>
      <c r="I13" s="647">
        <f t="shared" si="7"/>
        <v>45.9</v>
      </c>
      <c r="J13" s="648">
        <f t="shared" si="7"/>
        <v>0</v>
      </c>
    </row>
    <row r="14" spans="1:11" ht="19.5" customHeight="1">
      <c r="A14" s="782"/>
      <c r="B14" s="138" t="s">
        <v>151</v>
      </c>
      <c r="C14" s="647">
        <f>+C54</f>
        <v>25</v>
      </c>
      <c r="D14" s="647">
        <f>+D54</f>
        <v>0</v>
      </c>
      <c r="E14" s="647">
        <f t="shared" ref="E14:J14" si="9">+E54</f>
        <v>17</v>
      </c>
      <c r="F14" s="647">
        <f t="shared" si="9"/>
        <v>17</v>
      </c>
      <c r="G14" s="647">
        <f t="shared" si="9"/>
        <v>0</v>
      </c>
      <c r="H14" s="647">
        <f t="shared" si="9"/>
        <v>0</v>
      </c>
      <c r="I14" s="647">
        <f t="shared" si="9"/>
        <v>0</v>
      </c>
      <c r="J14" s="648">
        <f t="shared" si="9"/>
        <v>0</v>
      </c>
    </row>
    <row r="15" spans="1:11" ht="19.5" customHeight="1">
      <c r="A15" s="782"/>
      <c r="B15" s="138" t="s">
        <v>152</v>
      </c>
      <c r="C15" s="647">
        <f>+C58+C62+C70</f>
        <v>240</v>
      </c>
      <c r="D15" s="647">
        <f>+D58+D62+D70</f>
        <v>0</v>
      </c>
      <c r="E15" s="647">
        <f t="shared" ref="E15:J15" si="10">+E58+E62+E70</f>
        <v>265</v>
      </c>
      <c r="F15" s="647">
        <f t="shared" si="10"/>
        <v>265</v>
      </c>
      <c r="G15" s="647">
        <f t="shared" si="10"/>
        <v>28</v>
      </c>
      <c r="H15" s="647">
        <f t="shared" si="10"/>
        <v>17</v>
      </c>
      <c r="I15" s="647">
        <f t="shared" si="10"/>
        <v>8</v>
      </c>
      <c r="J15" s="648">
        <f t="shared" si="10"/>
        <v>0</v>
      </c>
    </row>
    <row r="16" spans="1:11" ht="19.5" customHeight="1">
      <c r="A16" s="782"/>
      <c r="B16" s="138" t="s">
        <v>31</v>
      </c>
      <c r="C16" s="647">
        <f>+C75</f>
        <v>0</v>
      </c>
      <c r="D16" s="647">
        <f>+D75</f>
        <v>0</v>
      </c>
      <c r="E16" s="647">
        <f t="shared" ref="E16:J16" si="11">+E75</f>
        <v>4</v>
      </c>
      <c r="F16" s="647">
        <f t="shared" si="11"/>
        <v>4</v>
      </c>
      <c r="G16" s="647">
        <f t="shared" si="11"/>
        <v>0</v>
      </c>
      <c r="H16" s="647">
        <f t="shared" si="11"/>
        <v>0</v>
      </c>
      <c r="I16" s="647">
        <f t="shared" si="11"/>
        <v>0</v>
      </c>
      <c r="J16" s="648">
        <f t="shared" si="11"/>
        <v>0</v>
      </c>
    </row>
    <row r="17" spans="1:10" ht="19.5" customHeight="1">
      <c r="A17" s="782"/>
      <c r="B17" s="138" t="s">
        <v>153</v>
      </c>
      <c r="C17" s="647">
        <f t="shared" ref="C17:J17" si="12">+C80+C89</f>
        <v>237.10000000000002</v>
      </c>
      <c r="D17" s="647">
        <f t="shared" ref="D17" si="13">+D80+D89</f>
        <v>1</v>
      </c>
      <c r="E17" s="647">
        <f t="shared" si="12"/>
        <v>237.10000000000002</v>
      </c>
      <c r="F17" s="647">
        <f t="shared" si="12"/>
        <v>237.10000000000002</v>
      </c>
      <c r="G17" s="647">
        <f t="shared" si="12"/>
        <v>0</v>
      </c>
      <c r="H17" s="647">
        <f t="shared" si="12"/>
        <v>17</v>
      </c>
      <c r="I17" s="647">
        <f t="shared" si="12"/>
        <v>0</v>
      </c>
      <c r="J17" s="648">
        <f t="shared" si="12"/>
        <v>0</v>
      </c>
    </row>
    <row r="18" spans="1:10" ht="19.5" customHeight="1" thickBot="1">
      <c r="A18" s="783"/>
      <c r="B18" s="139" t="s">
        <v>147</v>
      </c>
      <c r="C18" s="652">
        <f t="shared" ref="C18:J18" si="14">+C91</f>
        <v>10</v>
      </c>
      <c r="D18" s="652">
        <f t="shared" ref="D18" si="15">+D91</f>
        <v>0</v>
      </c>
      <c r="E18" s="652">
        <f t="shared" si="14"/>
        <v>23</v>
      </c>
      <c r="F18" s="652">
        <f t="shared" si="14"/>
        <v>23</v>
      </c>
      <c r="G18" s="652">
        <f t="shared" si="14"/>
        <v>0</v>
      </c>
      <c r="H18" s="652">
        <f t="shared" si="14"/>
        <v>0</v>
      </c>
      <c r="I18" s="652">
        <f t="shared" si="14"/>
        <v>20</v>
      </c>
      <c r="J18" s="653">
        <f t="shared" si="14"/>
        <v>0</v>
      </c>
    </row>
    <row r="19" spans="1:10" ht="19.5" customHeight="1">
      <c r="A19" s="775" t="s">
        <v>134</v>
      </c>
      <c r="B19" s="590" t="s">
        <v>400</v>
      </c>
      <c r="C19" s="654"/>
      <c r="D19" s="654"/>
      <c r="E19" s="654">
        <v>2</v>
      </c>
      <c r="F19" s="654">
        <v>2</v>
      </c>
      <c r="G19" s="654"/>
      <c r="H19" s="654"/>
      <c r="I19" s="654"/>
      <c r="J19" s="655"/>
    </row>
    <row r="20" spans="1:10" ht="19.5" customHeight="1" thickBot="1">
      <c r="A20" s="766"/>
      <c r="B20" s="592" t="s">
        <v>401</v>
      </c>
      <c r="C20" s="656"/>
      <c r="D20" s="656"/>
      <c r="E20" s="656"/>
      <c r="F20" s="656"/>
      <c r="G20" s="656"/>
      <c r="H20" s="656"/>
      <c r="I20" s="656"/>
      <c r="J20" s="657"/>
    </row>
    <row r="21" spans="1:10" ht="19.5" customHeight="1" thickTop="1" thickBot="1">
      <c r="A21" s="759"/>
      <c r="B21" s="593" t="s">
        <v>403</v>
      </c>
      <c r="C21" s="658">
        <f>SUM(C19:C20)</f>
        <v>0</v>
      </c>
      <c r="D21" s="658">
        <f>SUM(D19:D20)</f>
        <v>0</v>
      </c>
      <c r="E21" s="658">
        <f t="shared" ref="E21:J21" si="16">SUM(E19:E20)</f>
        <v>2</v>
      </c>
      <c r="F21" s="658">
        <f t="shared" si="16"/>
        <v>2</v>
      </c>
      <c r="G21" s="658">
        <f t="shared" si="16"/>
        <v>0</v>
      </c>
      <c r="H21" s="658">
        <f t="shared" si="16"/>
        <v>0</v>
      </c>
      <c r="I21" s="658">
        <f t="shared" si="16"/>
        <v>0</v>
      </c>
      <c r="J21" s="659">
        <f t="shared" si="16"/>
        <v>0</v>
      </c>
    </row>
    <row r="22" spans="1:10" ht="19.5" customHeight="1">
      <c r="A22" s="772" t="s">
        <v>135</v>
      </c>
      <c r="B22" s="590" t="s">
        <v>402</v>
      </c>
      <c r="C22" s="654"/>
      <c r="D22" s="654"/>
      <c r="E22" s="654">
        <v>47</v>
      </c>
      <c r="F22" s="654">
        <v>47</v>
      </c>
      <c r="G22" s="654"/>
      <c r="H22" s="654"/>
      <c r="I22" s="654"/>
      <c r="J22" s="655"/>
    </row>
    <row r="23" spans="1:10" ht="19.5" customHeight="1">
      <c r="A23" s="773"/>
      <c r="B23" s="591" t="s">
        <v>404</v>
      </c>
      <c r="C23" s="660"/>
      <c r="D23" s="660"/>
      <c r="E23" s="660">
        <v>21</v>
      </c>
      <c r="F23" s="660">
        <v>21</v>
      </c>
      <c r="G23" s="660"/>
      <c r="H23" s="660"/>
      <c r="I23" s="660"/>
      <c r="J23" s="661"/>
    </row>
    <row r="24" spans="1:10" ht="19.5" customHeight="1" thickBot="1">
      <c r="A24" s="773"/>
      <c r="B24" s="592" t="s">
        <v>405</v>
      </c>
      <c r="C24" s="656"/>
      <c r="D24" s="656"/>
      <c r="E24" s="656">
        <v>29</v>
      </c>
      <c r="F24" s="656">
        <v>29</v>
      </c>
      <c r="G24" s="656"/>
      <c r="H24" s="656"/>
      <c r="I24" s="656"/>
      <c r="J24" s="657"/>
    </row>
    <row r="25" spans="1:10" ht="19.5" customHeight="1" thickTop="1" thickBot="1">
      <c r="A25" s="774"/>
      <c r="B25" s="593" t="s">
        <v>403</v>
      </c>
      <c r="C25" s="658">
        <f>SUM(C22:C24)</f>
        <v>0</v>
      </c>
      <c r="D25" s="658">
        <f>SUM(D22:D24)</f>
        <v>0</v>
      </c>
      <c r="E25" s="662">
        <f t="shared" ref="E25:J25" si="17">SUM(E22:E24)</f>
        <v>97</v>
      </c>
      <c r="F25" s="662">
        <f t="shared" si="17"/>
        <v>97</v>
      </c>
      <c r="G25" s="658">
        <f t="shared" si="17"/>
        <v>0</v>
      </c>
      <c r="H25" s="658">
        <f t="shared" si="17"/>
        <v>0</v>
      </c>
      <c r="I25" s="658">
        <f t="shared" si="17"/>
        <v>0</v>
      </c>
      <c r="J25" s="659">
        <f t="shared" si="17"/>
        <v>0</v>
      </c>
    </row>
    <row r="26" spans="1:10" ht="19.5" customHeight="1">
      <c r="A26" s="758" t="s">
        <v>136</v>
      </c>
      <c r="B26" s="590" t="s">
        <v>406</v>
      </c>
      <c r="C26" s="654"/>
      <c r="D26" s="654"/>
      <c r="E26" s="654">
        <v>3</v>
      </c>
      <c r="F26" s="654">
        <v>3</v>
      </c>
      <c r="G26" s="654"/>
      <c r="H26" s="654"/>
      <c r="I26" s="654"/>
      <c r="J26" s="655"/>
    </row>
    <row r="27" spans="1:10" ht="19.5" customHeight="1">
      <c r="A27" s="766"/>
      <c r="B27" s="591" t="s">
        <v>407</v>
      </c>
      <c r="C27" s="660"/>
      <c r="D27" s="660"/>
      <c r="E27" s="660">
        <v>1</v>
      </c>
      <c r="F27" s="660"/>
      <c r="G27" s="660">
        <v>1</v>
      </c>
      <c r="H27" s="660"/>
      <c r="I27" s="660"/>
      <c r="J27" s="661"/>
    </row>
    <row r="28" spans="1:10" ht="19.5" customHeight="1" thickBot="1">
      <c r="A28" s="766"/>
      <c r="B28" s="592" t="s">
        <v>408</v>
      </c>
      <c r="C28" s="656"/>
      <c r="D28" s="656"/>
      <c r="E28" s="656">
        <v>5</v>
      </c>
      <c r="F28" s="656">
        <v>4</v>
      </c>
      <c r="G28" s="656"/>
      <c r="H28" s="656"/>
      <c r="I28" s="656">
        <v>1</v>
      </c>
      <c r="J28" s="663"/>
    </row>
    <row r="29" spans="1:10" ht="19.5" customHeight="1" thickTop="1" thickBot="1">
      <c r="A29" s="759"/>
      <c r="B29" s="593" t="s">
        <v>403</v>
      </c>
      <c r="C29" s="658">
        <f>SUM(C26:C28)</f>
        <v>0</v>
      </c>
      <c r="D29" s="658">
        <f>SUM(D26:D28)</f>
        <v>0</v>
      </c>
      <c r="E29" s="658">
        <f t="shared" ref="E29:J29" si="18">SUM(E26:E28)</f>
        <v>9</v>
      </c>
      <c r="F29" s="658">
        <f t="shared" si="18"/>
        <v>7</v>
      </c>
      <c r="G29" s="658">
        <f t="shared" si="18"/>
        <v>1</v>
      </c>
      <c r="H29" s="658">
        <f t="shared" si="18"/>
        <v>0</v>
      </c>
      <c r="I29" s="658">
        <f t="shared" si="18"/>
        <v>1</v>
      </c>
      <c r="J29" s="659">
        <f t="shared" si="18"/>
        <v>0</v>
      </c>
    </row>
    <row r="30" spans="1:10" ht="19.5" customHeight="1" thickBot="1">
      <c r="A30" s="758" t="s">
        <v>137</v>
      </c>
      <c r="B30" s="594" t="s">
        <v>409</v>
      </c>
      <c r="C30" s="664">
        <v>10</v>
      </c>
      <c r="D30" s="664">
        <v>0</v>
      </c>
      <c r="E30" s="664">
        <v>59.3</v>
      </c>
      <c r="F30" s="664">
        <v>30.4</v>
      </c>
      <c r="G30" s="664">
        <v>0</v>
      </c>
      <c r="H30" s="664">
        <v>10</v>
      </c>
      <c r="I30" s="664">
        <v>18.899999999999999</v>
      </c>
      <c r="J30" s="664">
        <v>0</v>
      </c>
    </row>
    <row r="31" spans="1:10" ht="19.5" customHeight="1" thickTop="1" thickBot="1">
      <c r="A31" s="759"/>
      <c r="B31" s="593" t="s">
        <v>403</v>
      </c>
      <c r="C31" s="658">
        <f t="shared" ref="C31:J31" si="19">SUM(C30:C30)</f>
        <v>10</v>
      </c>
      <c r="D31" s="658">
        <f t="shared" ref="D31" si="20">SUM(D30:D30)</f>
        <v>0</v>
      </c>
      <c r="E31" s="658">
        <f t="shared" si="19"/>
        <v>59.3</v>
      </c>
      <c r="F31" s="658">
        <f t="shared" si="19"/>
        <v>30.4</v>
      </c>
      <c r="G31" s="658">
        <f t="shared" si="19"/>
        <v>0</v>
      </c>
      <c r="H31" s="658">
        <f t="shared" si="19"/>
        <v>10</v>
      </c>
      <c r="I31" s="658">
        <f t="shared" si="19"/>
        <v>18.899999999999999</v>
      </c>
      <c r="J31" s="659">
        <f t="shared" si="19"/>
        <v>0</v>
      </c>
    </row>
    <row r="32" spans="1:10" ht="19.5" customHeight="1">
      <c r="A32" s="758" t="s">
        <v>138</v>
      </c>
      <c r="B32" s="590" t="s">
        <v>410</v>
      </c>
      <c r="C32" s="654">
        <v>16</v>
      </c>
      <c r="D32" s="654">
        <v>0</v>
      </c>
      <c r="E32" s="654">
        <v>26</v>
      </c>
      <c r="F32" s="654">
        <v>26</v>
      </c>
      <c r="G32" s="654">
        <v>0</v>
      </c>
      <c r="H32" s="654">
        <v>0</v>
      </c>
      <c r="I32" s="654">
        <v>2</v>
      </c>
      <c r="J32" s="655">
        <v>0</v>
      </c>
    </row>
    <row r="33" spans="1:10" ht="19.5" customHeight="1">
      <c r="A33" s="766"/>
      <c r="B33" s="591" t="s">
        <v>411</v>
      </c>
      <c r="C33" s="660">
        <v>0</v>
      </c>
      <c r="D33" s="660">
        <v>0</v>
      </c>
      <c r="E33" s="665">
        <v>12</v>
      </c>
      <c r="F33" s="660">
        <v>11</v>
      </c>
      <c r="G33" s="660">
        <v>0</v>
      </c>
      <c r="H33" s="660">
        <v>0</v>
      </c>
      <c r="I33" s="660">
        <v>2</v>
      </c>
      <c r="J33" s="661">
        <v>0</v>
      </c>
    </row>
    <row r="34" spans="1:10" ht="19.5" customHeight="1" thickBot="1">
      <c r="A34" s="766"/>
      <c r="B34" s="592" t="s">
        <v>412</v>
      </c>
      <c r="C34" s="656">
        <v>0</v>
      </c>
      <c r="D34" s="656">
        <v>0</v>
      </c>
      <c r="E34" s="656">
        <v>11</v>
      </c>
      <c r="F34" s="656">
        <v>10</v>
      </c>
      <c r="G34" s="656">
        <v>0</v>
      </c>
      <c r="H34" s="656">
        <v>0</v>
      </c>
      <c r="I34" s="656">
        <v>1</v>
      </c>
      <c r="J34" s="657">
        <v>0</v>
      </c>
    </row>
    <row r="35" spans="1:10" ht="19.5" customHeight="1" thickTop="1" thickBot="1">
      <c r="A35" s="759"/>
      <c r="B35" s="593" t="s">
        <v>403</v>
      </c>
      <c r="C35" s="658">
        <f>SUM(C32:C34)</f>
        <v>16</v>
      </c>
      <c r="D35" s="658">
        <f>SUM(D32:D34)</f>
        <v>0</v>
      </c>
      <c r="E35" s="658">
        <f>SUM(E32:E34)</f>
        <v>49</v>
      </c>
      <c r="F35" s="658">
        <f t="shared" ref="F35:J35" si="21">SUM(F32:F34)</f>
        <v>47</v>
      </c>
      <c r="G35" s="658">
        <f t="shared" si="21"/>
        <v>0</v>
      </c>
      <c r="H35" s="658">
        <f t="shared" si="21"/>
        <v>0</v>
      </c>
      <c r="I35" s="658">
        <f t="shared" si="21"/>
        <v>5</v>
      </c>
      <c r="J35" s="659">
        <f t="shared" si="21"/>
        <v>0</v>
      </c>
    </row>
    <row r="36" spans="1:10" ht="19.5" customHeight="1">
      <c r="A36" s="758" t="s">
        <v>139</v>
      </c>
      <c r="B36" s="595" t="s">
        <v>413</v>
      </c>
      <c r="C36" s="654"/>
      <c r="D36" s="654"/>
      <c r="E36" s="654">
        <v>22</v>
      </c>
      <c r="F36" s="654">
        <v>4</v>
      </c>
      <c r="G36" s="654"/>
      <c r="H36" s="654"/>
      <c r="I36" s="654">
        <v>22</v>
      </c>
      <c r="J36" s="655"/>
    </row>
    <row r="37" spans="1:10" ht="19.5" customHeight="1">
      <c r="A37" s="775"/>
      <c r="B37" s="596" t="s">
        <v>414</v>
      </c>
      <c r="C37" s="660"/>
      <c r="D37" s="660"/>
      <c r="E37" s="660">
        <v>2</v>
      </c>
      <c r="F37" s="660">
        <v>2</v>
      </c>
      <c r="G37" s="660"/>
      <c r="H37" s="660"/>
      <c r="I37" s="660"/>
      <c r="J37" s="661"/>
    </row>
    <row r="38" spans="1:10" ht="19.5" customHeight="1">
      <c r="A38" s="775"/>
      <c r="B38" s="596" t="s">
        <v>415</v>
      </c>
      <c r="C38" s="660"/>
      <c r="D38" s="660"/>
      <c r="E38" s="660"/>
      <c r="F38" s="660"/>
      <c r="G38" s="660"/>
      <c r="H38" s="660"/>
      <c r="I38" s="660"/>
      <c r="J38" s="661"/>
    </row>
    <row r="39" spans="1:10" ht="19.5" customHeight="1">
      <c r="A39" s="775"/>
      <c r="B39" s="596" t="s">
        <v>416</v>
      </c>
      <c r="C39" s="666"/>
      <c r="D39" s="666"/>
      <c r="E39" s="666">
        <v>2</v>
      </c>
      <c r="F39" s="666">
        <v>2</v>
      </c>
      <c r="G39" s="666"/>
      <c r="H39" s="666"/>
      <c r="I39" s="666"/>
      <c r="J39" s="667"/>
    </row>
    <row r="40" spans="1:10" ht="19.5" customHeight="1">
      <c r="A40" s="775"/>
      <c r="B40" s="596" t="s">
        <v>417</v>
      </c>
      <c r="C40" s="660"/>
      <c r="D40" s="660"/>
      <c r="E40" s="660"/>
      <c r="F40" s="660"/>
      <c r="G40" s="660"/>
      <c r="H40" s="660"/>
      <c r="I40" s="660"/>
      <c r="J40" s="661"/>
    </row>
    <row r="41" spans="1:10" ht="19.5" customHeight="1">
      <c r="A41" s="775"/>
      <c r="B41" s="596" t="s">
        <v>418</v>
      </c>
      <c r="C41" s="660"/>
      <c r="D41" s="660"/>
      <c r="E41" s="660"/>
      <c r="F41" s="660"/>
      <c r="G41" s="660"/>
      <c r="H41" s="660"/>
      <c r="I41" s="660"/>
      <c r="J41" s="661"/>
    </row>
    <row r="42" spans="1:10" ht="19.5" customHeight="1">
      <c r="A42" s="766"/>
      <c r="B42" s="596" t="s">
        <v>419</v>
      </c>
      <c r="C42" s="666"/>
      <c r="D42" s="666"/>
      <c r="E42" s="666"/>
      <c r="F42" s="666"/>
      <c r="G42" s="666"/>
      <c r="H42" s="666"/>
      <c r="I42" s="666"/>
      <c r="J42" s="667"/>
    </row>
    <row r="43" spans="1:10" ht="19.5" customHeight="1" thickBot="1">
      <c r="A43" s="766"/>
      <c r="B43" s="597" t="s">
        <v>420</v>
      </c>
      <c r="C43" s="656"/>
      <c r="D43" s="656"/>
      <c r="E43" s="656">
        <v>1</v>
      </c>
      <c r="F43" s="656">
        <v>1</v>
      </c>
      <c r="G43" s="656"/>
      <c r="H43" s="656"/>
      <c r="I43" s="656"/>
      <c r="J43" s="657"/>
    </row>
    <row r="44" spans="1:10" ht="19.5" customHeight="1" thickTop="1" thickBot="1">
      <c r="A44" s="759"/>
      <c r="B44" s="593" t="s">
        <v>403</v>
      </c>
      <c r="C44" s="658">
        <f>SUM(C36:C43)</f>
        <v>0</v>
      </c>
      <c r="D44" s="658">
        <f>SUM(D36:D43)</f>
        <v>0</v>
      </c>
      <c r="E44" s="658">
        <f t="shared" ref="E44:J44" si="22">SUM(E36:E43)</f>
        <v>27</v>
      </c>
      <c r="F44" s="658">
        <f t="shared" si="22"/>
        <v>9</v>
      </c>
      <c r="G44" s="658">
        <f t="shared" si="22"/>
        <v>0</v>
      </c>
      <c r="H44" s="658">
        <f t="shared" si="22"/>
        <v>0</v>
      </c>
      <c r="I44" s="658">
        <f t="shared" si="22"/>
        <v>22</v>
      </c>
      <c r="J44" s="659">
        <f t="shared" si="22"/>
        <v>0</v>
      </c>
    </row>
    <row r="45" spans="1:10" ht="19.5" customHeight="1">
      <c r="A45" s="758" t="s">
        <v>140</v>
      </c>
      <c r="B45" s="590" t="s">
        <v>421</v>
      </c>
      <c r="C45" s="654">
        <v>10</v>
      </c>
      <c r="D45" s="654"/>
      <c r="E45" s="654">
        <v>10</v>
      </c>
      <c r="F45" s="654">
        <v>10</v>
      </c>
      <c r="G45" s="654"/>
      <c r="H45" s="654"/>
      <c r="I45" s="654"/>
      <c r="J45" s="655"/>
    </row>
    <row r="46" spans="1:10" ht="19.5" customHeight="1">
      <c r="A46" s="766"/>
      <c r="B46" s="591" t="s">
        <v>422</v>
      </c>
      <c r="C46" s="654"/>
      <c r="D46" s="654"/>
      <c r="E46" s="654">
        <v>6</v>
      </c>
      <c r="F46" s="654">
        <v>6</v>
      </c>
      <c r="G46" s="654"/>
      <c r="H46" s="654"/>
      <c r="I46" s="654"/>
      <c r="J46" s="655"/>
    </row>
    <row r="47" spans="1:10" ht="19.5" customHeight="1">
      <c r="A47" s="766"/>
      <c r="B47" s="591" t="s">
        <v>423</v>
      </c>
      <c r="C47" s="654"/>
      <c r="D47" s="654"/>
      <c r="E47" s="654"/>
      <c r="F47" s="654"/>
      <c r="G47" s="654"/>
      <c r="H47" s="654"/>
      <c r="I47" s="654"/>
      <c r="J47" s="655"/>
    </row>
    <row r="48" spans="1:10" ht="19.5" customHeight="1">
      <c r="A48" s="766"/>
      <c r="B48" s="591" t="s">
        <v>424</v>
      </c>
      <c r="C48" s="654"/>
      <c r="D48" s="654"/>
      <c r="E48" s="654"/>
      <c r="F48" s="654"/>
      <c r="G48" s="654"/>
      <c r="H48" s="654"/>
      <c r="I48" s="654"/>
      <c r="J48" s="655"/>
    </row>
    <row r="49" spans="1:10" ht="19.5" customHeight="1">
      <c r="A49" s="766"/>
      <c r="B49" s="591" t="s">
        <v>425</v>
      </c>
      <c r="C49" s="654">
        <v>15</v>
      </c>
      <c r="D49" s="654"/>
      <c r="E49" s="654">
        <v>1</v>
      </c>
      <c r="F49" s="654">
        <v>1</v>
      </c>
      <c r="G49" s="654"/>
      <c r="H49" s="654"/>
      <c r="I49" s="654"/>
      <c r="J49" s="655"/>
    </row>
    <row r="50" spans="1:10" ht="19.5" customHeight="1">
      <c r="A50" s="766"/>
      <c r="B50" s="591" t="s">
        <v>426</v>
      </c>
      <c r="C50" s="654"/>
      <c r="D50" s="654"/>
      <c r="E50" s="654"/>
      <c r="F50" s="654"/>
      <c r="G50" s="654"/>
      <c r="H50" s="654"/>
      <c r="I50" s="654"/>
      <c r="J50" s="655"/>
    </row>
    <row r="51" spans="1:10" ht="19.5" customHeight="1">
      <c r="A51" s="766"/>
      <c r="B51" s="598" t="s">
        <v>427</v>
      </c>
      <c r="C51" s="654"/>
      <c r="D51" s="654"/>
      <c r="E51" s="654"/>
      <c r="F51" s="654"/>
      <c r="G51" s="654"/>
      <c r="H51" s="654"/>
      <c r="I51" s="654"/>
      <c r="J51" s="655"/>
    </row>
    <row r="52" spans="1:10" ht="19.5" customHeight="1">
      <c r="A52" s="766"/>
      <c r="B52" s="591" t="s">
        <v>428</v>
      </c>
      <c r="C52" s="660"/>
      <c r="D52" s="660"/>
      <c r="E52" s="660"/>
      <c r="F52" s="660"/>
      <c r="G52" s="660"/>
      <c r="H52" s="660"/>
      <c r="I52" s="660"/>
      <c r="J52" s="661"/>
    </row>
    <row r="53" spans="1:10" ht="19.5" customHeight="1" thickBot="1">
      <c r="A53" s="766"/>
      <c r="B53" s="592" t="s">
        <v>429</v>
      </c>
      <c r="C53" s="656"/>
      <c r="D53" s="656"/>
      <c r="E53" s="656"/>
      <c r="F53" s="656"/>
      <c r="G53" s="656"/>
      <c r="H53" s="656"/>
      <c r="I53" s="656"/>
      <c r="J53" s="657"/>
    </row>
    <row r="54" spans="1:10" ht="19.5" customHeight="1" thickTop="1" thickBot="1">
      <c r="A54" s="759"/>
      <c r="B54" s="593" t="s">
        <v>403</v>
      </c>
      <c r="C54" s="658">
        <f>SUM(C45:C53)</f>
        <v>25</v>
      </c>
      <c r="D54" s="658">
        <f>SUM(D45:D53)</f>
        <v>0</v>
      </c>
      <c r="E54" s="658">
        <f t="shared" ref="E54:J54" si="23">SUM(E45:E53)</f>
        <v>17</v>
      </c>
      <c r="F54" s="658">
        <f t="shared" si="23"/>
        <v>17</v>
      </c>
      <c r="G54" s="658">
        <f t="shared" si="23"/>
        <v>0</v>
      </c>
      <c r="H54" s="658">
        <f t="shared" si="23"/>
        <v>0</v>
      </c>
      <c r="I54" s="658">
        <f t="shared" si="23"/>
        <v>0</v>
      </c>
      <c r="J54" s="659">
        <f t="shared" si="23"/>
        <v>0</v>
      </c>
    </row>
    <row r="55" spans="1:10" ht="19.5" customHeight="1">
      <c r="A55" s="758" t="s">
        <v>141</v>
      </c>
      <c r="B55" s="590" t="s">
        <v>436</v>
      </c>
      <c r="C55" s="668">
        <v>171</v>
      </c>
      <c r="D55" s="668"/>
      <c r="E55" s="654">
        <v>171</v>
      </c>
      <c r="F55" s="654">
        <v>171</v>
      </c>
      <c r="G55" s="654"/>
      <c r="H55" s="654">
        <v>11</v>
      </c>
      <c r="I55" s="654">
        <v>8</v>
      </c>
      <c r="J55" s="655"/>
    </row>
    <row r="56" spans="1:10" ht="19.5" customHeight="1">
      <c r="A56" s="766"/>
      <c r="B56" s="591" t="s">
        <v>430</v>
      </c>
      <c r="C56" s="669"/>
      <c r="D56" s="669"/>
      <c r="E56" s="660"/>
      <c r="F56" s="660"/>
      <c r="G56" s="660"/>
      <c r="H56" s="660"/>
      <c r="I56" s="660"/>
      <c r="J56" s="661"/>
    </row>
    <row r="57" spans="1:10" ht="19.5" customHeight="1" thickBot="1">
      <c r="A57" s="766"/>
      <c r="B57" s="592" t="s">
        <v>431</v>
      </c>
      <c r="C57" s="670">
        <v>39</v>
      </c>
      <c r="D57" s="670"/>
      <c r="E57" s="656">
        <v>39</v>
      </c>
      <c r="F57" s="656">
        <v>39</v>
      </c>
      <c r="G57" s="656">
        <v>5</v>
      </c>
      <c r="H57" s="656"/>
      <c r="I57" s="656"/>
      <c r="J57" s="657"/>
    </row>
    <row r="58" spans="1:10" ht="19.5" customHeight="1" thickTop="1" thickBot="1">
      <c r="A58" s="759"/>
      <c r="B58" s="593" t="s">
        <v>403</v>
      </c>
      <c r="C58" s="662">
        <f t="shared" ref="C58:J58" si="24">SUM(C55:C57)</f>
        <v>210</v>
      </c>
      <c r="D58" s="662">
        <f t="shared" ref="D58" si="25">SUM(D55:D57)</f>
        <v>0</v>
      </c>
      <c r="E58" s="662">
        <f t="shared" si="24"/>
        <v>210</v>
      </c>
      <c r="F58" s="662">
        <f t="shared" si="24"/>
        <v>210</v>
      </c>
      <c r="G58" s="658">
        <f t="shared" si="24"/>
        <v>5</v>
      </c>
      <c r="H58" s="662">
        <f t="shared" si="24"/>
        <v>11</v>
      </c>
      <c r="I58" s="662">
        <f t="shared" si="24"/>
        <v>8</v>
      </c>
      <c r="J58" s="671">
        <f t="shared" si="24"/>
        <v>0</v>
      </c>
    </row>
    <row r="59" spans="1:10" ht="19.5" customHeight="1">
      <c r="A59" s="758" t="s">
        <v>142</v>
      </c>
      <c r="B59" s="590" t="s">
        <v>432</v>
      </c>
      <c r="C59" s="672"/>
      <c r="D59" s="672"/>
      <c r="E59" s="672">
        <v>25</v>
      </c>
      <c r="F59" s="672">
        <v>25</v>
      </c>
      <c r="G59" s="672"/>
      <c r="H59" s="672">
        <v>6</v>
      </c>
      <c r="I59" s="672"/>
      <c r="J59" s="673"/>
    </row>
    <row r="60" spans="1:10" ht="19.5" customHeight="1">
      <c r="A60" s="766"/>
      <c r="B60" s="591" t="s">
        <v>433</v>
      </c>
      <c r="C60" s="660"/>
      <c r="D60" s="660"/>
      <c r="E60" s="660"/>
      <c r="F60" s="660"/>
      <c r="G60" s="660"/>
      <c r="H60" s="660"/>
      <c r="I60" s="660"/>
      <c r="J60" s="661"/>
    </row>
    <row r="61" spans="1:10" ht="19.5" customHeight="1" thickBot="1">
      <c r="A61" s="766"/>
      <c r="B61" s="592" t="s">
        <v>434</v>
      </c>
      <c r="C61" s="656"/>
      <c r="D61" s="656"/>
      <c r="E61" s="656"/>
      <c r="F61" s="656"/>
      <c r="G61" s="656"/>
      <c r="H61" s="656"/>
      <c r="I61" s="656"/>
      <c r="J61" s="657"/>
    </row>
    <row r="62" spans="1:10" ht="19.5" customHeight="1" thickTop="1" thickBot="1">
      <c r="A62" s="759"/>
      <c r="B62" s="593" t="s">
        <v>403</v>
      </c>
      <c r="C62" s="658">
        <f>SUM(C59:C61)</f>
        <v>0</v>
      </c>
      <c r="D62" s="658">
        <f>SUM(D59:D61)</f>
        <v>0</v>
      </c>
      <c r="E62" s="658">
        <f t="shared" ref="E62:J62" si="26">SUM(E59:E61)</f>
        <v>25</v>
      </c>
      <c r="F62" s="658">
        <f t="shared" si="26"/>
        <v>25</v>
      </c>
      <c r="G62" s="658">
        <f t="shared" si="26"/>
        <v>0</v>
      </c>
      <c r="H62" s="658">
        <f t="shared" si="26"/>
        <v>6</v>
      </c>
      <c r="I62" s="658">
        <f t="shared" si="26"/>
        <v>0</v>
      </c>
      <c r="J62" s="659">
        <f t="shared" si="26"/>
        <v>0</v>
      </c>
    </row>
    <row r="63" spans="1:10" ht="19.5" customHeight="1">
      <c r="A63" s="758" t="s">
        <v>143</v>
      </c>
      <c r="B63" s="599" t="s">
        <v>435</v>
      </c>
      <c r="C63" s="654"/>
      <c r="D63" s="654"/>
      <c r="E63" s="654"/>
      <c r="F63" s="654"/>
      <c r="G63" s="654"/>
      <c r="H63" s="654"/>
      <c r="I63" s="654"/>
      <c r="J63" s="655"/>
    </row>
    <row r="64" spans="1:10" ht="19.5" customHeight="1">
      <c r="A64" s="775"/>
      <c r="B64" s="591" t="s">
        <v>437</v>
      </c>
      <c r="C64" s="654"/>
      <c r="D64" s="654"/>
      <c r="E64" s="654"/>
      <c r="F64" s="654"/>
      <c r="G64" s="654"/>
      <c r="H64" s="654"/>
      <c r="I64" s="654"/>
      <c r="J64" s="655"/>
    </row>
    <row r="65" spans="1:10" ht="19.5" customHeight="1">
      <c r="A65" s="775"/>
      <c r="B65" s="591" t="s">
        <v>438</v>
      </c>
      <c r="C65" s="660"/>
      <c r="D65" s="660"/>
      <c r="E65" s="654"/>
      <c r="F65" s="654"/>
      <c r="G65" s="654"/>
      <c r="H65" s="654"/>
      <c r="I65" s="654"/>
      <c r="J65" s="655"/>
    </row>
    <row r="66" spans="1:10" ht="19.5" customHeight="1">
      <c r="A66" s="775"/>
      <c r="B66" s="591" t="s">
        <v>439</v>
      </c>
      <c r="C66" s="660"/>
      <c r="D66" s="660"/>
      <c r="E66" s="654"/>
      <c r="F66" s="654"/>
      <c r="G66" s="660"/>
      <c r="H66" s="660"/>
      <c r="I66" s="660"/>
      <c r="J66" s="661"/>
    </row>
    <row r="67" spans="1:10" ht="19.5" customHeight="1">
      <c r="A67" s="775"/>
      <c r="B67" s="591" t="s">
        <v>440</v>
      </c>
      <c r="C67" s="660"/>
      <c r="D67" s="660"/>
      <c r="E67" s="660"/>
      <c r="F67" s="660"/>
      <c r="G67" s="660"/>
      <c r="H67" s="660"/>
      <c r="I67" s="660"/>
      <c r="J67" s="661"/>
    </row>
    <row r="68" spans="1:10" ht="19.5" customHeight="1">
      <c r="A68" s="775"/>
      <c r="B68" s="591" t="s">
        <v>441</v>
      </c>
      <c r="C68" s="660"/>
      <c r="D68" s="660"/>
      <c r="E68" s="660"/>
      <c r="F68" s="660"/>
      <c r="G68" s="660"/>
      <c r="H68" s="660"/>
      <c r="I68" s="660"/>
      <c r="J68" s="661"/>
    </row>
    <row r="69" spans="1:10" ht="19.5" customHeight="1" thickBot="1">
      <c r="A69" s="775"/>
      <c r="B69" s="592" t="s">
        <v>167</v>
      </c>
      <c r="C69" s="656">
        <v>30</v>
      </c>
      <c r="D69" s="656"/>
      <c r="E69" s="656">
        <v>30</v>
      </c>
      <c r="F69" s="656">
        <v>30</v>
      </c>
      <c r="G69" s="656">
        <v>23</v>
      </c>
      <c r="H69" s="656"/>
      <c r="I69" s="656"/>
      <c r="J69" s="663"/>
    </row>
    <row r="70" spans="1:10" ht="19.5" customHeight="1" thickTop="1" thickBot="1">
      <c r="A70" s="784"/>
      <c r="B70" s="600" t="s">
        <v>403</v>
      </c>
      <c r="C70" s="674">
        <f t="shared" ref="C70:J70" si="27">SUM(C63:C69)</f>
        <v>30</v>
      </c>
      <c r="D70" s="674">
        <f t="shared" ref="D70" si="28">SUM(D63:D69)</f>
        <v>0</v>
      </c>
      <c r="E70" s="674">
        <f t="shared" si="27"/>
        <v>30</v>
      </c>
      <c r="F70" s="674">
        <f t="shared" si="27"/>
        <v>30</v>
      </c>
      <c r="G70" s="674">
        <f t="shared" si="27"/>
        <v>23</v>
      </c>
      <c r="H70" s="674">
        <f t="shared" si="27"/>
        <v>0</v>
      </c>
      <c r="I70" s="674">
        <f t="shared" si="27"/>
        <v>0</v>
      </c>
      <c r="J70" s="675">
        <f t="shared" si="27"/>
        <v>0</v>
      </c>
    </row>
    <row r="71" spans="1:10" ht="19.5" customHeight="1">
      <c r="A71" s="758" t="s">
        <v>144</v>
      </c>
      <c r="B71" s="591" t="s">
        <v>442</v>
      </c>
      <c r="C71" s="660"/>
      <c r="D71" s="660"/>
      <c r="E71" s="660"/>
      <c r="F71" s="660"/>
      <c r="G71" s="654"/>
      <c r="H71" s="654"/>
      <c r="I71" s="654"/>
      <c r="J71" s="655"/>
    </row>
    <row r="72" spans="1:10" ht="19.5" customHeight="1">
      <c r="A72" s="766"/>
      <c r="B72" s="591" t="s">
        <v>444</v>
      </c>
      <c r="C72" s="660"/>
      <c r="D72" s="660"/>
      <c r="E72" s="660"/>
      <c r="F72" s="660"/>
      <c r="G72" s="660"/>
      <c r="H72" s="660"/>
      <c r="I72" s="660"/>
      <c r="J72" s="661"/>
    </row>
    <row r="73" spans="1:10" ht="19.5" customHeight="1">
      <c r="A73" s="766"/>
      <c r="B73" s="591" t="s">
        <v>443</v>
      </c>
      <c r="C73" s="660"/>
      <c r="D73" s="660"/>
      <c r="E73" s="660"/>
      <c r="F73" s="660"/>
      <c r="G73" s="660"/>
      <c r="H73" s="660"/>
      <c r="I73" s="660"/>
      <c r="J73" s="661"/>
    </row>
    <row r="74" spans="1:10" ht="19.5" customHeight="1" thickBot="1">
      <c r="A74" s="766"/>
      <c r="B74" s="601" t="s">
        <v>445</v>
      </c>
      <c r="C74" s="676"/>
      <c r="D74" s="676"/>
      <c r="E74" s="676">
        <v>4</v>
      </c>
      <c r="F74" s="676">
        <v>4</v>
      </c>
      <c r="G74" s="656"/>
      <c r="H74" s="656"/>
      <c r="I74" s="656"/>
      <c r="J74" s="657"/>
    </row>
    <row r="75" spans="1:10" ht="19.5" customHeight="1" thickTop="1" thickBot="1">
      <c r="A75" s="759"/>
      <c r="B75" s="593" t="s">
        <v>403</v>
      </c>
      <c r="C75" s="658">
        <f t="shared" ref="C75:J75" si="29">SUM(C71:C74)</f>
        <v>0</v>
      </c>
      <c r="D75" s="658">
        <f t="shared" ref="D75" si="30">SUM(D71:D74)</f>
        <v>0</v>
      </c>
      <c r="E75" s="658">
        <f t="shared" si="29"/>
        <v>4</v>
      </c>
      <c r="F75" s="658">
        <f t="shared" si="29"/>
        <v>4</v>
      </c>
      <c r="G75" s="658">
        <f t="shared" si="29"/>
        <v>0</v>
      </c>
      <c r="H75" s="658">
        <f t="shared" si="29"/>
        <v>0</v>
      </c>
      <c r="I75" s="658">
        <f t="shared" si="29"/>
        <v>0</v>
      </c>
      <c r="J75" s="659">
        <f t="shared" si="29"/>
        <v>0</v>
      </c>
    </row>
    <row r="76" spans="1:10" ht="19.5" customHeight="1">
      <c r="A76" s="758" t="s">
        <v>145</v>
      </c>
      <c r="B76" s="590" t="s">
        <v>446</v>
      </c>
      <c r="C76" s="654">
        <v>115.9</v>
      </c>
      <c r="D76" s="654"/>
      <c r="E76" s="654">
        <v>115.9</v>
      </c>
      <c r="F76" s="654">
        <v>115.9</v>
      </c>
      <c r="G76" s="654"/>
      <c r="H76" s="654"/>
      <c r="I76" s="654"/>
      <c r="J76" s="655"/>
    </row>
    <row r="77" spans="1:10" ht="19.5" customHeight="1">
      <c r="A77" s="775"/>
      <c r="B77" s="591" t="s">
        <v>447</v>
      </c>
      <c r="C77" s="660">
        <v>83.2</v>
      </c>
      <c r="D77" s="660">
        <v>1</v>
      </c>
      <c r="E77" s="660">
        <v>83.2</v>
      </c>
      <c r="F77" s="660">
        <v>83.2</v>
      </c>
      <c r="G77" s="660"/>
      <c r="H77" s="660">
        <v>17</v>
      </c>
      <c r="I77" s="660"/>
      <c r="J77" s="661"/>
    </row>
    <row r="78" spans="1:10" ht="19.5" customHeight="1">
      <c r="A78" s="766"/>
      <c r="B78" s="591" t="s">
        <v>448</v>
      </c>
      <c r="C78" s="660">
        <v>38</v>
      </c>
      <c r="D78" s="660"/>
      <c r="E78" s="660">
        <v>38</v>
      </c>
      <c r="F78" s="660">
        <v>38</v>
      </c>
      <c r="G78" s="660"/>
      <c r="H78" s="660"/>
      <c r="I78" s="660"/>
      <c r="J78" s="661"/>
    </row>
    <row r="79" spans="1:10" ht="19.5" customHeight="1" thickBot="1">
      <c r="A79" s="766"/>
      <c r="B79" s="592" t="s">
        <v>449</v>
      </c>
      <c r="C79" s="656"/>
      <c r="D79" s="656"/>
      <c r="E79" s="656"/>
      <c r="F79" s="656"/>
      <c r="G79" s="656"/>
      <c r="H79" s="656"/>
      <c r="I79" s="656"/>
      <c r="J79" s="663"/>
    </row>
    <row r="80" spans="1:10" ht="19.5" customHeight="1" thickTop="1" thickBot="1">
      <c r="A80" s="759"/>
      <c r="B80" s="593" t="s">
        <v>403</v>
      </c>
      <c r="C80" s="677">
        <f t="shared" ref="C80:J80" si="31">SUM(C76:C79)</f>
        <v>237.10000000000002</v>
      </c>
      <c r="D80" s="677">
        <f t="shared" ref="D80" si="32">SUM(D76:D79)</f>
        <v>1</v>
      </c>
      <c r="E80" s="658">
        <f t="shared" si="31"/>
        <v>237.10000000000002</v>
      </c>
      <c r="F80" s="658">
        <f t="shared" si="31"/>
        <v>237.10000000000002</v>
      </c>
      <c r="G80" s="658">
        <f t="shared" si="31"/>
        <v>0</v>
      </c>
      <c r="H80" s="658">
        <f t="shared" si="31"/>
        <v>17</v>
      </c>
      <c r="I80" s="658">
        <f t="shared" si="31"/>
        <v>0</v>
      </c>
      <c r="J80" s="659">
        <f t="shared" si="31"/>
        <v>0</v>
      </c>
    </row>
    <row r="81" spans="1:10" ht="19.5" customHeight="1">
      <c r="A81" s="758" t="s">
        <v>146</v>
      </c>
      <c r="B81" s="590" t="s">
        <v>450</v>
      </c>
      <c r="C81" s="678"/>
      <c r="D81" s="678"/>
      <c r="E81" s="654"/>
      <c r="F81" s="654"/>
      <c r="G81" s="654"/>
      <c r="H81" s="654"/>
      <c r="I81" s="654"/>
      <c r="J81" s="655"/>
    </row>
    <row r="82" spans="1:10" ht="19.5" customHeight="1">
      <c r="A82" s="775"/>
      <c r="B82" s="591" t="s">
        <v>451</v>
      </c>
      <c r="C82" s="679"/>
      <c r="D82" s="679"/>
      <c r="E82" s="680"/>
      <c r="F82" s="654"/>
      <c r="G82" s="654"/>
      <c r="H82" s="654"/>
      <c r="I82" s="654"/>
      <c r="J82" s="655"/>
    </row>
    <row r="83" spans="1:10" ht="19.5" customHeight="1">
      <c r="A83" s="775"/>
      <c r="B83" s="591" t="s">
        <v>452</v>
      </c>
      <c r="C83" s="679"/>
      <c r="D83" s="679"/>
      <c r="E83" s="680"/>
      <c r="F83" s="654"/>
      <c r="G83" s="654"/>
      <c r="H83" s="654"/>
      <c r="I83" s="654"/>
      <c r="J83" s="655"/>
    </row>
    <row r="84" spans="1:10" ht="19.5" customHeight="1">
      <c r="A84" s="775"/>
      <c r="B84" s="598" t="s">
        <v>453</v>
      </c>
      <c r="C84" s="679"/>
      <c r="D84" s="679"/>
      <c r="E84" s="680"/>
      <c r="F84" s="654"/>
      <c r="G84" s="654"/>
      <c r="H84" s="654"/>
      <c r="I84" s="654"/>
      <c r="J84" s="655"/>
    </row>
    <row r="85" spans="1:10" ht="19.5" customHeight="1">
      <c r="A85" s="775"/>
      <c r="B85" s="591" t="s">
        <v>454</v>
      </c>
      <c r="C85" s="679"/>
      <c r="D85" s="679"/>
      <c r="E85" s="680"/>
      <c r="F85" s="654"/>
      <c r="G85" s="654"/>
      <c r="H85" s="654"/>
      <c r="I85" s="654"/>
      <c r="J85" s="655"/>
    </row>
    <row r="86" spans="1:10" ht="19.5" customHeight="1">
      <c r="A86" s="775"/>
      <c r="B86" s="591" t="s">
        <v>455</v>
      </c>
      <c r="C86" s="679"/>
      <c r="D86" s="679"/>
      <c r="E86" s="680"/>
      <c r="F86" s="654"/>
      <c r="G86" s="654"/>
      <c r="H86" s="654"/>
      <c r="I86" s="654"/>
      <c r="J86" s="655"/>
    </row>
    <row r="87" spans="1:10" ht="19.5" customHeight="1">
      <c r="A87" s="775"/>
      <c r="B87" s="591" t="s">
        <v>456</v>
      </c>
      <c r="C87" s="654"/>
      <c r="D87" s="654"/>
      <c r="E87" s="660"/>
      <c r="F87" s="660"/>
      <c r="G87" s="660"/>
      <c r="H87" s="660"/>
      <c r="I87" s="660"/>
      <c r="J87" s="661"/>
    </row>
    <row r="88" spans="1:10" ht="19.5" customHeight="1" thickBot="1">
      <c r="A88" s="775"/>
      <c r="B88" s="592" t="s">
        <v>457</v>
      </c>
      <c r="C88" s="681"/>
      <c r="D88" s="681"/>
      <c r="E88" s="656"/>
      <c r="F88" s="656"/>
      <c r="G88" s="656"/>
      <c r="H88" s="656"/>
      <c r="I88" s="656"/>
      <c r="J88" s="657"/>
    </row>
    <row r="89" spans="1:10" ht="19.5" customHeight="1" thickTop="1" thickBot="1">
      <c r="A89" s="784"/>
      <c r="B89" s="593" t="s">
        <v>403</v>
      </c>
      <c r="C89" s="674">
        <f>SUM(C81:C88)</f>
        <v>0</v>
      </c>
      <c r="D89" s="674">
        <f>SUM(D81:D88)</f>
        <v>0</v>
      </c>
      <c r="E89" s="674">
        <f t="shared" ref="E89:J89" si="33">SUM(E81:E88)</f>
        <v>0</v>
      </c>
      <c r="F89" s="674">
        <f t="shared" si="33"/>
        <v>0</v>
      </c>
      <c r="G89" s="674">
        <f t="shared" si="33"/>
        <v>0</v>
      </c>
      <c r="H89" s="674">
        <f t="shared" si="33"/>
        <v>0</v>
      </c>
      <c r="I89" s="674">
        <f t="shared" si="33"/>
        <v>0</v>
      </c>
      <c r="J89" s="675">
        <f t="shared" si="33"/>
        <v>0</v>
      </c>
    </row>
    <row r="90" spans="1:10" ht="19.5" customHeight="1" thickBot="1">
      <c r="A90" s="758" t="s">
        <v>147</v>
      </c>
      <c r="B90" s="602" t="s">
        <v>458</v>
      </c>
      <c r="C90" s="682">
        <v>10</v>
      </c>
      <c r="D90" s="682"/>
      <c r="E90" s="682">
        <v>23</v>
      </c>
      <c r="F90" s="682">
        <v>23</v>
      </c>
      <c r="G90" s="683"/>
      <c r="H90" s="683"/>
      <c r="I90" s="685">
        <v>20</v>
      </c>
      <c r="J90" s="684"/>
    </row>
    <row r="91" spans="1:10" ht="19.5" customHeight="1" thickTop="1" thickBot="1">
      <c r="A91" s="759"/>
      <c r="B91" s="593" t="s">
        <v>403</v>
      </c>
      <c r="C91" s="674">
        <f t="shared" ref="C91:J91" si="34">SUM(C90:C90)</f>
        <v>10</v>
      </c>
      <c r="D91" s="674">
        <f t="shared" ref="D91" si="35">SUM(D90:D90)</f>
        <v>0</v>
      </c>
      <c r="E91" s="674">
        <f t="shared" si="34"/>
        <v>23</v>
      </c>
      <c r="F91" s="674">
        <f t="shared" si="34"/>
        <v>23</v>
      </c>
      <c r="G91" s="674">
        <f t="shared" si="34"/>
        <v>0</v>
      </c>
      <c r="H91" s="674">
        <f t="shared" si="34"/>
        <v>0</v>
      </c>
      <c r="I91" s="674">
        <f t="shared" si="34"/>
        <v>20</v>
      </c>
      <c r="J91" s="675">
        <f t="shared" si="34"/>
        <v>0</v>
      </c>
    </row>
    <row r="92" spans="1:10">
      <c r="A92" s="41" t="s">
        <v>356</v>
      </c>
    </row>
    <row r="93" spans="1:10">
      <c r="A93" s="41" t="s">
        <v>357</v>
      </c>
    </row>
  </sheetData>
  <mergeCells count="28"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</mergeCells>
  <phoneticPr fontId="1"/>
  <printOptions horizontalCentered="1"/>
  <pageMargins left="0.55118110236220474" right="0.51181102362204722" top="0.9055118110236221" bottom="0.51181102362204722" header="0.51181102362204722" footer="0.51181102362204722"/>
  <pageSetup paperSize="9" scale="67" firstPageNumber="58" pageOrder="overThenDown" orientation="portrait" useFirstPageNumber="1" r:id="rId1"/>
  <headerFooter alignWithMargins="0">
    <oddFooter>&amp;C&amp;"-,標準"&amp;16-&amp;P -</oddFooter>
  </headerFooter>
  <rowBreaks count="1" manualBreakCount="1">
    <brk id="5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14"/>
  <sheetViews>
    <sheetView view="pageBreakPreview" zoomScale="85" zoomScaleNormal="100" zoomScaleSheetLayoutView="85" workbookViewId="0">
      <selection activeCell="O9" sqref="O9"/>
    </sheetView>
  </sheetViews>
  <sheetFormatPr defaultRowHeight="13.5"/>
  <cols>
    <col min="1" max="1" width="8.796875" style="431" customWidth="1"/>
    <col min="2" max="2" width="4.19921875" style="433" customWidth="1"/>
    <col min="3" max="3" width="5" style="431" customWidth="1"/>
    <col min="4" max="6" width="6" style="431" customWidth="1"/>
    <col min="7" max="7" width="19.09765625" style="432" customWidth="1"/>
    <col min="8" max="8" width="7.5" style="431" customWidth="1"/>
    <col min="9" max="13" width="6" style="431" customWidth="1"/>
    <col min="14" max="14" width="6.3984375" style="431" customWidth="1"/>
    <col min="15" max="15" width="8.296875" style="431" customWidth="1"/>
    <col min="16" max="16384" width="8.796875" style="431"/>
  </cols>
  <sheetData>
    <row r="1" spans="1:15" ht="25.5" customHeight="1" thickBot="1">
      <c r="A1" s="562" t="s">
        <v>202</v>
      </c>
      <c r="B1" s="431"/>
      <c r="N1" s="442"/>
    </row>
    <row r="2" spans="1:15" ht="20.25" customHeight="1">
      <c r="A2" s="938" t="s">
        <v>364</v>
      </c>
      <c r="B2" s="940" t="s">
        <v>189</v>
      </c>
      <c r="C2" s="942" t="s">
        <v>204</v>
      </c>
      <c r="D2" s="945" t="s">
        <v>203</v>
      </c>
      <c r="E2" s="946"/>
      <c r="F2" s="947"/>
      <c r="G2" s="948" t="s">
        <v>363</v>
      </c>
      <c r="H2" s="950" t="s">
        <v>188</v>
      </c>
      <c r="I2" s="441"/>
      <c r="J2" s="441"/>
      <c r="K2" s="441"/>
      <c r="L2" s="441"/>
      <c r="M2" s="440"/>
      <c r="N2" s="440"/>
      <c r="O2" s="561"/>
    </row>
    <row r="3" spans="1:15" ht="30" customHeight="1">
      <c r="A3" s="939"/>
      <c r="B3" s="941"/>
      <c r="C3" s="943"/>
      <c r="D3" s="952" t="s">
        <v>187</v>
      </c>
      <c r="E3" s="953"/>
      <c r="F3" s="954"/>
      <c r="G3" s="949"/>
      <c r="H3" s="951"/>
      <c r="I3" s="932" t="s">
        <v>186</v>
      </c>
      <c r="J3" s="933"/>
      <c r="K3" s="933"/>
      <c r="L3" s="933"/>
      <c r="M3" s="933"/>
      <c r="N3" s="934" t="s">
        <v>185</v>
      </c>
      <c r="O3" s="936" t="s">
        <v>184</v>
      </c>
    </row>
    <row r="4" spans="1:15" ht="30" customHeight="1" thickBot="1">
      <c r="A4" s="939"/>
      <c r="B4" s="941"/>
      <c r="C4" s="944"/>
      <c r="D4" s="560" t="s">
        <v>183</v>
      </c>
      <c r="E4" s="559" t="s">
        <v>182</v>
      </c>
      <c r="F4" s="558" t="s">
        <v>181</v>
      </c>
      <c r="G4" s="949"/>
      <c r="H4" s="512" t="s">
        <v>362</v>
      </c>
      <c r="I4" s="557" t="s">
        <v>179</v>
      </c>
      <c r="J4" s="555" t="s">
        <v>178</v>
      </c>
      <c r="K4" s="556" t="s">
        <v>177</v>
      </c>
      <c r="L4" s="555" t="s">
        <v>82</v>
      </c>
      <c r="M4" s="554" t="s">
        <v>83</v>
      </c>
      <c r="N4" s="935"/>
      <c r="O4" s="937"/>
    </row>
    <row r="5" spans="1:15" ht="35.1" customHeight="1" thickBot="1">
      <c r="A5" s="553" t="s">
        <v>176</v>
      </c>
      <c r="B5" s="552">
        <f>SUM(B6:B12)</f>
        <v>102</v>
      </c>
      <c r="C5" s="552">
        <f t="shared" ref="C5" si="0">SUM(C6:C12)</f>
        <v>5</v>
      </c>
      <c r="D5" s="551">
        <v>739.39449999999999</v>
      </c>
      <c r="E5" s="550">
        <v>89.565399999999997</v>
      </c>
      <c r="F5" s="549">
        <v>828.95990000000006</v>
      </c>
      <c r="G5" s="548" t="s">
        <v>399</v>
      </c>
      <c r="H5" s="698">
        <v>1144.3999999999999</v>
      </c>
      <c r="I5" s="699">
        <v>238.6</v>
      </c>
      <c r="J5" s="699">
        <v>271.39999999999998</v>
      </c>
      <c r="K5" s="699">
        <v>539.5</v>
      </c>
      <c r="L5" s="699">
        <v>88.300000000000011</v>
      </c>
      <c r="M5" s="699">
        <v>0.5</v>
      </c>
      <c r="N5" s="699">
        <v>6.0299999999999994</v>
      </c>
      <c r="O5" s="700">
        <v>1134.7</v>
      </c>
    </row>
    <row r="6" spans="1:15" ht="35.1" customHeight="1">
      <c r="A6" s="137" t="s">
        <v>149</v>
      </c>
      <c r="B6" s="686">
        <v>20</v>
      </c>
      <c r="C6" s="686"/>
      <c r="D6" s="687">
        <v>62.1</v>
      </c>
      <c r="E6" s="688">
        <v>35.5</v>
      </c>
      <c r="F6" s="689">
        <v>97.6</v>
      </c>
      <c r="G6" s="547" t="s">
        <v>394</v>
      </c>
      <c r="H6" s="701">
        <v>83.800000000000011</v>
      </c>
      <c r="I6" s="702">
        <v>32.900000000000006</v>
      </c>
      <c r="J6" s="702">
        <v>13.799999999999999</v>
      </c>
      <c r="K6" s="702">
        <v>19.900000000000002</v>
      </c>
      <c r="L6" s="702">
        <v>14.8</v>
      </c>
      <c r="M6" s="702">
        <v>0.30000000000000004</v>
      </c>
      <c r="N6" s="702">
        <v>2.33</v>
      </c>
      <c r="O6" s="703">
        <v>78.070000000000007</v>
      </c>
    </row>
    <row r="7" spans="1:15" ht="35.1" customHeight="1">
      <c r="A7" s="138" t="s">
        <v>150</v>
      </c>
      <c r="B7" s="690">
        <v>14</v>
      </c>
      <c r="C7" s="690">
        <v>1</v>
      </c>
      <c r="D7" s="691">
        <v>78.599999999999994</v>
      </c>
      <c r="E7" s="692">
        <v>14.9</v>
      </c>
      <c r="F7" s="693">
        <v>93.5</v>
      </c>
      <c r="G7" s="547" t="s">
        <v>394</v>
      </c>
      <c r="H7" s="704">
        <v>62.3</v>
      </c>
      <c r="I7" s="705">
        <v>18.100000000000001</v>
      </c>
      <c r="J7" s="705">
        <v>28.3</v>
      </c>
      <c r="K7" s="705">
        <v>10.5</v>
      </c>
      <c r="L7" s="705">
        <v>1.7000000000000002</v>
      </c>
      <c r="M7" s="705">
        <v>0.2</v>
      </c>
      <c r="N7" s="705">
        <v>3.6</v>
      </c>
      <c r="O7" s="706">
        <v>58.5</v>
      </c>
    </row>
    <row r="8" spans="1:15" ht="35.1" customHeight="1">
      <c r="A8" s="138" t="s">
        <v>151</v>
      </c>
      <c r="B8" s="690">
        <v>14</v>
      </c>
      <c r="C8" s="690"/>
      <c r="D8" s="691">
        <v>87.600000000000009</v>
      </c>
      <c r="E8" s="692">
        <v>21.3</v>
      </c>
      <c r="F8" s="693">
        <v>108.9</v>
      </c>
      <c r="G8" s="547" t="s">
        <v>395</v>
      </c>
      <c r="H8" s="704">
        <v>170.5</v>
      </c>
      <c r="I8" s="705">
        <v>0</v>
      </c>
      <c r="J8" s="705">
        <v>17.3</v>
      </c>
      <c r="K8" s="705">
        <v>125.19999999999999</v>
      </c>
      <c r="L8" s="705">
        <v>28.100000000000005</v>
      </c>
      <c r="M8" s="705">
        <v>0</v>
      </c>
      <c r="N8" s="705">
        <v>0</v>
      </c>
      <c r="O8" s="706">
        <v>170.5</v>
      </c>
    </row>
    <row r="9" spans="1:15" ht="35.1" customHeight="1">
      <c r="A9" s="138" t="s">
        <v>152</v>
      </c>
      <c r="B9" s="690">
        <v>34</v>
      </c>
      <c r="C9" s="690">
        <v>2</v>
      </c>
      <c r="D9" s="691">
        <v>248.89449999999997</v>
      </c>
      <c r="E9" s="692">
        <v>10.0654</v>
      </c>
      <c r="F9" s="693">
        <v>258.9599</v>
      </c>
      <c r="G9" s="546" t="s">
        <v>396</v>
      </c>
      <c r="H9" s="704">
        <v>467.2</v>
      </c>
      <c r="I9" s="705">
        <v>14.4</v>
      </c>
      <c r="J9" s="705">
        <v>86.3</v>
      </c>
      <c r="K9" s="705">
        <v>336.90000000000003</v>
      </c>
      <c r="L9" s="705">
        <v>29.1</v>
      </c>
      <c r="M9" s="705">
        <v>0</v>
      </c>
      <c r="N9" s="705">
        <v>0.1</v>
      </c>
      <c r="O9" s="706">
        <v>467.22</v>
      </c>
    </row>
    <row r="10" spans="1:15" s="432" customFormat="1" ht="35.1" customHeight="1">
      <c r="A10" s="138" t="s">
        <v>31</v>
      </c>
      <c r="B10" s="690">
        <v>1</v>
      </c>
      <c r="C10" s="690"/>
      <c r="D10" s="691">
        <v>3.5</v>
      </c>
      <c r="E10" s="692">
        <v>2.1</v>
      </c>
      <c r="F10" s="693">
        <v>5.6</v>
      </c>
      <c r="G10" s="546" t="s">
        <v>397</v>
      </c>
      <c r="H10" s="704">
        <v>14.5</v>
      </c>
      <c r="I10" s="705">
        <v>0</v>
      </c>
      <c r="J10" s="705">
        <v>12.2</v>
      </c>
      <c r="K10" s="705">
        <v>0.5</v>
      </c>
      <c r="L10" s="705">
        <v>1.8</v>
      </c>
      <c r="M10" s="705">
        <v>0</v>
      </c>
      <c r="N10" s="705">
        <v>0</v>
      </c>
      <c r="O10" s="706">
        <v>14.5</v>
      </c>
    </row>
    <row r="11" spans="1:15" s="439" customFormat="1" ht="35.1" customHeight="1">
      <c r="A11" s="138" t="s">
        <v>153</v>
      </c>
      <c r="B11" s="690">
        <v>16</v>
      </c>
      <c r="C11" s="690">
        <v>2</v>
      </c>
      <c r="D11" s="691">
        <v>237.09999999999997</v>
      </c>
      <c r="E11" s="692">
        <v>5.7</v>
      </c>
      <c r="F11" s="693">
        <v>242.79999999999995</v>
      </c>
      <c r="G11" s="546" t="s">
        <v>465</v>
      </c>
      <c r="H11" s="704">
        <v>321.5</v>
      </c>
      <c r="I11" s="705">
        <v>173.2</v>
      </c>
      <c r="J11" s="705">
        <v>108.2</v>
      </c>
      <c r="K11" s="705">
        <v>29.7</v>
      </c>
      <c r="L11" s="705">
        <v>10.5</v>
      </c>
      <c r="M11" s="705">
        <v>0</v>
      </c>
      <c r="N11" s="705">
        <v>0</v>
      </c>
      <c r="O11" s="706">
        <v>321.51</v>
      </c>
    </row>
    <row r="12" spans="1:15" s="432" customFormat="1" ht="35.1" customHeight="1" thickBot="1">
      <c r="A12" s="139" t="s">
        <v>147</v>
      </c>
      <c r="B12" s="694">
        <v>3</v>
      </c>
      <c r="C12" s="694"/>
      <c r="D12" s="695">
        <v>21.6</v>
      </c>
      <c r="E12" s="696">
        <v>0</v>
      </c>
      <c r="F12" s="697">
        <v>21.6</v>
      </c>
      <c r="G12" s="545" t="s">
        <v>398</v>
      </c>
      <c r="H12" s="707">
        <v>24.6</v>
      </c>
      <c r="I12" s="708">
        <v>0</v>
      </c>
      <c r="J12" s="708">
        <v>5.3</v>
      </c>
      <c r="K12" s="708">
        <v>16.8</v>
      </c>
      <c r="L12" s="708">
        <v>2.3000000000000003</v>
      </c>
      <c r="M12" s="708">
        <v>0</v>
      </c>
      <c r="N12" s="708">
        <v>0</v>
      </c>
      <c r="O12" s="709">
        <v>24.4</v>
      </c>
    </row>
    <row r="13" spans="1:15" s="435" customFormat="1">
      <c r="A13" s="435" t="s">
        <v>358</v>
      </c>
      <c r="B13" s="438"/>
      <c r="C13" s="437"/>
      <c r="G13" s="436"/>
    </row>
    <row r="14" spans="1:15" s="434" customFormat="1" ht="15" customHeight="1">
      <c r="B14" s="513"/>
      <c r="C14" s="513"/>
    </row>
  </sheetData>
  <mergeCells count="10">
    <mergeCell ref="I3:M3"/>
    <mergeCell ref="N3:N4"/>
    <mergeCell ref="O3:O4"/>
    <mergeCell ref="A2:A4"/>
    <mergeCell ref="B2:B4"/>
    <mergeCell ref="C2:C4"/>
    <mergeCell ref="D2:F2"/>
    <mergeCell ref="G2:G4"/>
    <mergeCell ref="H2:H3"/>
    <mergeCell ref="D3:F3"/>
  </mergeCells>
  <phoneticPr fontId="9"/>
  <printOptions horizontalCentered="1"/>
  <pageMargins left="0.59055118110236227" right="0.59055118110236227" top="0.6692913385826772" bottom="0.62992125984251968" header="0.35433070866141736" footer="0.19685039370078741"/>
  <pageSetup paperSize="9" scale="67" firstPageNumber="60" pageOrder="overThenDown" orientation="portrait" useFirstPageNumber="1" r:id="rId1"/>
  <headerFooter scaleWithDoc="0" alignWithMargins="0">
    <oddFooter>&amp;C&amp;"ＭＳ Ｐゴシック,標準"&amp;11-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57"/>
  <sheetViews>
    <sheetView view="pageBreakPreview" topLeftCell="D1" zoomScale="70" zoomScaleNormal="75" zoomScaleSheetLayoutView="70" workbookViewId="0">
      <selection activeCell="M14" sqref="M14"/>
    </sheetView>
  </sheetViews>
  <sheetFormatPr defaultRowHeight="14.25"/>
  <cols>
    <col min="1" max="1" width="10.69921875" style="33" hidden="1" customWidth="1"/>
    <col min="2" max="2" width="38.19921875" style="33" hidden="1" customWidth="1"/>
    <col min="3" max="3" width="19.296875" style="33" hidden="1" customWidth="1"/>
    <col min="4" max="4" width="8.796875" style="33"/>
    <col min="5" max="5" width="29.796875" style="33" bestFit="1" customWidth="1"/>
    <col min="6" max="9" width="8.796875" style="33"/>
    <col min="10" max="10" width="27.69921875" style="33" bestFit="1" customWidth="1"/>
    <col min="11" max="16384" width="8.796875" style="33"/>
  </cols>
  <sheetData>
    <row r="1" spans="1:12" s="408" customFormat="1" ht="30" customHeight="1" thickBot="1">
      <c r="A1" s="390"/>
      <c r="B1" s="390"/>
      <c r="C1" s="390"/>
      <c r="D1" s="389" t="s">
        <v>1</v>
      </c>
      <c r="E1" s="34"/>
      <c r="F1" s="34"/>
      <c r="G1" s="34"/>
      <c r="H1" s="41"/>
      <c r="I1" s="41"/>
      <c r="J1" s="41"/>
      <c r="K1" s="41"/>
      <c r="L1" s="41"/>
    </row>
    <row r="2" spans="1:12" ht="45.75" customHeight="1">
      <c r="A2" s="967" t="s">
        <v>88</v>
      </c>
      <c r="B2" s="968"/>
      <c r="C2" s="969"/>
      <c r="D2" s="772" t="s">
        <v>120</v>
      </c>
      <c r="E2" s="965" t="s">
        <v>110</v>
      </c>
      <c r="F2" s="569"/>
      <c r="G2" s="568" t="s">
        <v>206</v>
      </c>
      <c r="H2" s="41"/>
      <c r="I2" s="772" t="s">
        <v>120</v>
      </c>
      <c r="J2" s="965" t="s">
        <v>110</v>
      </c>
      <c r="K2" s="569"/>
      <c r="L2" s="568" t="s">
        <v>206</v>
      </c>
    </row>
    <row r="3" spans="1:12" ht="45.75" customHeight="1" thickBot="1">
      <c r="A3" s="414" t="s">
        <v>85</v>
      </c>
      <c r="B3" s="414" t="s">
        <v>89</v>
      </c>
      <c r="C3" s="415" t="s">
        <v>29</v>
      </c>
      <c r="D3" s="964"/>
      <c r="E3" s="966"/>
      <c r="F3" s="573" t="s">
        <v>111</v>
      </c>
      <c r="G3" s="574" t="s">
        <v>180</v>
      </c>
      <c r="H3" s="41"/>
      <c r="I3" s="964"/>
      <c r="J3" s="966"/>
      <c r="K3" s="573" t="s">
        <v>111</v>
      </c>
      <c r="L3" s="574" t="s">
        <v>380</v>
      </c>
    </row>
    <row r="4" spans="1:12" ht="36" customHeight="1">
      <c r="A4" s="409" t="s">
        <v>238</v>
      </c>
      <c r="B4" s="410"/>
      <c r="C4" s="411" t="s">
        <v>232</v>
      </c>
      <c r="D4" s="961" t="s">
        <v>105</v>
      </c>
      <c r="E4" s="580" t="s">
        <v>271</v>
      </c>
      <c r="F4" s="722">
        <v>14</v>
      </c>
      <c r="G4" s="723">
        <v>115.11</v>
      </c>
      <c r="H4" s="41"/>
      <c r="I4" s="772" t="s">
        <v>31</v>
      </c>
      <c r="J4" s="572" t="s">
        <v>271</v>
      </c>
      <c r="K4" s="710">
        <v>1</v>
      </c>
      <c r="L4" s="711">
        <v>12</v>
      </c>
    </row>
    <row r="5" spans="1:12" ht="36" customHeight="1">
      <c r="A5" s="409" t="s">
        <v>236</v>
      </c>
      <c r="B5" s="410"/>
      <c r="C5" s="411" t="s">
        <v>232</v>
      </c>
      <c r="D5" s="962"/>
      <c r="E5" s="575" t="s">
        <v>246</v>
      </c>
      <c r="F5" s="724">
        <v>6</v>
      </c>
      <c r="G5" s="725">
        <v>52</v>
      </c>
      <c r="H5" s="41"/>
      <c r="I5" s="773"/>
      <c r="J5" s="567" t="s">
        <v>246</v>
      </c>
      <c r="K5" s="712">
        <v>1</v>
      </c>
      <c r="L5" s="713">
        <v>12</v>
      </c>
    </row>
    <row r="6" spans="1:12" ht="36" customHeight="1">
      <c r="A6" s="409" t="s">
        <v>240</v>
      </c>
      <c r="B6" s="410" t="s">
        <v>241</v>
      </c>
      <c r="C6" s="411" t="s">
        <v>242</v>
      </c>
      <c r="D6" s="962"/>
      <c r="E6" s="575" t="s">
        <v>333</v>
      </c>
      <c r="F6" s="724">
        <v>2</v>
      </c>
      <c r="G6" s="725">
        <v>23</v>
      </c>
      <c r="H6" s="41"/>
      <c r="I6" s="773"/>
      <c r="J6" s="567" t="s">
        <v>379</v>
      </c>
      <c r="K6" s="712">
        <v>1</v>
      </c>
      <c r="L6" s="713">
        <v>12</v>
      </c>
    </row>
    <row r="7" spans="1:12" ht="36" customHeight="1" thickBot="1">
      <c r="A7" s="409" t="s">
        <v>243</v>
      </c>
      <c r="B7" s="410" t="s">
        <v>244</v>
      </c>
      <c r="C7" s="411" t="s">
        <v>245</v>
      </c>
      <c r="D7" s="962"/>
      <c r="E7" s="575" t="s">
        <v>367</v>
      </c>
      <c r="F7" s="724">
        <v>2</v>
      </c>
      <c r="G7" s="725">
        <v>22</v>
      </c>
      <c r="H7" s="41"/>
      <c r="I7" s="774"/>
      <c r="J7" s="566" t="s">
        <v>254</v>
      </c>
      <c r="K7" s="714">
        <v>1</v>
      </c>
      <c r="L7" s="715">
        <v>12</v>
      </c>
    </row>
    <row r="8" spans="1:12" ht="36" customHeight="1">
      <c r="A8" s="409" t="s">
        <v>243</v>
      </c>
      <c r="B8" s="410" t="s">
        <v>244</v>
      </c>
      <c r="C8" s="411" t="s">
        <v>245</v>
      </c>
      <c r="D8" s="962"/>
      <c r="E8" s="575" t="s">
        <v>249</v>
      </c>
      <c r="F8" s="724">
        <v>1</v>
      </c>
      <c r="G8" s="725">
        <v>1.8</v>
      </c>
      <c r="H8" s="41"/>
      <c r="I8" s="961" t="s">
        <v>32</v>
      </c>
      <c r="J8" s="572" t="s">
        <v>271</v>
      </c>
      <c r="K8" s="716">
        <v>17</v>
      </c>
      <c r="L8" s="717">
        <v>288</v>
      </c>
    </row>
    <row r="9" spans="1:12" ht="36" customHeight="1">
      <c r="A9" s="409" t="s">
        <v>247</v>
      </c>
      <c r="B9" s="410"/>
      <c r="C9" s="411" t="s">
        <v>232</v>
      </c>
      <c r="D9" s="962"/>
      <c r="E9" s="575" t="s">
        <v>389</v>
      </c>
      <c r="F9" s="724">
        <v>3</v>
      </c>
      <c r="G9" s="725">
        <v>5</v>
      </c>
      <c r="H9" s="41"/>
      <c r="I9" s="962"/>
      <c r="J9" s="567" t="s">
        <v>246</v>
      </c>
      <c r="K9" s="718">
        <v>9</v>
      </c>
      <c r="L9" s="719">
        <v>287</v>
      </c>
    </row>
    <row r="10" spans="1:12" ht="36" customHeight="1">
      <c r="A10" s="409" t="s">
        <v>250</v>
      </c>
      <c r="B10" s="410" t="s">
        <v>251</v>
      </c>
      <c r="C10" s="411" t="s">
        <v>252</v>
      </c>
      <c r="D10" s="962"/>
      <c r="E10" s="575" t="s">
        <v>390</v>
      </c>
      <c r="F10" s="724">
        <v>1</v>
      </c>
      <c r="G10" s="725">
        <v>18</v>
      </c>
      <c r="I10" s="962"/>
      <c r="J10" s="567" t="s">
        <v>333</v>
      </c>
      <c r="K10" s="718">
        <v>3</v>
      </c>
      <c r="L10" s="719">
        <v>0</v>
      </c>
    </row>
    <row r="11" spans="1:12" ht="36" customHeight="1">
      <c r="A11" s="409" t="s">
        <v>250</v>
      </c>
      <c r="B11" s="410" t="s">
        <v>251</v>
      </c>
      <c r="C11" s="411" t="s">
        <v>252</v>
      </c>
      <c r="D11" s="962"/>
      <c r="E11" s="575" t="s">
        <v>239</v>
      </c>
      <c r="F11" s="724">
        <v>2</v>
      </c>
      <c r="G11" s="725">
        <v>8.5500000000000007</v>
      </c>
      <c r="H11" s="41"/>
      <c r="I11" s="962"/>
      <c r="J11" s="567" t="s">
        <v>249</v>
      </c>
      <c r="K11" s="718">
        <v>4</v>
      </c>
      <c r="L11" s="719">
        <v>107</v>
      </c>
    </row>
    <row r="12" spans="1:12" ht="36" customHeight="1" thickBot="1">
      <c r="A12" s="409" t="s">
        <v>250</v>
      </c>
      <c r="B12" s="410" t="s">
        <v>251</v>
      </c>
      <c r="C12" s="411" t="s">
        <v>252</v>
      </c>
      <c r="D12" s="962"/>
      <c r="E12" s="582" t="s">
        <v>391</v>
      </c>
      <c r="F12" s="726">
        <v>1</v>
      </c>
      <c r="G12" s="727">
        <v>22</v>
      </c>
      <c r="H12" s="578"/>
      <c r="I12" s="962"/>
      <c r="J12" s="567" t="s">
        <v>319</v>
      </c>
      <c r="K12" s="718">
        <v>2</v>
      </c>
      <c r="L12" s="719">
        <v>16</v>
      </c>
    </row>
    <row r="13" spans="1:12" ht="36" customHeight="1">
      <c r="A13" s="409" t="s">
        <v>230</v>
      </c>
      <c r="B13" s="410"/>
      <c r="C13" s="411" t="s">
        <v>253</v>
      </c>
      <c r="D13" s="961" t="s">
        <v>114</v>
      </c>
      <c r="E13" s="580" t="s">
        <v>271</v>
      </c>
      <c r="F13" s="710">
        <v>8</v>
      </c>
      <c r="G13" s="711">
        <v>84</v>
      </c>
      <c r="H13" s="41"/>
      <c r="I13" s="962"/>
      <c r="J13" s="567" t="s">
        <v>387</v>
      </c>
      <c r="K13" s="718">
        <v>1</v>
      </c>
      <c r="L13" s="719">
        <v>0</v>
      </c>
    </row>
    <row r="14" spans="1:12" ht="36" customHeight="1">
      <c r="A14" s="409" t="s">
        <v>255</v>
      </c>
      <c r="B14" s="410" t="s">
        <v>256</v>
      </c>
      <c r="C14" s="411" t="s">
        <v>257</v>
      </c>
      <c r="D14" s="962"/>
      <c r="E14" s="575" t="s">
        <v>246</v>
      </c>
      <c r="F14" s="712">
        <v>2</v>
      </c>
      <c r="G14" s="713">
        <v>84</v>
      </c>
      <c r="H14" s="41"/>
      <c r="I14" s="962"/>
      <c r="J14" s="567" t="s">
        <v>377</v>
      </c>
      <c r="K14" s="718">
        <v>1</v>
      </c>
      <c r="L14" s="719">
        <v>65</v>
      </c>
    </row>
    <row r="15" spans="1:12" ht="36" customHeight="1">
      <c r="A15" s="409" t="s">
        <v>258</v>
      </c>
      <c r="B15" s="410" t="s">
        <v>259</v>
      </c>
      <c r="C15" s="411"/>
      <c r="D15" s="962"/>
      <c r="E15" s="575" t="s">
        <v>333</v>
      </c>
      <c r="F15" s="712">
        <v>3</v>
      </c>
      <c r="G15" s="713">
        <v>6</v>
      </c>
      <c r="H15" s="41"/>
      <c r="I15" s="962"/>
      <c r="J15" s="581" t="s">
        <v>388</v>
      </c>
      <c r="K15" s="718">
        <v>2</v>
      </c>
      <c r="L15" s="719">
        <v>80</v>
      </c>
    </row>
    <row r="16" spans="1:12" ht="36" customHeight="1" thickBot="1">
      <c r="A16" s="409" t="s">
        <v>258</v>
      </c>
      <c r="B16" s="410" t="s">
        <v>259</v>
      </c>
      <c r="C16" s="411"/>
      <c r="D16" s="962"/>
      <c r="E16" s="575" t="s">
        <v>378</v>
      </c>
      <c r="F16" s="712">
        <v>1</v>
      </c>
      <c r="G16" s="713">
        <v>16</v>
      </c>
      <c r="H16" s="41"/>
      <c r="I16" s="963"/>
      <c r="J16" s="566" t="s">
        <v>239</v>
      </c>
      <c r="K16" s="720">
        <v>6</v>
      </c>
      <c r="L16" s="721">
        <v>6</v>
      </c>
    </row>
    <row r="17" spans="1:12" ht="36" customHeight="1">
      <c r="A17" s="409" t="s">
        <v>260</v>
      </c>
      <c r="B17" s="410" t="s">
        <v>261</v>
      </c>
      <c r="C17" s="411" t="s">
        <v>242</v>
      </c>
      <c r="D17" s="962"/>
      <c r="E17" s="575" t="s">
        <v>392</v>
      </c>
      <c r="F17" s="712">
        <v>1</v>
      </c>
      <c r="G17" s="713">
        <v>68</v>
      </c>
      <c r="I17" s="772" t="s">
        <v>5</v>
      </c>
      <c r="J17" s="572" t="s">
        <v>271</v>
      </c>
      <c r="K17" s="710">
        <v>3</v>
      </c>
      <c r="L17" s="711">
        <v>26</v>
      </c>
    </row>
    <row r="18" spans="1:12" ht="36" customHeight="1">
      <c r="A18" s="409" t="s">
        <v>262</v>
      </c>
      <c r="B18" s="410" t="s">
        <v>237</v>
      </c>
      <c r="C18" s="411" t="s">
        <v>257</v>
      </c>
      <c r="D18" s="962"/>
      <c r="E18" s="575" t="s">
        <v>274</v>
      </c>
      <c r="F18" s="712">
        <v>1</v>
      </c>
      <c r="G18" s="713">
        <v>16</v>
      </c>
      <c r="H18" s="41"/>
      <c r="I18" s="804"/>
      <c r="J18" s="565" t="s">
        <v>246</v>
      </c>
      <c r="K18" s="712">
        <v>2</v>
      </c>
      <c r="L18" s="713">
        <v>24</v>
      </c>
    </row>
    <row r="19" spans="1:12" ht="36" customHeight="1" thickBot="1">
      <c r="A19" s="409" t="s">
        <v>262</v>
      </c>
      <c r="B19" s="410" t="s">
        <v>237</v>
      </c>
      <c r="C19" s="411" t="s">
        <v>257</v>
      </c>
      <c r="D19" s="962"/>
      <c r="E19" s="575" t="s">
        <v>391</v>
      </c>
      <c r="F19" s="712">
        <v>1</v>
      </c>
      <c r="G19" s="713">
        <v>4</v>
      </c>
      <c r="I19" s="805"/>
      <c r="J19" s="566" t="s">
        <v>374</v>
      </c>
      <c r="K19" s="714">
        <v>3</v>
      </c>
      <c r="L19" s="715">
        <v>26</v>
      </c>
    </row>
    <row r="20" spans="1:12" ht="36" customHeight="1" thickBot="1">
      <c r="A20" s="409" t="s">
        <v>263</v>
      </c>
      <c r="B20" s="410" t="s">
        <v>264</v>
      </c>
      <c r="C20" s="411" t="s">
        <v>265</v>
      </c>
      <c r="D20" s="963"/>
      <c r="E20" s="564" t="s">
        <v>266</v>
      </c>
      <c r="F20" s="714">
        <v>2</v>
      </c>
      <c r="G20" s="715">
        <v>60</v>
      </c>
      <c r="H20" s="578"/>
    </row>
    <row r="21" spans="1:12" ht="36" customHeight="1">
      <c r="A21" s="409" t="s">
        <v>339</v>
      </c>
      <c r="B21" s="410" t="s">
        <v>331</v>
      </c>
      <c r="C21" s="411" t="s">
        <v>235</v>
      </c>
      <c r="D21" s="955" t="s">
        <v>376</v>
      </c>
      <c r="E21" s="580" t="s">
        <v>271</v>
      </c>
      <c r="F21" s="710">
        <v>11</v>
      </c>
      <c r="G21" s="711">
        <v>178.60000000000002</v>
      </c>
      <c r="I21" s="41"/>
      <c r="J21" s="41"/>
      <c r="K21" s="41"/>
      <c r="L21" s="41"/>
    </row>
    <row r="22" spans="1:12" ht="36" customHeight="1">
      <c r="A22" s="409" t="s">
        <v>340</v>
      </c>
      <c r="B22" s="410" t="s">
        <v>282</v>
      </c>
      <c r="C22" s="411" t="s">
        <v>235</v>
      </c>
      <c r="D22" s="956"/>
      <c r="E22" s="575" t="s">
        <v>246</v>
      </c>
      <c r="F22" s="712">
        <v>5</v>
      </c>
      <c r="G22" s="713">
        <v>218</v>
      </c>
      <c r="J22" s="41"/>
      <c r="K22" s="41"/>
      <c r="L22" s="41"/>
    </row>
    <row r="23" spans="1:12" ht="36" customHeight="1">
      <c r="A23" s="409" t="s">
        <v>339</v>
      </c>
      <c r="B23" s="410" t="s">
        <v>331</v>
      </c>
      <c r="C23" s="411" t="s">
        <v>235</v>
      </c>
      <c r="D23" s="956"/>
      <c r="E23" s="575" t="s">
        <v>375</v>
      </c>
      <c r="F23" s="712">
        <v>1</v>
      </c>
      <c r="G23" s="713">
        <v>150</v>
      </c>
      <c r="I23" s="41"/>
      <c r="J23" s="41"/>
      <c r="K23" s="41"/>
      <c r="L23" s="41"/>
    </row>
    <row r="24" spans="1:12" ht="36" customHeight="1" thickBot="1">
      <c r="A24" s="409" t="s">
        <v>339</v>
      </c>
      <c r="B24" s="410" t="s">
        <v>341</v>
      </c>
      <c r="C24" s="411" t="s">
        <v>342</v>
      </c>
      <c r="D24" s="957"/>
      <c r="E24" s="564" t="s">
        <v>239</v>
      </c>
      <c r="F24" s="714">
        <v>8</v>
      </c>
      <c r="G24" s="715">
        <v>186.9</v>
      </c>
      <c r="I24" s="41"/>
      <c r="J24" s="41"/>
      <c r="K24" s="41"/>
      <c r="L24" s="41"/>
    </row>
    <row r="25" spans="1:12" ht="36" customHeight="1">
      <c r="A25" s="409" t="s">
        <v>343</v>
      </c>
      <c r="B25" s="410" t="s">
        <v>344</v>
      </c>
      <c r="C25" s="411" t="s">
        <v>345</v>
      </c>
      <c r="D25" s="958" t="s">
        <v>373</v>
      </c>
      <c r="E25" s="580" t="s">
        <v>372</v>
      </c>
      <c r="F25" s="710">
        <v>1</v>
      </c>
      <c r="G25" s="711">
        <v>34</v>
      </c>
      <c r="H25" s="41"/>
      <c r="I25" s="41"/>
      <c r="J25" s="41"/>
      <c r="K25" s="41"/>
      <c r="L25" s="41"/>
    </row>
    <row r="26" spans="1:12" ht="36" customHeight="1">
      <c r="A26" s="409" t="s">
        <v>340</v>
      </c>
      <c r="B26" s="410" t="s">
        <v>344</v>
      </c>
      <c r="C26" s="411" t="s">
        <v>345</v>
      </c>
      <c r="D26" s="959"/>
      <c r="E26" s="575" t="s">
        <v>271</v>
      </c>
      <c r="F26" s="712">
        <v>5</v>
      </c>
      <c r="G26" s="713">
        <v>523</v>
      </c>
      <c r="H26" s="41"/>
      <c r="I26" s="41"/>
      <c r="J26" s="41"/>
      <c r="K26" s="41"/>
      <c r="L26" s="41"/>
    </row>
    <row r="27" spans="1:12" ht="36" customHeight="1">
      <c r="A27" s="409" t="s">
        <v>346</v>
      </c>
      <c r="B27" s="410" t="s">
        <v>282</v>
      </c>
      <c r="C27" s="411" t="s">
        <v>235</v>
      </c>
      <c r="D27" s="959"/>
      <c r="E27" s="575" t="s">
        <v>246</v>
      </c>
      <c r="F27" s="712">
        <v>3</v>
      </c>
      <c r="G27" s="713">
        <v>495</v>
      </c>
      <c r="H27" s="41"/>
      <c r="I27" s="41"/>
      <c r="J27" s="41"/>
      <c r="K27" s="41"/>
      <c r="L27" s="41"/>
    </row>
    <row r="28" spans="1:12" ht="36" customHeight="1">
      <c r="A28" s="409" t="s">
        <v>346</v>
      </c>
      <c r="B28" s="410" t="s">
        <v>282</v>
      </c>
      <c r="C28" s="411" t="s">
        <v>235</v>
      </c>
      <c r="D28" s="959"/>
      <c r="E28" s="575" t="s">
        <v>371</v>
      </c>
      <c r="F28" s="712">
        <v>1</v>
      </c>
      <c r="G28" s="713">
        <v>419</v>
      </c>
      <c r="H28" s="41"/>
      <c r="I28" s="41"/>
      <c r="J28" s="41"/>
      <c r="K28" s="41"/>
      <c r="L28" s="41"/>
    </row>
    <row r="29" spans="1:12" ht="36" customHeight="1">
      <c r="A29" s="409" t="s">
        <v>346</v>
      </c>
      <c r="B29" s="410" t="s">
        <v>282</v>
      </c>
      <c r="C29" s="411" t="s">
        <v>235</v>
      </c>
      <c r="D29" s="959"/>
      <c r="E29" s="575" t="s">
        <v>370</v>
      </c>
      <c r="F29" s="712">
        <v>2</v>
      </c>
      <c r="G29" s="713">
        <v>453</v>
      </c>
      <c r="H29" s="41"/>
      <c r="I29" s="41"/>
      <c r="J29" s="41"/>
      <c r="K29" s="41"/>
      <c r="L29" s="41"/>
    </row>
    <row r="30" spans="1:12" ht="36" customHeight="1">
      <c r="A30" s="409" t="s">
        <v>347</v>
      </c>
      <c r="B30" s="410" t="s">
        <v>322</v>
      </c>
      <c r="C30" s="411" t="s">
        <v>235</v>
      </c>
      <c r="D30" s="959"/>
      <c r="E30" s="575" t="s">
        <v>369</v>
      </c>
      <c r="F30" s="712">
        <v>1</v>
      </c>
      <c r="G30" s="713">
        <v>419</v>
      </c>
      <c r="H30" s="41"/>
      <c r="I30" s="41"/>
      <c r="J30" s="41"/>
      <c r="K30" s="41"/>
      <c r="L30" s="41"/>
    </row>
    <row r="31" spans="1:12" ht="36" customHeight="1">
      <c r="A31" s="409" t="s">
        <v>339</v>
      </c>
      <c r="B31" s="410" t="s">
        <v>331</v>
      </c>
      <c r="C31" s="411" t="s">
        <v>235</v>
      </c>
      <c r="D31" s="959"/>
      <c r="E31" s="575" t="s">
        <v>368</v>
      </c>
      <c r="F31" s="712">
        <v>1</v>
      </c>
      <c r="G31" s="713">
        <v>419</v>
      </c>
      <c r="H31" s="41"/>
      <c r="I31" s="41"/>
      <c r="J31" s="41"/>
      <c r="K31" s="41"/>
      <c r="L31" s="41"/>
    </row>
    <row r="32" spans="1:12" ht="36" customHeight="1">
      <c r="A32" s="409" t="s">
        <v>340</v>
      </c>
      <c r="B32" s="410" t="s">
        <v>282</v>
      </c>
      <c r="C32" s="411" t="s">
        <v>235</v>
      </c>
      <c r="D32" s="959"/>
      <c r="E32" s="575" t="s">
        <v>367</v>
      </c>
      <c r="F32" s="712">
        <v>2</v>
      </c>
      <c r="G32" s="713">
        <v>76</v>
      </c>
      <c r="H32" s="41"/>
      <c r="I32" s="41"/>
      <c r="J32" s="41"/>
      <c r="K32" s="41"/>
      <c r="L32" s="41"/>
    </row>
    <row r="33" spans="1:12" ht="36" customHeight="1">
      <c r="A33" s="409" t="s">
        <v>347</v>
      </c>
      <c r="B33" s="410"/>
      <c r="C33" s="411" t="s">
        <v>232</v>
      </c>
      <c r="D33" s="959"/>
      <c r="E33" s="575" t="s">
        <v>249</v>
      </c>
      <c r="F33" s="712">
        <v>1</v>
      </c>
      <c r="G33" s="713">
        <v>419</v>
      </c>
      <c r="H33" s="41"/>
      <c r="I33" s="41"/>
      <c r="J33" s="41"/>
      <c r="K33" s="41"/>
      <c r="L33" s="41"/>
    </row>
    <row r="34" spans="1:12" ht="36" customHeight="1">
      <c r="A34" s="409"/>
      <c r="B34" s="410"/>
      <c r="C34" s="411" t="s">
        <v>232</v>
      </c>
      <c r="D34" s="959"/>
      <c r="E34" s="575" t="s">
        <v>274</v>
      </c>
      <c r="F34" s="712">
        <v>2</v>
      </c>
      <c r="G34" s="713">
        <v>34</v>
      </c>
      <c r="H34" s="41"/>
      <c r="I34" s="41"/>
      <c r="J34" s="41"/>
      <c r="K34" s="41"/>
      <c r="L34" s="41"/>
    </row>
    <row r="35" spans="1:12" ht="36" customHeight="1">
      <c r="A35" s="409" t="s">
        <v>226</v>
      </c>
      <c r="B35" s="410" t="s">
        <v>234</v>
      </c>
      <c r="C35" s="411" t="s">
        <v>235</v>
      </c>
      <c r="D35" s="959"/>
      <c r="E35" s="575" t="s">
        <v>366</v>
      </c>
      <c r="F35" s="712">
        <v>2</v>
      </c>
      <c r="G35" s="713">
        <v>22</v>
      </c>
    </row>
    <row r="36" spans="1:12" ht="36" customHeight="1">
      <c r="A36" s="409" t="s">
        <v>226</v>
      </c>
      <c r="B36" s="410" t="s">
        <v>234</v>
      </c>
      <c r="C36" s="411" t="s">
        <v>235</v>
      </c>
      <c r="D36" s="959"/>
      <c r="E36" s="575" t="s">
        <v>239</v>
      </c>
      <c r="F36" s="712">
        <v>2</v>
      </c>
      <c r="G36" s="713">
        <v>8</v>
      </c>
    </row>
    <row r="37" spans="1:12" ht="36" customHeight="1">
      <c r="A37" s="409" t="s">
        <v>226</v>
      </c>
      <c r="B37" s="410" t="s">
        <v>234</v>
      </c>
      <c r="C37" s="411" t="s">
        <v>235</v>
      </c>
      <c r="D37" s="959"/>
      <c r="E37" s="575" t="s">
        <v>266</v>
      </c>
      <c r="F37" s="712">
        <v>2</v>
      </c>
      <c r="G37" s="713">
        <v>519</v>
      </c>
    </row>
    <row r="38" spans="1:12" ht="36" customHeight="1" thickBot="1">
      <c r="A38" s="409" t="s">
        <v>267</v>
      </c>
      <c r="B38" s="410" t="s">
        <v>268</v>
      </c>
      <c r="C38" s="411" t="s">
        <v>235</v>
      </c>
      <c r="D38" s="960"/>
      <c r="E38" s="564" t="s">
        <v>365</v>
      </c>
      <c r="F38" s="714">
        <v>3</v>
      </c>
      <c r="G38" s="715">
        <v>419</v>
      </c>
      <c r="H38" s="579"/>
    </row>
    <row r="39" spans="1:12" ht="15.75" customHeight="1">
      <c r="A39" s="409" t="s">
        <v>267</v>
      </c>
      <c r="B39" s="410" t="s">
        <v>268</v>
      </c>
      <c r="C39" s="411" t="s">
        <v>235</v>
      </c>
    </row>
    <row r="40" spans="1:12" ht="15.75" customHeight="1">
      <c r="A40" s="409" t="s">
        <v>267</v>
      </c>
      <c r="B40" s="410" t="s">
        <v>268</v>
      </c>
      <c r="C40" s="411" t="s">
        <v>235</v>
      </c>
    </row>
    <row r="41" spans="1:12" ht="15.75" customHeight="1">
      <c r="A41" s="409" t="s">
        <v>269</v>
      </c>
      <c r="B41" s="410" t="s">
        <v>270</v>
      </c>
      <c r="C41" s="411" t="s">
        <v>235</v>
      </c>
    </row>
    <row r="42" spans="1:12" ht="15.75" customHeight="1">
      <c r="A42" s="409" t="s">
        <v>272</v>
      </c>
      <c r="B42" s="410" t="s">
        <v>234</v>
      </c>
      <c r="C42" s="411" t="s">
        <v>273</v>
      </c>
    </row>
    <row r="43" spans="1:12" ht="15.75" customHeight="1">
      <c r="A43" s="409" t="s">
        <v>272</v>
      </c>
      <c r="B43" s="410" t="s">
        <v>234</v>
      </c>
      <c r="C43" s="411" t="s">
        <v>273</v>
      </c>
    </row>
    <row r="44" spans="1:12" ht="15.75" customHeight="1">
      <c r="A44" s="409"/>
      <c r="B44" s="410" t="s">
        <v>259</v>
      </c>
      <c r="C44" s="411"/>
    </row>
    <row r="45" spans="1:12" ht="15.75" customHeight="1">
      <c r="A45" s="409"/>
      <c r="B45" s="410" t="s">
        <v>259</v>
      </c>
      <c r="C45" s="411"/>
    </row>
    <row r="46" spans="1:12" ht="15.75" customHeight="1">
      <c r="A46" s="409" t="s">
        <v>275</v>
      </c>
      <c r="B46" s="410" t="s">
        <v>259</v>
      </c>
      <c r="C46" s="411"/>
    </row>
    <row r="47" spans="1:12" ht="33" customHeight="1">
      <c r="A47" s="409" t="s">
        <v>275</v>
      </c>
      <c r="B47" s="410" t="s">
        <v>259</v>
      </c>
      <c r="C47" s="411"/>
    </row>
    <row r="48" spans="1:12" ht="15.75" customHeight="1">
      <c r="A48" s="409" t="s">
        <v>277</v>
      </c>
      <c r="B48" s="410"/>
      <c r="C48" s="411" t="s">
        <v>232</v>
      </c>
    </row>
    <row r="49" spans="1:3" ht="15.75" customHeight="1">
      <c r="A49" s="409" t="s">
        <v>278</v>
      </c>
      <c r="B49" s="410" t="s">
        <v>279</v>
      </c>
      <c r="C49" s="411" t="s">
        <v>235</v>
      </c>
    </row>
    <row r="50" spans="1:3" ht="15.75" customHeight="1">
      <c r="A50" s="409" t="s">
        <v>280</v>
      </c>
      <c r="B50" s="410" t="s">
        <v>259</v>
      </c>
      <c r="C50" s="411"/>
    </row>
    <row r="51" spans="1:3" ht="15.75" customHeight="1">
      <c r="A51" s="409" t="s">
        <v>280</v>
      </c>
      <c r="B51" s="410" t="s">
        <v>259</v>
      </c>
      <c r="C51" s="411"/>
    </row>
    <row r="52" spans="1:3" ht="15.75" customHeight="1">
      <c r="A52" s="409" t="s">
        <v>262</v>
      </c>
      <c r="B52" s="410"/>
      <c r="C52" s="411"/>
    </row>
    <row r="53" spans="1:3" ht="15.75" customHeight="1">
      <c r="A53" s="490" t="s">
        <v>281</v>
      </c>
      <c r="B53" s="491" t="s">
        <v>282</v>
      </c>
      <c r="C53" s="492" t="s">
        <v>245</v>
      </c>
    </row>
    <row r="54" spans="1:3" ht="15.75" customHeight="1">
      <c r="A54" s="490" t="s">
        <v>283</v>
      </c>
      <c r="B54" s="491" t="s">
        <v>282</v>
      </c>
      <c r="C54" s="492" t="s">
        <v>245</v>
      </c>
    </row>
    <row r="55" spans="1:3" ht="15.75" customHeight="1">
      <c r="A55" s="490" t="s">
        <v>284</v>
      </c>
      <c r="B55" s="491" t="s">
        <v>285</v>
      </c>
      <c r="C55" s="492" t="s">
        <v>245</v>
      </c>
    </row>
    <row r="56" spans="1:3" ht="15.75" customHeight="1">
      <c r="A56" s="490" t="s">
        <v>284</v>
      </c>
      <c r="B56" s="491" t="s">
        <v>285</v>
      </c>
      <c r="C56" s="492" t="s">
        <v>245</v>
      </c>
    </row>
    <row r="57" spans="1:3" ht="15.75" customHeight="1">
      <c r="A57" s="490" t="s">
        <v>286</v>
      </c>
      <c r="B57" s="491" t="s">
        <v>287</v>
      </c>
      <c r="C57" s="492" t="s">
        <v>245</v>
      </c>
    </row>
    <row r="58" spans="1:3" ht="15.75" customHeight="1">
      <c r="A58" s="490" t="s">
        <v>286</v>
      </c>
      <c r="B58" s="491" t="s">
        <v>287</v>
      </c>
      <c r="C58" s="492" t="s">
        <v>245</v>
      </c>
    </row>
    <row r="59" spans="1:3" ht="15.75" customHeight="1">
      <c r="A59" s="490" t="s">
        <v>288</v>
      </c>
      <c r="B59" s="491"/>
      <c r="C59" s="492" t="s">
        <v>232</v>
      </c>
    </row>
    <row r="60" spans="1:3" ht="15.75" customHeight="1">
      <c r="A60" s="490" t="s">
        <v>288</v>
      </c>
      <c r="B60" s="491"/>
      <c r="C60" s="492" t="s">
        <v>232</v>
      </c>
    </row>
    <row r="61" spans="1:3" ht="15.75" customHeight="1">
      <c r="A61" s="490" t="s">
        <v>289</v>
      </c>
      <c r="B61" s="491" t="s">
        <v>237</v>
      </c>
      <c r="C61" s="492" t="s">
        <v>245</v>
      </c>
    </row>
    <row r="62" spans="1:3" ht="15.75" customHeight="1">
      <c r="A62" s="490" t="s">
        <v>289</v>
      </c>
      <c r="B62" s="491" t="s">
        <v>237</v>
      </c>
      <c r="C62" s="492" t="s">
        <v>245</v>
      </c>
    </row>
    <row r="63" spans="1:3" ht="15.75" customHeight="1">
      <c r="A63" s="490" t="s">
        <v>289</v>
      </c>
      <c r="B63" s="491" t="s">
        <v>237</v>
      </c>
      <c r="C63" s="492" t="s">
        <v>245</v>
      </c>
    </row>
    <row r="64" spans="1:3" ht="15.75" customHeight="1">
      <c r="A64" s="490" t="s">
        <v>289</v>
      </c>
      <c r="B64" s="491" t="s">
        <v>237</v>
      </c>
      <c r="C64" s="492" t="s">
        <v>245</v>
      </c>
    </row>
    <row r="65" spans="1:8" ht="15.75" customHeight="1">
      <c r="A65" s="490" t="s">
        <v>290</v>
      </c>
      <c r="B65" s="491" t="s">
        <v>291</v>
      </c>
      <c r="C65" s="492" t="s">
        <v>245</v>
      </c>
    </row>
    <row r="66" spans="1:8" ht="15.75" customHeight="1">
      <c r="A66" s="490" t="s">
        <v>292</v>
      </c>
      <c r="B66" s="491"/>
      <c r="C66" s="492" t="s">
        <v>232</v>
      </c>
    </row>
    <row r="67" spans="1:8" ht="15.75" customHeight="1">
      <c r="A67" s="490" t="s">
        <v>293</v>
      </c>
      <c r="B67" s="491" t="s">
        <v>241</v>
      </c>
      <c r="C67" s="492" t="s">
        <v>242</v>
      </c>
    </row>
    <row r="68" spans="1:8" ht="15.75" customHeight="1">
      <c r="A68" s="409" t="s">
        <v>294</v>
      </c>
      <c r="B68" s="410"/>
      <c r="C68" s="411" t="s">
        <v>232</v>
      </c>
    </row>
    <row r="69" spans="1:8" ht="15.75" customHeight="1">
      <c r="A69" s="409" t="s">
        <v>294</v>
      </c>
      <c r="B69" s="410"/>
      <c r="C69" s="411" t="s">
        <v>232</v>
      </c>
    </row>
    <row r="70" spans="1:8" ht="15.75" customHeight="1">
      <c r="A70" s="490" t="s">
        <v>295</v>
      </c>
      <c r="B70" s="491" t="s">
        <v>285</v>
      </c>
      <c r="C70" s="492" t="s">
        <v>245</v>
      </c>
      <c r="H70" s="41"/>
    </row>
    <row r="71" spans="1:8" ht="15.75" customHeight="1">
      <c r="A71" s="490"/>
      <c r="B71" s="491"/>
      <c r="C71" s="492" t="s">
        <v>232</v>
      </c>
      <c r="H71" s="41"/>
    </row>
    <row r="72" spans="1:8" ht="15.75" customHeight="1">
      <c r="A72" s="409" t="s">
        <v>283</v>
      </c>
      <c r="B72" s="410" t="s">
        <v>282</v>
      </c>
      <c r="C72" s="411" t="s">
        <v>245</v>
      </c>
      <c r="H72" s="578"/>
    </row>
    <row r="73" spans="1:8" ht="15.75" customHeight="1">
      <c r="A73" s="409" t="s">
        <v>296</v>
      </c>
      <c r="B73" s="410" t="s">
        <v>297</v>
      </c>
      <c r="C73" s="411" t="s">
        <v>245</v>
      </c>
    </row>
    <row r="74" spans="1:8" ht="15.75" customHeight="1">
      <c r="A74" s="409" t="s">
        <v>298</v>
      </c>
      <c r="B74" s="410" t="s">
        <v>234</v>
      </c>
      <c r="C74" s="411" t="s">
        <v>245</v>
      </c>
    </row>
    <row r="75" spans="1:8" ht="15.75" customHeight="1">
      <c r="A75" s="409" t="s">
        <v>250</v>
      </c>
      <c r="B75" s="410" t="s">
        <v>300</v>
      </c>
      <c r="C75" s="411" t="s">
        <v>301</v>
      </c>
    </row>
    <row r="76" spans="1:8" ht="15.75" customHeight="1">
      <c r="A76" s="409" t="s">
        <v>250</v>
      </c>
      <c r="B76" s="410" t="s">
        <v>300</v>
      </c>
      <c r="C76" s="411" t="s">
        <v>301</v>
      </c>
    </row>
    <row r="77" spans="1:8" ht="15.75" customHeight="1">
      <c r="A77" s="409" t="s">
        <v>228</v>
      </c>
      <c r="B77" s="410" t="s">
        <v>300</v>
      </c>
      <c r="C77" s="411" t="s">
        <v>301</v>
      </c>
    </row>
    <row r="78" spans="1:8" ht="15.75" customHeight="1">
      <c r="A78" s="409" t="s">
        <v>228</v>
      </c>
      <c r="B78" s="410" t="s">
        <v>300</v>
      </c>
      <c r="C78" s="411" t="s">
        <v>301</v>
      </c>
    </row>
    <row r="79" spans="1:8" ht="15.75" customHeight="1">
      <c r="A79" s="409" t="s">
        <v>255</v>
      </c>
      <c r="B79" s="410" t="s">
        <v>300</v>
      </c>
      <c r="C79" s="411" t="s">
        <v>301</v>
      </c>
    </row>
    <row r="80" spans="1:8" ht="15.75" customHeight="1">
      <c r="A80" s="409" t="s">
        <v>255</v>
      </c>
      <c r="B80" s="410" t="s">
        <v>300</v>
      </c>
      <c r="C80" s="411" t="s">
        <v>301</v>
      </c>
    </row>
    <row r="81" spans="1:3" ht="15.75" customHeight="1">
      <c r="A81" s="409" t="s">
        <v>255</v>
      </c>
      <c r="B81" s="410" t="s">
        <v>300</v>
      </c>
      <c r="C81" s="411" t="s">
        <v>301</v>
      </c>
    </row>
    <row r="82" spans="1:3" ht="15.75" customHeight="1">
      <c r="A82" s="409" t="s">
        <v>302</v>
      </c>
      <c r="B82" s="410" t="s">
        <v>303</v>
      </c>
      <c r="C82" s="411" t="s">
        <v>304</v>
      </c>
    </row>
    <row r="83" spans="1:3" ht="15.75" customHeight="1">
      <c r="A83" s="409" t="s">
        <v>302</v>
      </c>
      <c r="B83" s="410" t="s">
        <v>303</v>
      </c>
      <c r="C83" s="411" t="s">
        <v>304</v>
      </c>
    </row>
    <row r="84" spans="1:3" ht="15.75" customHeight="1">
      <c r="A84" s="409" t="s">
        <v>262</v>
      </c>
      <c r="B84" s="410" t="s">
        <v>305</v>
      </c>
      <c r="C84" s="411" t="s">
        <v>304</v>
      </c>
    </row>
    <row r="85" spans="1:3" ht="15.75" customHeight="1">
      <c r="A85" s="409" t="s">
        <v>306</v>
      </c>
      <c r="B85" s="410" t="s">
        <v>307</v>
      </c>
      <c r="C85" s="411" t="s">
        <v>235</v>
      </c>
    </row>
    <row r="86" spans="1:3" ht="15.75" customHeight="1">
      <c r="A86" s="409" t="s">
        <v>308</v>
      </c>
      <c r="B86" s="410" t="s">
        <v>279</v>
      </c>
      <c r="C86" s="411" t="s">
        <v>309</v>
      </c>
    </row>
    <row r="87" spans="1:3" ht="15.75" customHeight="1">
      <c r="A87" s="409" t="s">
        <v>308</v>
      </c>
      <c r="B87" s="410" t="s">
        <v>279</v>
      </c>
      <c r="C87" s="411" t="s">
        <v>309</v>
      </c>
    </row>
    <row r="88" spans="1:3" ht="15.75" customHeight="1">
      <c r="A88" s="409" t="s">
        <v>258</v>
      </c>
      <c r="B88" s="410" t="s">
        <v>259</v>
      </c>
      <c r="C88" s="411"/>
    </row>
    <row r="89" spans="1:3" ht="15.75" customHeight="1">
      <c r="A89" s="409" t="s">
        <v>310</v>
      </c>
      <c r="B89" s="410" t="s">
        <v>311</v>
      </c>
      <c r="C89" s="411" t="s">
        <v>235</v>
      </c>
    </row>
    <row r="90" spans="1:3" ht="15.75" customHeight="1">
      <c r="A90" s="409" t="s">
        <v>310</v>
      </c>
      <c r="B90" s="410" t="s">
        <v>311</v>
      </c>
      <c r="C90" s="411" t="s">
        <v>235</v>
      </c>
    </row>
    <row r="91" spans="1:3" ht="15.75" customHeight="1">
      <c r="A91" s="409" t="s">
        <v>258</v>
      </c>
      <c r="B91" s="410" t="s">
        <v>259</v>
      </c>
      <c r="C91" s="411"/>
    </row>
    <row r="92" spans="1:3" ht="15.75" customHeight="1">
      <c r="A92" s="409" t="s">
        <v>312</v>
      </c>
      <c r="B92" s="410" t="s">
        <v>313</v>
      </c>
      <c r="C92" s="411" t="s">
        <v>235</v>
      </c>
    </row>
    <row r="93" spans="1:3" ht="15.75" customHeight="1">
      <c r="A93" s="409" t="s">
        <v>312</v>
      </c>
      <c r="B93" s="410" t="s">
        <v>313</v>
      </c>
      <c r="C93" s="411" t="s">
        <v>235</v>
      </c>
    </row>
    <row r="94" spans="1:3" ht="24" customHeight="1">
      <c r="A94" s="409" t="s">
        <v>258</v>
      </c>
      <c r="B94" s="410" t="s">
        <v>279</v>
      </c>
      <c r="C94" s="411" t="s">
        <v>242</v>
      </c>
    </row>
    <row r="95" spans="1:3" ht="31.5" customHeight="1">
      <c r="A95" s="409" t="s">
        <v>306</v>
      </c>
      <c r="B95" s="410" t="s">
        <v>315</v>
      </c>
      <c r="C95" s="411" t="s">
        <v>235</v>
      </c>
    </row>
    <row r="96" spans="1:3" ht="36.75" customHeight="1">
      <c r="A96" s="409" t="s">
        <v>255</v>
      </c>
      <c r="B96" s="410" t="s">
        <v>282</v>
      </c>
      <c r="C96" s="411" t="s">
        <v>257</v>
      </c>
    </row>
    <row r="97" spans="1:7" ht="21" customHeight="1">
      <c r="A97" s="409" t="s">
        <v>226</v>
      </c>
      <c r="B97" s="410" t="s">
        <v>234</v>
      </c>
      <c r="C97" s="411" t="s">
        <v>245</v>
      </c>
    </row>
    <row r="98" spans="1:7" ht="15.75" customHeight="1">
      <c r="A98" s="409" t="s">
        <v>325</v>
      </c>
      <c r="B98" s="410"/>
      <c r="C98" s="411" t="s">
        <v>232</v>
      </c>
    </row>
    <row r="99" spans="1:7" ht="15.75" customHeight="1">
      <c r="A99" s="409" t="s">
        <v>325</v>
      </c>
      <c r="B99" s="410"/>
      <c r="C99" s="411" t="s">
        <v>232</v>
      </c>
    </row>
    <row r="100" spans="1:7" ht="15.75" customHeight="1">
      <c r="A100" s="409" t="s">
        <v>293</v>
      </c>
      <c r="B100" s="410"/>
      <c r="C100" s="448" t="s">
        <v>316</v>
      </c>
    </row>
    <row r="101" spans="1:7" ht="15.75" customHeight="1">
      <c r="A101" s="409" t="s">
        <v>293</v>
      </c>
      <c r="B101" s="410"/>
      <c r="C101" s="448" t="s">
        <v>316</v>
      </c>
    </row>
    <row r="102" spans="1:7" ht="15.75" customHeight="1">
      <c r="A102" s="409" t="s">
        <v>294</v>
      </c>
      <c r="B102" s="410"/>
      <c r="C102" s="416" t="s">
        <v>232</v>
      </c>
    </row>
    <row r="103" spans="1:7" ht="15.75" customHeight="1">
      <c r="A103" s="409" t="s">
        <v>294</v>
      </c>
      <c r="B103" s="410" t="s">
        <v>311</v>
      </c>
      <c r="C103" s="416" t="s">
        <v>242</v>
      </c>
    </row>
    <row r="104" spans="1:7" ht="15.75" customHeight="1">
      <c r="A104" s="409" t="s">
        <v>294</v>
      </c>
      <c r="B104" s="410" t="s">
        <v>311</v>
      </c>
      <c r="C104" s="416" t="s">
        <v>242</v>
      </c>
    </row>
    <row r="105" spans="1:7" ht="15.75" customHeight="1">
      <c r="A105" s="409" t="s">
        <v>294</v>
      </c>
      <c r="B105" s="410" t="s">
        <v>311</v>
      </c>
      <c r="C105" s="416" t="s">
        <v>242</v>
      </c>
    </row>
    <row r="106" spans="1:7" ht="15.75" customHeight="1">
      <c r="A106" s="409" t="s">
        <v>326</v>
      </c>
      <c r="B106" s="410" t="s">
        <v>317</v>
      </c>
      <c r="C106" s="411" t="s">
        <v>235</v>
      </c>
    </row>
    <row r="107" spans="1:7" ht="15.75" customHeight="1">
      <c r="A107" s="409" t="s">
        <v>318</v>
      </c>
      <c r="B107" s="410"/>
      <c r="C107" s="411" t="s">
        <v>232</v>
      </c>
    </row>
    <row r="108" spans="1:7" ht="15.75" customHeight="1">
      <c r="A108" s="409" t="s">
        <v>298</v>
      </c>
      <c r="B108" s="410" t="s">
        <v>234</v>
      </c>
      <c r="C108" s="411" t="s">
        <v>235</v>
      </c>
    </row>
    <row r="109" spans="1:7" ht="15.75" customHeight="1">
      <c r="A109" s="409" t="s">
        <v>298</v>
      </c>
      <c r="B109" s="410" t="s">
        <v>234</v>
      </c>
      <c r="C109" s="411" t="s">
        <v>235</v>
      </c>
      <c r="D109" s="563"/>
      <c r="F109" s="576">
        <f>SUM(K8:K16)</f>
        <v>45</v>
      </c>
      <c r="G109" s="576">
        <f>SUM(L8:L16)</f>
        <v>849</v>
      </c>
    </row>
    <row r="110" spans="1:7" ht="15.75" customHeight="1">
      <c r="A110" s="409" t="s">
        <v>243</v>
      </c>
      <c r="B110" s="410" t="s">
        <v>237</v>
      </c>
      <c r="C110" s="411" t="s">
        <v>235</v>
      </c>
      <c r="D110" s="34"/>
    </row>
    <row r="111" spans="1:7" ht="15.75" customHeight="1">
      <c r="A111" s="409" t="s">
        <v>327</v>
      </c>
      <c r="B111" s="410" t="s">
        <v>237</v>
      </c>
      <c r="C111" s="411" t="s">
        <v>235</v>
      </c>
      <c r="D111" s="34"/>
      <c r="E111" s="33" t="e">
        <f>SUM(#REF!)</f>
        <v>#REF!</v>
      </c>
      <c r="F111" s="577" t="e">
        <f>SUM(#REF!)</f>
        <v>#REF!</v>
      </c>
    </row>
    <row r="112" spans="1:7" ht="15.75" customHeight="1">
      <c r="A112" s="409" t="s">
        <v>326</v>
      </c>
      <c r="B112" s="410" t="s">
        <v>320</v>
      </c>
      <c r="C112" s="411" t="s">
        <v>235</v>
      </c>
      <c r="D112" s="34"/>
    </row>
    <row r="113" spans="1:3" ht="15.75" customHeight="1">
      <c r="A113" s="409" t="s">
        <v>283</v>
      </c>
      <c r="B113" s="410" t="s">
        <v>282</v>
      </c>
      <c r="C113" s="411" t="s">
        <v>235</v>
      </c>
    </row>
    <row r="114" spans="1:3" ht="15.75" customHeight="1">
      <c r="A114" s="409" t="s">
        <v>289</v>
      </c>
      <c r="B114" s="410" t="s">
        <v>237</v>
      </c>
      <c r="C114" s="411" t="s">
        <v>235</v>
      </c>
    </row>
    <row r="115" spans="1:3" ht="15.75" customHeight="1">
      <c r="A115" s="409" t="s">
        <v>289</v>
      </c>
      <c r="B115" s="410" t="s">
        <v>237</v>
      </c>
      <c r="C115" s="411" t="s">
        <v>235</v>
      </c>
    </row>
    <row r="116" spans="1:3" ht="15.75" customHeight="1">
      <c r="A116" s="409" t="s">
        <v>281</v>
      </c>
      <c r="B116" s="410" t="s">
        <v>321</v>
      </c>
      <c r="C116" s="411" t="s">
        <v>235</v>
      </c>
    </row>
    <row r="117" spans="1:3" ht="15.75" customHeight="1">
      <c r="A117" s="409" t="s">
        <v>296</v>
      </c>
      <c r="B117" s="410" t="s">
        <v>322</v>
      </c>
      <c r="C117" s="411" t="s">
        <v>235</v>
      </c>
    </row>
    <row r="118" spans="1:3" ht="15.75" customHeight="1">
      <c r="A118" s="409" t="s">
        <v>328</v>
      </c>
      <c r="B118" s="410" t="s">
        <v>234</v>
      </c>
      <c r="C118" s="411" t="s">
        <v>235</v>
      </c>
    </row>
    <row r="119" spans="1:3" ht="15.75" customHeight="1">
      <c r="A119" s="409" t="s">
        <v>238</v>
      </c>
      <c r="B119" s="410" t="s">
        <v>237</v>
      </c>
      <c r="C119" s="411" t="s">
        <v>235</v>
      </c>
    </row>
    <row r="120" spans="1:3" ht="15.75" customHeight="1">
      <c r="A120" s="409" t="s">
        <v>288</v>
      </c>
      <c r="B120" s="410"/>
      <c r="C120" s="411" t="s">
        <v>232</v>
      </c>
    </row>
    <row r="121" spans="1:3" ht="15.75" customHeight="1">
      <c r="A121" s="409" t="s">
        <v>298</v>
      </c>
      <c r="B121" s="410"/>
      <c r="C121" s="411" t="s">
        <v>232</v>
      </c>
    </row>
    <row r="122" spans="1:3" ht="15.75" customHeight="1">
      <c r="A122" s="409" t="s">
        <v>298</v>
      </c>
      <c r="B122" s="410"/>
      <c r="C122" s="411" t="s">
        <v>232</v>
      </c>
    </row>
    <row r="123" spans="1:3" ht="15.75" customHeight="1">
      <c r="A123" s="409" t="s">
        <v>329</v>
      </c>
      <c r="B123" s="410" t="s">
        <v>323</v>
      </c>
      <c r="C123" s="411"/>
    </row>
    <row r="124" spans="1:3" ht="15.75" customHeight="1">
      <c r="A124" s="409" t="s">
        <v>329</v>
      </c>
      <c r="B124" s="410" t="s">
        <v>323</v>
      </c>
      <c r="C124" s="411"/>
    </row>
    <row r="125" spans="1:3" ht="15.75" customHeight="1">
      <c r="A125" s="409" t="s">
        <v>327</v>
      </c>
      <c r="B125" s="410" t="s">
        <v>237</v>
      </c>
      <c r="C125" s="411" t="s">
        <v>235</v>
      </c>
    </row>
    <row r="126" spans="1:3" ht="15.75" customHeight="1">
      <c r="A126" s="409" t="s">
        <v>326</v>
      </c>
      <c r="B126" s="410" t="s">
        <v>324</v>
      </c>
      <c r="C126" s="411" t="s">
        <v>235</v>
      </c>
    </row>
    <row r="127" spans="1:3" ht="15.75" customHeight="1">
      <c r="A127" s="413" t="s">
        <v>330</v>
      </c>
      <c r="B127" s="412" t="s">
        <v>313</v>
      </c>
      <c r="C127" s="494" t="s">
        <v>245</v>
      </c>
    </row>
    <row r="128" spans="1:3" ht="15.75" customHeight="1">
      <c r="A128" s="413" t="s">
        <v>286</v>
      </c>
      <c r="B128" s="412"/>
      <c r="C128" s="411" t="s">
        <v>232</v>
      </c>
    </row>
    <row r="129" spans="1:3" ht="15.75" customHeight="1">
      <c r="A129" s="409" t="s">
        <v>325</v>
      </c>
      <c r="B129" s="410" t="s">
        <v>331</v>
      </c>
      <c r="C129" s="411" t="s">
        <v>235</v>
      </c>
    </row>
    <row r="130" spans="1:3" ht="15.75" customHeight="1">
      <c r="A130" s="409" t="s">
        <v>281</v>
      </c>
      <c r="B130" s="410" t="s">
        <v>282</v>
      </c>
      <c r="C130" s="411" t="s">
        <v>235</v>
      </c>
    </row>
    <row r="131" spans="1:3" ht="15.75" customHeight="1">
      <c r="A131" s="409" t="s">
        <v>298</v>
      </c>
      <c r="B131" s="410" t="s">
        <v>332</v>
      </c>
      <c r="C131" s="411" t="s">
        <v>235</v>
      </c>
    </row>
    <row r="132" spans="1:3" ht="15.75" customHeight="1">
      <c r="A132" s="409" t="s">
        <v>334</v>
      </c>
      <c r="B132" s="410" t="s">
        <v>335</v>
      </c>
      <c r="C132" s="411" t="s">
        <v>235</v>
      </c>
    </row>
    <row r="133" spans="1:3" ht="15.75" customHeight="1">
      <c r="A133" s="409" t="s">
        <v>283</v>
      </c>
      <c r="B133" s="410" t="s">
        <v>282</v>
      </c>
      <c r="C133" s="411" t="s">
        <v>235</v>
      </c>
    </row>
    <row r="134" spans="1:3" ht="15.75" customHeight="1">
      <c r="A134" s="409" t="s">
        <v>281</v>
      </c>
      <c r="B134" s="410" t="s">
        <v>282</v>
      </c>
      <c r="C134" s="411" t="s">
        <v>235</v>
      </c>
    </row>
    <row r="135" spans="1:3" ht="15.75" customHeight="1">
      <c r="A135" s="409" t="s">
        <v>326</v>
      </c>
      <c r="B135" s="410" t="s">
        <v>282</v>
      </c>
      <c r="C135" s="411" t="s">
        <v>235</v>
      </c>
    </row>
    <row r="136" spans="1:3" ht="15.75" customHeight="1">
      <c r="A136" s="409" t="s">
        <v>328</v>
      </c>
      <c r="B136" s="410" t="s">
        <v>324</v>
      </c>
      <c r="C136" s="411" t="s">
        <v>235</v>
      </c>
    </row>
    <row r="137" spans="1:3" ht="15.75" customHeight="1">
      <c r="A137" s="409" t="s">
        <v>289</v>
      </c>
      <c r="B137" s="410" t="s">
        <v>336</v>
      </c>
      <c r="C137" s="411" t="s">
        <v>235</v>
      </c>
    </row>
    <row r="138" spans="1:3" ht="15.75" customHeight="1">
      <c r="A138" s="446" t="s">
        <v>226</v>
      </c>
      <c r="B138" s="414"/>
      <c r="C138" s="416" t="s">
        <v>227</v>
      </c>
    </row>
    <row r="139" spans="1:3" ht="15.75" customHeight="1">
      <c r="A139" s="446" t="s">
        <v>228</v>
      </c>
      <c r="B139" s="414"/>
      <c r="C139" s="416" t="s">
        <v>229</v>
      </c>
    </row>
    <row r="140" spans="1:3" ht="15.75" customHeight="1">
      <c r="A140" s="446" t="s">
        <v>230</v>
      </c>
      <c r="B140" s="414"/>
      <c r="C140" s="416" t="s">
        <v>229</v>
      </c>
    </row>
    <row r="141" spans="1:3" ht="15.75" customHeight="1">
      <c r="A141" s="409" t="s">
        <v>231</v>
      </c>
      <c r="B141" s="410"/>
      <c r="C141" s="411" t="s">
        <v>232</v>
      </c>
    </row>
    <row r="142" spans="1:3" ht="15.75" customHeight="1">
      <c r="A142" s="409" t="s">
        <v>231</v>
      </c>
      <c r="B142" s="410"/>
      <c r="C142" s="411" t="s">
        <v>232</v>
      </c>
    </row>
    <row r="143" spans="1:3" ht="15.75" customHeight="1">
      <c r="A143" s="409" t="s">
        <v>233</v>
      </c>
      <c r="B143" s="410" t="s">
        <v>234</v>
      </c>
      <c r="C143" s="411" t="s">
        <v>235</v>
      </c>
    </row>
    <row r="144" spans="1:3" ht="15.75" customHeight="1">
      <c r="A144" s="409" t="s">
        <v>236</v>
      </c>
      <c r="B144" s="410" t="s">
        <v>237</v>
      </c>
      <c r="C144" s="411" t="s">
        <v>235</v>
      </c>
    </row>
    <row r="145" spans="1:3" ht="15.75" customHeight="1" thickBot="1">
      <c r="A145" s="417" t="s">
        <v>236</v>
      </c>
      <c r="B145" s="418" t="s">
        <v>237</v>
      </c>
      <c r="C145" s="419" t="s">
        <v>235</v>
      </c>
    </row>
    <row r="146" spans="1:3" ht="14.25" customHeight="1"/>
    <row r="147" spans="1:3" ht="28.5" customHeight="1"/>
    <row r="148" spans="1:3" ht="14.25" customHeight="1"/>
    <row r="149" spans="1:3" ht="14.25" customHeight="1"/>
    <row r="150" spans="1:3" ht="14.25" customHeight="1"/>
    <row r="151" spans="1:3" ht="14.25" customHeight="1"/>
    <row r="152" spans="1:3" ht="15" customHeight="1"/>
    <row r="156" spans="1:3" ht="29.25" customHeight="1"/>
    <row r="157" spans="1:3" ht="33" customHeight="1"/>
  </sheetData>
  <mergeCells count="12">
    <mergeCell ref="J2:J3"/>
    <mergeCell ref="I4:I7"/>
    <mergeCell ref="I8:I16"/>
    <mergeCell ref="D4:D12"/>
    <mergeCell ref="A2:C2"/>
    <mergeCell ref="D21:D24"/>
    <mergeCell ref="I17:I19"/>
    <mergeCell ref="D25:D38"/>
    <mergeCell ref="D13:D20"/>
    <mergeCell ref="D2:D3"/>
    <mergeCell ref="E2:E3"/>
    <mergeCell ref="I2:I3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8" firstPageNumber="68" pageOrder="overThenDown" orientation="portrait" r:id="rId1"/>
  <headerFooter alignWithMargins="0">
    <oddFooter>&amp;C&amp;"-,標準"&amp;20-&amp;P -</oddFooter>
  </headerFooter>
  <rowBreaks count="1" manualBreakCount="1">
    <brk id="38" min="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E74"/>
  <sheetViews>
    <sheetView view="pageBreakPreview" zoomScale="70" zoomScaleNormal="75" zoomScaleSheetLayoutView="70" workbookViewId="0">
      <selection activeCell="M23" sqref="M23"/>
    </sheetView>
  </sheetViews>
  <sheetFormatPr defaultRowHeight="17.25"/>
  <cols>
    <col min="1" max="3" width="8.796875" style="5"/>
    <col min="4" max="4" width="11.19921875" style="5" customWidth="1"/>
    <col min="5" max="16384" width="8.796875" style="5"/>
  </cols>
  <sheetData>
    <row r="1" spans="1:109" s="384" customFormat="1" ht="30" customHeight="1">
      <c r="A1" s="389" t="s">
        <v>2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9" ht="32.25" customHeight="1">
      <c r="A2" s="977" t="s">
        <v>364</v>
      </c>
      <c r="B2" s="980" t="s">
        <v>386</v>
      </c>
      <c r="C2" s="980" t="s">
        <v>385</v>
      </c>
      <c r="D2" s="983" t="s">
        <v>205</v>
      </c>
      <c r="E2" s="984"/>
      <c r="F2" s="984"/>
      <c r="G2" s="984"/>
      <c r="H2" s="984"/>
      <c r="I2" s="985"/>
      <c r="J2" s="970" t="s">
        <v>207</v>
      </c>
    </row>
    <row r="3" spans="1:109" ht="32.25" customHeight="1">
      <c r="A3" s="978"/>
      <c r="B3" s="981"/>
      <c r="C3" s="981"/>
      <c r="D3" s="514" t="s">
        <v>384</v>
      </c>
      <c r="E3" s="972" t="s">
        <v>6</v>
      </c>
      <c r="F3" s="973"/>
      <c r="G3" s="973"/>
      <c r="H3" s="973"/>
      <c r="I3" s="974"/>
      <c r="J3" s="971"/>
    </row>
    <row r="4" spans="1:109" ht="32.25" customHeight="1">
      <c r="A4" s="979"/>
      <c r="B4" s="982"/>
      <c r="C4" s="982"/>
      <c r="D4" s="88" t="s">
        <v>173</v>
      </c>
      <c r="E4" s="571" t="s">
        <v>90</v>
      </c>
      <c r="F4" s="571" t="s">
        <v>91</v>
      </c>
      <c r="G4" s="571" t="s">
        <v>92</v>
      </c>
      <c r="H4" s="571" t="s">
        <v>93</v>
      </c>
      <c r="I4" s="571" t="s">
        <v>81</v>
      </c>
      <c r="J4" s="570" t="s">
        <v>383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</row>
    <row r="5" spans="1:109" ht="18.75" customHeight="1">
      <c r="A5" s="986" t="s">
        <v>105</v>
      </c>
      <c r="B5" s="740">
        <v>1</v>
      </c>
      <c r="C5" s="740">
        <v>1</v>
      </c>
      <c r="D5" s="728">
        <v>6.7</v>
      </c>
      <c r="E5" s="729">
        <v>5.4</v>
      </c>
      <c r="F5" s="730">
        <v>0.6</v>
      </c>
      <c r="G5" s="729"/>
      <c r="H5" s="729"/>
      <c r="I5" s="729">
        <v>0.7</v>
      </c>
      <c r="J5" s="729">
        <v>9.1999999999999993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109" ht="18.75" customHeight="1">
      <c r="A6" s="987"/>
      <c r="B6" s="741"/>
      <c r="C6" s="741"/>
      <c r="D6" s="731">
        <v>6.7</v>
      </c>
      <c r="E6" s="732"/>
      <c r="F6" s="733"/>
      <c r="G6" s="732"/>
      <c r="H6" s="732"/>
      <c r="I6" s="733"/>
      <c r="J6" s="732"/>
    </row>
    <row r="7" spans="1:109" ht="18.75" customHeight="1">
      <c r="A7" s="986" t="s">
        <v>128</v>
      </c>
      <c r="B7" s="740">
        <v>5</v>
      </c>
      <c r="C7" s="740">
        <v>8</v>
      </c>
      <c r="D7" s="729">
        <v>7.9</v>
      </c>
      <c r="E7" s="729">
        <v>4.8000000000000007</v>
      </c>
      <c r="F7" s="729">
        <v>2.7</v>
      </c>
      <c r="G7" s="729">
        <v>0.1</v>
      </c>
      <c r="H7" s="729">
        <v>0</v>
      </c>
      <c r="I7" s="729">
        <v>0.30000000000000004</v>
      </c>
      <c r="J7" s="729">
        <v>7.5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109" ht="18.75" customHeight="1">
      <c r="A8" s="987"/>
      <c r="B8" s="741"/>
      <c r="C8" s="741"/>
      <c r="D8" s="734">
        <v>0.1</v>
      </c>
      <c r="E8" s="734"/>
      <c r="F8" s="734"/>
      <c r="G8" s="734"/>
      <c r="H8" s="734"/>
      <c r="I8" s="734"/>
      <c r="J8" s="734"/>
    </row>
    <row r="9" spans="1:109" ht="18.75" customHeight="1">
      <c r="A9" s="986" t="s">
        <v>118</v>
      </c>
      <c r="B9" s="740">
        <v>5</v>
      </c>
      <c r="C9" s="740">
        <v>5</v>
      </c>
      <c r="D9" s="730">
        <v>17.100000000000001</v>
      </c>
      <c r="E9" s="730">
        <v>9.9</v>
      </c>
      <c r="F9" s="729">
        <v>4</v>
      </c>
      <c r="G9" s="756">
        <v>1.96</v>
      </c>
      <c r="H9" s="729">
        <v>0.6</v>
      </c>
      <c r="I9" s="729">
        <v>0.6</v>
      </c>
      <c r="J9" s="729">
        <v>17.100000000000001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109" ht="18.75" customHeight="1">
      <c r="A10" s="987"/>
      <c r="B10" s="741"/>
      <c r="C10" s="741"/>
      <c r="D10" s="732">
        <v>1.8</v>
      </c>
      <c r="E10" s="734"/>
      <c r="F10" s="734"/>
      <c r="G10" s="734"/>
      <c r="H10" s="734"/>
      <c r="I10" s="734"/>
      <c r="J10" s="73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109" ht="18.75" customHeight="1">
      <c r="A11" s="986" t="s">
        <v>382</v>
      </c>
      <c r="B11" s="740">
        <v>13</v>
      </c>
      <c r="C11" s="740">
        <v>13</v>
      </c>
      <c r="D11" s="735">
        <v>195.25000000000003</v>
      </c>
      <c r="E11" s="730">
        <v>2.12</v>
      </c>
      <c r="F11" s="730">
        <v>142.63000000000002</v>
      </c>
      <c r="G11" s="730">
        <v>2.5</v>
      </c>
      <c r="H11" s="730">
        <v>0</v>
      </c>
      <c r="I11" s="730">
        <v>48.03</v>
      </c>
      <c r="J11" s="730">
        <v>195.06</v>
      </c>
    </row>
    <row r="12" spans="1:109" ht="18.75" customHeight="1">
      <c r="A12" s="987"/>
      <c r="B12" s="741"/>
      <c r="C12" s="741"/>
      <c r="D12" s="736" t="s">
        <v>393</v>
      </c>
      <c r="E12" s="737"/>
      <c r="F12" s="737"/>
      <c r="G12" s="737"/>
      <c r="H12" s="737"/>
      <c r="I12" s="737"/>
      <c r="J12" s="737"/>
    </row>
    <row r="13" spans="1:109" ht="18.75" customHeight="1">
      <c r="A13" s="988" t="s">
        <v>381</v>
      </c>
      <c r="B13" s="740">
        <v>1</v>
      </c>
      <c r="C13" s="740">
        <v>4</v>
      </c>
      <c r="D13" s="735">
        <v>5.3999999999999995</v>
      </c>
      <c r="E13" s="730">
        <v>0.5</v>
      </c>
      <c r="F13" s="730">
        <v>4.8</v>
      </c>
      <c r="G13" s="730"/>
      <c r="H13" s="730"/>
      <c r="I13" s="730">
        <v>0.1</v>
      </c>
      <c r="J13" s="730">
        <v>8</v>
      </c>
    </row>
    <row r="14" spans="1:109" ht="18.75" customHeight="1">
      <c r="A14" s="989"/>
      <c r="B14" s="741"/>
      <c r="C14" s="741"/>
      <c r="D14" s="738">
        <v>5.4</v>
      </c>
      <c r="E14" s="737"/>
      <c r="F14" s="737"/>
      <c r="G14" s="737"/>
      <c r="H14" s="737"/>
      <c r="I14" s="737"/>
      <c r="J14" s="73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109" ht="18.75" customHeight="1">
      <c r="A15" s="975" t="s">
        <v>32</v>
      </c>
      <c r="B15" s="740">
        <v>3</v>
      </c>
      <c r="C15" s="740">
        <v>3</v>
      </c>
      <c r="D15" s="735">
        <v>1.98</v>
      </c>
      <c r="E15" s="730"/>
      <c r="F15" s="730">
        <v>1.98</v>
      </c>
      <c r="G15" s="730"/>
      <c r="H15" s="730"/>
      <c r="I15" s="730"/>
      <c r="J15" s="730">
        <v>1.48</v>
      </c>
    </row>
    <row r="16" spans="1:109" ht="18.75" customHeight="1">
      <c r="A16" s="976"/>
      <c r="B16" s="741"/>
      <c r="C16" s="741"/>
      <c r="D16" s="739"/>
      <c r="E16" s="737"/>
      <c r="F16" s="737"/>
      <c r="G16" s="737"/>
      <c r="H16" s="737"/>
      <c r="I16" s="737"/>
      <c r="J16" s="73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8" ht="18.75" customHeight="1"/>
    <row r="18" spans="1:28" ht="18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8.75" customHeight="1">
      <c r="A19" s="585"/>
      <c r="B19" s="387"/>
      <c r="C19" s="387"/>
      <c r="D19" s="387"/>
      <c r="E19" s="387"/>
      <c r="F19" s="387"/>
      <c r="G19" s="387"/>
      <c r="H19" s="387"/>
      <c r="I19" s="387"/>
      <c r="J19" s="387"/>
      <c r="K19" s="2"/>
    </row>
    <row r="20" spans="1:28" ht="18.75" customHeight="1">
      <c r="A20" s="990"/>
      <c r="B20" s="991"/>
      <c r="C20" s="991"/>
      <c r="D20" s="993"/>
      <c r="E20" s="994"/>
      <c r="F20" s="994"/>
      <c r="G20" s="994"/>
      <c r="H20" s="994"/>
      <c r="I20" s="994"/>
      <c r="J20" s="995"/>
      <c r="K20" s="2"/>
    </row>
    <row r="21" spans="1:28" ht="18.75" customHeight="1">
      <c r="A21" s="990"/>
      <c r="B21" s="992"/>
      <c r="C21" s="992"/>
      <c r="D21" s="67"/>
      <c r="E21" s="996"/>
      <c r="F21" s="996"/>
      <c r="G21" s="996"/>
      <c r="H21" s="996"/>
      <c r="I21" s="996"/>
      <c r="J21" s="995"/>
      <c r="K21" s="2"/>
    </row>
    <row r="22" spans="1:28" ht="18.75" customHeight="1">
      <c r="A22" s="990"/>
      <c r="B22" s="992"/>
      <c r="C22" s="992"/>
      <c r="D22" s="586"/>
      <c r="E22" s="587"/>
      <c r="F22" s="587"/>
      <c r="G22" s="587"/>
      <c r="H22" s="587"/>
      <c r="I22" s="587"/>
      <c r="J22" s="587"/>
      <c r="K22" s="2"/>
    </row>
    <row r="23" spans="1:28" ht="18.75" customHeight="1">
      <c r="A23" s="998"/>
      <c r="B23" s="428"/>
      <c r="C23" s="428"/>
      <c r="D23" s="427"/>
      <c r="E23" s="426"/>
      <c r="F23" s="584"/>
      <c r="G23" s="426"/>
      <c r="H23" s="426"/>
      <c r="I23" s="426"/>
      <c r="J23" s="426"/>
      <c r="K23" s="2"/>
    </row>
    <row r="24" spans="1:28" ht="18.75" customHeight="1">
      <c r="A24" s="998"/>
      <c r="B24" s="428"/>
      <c r="C24" s="428"/>
      <c r="D24" s="429"/>
      <c r="E24" s="583"/>
      <c r="F24" s="589"/>
      <c r="G24" s="583"/>
      <c r="H24" s="583"/>
      <c r="I24" s="589"/>
      <c r="J24" s="583"/>
      <c r="K24" s="2"/>
    </row>
    <row r="25" spans="1:28" ht="18.75" customHeight="1">
      <c r="A25" s="998"/>
      <c r="B25" s="428"/>
      <c r="C25" s="428"/>
      <c r="D25" s="426"/>
      <c r="E25" s="426"/>
      <c r="F25" s="426"/>
      <c r="G25" s="426"/>
      <c r="H25" s="426"/>
      <c r="I25" s="426"/>
      <c r="J25" s="426"/>
      <c r="K25" s="2"/>
    </row>
    <row r="26" spans="1:28" ht="18.75" customHeight="1">
      <c r="A26" s="998"/>
      <c r="B26" s="428"/>
      <c r="C26" s="428"/>
      <c r="D26" s="426"/>
      <c r="E26" s="426"/>
      <c r="F26" s="426"/>
      <c r="G26" s="426"/>
      <c r="H26" s="426"/>
      <c r="I26" s="426"/>
      <c r="J26" s="426"/>
      <c r="K26" s="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8.75" customHeight="1">
      <c r="A27" s="998"/>
      <c r="B27" s="428"/>
      <c r="C27" s="428"/>
      <c r="D27" s="584"/>
      <c r="E27" s="584"/>
      <c r="F27" s="426"/>
      <c r="G27" s="426"/>
      <c r="H27" s="426"/>
      <c r="I27" s="426"/>
      <c r="J27" s="426"/>
      <c r="K27" s="2"/>
    </row>
    <row r="28" spans="1:28" ht="18.75" customHeight="1">
      <c r="A28" s="998"/>
      <c r="B28" s="428"/>
      <c r="C28" s="428"/>
      <c r="D28" s="583"/>
      <c r="E28" s="426"/>
      <c r="F28" s="426"/>
      <c r="G28" s="426"/>
      <c r="H28" s="426"/>
      <c r="I28" s="426"/>
      <c r="J28" s="426"/>
      <c r="K28" s="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8.75" customHeight="1">
      <c r="A29" s="998"/>
      <c r="B29" s="428"/>
      <c r="C29" s="428"/>
      <c r="D29" s="584"/>
      <c r="E29" s="584"/>
      <c r="F29" s="584"/>
      <c r="G29" s="584"/>
      <c r="H29" s="584"/>
      <c r="I29" s="584"/>
      <c r="J29" s="584"/>
      <c r="K29" s="2"/>
    </row>
    <row r="30" spans="1:28" ht="18.75" customHeight="1">
      <c r="A30" s="998"/>
      <c r="B30" s="428"/>
      <c r="C30" s="428"/>
      <c r="D30" s="588"/>
      <c r="E30" s="426"/>
      <c r="F30" s="426"/>
      <c r="G30" s="426"/>
      <c r="H30" s="426"/>
      <c r="I30" s="426"/>
      <c r="J30" s="426"/>
      <c r="K30" s="2"/>
    </row>
    <row r="31" spans="1:28" ht="18.75" customHeight="1">
      <c r="A31" s="999"/>
      <c r="B31" s="428"/>
      <c r="C31" s="428"/>
      <c r="D31" s="427"/>
      <c r="E31" s="426"/>
      <c r="F31" s="426"/>
      <c r="G31" s="426"/>
      <c r="H31" s="426"/>
      <c r="I31" s="426"/>
      <c r="J31" s="584"/>
      <c r="K31" s="2"/>
    </row>
    <row r="32" spans="1:28" ht="18.75" customHeight="1">
      <c r="A32" s="999"/>
      <c r="B32" s="428"/>
      <c r="C32" s="428"/>
      <c r="D32" s="429"/>
      <c r="E32" s="426"/>
      <c r="F32" s="426"/>
      <c r="G32" s="426"/>
      <c r="H32" s="426"/>
      <c r="I32" s="426"/>
      <c r="J32" s="584"/>
      <c r="K32" s="2"/>
    </row>
    <row r="33" spans="1:28" ht="18.75" customHeight="1">
      <c r="A33" s="997"/>
      <c r="B33" s="428"/>
      <c r="C33" s="428"/>
      <c r="D33" s="584"/>
      <c r="E33" s="584"/>
      <c r="F33" s="584"/>
      <c r="G33" s="584"/>
      <c r="H33" s="584"/>
      <c r="I33" s="584"/>
      <c r="J33" s="584"/>
      <c r="K33" s="2"/>
    </row>
    <row r="34" spans="1:28" ht="18.75" customHeight="1">
      <c r="A34" s="997"/>
      <c r="B34" s="428"/>
      <c r="C34" s="428"/>
      <c r="D34" s="426"/>
      <c r="E34" s="426"/>
      <c r="F34" s="426"/>
      <c r="G34" s="426"/>
      <c r="H34" s="426"/>
      <c r="I34" s="426"/>
      <c r="J34" s="426"/>
      <c r="K34" s="2"/>
    </row>
    <row r="35" spans="1:28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8" ht="18.75" customHeight="1"/>
    <row r="37" spans="1:28" ht="18.75" customHeight="1"/>
    <row r="38" spans="1:28" ht="18.75" customHeight="1"/>
    <row r="39" spans="1:28" ht="18.75" customHeight="1"/>
    <row r="40" spans="1:28" ht="18.75" customHeight="1"/>
    <row r="41" spans="1:28" ht="18.75" customHeight="1"/>
    <row r="42" spans="1:28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8.75" customHeight="1"/>
    <row r="44" spans="1:28" ht="18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8.75" customHeight="1"/>
    <row r="46" spans="1:28" ht="18.75" customHeight="1"/>
    <row r="47" spans="1:28" ht="18.75" customHeight="1"/>
    <row r="48" spans="1:28" ht="18.75" customHeight="1"/>
    <row r="49" spans="1:28" ht="18.75" customHeight="1"/>
    <row r="50" spans="1:28" ht="18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8.75" customHeight="1"/>
    <row r="52" spans="1:28" ht="18.75" customHeight="1"/>
    <row r="53" spans="1:28" ht="18.75" customHeight="1"/>
    <row r="54" spans="1:28" ht="18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8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8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8.75" customHeight="1"/>
    <row r="58" spans="1:28" ht="18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8.75" customHeight="1"/>
    <row r="60" spans="1:28" ht="18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8.75" customHeight="1"/>
    <row r="62" spans="1:28" ht="18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8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5" spans="1:109" ht="18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</row>
    <row r="66" spans="1:109" ht="18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</row>
    <row r="67" spans="1:109" ht="37.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</row>
    <row r="68" spans="1:109" ht="18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</row>
    <row r="69" spans="1:109" ht="18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109" ht="18.75" customHeight="1"/>
    <row r="71" spans="1:109" ht="18.75" customHeight="1"/>
    <row r="72" spans="1:109" ht="18.75" customHeight="1"/>
    <row r="73" spans="1:109" ht="18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109" ht="18.75" customHeight="1"/>
  </sheetData>
  <mergeCells count="24">
    <mergeCell ref="A33:A34"/>
    <mergeCell ref="A23:A24"/>
    <mergeCell ref="A25:A26"/>
    <mergeCell ref="A27:A28"/>
    <mergeCell ref="A29:A30"/>
    <mergeCell ref="A31:A32"/>
    <mergeCell ref="A20:A22"/>
    <mergeCell ref="B20:B22"/>
    <mergeCell ref="C20:C22"/>
    <mergeCell ref="D20:I20"/>
    <mergeCell ref="J20:J21"/>
    <mergeCell ref="E21:I21"/>
    <mergeCell ref="J2:J3"/>
    <mergeCell ref="E3:I3"/>
    <mergeCell ref="A15:A16"/>
    <mergeCell ref="A2:A4"/>
    <mergeCell ref="B2:B4"/>
    <mergeCell ref="C2:C4"/>
    <mergeCell ref="D2:I2"/>
    <mergeCell ref="A5:A6"/>
    <mergeCell ref="A7:A8"/>
    <mergeCell ref="A9:A10"/>
    <mergeCell ref="A11:A12"/>
    <mergeCell ref="A13:A14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80" firstPageNumber="72" pageOrder="overThenDown" orientation="portrait" r:id="rId1"/>
  <headerFooter alignWithMargins="0">
    <oddFooter>&amp;C&amp;"-,標準"-&amp;P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P37"/>
  <sheetViews>
    <sheetView view="pageBreakPreview" zoomScale="55" zoomScaleNormal="75" zoomScaleSheetLayoutView="55" workbookViewId="0">
      <pane xSplit="1" ySplit="4" topLeftCell="B5" activePane="bottomRight" state="frozen"/>
      <selection activeCell="M7" sqref="M7"/>
      <selection pane="topRight" activeCell="M7" sqref="M7"/>
      <selection pane="bottomLeft" activeCell="M7" sqref="M7"/>
      <selection pane="bottomRight" activeCell="K6" sqref="K6"/>
    </sheetView>
  </sheetViews>
  <sheetFormatPr defaultRowHeight="17.25"/>
  <cols>
    <col min="1" max="1" width="3.19921875" style="5" customWidth="1"/>
    <col min="2" max="2" width="14.69921875" style="4" customWidth="1"/>
    <col min="3" max="11" width="11.59765625" style="5" customWidth="1"/>
    <col min="12" max="16384" width="8.796875" style="5"/>
  </cols>
  <sheetData>
    <row r="1" spans="1:120" s="384" customFormat="1" ht="30" customHeight="1" thickBot="1">
      <c r="A1" s="389" t="s">
        <v>3</v>
      </c>
      <c r="B1" s="391"/>
      <c r="C1" s="392"/>
      <c r="D1" s="392"/>
      <c r="E1" s="392"/>
      <c r="F1" s="392"/>
      <c r="G1" s="392"/>
      <c r="H1" s="392"/>
      <c r="I1" s="392"/>
      <c r="J1" s="392"/>
    </row>
    <row r="2" spans="1:120" ht="27" customHeight="1">
      <c r="A2" s="1017" t="s">
        <v>120</v>
      </c>
      <c r="B2" s="1002" t="s">
        <v>85</v>
      </c>
      <c r="C2" s="1002" t="s">
        <v>100</v>
      </c>
      <c r="D2" s="1004" t="s">
        <v>99</v>
      </c>
      <c r="E2" s="1006" t="s">
        <v>0</v>
      </c>
      <c r="F2" s="80"/>
      <c r="G2" s="1006" t="s">
        <v>30</v>
      </c>
      <c r="H2" s="430"/>
      <c r="I2" s="1004" t="s">
        <v>101</v>
      </c>
      <c r="J2" s="1011" t="s">
        <v>168</v>
      </c>
      <c r="K2" s="1000" t="s">
        <v>81</v>
      </c>
    </row>
    <row r="3" spans="1:120" ht="57" customHeight="1">
      <c r="A3" s="1018"/>
      <c r="B3" s="978"/>
      <c r="C3" s="1003"/>
      <c r="D3" s="1005"/>
      <c r="E3" s="1007"/>
      <c r="F3" s="742" t="s">
        <v>174</v>
      </c>
      <c r="G3" s="1005"/>
      <c r="H3" s="747" t="s">
        <v>175</v>
      </c>
      <c r="I3" s="1005"/>
      <c r="J3" s="1012"/>
      <c r="K3" s="1001"/>
    </row>
    <row r="4" spans="1:120" ht="31.5" customHeight="1" thickBot="1">
      <c r="A4" s="1019"/>
      <c r="B4" s="890"/>
      <c r="C4" s="748" t="s">
        <v>102</v>
      </c>
      <c r="D4" s="748" t="s">
        <v>102</v>
      </c>
      <c r="E4" s="749" t="s">
        <v>102</v>
      </c>
      <c r="F4" s="749" t="s">
        <v>102</v>
      </c>
      <c r="G4" s="748" t="s">
        <v>102</v>
      </c>
      <c r="H4" s="750"/>
      <c r="I4" s="750" t="s">
        <v>102</v>
      </c>
      <c r="J4" s="748" t="s">
        <v>102</v>
      </c>
      <c r="K4" s="751" t="s">
        <v>102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ht="31.5" customHeight="1">
      <c r="A5" s="1015" t="s">
        <v>104</v>
      </c>
      <c r="B5" s="128" t="s">
        <v>208</v>
      </c>
      <c r="C5" s="140">
        <f>SUMIF($B$7:$B$34,"平成２８年実績",C7:C34)</f>
        <v>0</v>
      </c>
      <c r="D5" s="140">
        <f t="shared" ref="D5:K5" si="0">SUMIF($B$7:$B$34,"平成２８年実績",D7:D34)</f>
        <v>0</v>
      </c>
      <c r="E5" s="140">
        <f t="shared" si="0"/>
        <v>89.5</v>
      </c>
      <c r="F5" s="140">
        <f t="shared" si="0"/>
        <v>89.5</v>
      </c>
      <c r="G5" s="140">
        <f t="shared" si="0"/>
        <v>29.900000000000002</v>
      </c>
      <c r="H5" s="140">
        <f t="shared" si="0"/>
        <v>27.6</v>
      </c>
      <c r="I5" s="140">
        <f t="shared" si="0"/>
        <v>0</v>
      </c>
      <c r="J5" s="140">
        <f t="shared" si="0"/>
        <v>54</v>
      </c>
      <c r="K5" s="743">
        <f t="shared" si="0"/>
        <v>0.2</v>
      </c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</row>
    <row r="6" spans="1:120" ht="31.5" customHeight="1" thickBot="1">
      <c r="A6" s="1016"/>
      <c r="B6" s="97" t="s">
        <v>209</v>
      </c>
      <c r="C6" s="744">
        <f>SUMIF($B$7:$B$34,"平成２９年見込",C7:C34)</f>
        <v>0</v>
      </c>
      <c r="D6" s="745">
        <f>SUMIF($B$7:$B$34,"平成２９年見込",D7:D34)</f>
        <v>0</v>
      </c>
      <c r="E6" s="744">
        <f>SUMIF($B$7:$B$34,"平成２９年見込",E7:E34)</f>
        <v>85.7</v>
      </c>
      <c r="F6" s="744">
        <f t="shared" ref="F6:J6" si="1">SUMIF($B$7:$B$34,"平成２９年見込",F7:F34)</f>
        <v>85.7</v>
      </c>
      <c r="G6" s="744">
        <f t="shared" si="1"/>
        <v>25.1</v>
      </c>
      <c r="H6" s="744">
        <f t="shared" si="1"/>
        <v>22.8</v>
      </c>
      <c r="I6" s="744">
        <f t="shared" si="1"/>
        <v>0</v>
      </c>
      <c r="J6" s="744">
        <f t="shared" si="1"/>
        <v>55.300000000000004</v>
      </c>
      <c r="K6" s="746">
        <f>SUMIF($B$7:$B$34,"平成２９年見込",K7:K34)</f>
        <v>0</v>
      </c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</row>
    <row r="7" spans="1:120" ht="36" customHeight="1">
      <c r="A7" s="1008" t="s">
        <v>105</v>
      </c>
      <c r="B7" s="128" t="s">
        <v>210</v>
      </c>
      <c r="C7" s="153">
        <v>0</v>
      </c>
      <c r="D7" s="154">
        <v>0</v>
      </c>
      <c r="E7" s="154">
        <v>0</v>
      </c>
      <c r="F7" s="154">
        <v>0</v>
      </c>
      <c r="G7" s="154">
        <v>0</v>
      </c>
      <c r="H7" s="154">
        <v>0</v>
      </c>
      <c r="I7" s="154">
        <v>0</v>
      </c>
      <c r="J7" s="154">
        <v>8.5</v>
      </c>
      <c r="K7" s="155"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120" ht="36" customHeight="1">
      <c r="A8" s="1009"/>
      <c r="B8" s="129" t="s">
        <v>209</v>
      </c>
      <c r="C8" s="156">
        <v>0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8.5</v>
      </c>
      <c r="K8" s="158">
        <v>0</v>
      </c>
    </row>
    <row r="9" spans="1:120" ht="36" customHeight="1">
      <c r="A9" s="1010" t="s">
        <v>112</v>
      </c>
      <c r="B9" s="129" t="s">
        <v>210</v>
      </c>
      <c r="C9" s="159"/>
      <c r="D9" s="160"/>
      <c r="E9" s="160">
        <v>14.1</v>
      </c>
      <c r="F9" s="160">
        <v>14.1</v>
      </c>
      <c r="G9" s="160"/>
      <c r="H9" s="160"/>
      <c r="I9" s="160"/>
      <c r="J9" s="160"/>
      <c r="K9" s="16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>
      <c r="A10" s="1009"/>
      <c r="B10" s="129" t="s">
        <v>209</v>
      </c>
      <c r="C10" s="156"/>
      <c r="D10" s="157"/>
      <c r="E10" s="157">
        <v>14.1</v>
      </c>
      <c r="F10" s="157">
        <v>14.1</v>
      </c>
      <c r="G10" s="157"/>
      <c r="H10" s="157"/>
      <c r="I10" s="157"/>
      <c r="J10" s="157"/>
      <c r="K10" s="15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>
      <c r="A11" s="1010" t="s">
        <v>113</v>
      </c>
      <c r="B11" s="129" t="s">
        <v>210</v>
      </c>
      <c r="C11" s="497"/>
      <c r="D11" s="398"/>
      <c r="E11" s="398"/>
      <c r="F11" s="398"/>
      <c r="G11" s="398"/>
      <c r="H11" s="398"/>
      <c r="I11" s="398"/>
      <c r="J11" s="398">
        <v>2</v>
      </c>
      <c r="K11" s="4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120" ht="36" customHeight="1">
      <c r="A12" s="1009"/>
      <c r="B12" s="129" t="s">
        <v>209</v>
      </c>
      <c r="C12" s="499"/>
      <c r="D12" s="500"/>
      <c r="E12" s="500"/>
      <c r="F12" s="500"/>
      <c r="G12" s="500">
        <v>0.3</v>
      </c>
      <c r="H12" s="500"/>
      <c r="I12" s="500"/>
      <c r="J12" s="500">
        <v>2</v>
      </c>
      <c r="K12" s="501"/>
    </row>
    <row r="13" spans="1:120" s="215" customFormat="1" ht="36" customHeight="1">
      <c r="A13" s="1013" t="s">
        <v>114</v>
      </c>
      <c r="B13" s="129" t="s">
        <v>210</v>
      </c>
      <c r="C13" s="156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  <c r="I13" s="157">
        <v>0</v>
      </c>
      <c r="J13" s="157">
        <v>18.899999999999999</v>
      </c>
      <c r="K13" s="158">
        <v>0</v>
      </c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</row>
    <row r="14" spans="1:120" s="215" customFormat="1" ht="36" customHeight="1">
      <c r="A14" s="1014"/>
      <c r="B14" s="129" t="s">
        <v>209</v>
      </c>
      <c r="C14" s="156">
        <v>0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20.6</v>
      </c>
      <c r="K14" s="158">
        <v>0</v>
      </c>
    </row>
    <row r="15" spans="1:120" ht="36" customHeight="1">
      <c r="A15" s="1010" t="s">
        <v>115</v>
      </c>
      <c r="B15" s="129" t="s">
        <v>210</v>
      </c>
      <c r="C15" s="159"/>
      <c r="D15" s="160"/>
      <c r="E15" s="160"/>
      <c r="F15" s="160"/>
      <c r="G15" s="160"/>
      <c r="H15" s="160"/>
      <c r="I15" s="160"/>
      <c r="J15" s="160"/>
      <c r="K15" s="16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120" ht="36" customHeight="1">
      <c r="A16" s="1009"/>
      <c r="B16" s="129" t="s">
        <v>209</v>
      </c>
      <c r="C16" s="156"/>
      <c r="D16" s="157"/>
      <c r="E16" s="157"/>
      <c r="F16" s="157"/>
      <c r="G16" s="157"/>
      <c r="H16" s="157"/>
      <c r="I16" s="157"/>
      <c r="J16" s="157"/>
      <c r="K16" s="158"/>
    </row>
    <row r="17" spans="1:39" ht="36" customHeight="1">
      <c r="A17" s="1021" t="s">
        <v>116</v>
      </c>
      <c r="B17" s="129" t="s">
        <v>210</v>
      </c>
      <c r="C17" s="400">
        <f t="shared" ref="C17:I17" si="2">SUMIF($B$5:$B$6,"平成２６年実績",C17:C18)</f>
        <v>0</v>
      </c>
      <c r="D17" s="400">
        <f t="shared" si="2"/>
        <v>0</v>
      </c>
      <c r="E17" s="400">
        <f t="shared" si="2"/>
        <v>0</v>
      </c>
      <c r="F17" s="400">
        <f t="shared" si="2"/>
        <v>0</v>
      </c>
      <c r="G17" s="400">
        <f t="shared" si="2"/>
        <v>0</v>
      </c>
      <c r="H17" s="400">
        <f t="shared" si="2"/>
        <v>0</v>
      </c>
      <c r="I17" s="400">
        <f t="shared" si="2"/>
        <v>0</v>
      </c>
      <c r="J17" s="157">
        <v>22</v>
      </c>
      <c r="K17" s="447">
        <f>SUMIF($B$5:$B$6,"平成２６年実績",K17:K18)</f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36" customHeight="1">
      <c r="A18" s="1022"/>
      <c r="B18" s="129" t="s">
        <v>209</v>
      </c>
      <c r="C18" s="400">
        <f t="shared" ref="C18:I18" si="3">SUMIF($B$5:$B$6,"平成２７年見込",C17:C18)</f>
        <v>0</v>
      </c>
      <c r="D18" s="400">
        <f t="shared" si="3"/>
        <v>0</v>
      </c>
      <c r="E18" s="400">
        <f t="shared" si="3"/>
        <v>0</v>
      </c>
      <c r="F18" s="400">
        <f t="shared" si="3"/>
        <v>0</v>
      </c>
      <c r="G18" s="400">
        <f t="shared" si="3"/>
        <v>0</v>
      </c>
      <c r="H18" s="400">
        <f t="shared" si="3"/>
        <v>0</v>
      </c>
      <c r="I18" s="400">
        <f t="shared" si="3"/>
        <v>0</v>
      </c>
      <c r="J18" s="157">
        <v>22</v>
      </c>
      <c r="K18" s="447">
        <f>SUMIF($B$5:$B$6,"平成２７年見込",K17:K18)</f>
        <v>0</v>
      </c>
    </row>
    <row r="19" spans="1:39" ht="36" customHeight="1">
      <c r="A19" s="1010" t="s">
        <v>117</v>
      </c>
      <c r="B19" s="129" t="s">
        <v>210</v>
      </c>
      <c r="C19" s="398">
        <v>0</v>
      </c>
      <c r="D19" s="160">
        <v>0</v>
      </c>
      <c r="E19" s="160">
        <v>0.2</v>
      </c>
      <c r="F19" s="160">
        <v>0.2</v>
      </c>
      <c r="G19" s="160">
        <v>1.3</v>
      </c>
      <c r="H19" s="160">
        <v>0</v>
      </c>
      <c r="I19" s="160">
        <v>0</v>
      </c>
      <c r="J19" s="160">
        <v>0.4</v>
      </c>
      <c r="K19" s="161">
        <v>0.2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36" customHeight="1">
      <c r="A20" s="1009"/>
      <c r="B20" s="129" t="s">
        <v>209</v>
      </c>
      <c r="C20" s="156">
        <v>0</v>
      </c>
      <c r="D20" s="157">
        <v>0</v>
      </c>
      <c r="E20" s="157">
        <v>0</v>
      </c>
      <c r="F20" s="157">
        <v>0</v>
      </c>
      <c r="G20" s="157">
        <v>1</v>
      </c>
      <c r="H20" s="157">
        <v>0</v>
      </c>
      <c r="I20" s="157">
        <v>0</v>
      </c>
      <c r="J20" s="157">
        <v>0</v>
      </c>
      <c r="K20" s="158">
        <v>0</v>
      </c>
    </row>
    <row r="21" spans="1:39" ht="36" customHeight="1">
      <c r="A21" s="1010" t="s">
        <v>119</v>
      </c>
      <c r="B21" s="129" t="s">
        <v>210</v>
      </c>
      <c r="C21" s="406"/>
      <c r="D21" s="406"/>
      <c r="E21" s="406">
        <v>11.6</v>
      </c>
      <c r="F21" s="406">
        <v>11.6</v>
      </c>
      <c r="G21" s="406"/>
      <c r="H21" s="406"/>
      <c r="I21" s="407"/>
      <c r="J21" s="407"/>
      <c r="K21" s="75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36" customHeight="1">
      <c r="A22" s="1009"/>
      <c r="B22" s="129" t="s">
        <v>209</v>
      </c>
      <c r="C22" s="493"/>
      <c r="D22" s="406"/>
      <c r="E22" s="406">
        <v>11.6</v>
      </c>
      <c r="F22" s="406">
        <v>11.6</v>
      </c>
      <c r="G22" s="406"/>
      <c r="H22" s="406"/>
      <c r="I22" s="407"/>
      <c r="J22" s="407"/>
      <c r="K22" s="752"/>
    </row>
    <row r="23" spans="1:39" ht="36" customHeight="1">
      <c r="A23" s="1010" t="s">
        <v>170</v>
      </c>
      <c r="B23" s="129" t="s">
        <v>210</v>
      </c>
      <c r="C23" s="159"/>
      <c r="D23" s="160"/>
      <c r="E23" s="160"/>
      <c r="F23" s="160"/>
      <c r="G23" s="160">
        <v>1</v>
      </c>
      <c r="H23" s="160"/>
      <c r="I23" s="160"/>
      <c r="J23" s="160">
        <v>2.2000000000000002</v>
      </c>
      <c r="K23" s="16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36" customHeight="1">
      <c r="A24" s="1009"/>
      <c r="B24" s="129" t="s">
        <v>209</v>
      </c>
      <c r="C24" s="156"/>
      <c r="D24" s="157"/>
      <c r="E24" s="157"/>
      <c r="F24" s="157"/>
      <c r="G24" s="157">
        <v>1</v>
      </c>
      <c r="H24" s="157"/>
      <c r="I24" s="157"/>
      <c r="J24" s="157">
        <v>2.2000000000000002</v>
      </c>
      <c r="K24" s="158"/>
    </row>
    <row r="25" spans="1:39" ht="36" customHeight="1">
      <c r="A25" s="1020" t="s">
        <v>171</v>
      </c>
      <c r="B25" s="129" t="s">
        <v>210</v>
      </c>
      <c r="C25" s="156"/>
      <c r="D25" s="156"/>
      <c r="E25" s="156"/>
      <c r="F25" s="156"/>
      <c r="G25" s="156"/>
      <c r="H25" s="156"/>
      <c r="I25" s="156"/>
      <c r="J25" s="156"/>
      <c r="K25" s="16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36" customHeight="1">
      <c r="A26" s="1023"/>
      <c r="B26" s="129" t="s">
        <v>209</v>
      </c>
      <c r="C26" s="156"/>
      <c r="D26" s="156"/>
      <c r="E26" s="156"/>
      <c r="F26" s="156"/>
      <c r="G26" s="156"/>
      <c r="H26" s="156"/>
      <c r="I26" s="156"/>
      <c r="J26" s="156"/>
      <c r="K26" s="168"/>
    </row>
    <row r="27" spans="1:39" ht="36" customHeight="1">
      <c r="A27" s="1013" t="s">
        <v>4</v>
      </c>
      <c r="B27" s="129" t="s">
        <v>210</v>
      </c>
      <c r="C27" s="156"/>
      <c r="D27" s="156"/>
      <c r="E27" s="156"/>
      <c r="F27" s="156"/>
      <c r="G27" s="156"/>
      <c r="H27" s="156"/>
      <c r="I27" s="156"/>
      <c r="J27" s="156"/>
      <c r="K27" s="16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36" customHeight="1">
      <c r="A28" s="1009"/>
      <c r="B28" s="129" t="s">
        <v>209</v>
      </c>
      <c r="C28" s="495"/>
      <c r="D28" s="495"/>
      <c r="E28" s="495"/>
      <c r="F28" s="495"/>
      <c r="G28" s="495"/>
      <c r="H28" s="495"/>
      <c r="I28" s="495"/>
      <c r="J28" s="495"/>
      <c r="K28" s="496"/>
    </row>
    <row r="29" spans="1:39" ht="36" customHeight="1">
      <c r="A29" s="1010" t="s">
        <v>172</v>
      </c>
      <c r="B29" s="129" t="s">
        <v>210</v>
      </c>
      <c r="C29" s="159"/>
      <c r="D29" s="159"/>
      <c r="E29" s="159">
        <v>43.6</v>
      </c>
      <c r="F29" s="159">
        <v>43.6</v>
      </c>
      <c r="G29" s="159">
        <v>27.6</v>
      </c>
      <c r="H29" s="159">
        <v>27.6</v>
      </c>
      <c r="I29" s="159"/>
      <c r="J29" s="159"/>
      <c r="K29" s="16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6" customHeight="1">
      <c r="A30" s="1009"/>
      <c r="B30" s="129" t="s">
        <v>209</v>
      </c>
      <c r="C30" s="159"/>
      <c r="D30" s="159"/>
      <c r="E30" s="159">
        <v>40</v>
      </c>
      <c r="F30" s="159">
        <v>40</v>
      </c>
      <c r="G30" s="159">
        <v>22.8</v>
      </c>
      <c r="H30" s="159">
        <v>22.8</v>
      </c>
      <c r="I30" s="159"/>
      <c r="J30" s="159"/>
      <c r="K30" s="167"/>
    </row>
    <row r="31" spans="1:39" ht="36" customHeight="1">
      <c r="A31" s="1010" t="s">
        <v>33</v>
      </c>
      <c r="B31" s="129" t="s">
        <v>210</v>
      </c>
      <c r="C31" s="156"/>
      <c r="D31" s="157"/>
      <c r="E31" s="157"/>
      <c r="F31" s="157"/>
      <c r="G31" s="157"/>
      <c r="H31" s="157"/>
      <c r="I31" s="157"/>
      <c r="J31" s="157"/>
      <c r="K31" s="15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36" customHeight="1">
      <c r="A32" s="1009"/>
      <c r="B32" s="129" t="s">
        <v>209</v>
      </c>
      <c r="C32" s="156"/>
      <c r="D32" s="157"/>
      <c r="E32" s="157"/>
      <c r="F32" s="157"/>
      <c r="G32" s="157"/>
      <c r="H32" s="157"/>
      <c r="I32" s="157"/>
      <c r="J32" s="157"/>
      <c r="K32" s="158"/>
    </row>
    <row r="33" spans="1:39" ht="36" customHeight="1">
      <c r="A33" s="1020" t="s">
        <v>5</v>
      </c>
      <c r="B33" s="129" t="s">
        <v>210</v>
      </c>
      <c r="C33" s="159"/>
      <c r="D33" s="160"/>
      <c r="E33" s="398">
        <v>20</v>
      </c>
      <c r="F33" s="398">
        <v>20</v>
      </c>
      <c r="G33" s="160"/>
      <c r="H33" s="160"/>
      <c r="I33" s="160"/>
      <c r="J33" s="160"/>
      <c r="K33" s="16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36" customHeight="1" thickBot="1">
      <c r="A34" s="759"/>
      <c r="B34" s="97" t="s">
        <v>209</v>
      </c>
      <c r="C34" s="267"/>
      <c r="D34" s="268"/>
      <c r="E34" s="399">
        <v>20</v>
      </c>
      <c r="F34" s="399">
        <v>20</v>
      </c>
      <c r="G34" s="268"/>
      <c r="H34" s="268"/>
      <c r="I34" s="268"/>
      <c r="J34" s="268"/>
      <c r="K34" s="269"/>
    </row>
    <row r="35" spans="1:39">
      <c r="A35" s="41"/>
    </row>
    <row r="36" spans="1:39">
      <c r="A36" s="41"/>
    </row>
    <row r="37" spans="1:39">
      <c r="A37" s="41"/>
    </row>
  </sheetData>
  <mergeCells count="24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51" firstPageNumber="73" pageOrder="overThenDown" orientation="portrait" r:id="rId1"/>
  <headerFooter alignWithMargins="0">
    <oddFooter>&amp;C&amp;"-,標準"&amp;20-&amp;P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Ⅱ大豆の部</vt:lpstr>
      <vt:lpstr>大豆生産①</vt:lpstr>
      <vt:lpstr>栽培管理状況②</vt:lpstr>
      <vt:lpstr>大豆の検査結果③</vt:lpstr>
      <vt:lpstr>排水対策④</vt:lpstr>
      <vt:lpstr>大豆団地状況⑤ 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栽培管理状況②!Print_Area</vt:lpstr>
      <vt:lpstr>新技術導入状況⑧!Print_Area</vt:lpstr>
      <vt:lpstr>大豆の検査結果③!Print_Area</vt:lpstr>
      <vt:lpstr>大豆生産①!Print_Area</vt:lpstr>
      <vt:lpstr>'大豆団地状況⑤ '!Print_Area</vt:lpstr>
      <vt:lpstr>地産地消・県外流通状況⑦!Print_Area</vt:lpstr>
      <vt:lpstr>排水対策④!Print_Area</vt:lpstr>
      <vt:lpstr>乾燥調製施設等設置状況⑥!Print_Titles</vt:lpstr>
      <vt:lpstr>栽培管理状況②!Print_Titles</vt:lpstr>
      <vt:lpstr>大豆の検査結果③!Print_Titles</vt:lpstr>
      <vt:lpstr>大豆生産①!Print_Titles</vt:lpstr>
      <vt:lpstr>'大豆団地状況⑤ '!Print_Titles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廣瀬　允康</cp:lastModifiedBy>
  <cp:lastPrinted>2018-11-07T05:43:14Z</cp:lastPrinted>
  <dcterms:created xsi:type="dcterms:W3CDTF">1998-02-19T23:50:03Z</dcterms:created>
  <dcterms:modified xsi:type="dcterms:W3CDTF">2018-12-05T04:50:28Z</dcterms:modified>
</cp:coreProperties>
</file>