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180" windowWidth="19395" windowHeight="7275"/>
  </bookViews>
  <sheets>
    <sheet name="１ページ" sheetId="1" r:id="rId1"/>
    <sheet name="２・３ページ" sheetId="2" r:id="rId2"/>
    <sheet name="４・５ページ" sheetId="3" r:id="rId3"/>
    <sheet name="推移データ" sheetId="5" r:id="rId4"/>
  </sheets>
  <definedNames>
    <definedName name="_1">#REF!</definedName>
    <definedName name="_1__123Graph_Aｸﾞﾗﾌ_1" hidden="1">#REF!</definedName>
    <definedName name="_2">#REF!</definedName>
    <definedName name="_2__123Graph_Bｸﾞﾗﾌ_1" hidden="1">#REF!</definedName>
    <definedName name="_3">#REF!</definedName>
    <definedName name="_3__123Graph_Cｸﾞﾗﾌ_1" hidden="1">#REF!</definedName>
    <definedName name="_4">#REF!</definedName>
    <definedName name="_4__123Graph_Xｸﾞﾗﾌ_1" hidden="1">#REF!</definedName>
    <definedName name="\C">#REF!</definedName>
    <definedName name="\E">#REF!</definedName>
    <definedName name="\K">#REF!</definedName>
    <definedName name="\P">#REF!</definedName>
    <definedName name="\Q">#REF!</definedName>
    <definedName name="\T">#REF!</definedName>
    <definedName name="\W">#REF!</definedName>
    <definedName name="_xlnm.Print_Area" localSheetId="0">'１ページ'!$A$1:$AF$52</definedName>
    <definedName name="_xlnm.Print_Area" localSheetId="1">'２・３ページ'!$A$1:$AA$107</definedName>
    <definedName name="_xlnm.Print_Area" localSheetId="2">'４・５ページ'!$A$1:$AC$72</definedName>
    <definedName name="_xlnm.Print_Area" localSheetId="3">推移データ!$A$1:$L$67</definedName>
  </definedNames>
  <calcPr calcId="145621"/>
</workbook>
</file>

<file path=xl/calcChain.xml><?xml version="1.0" encoding="utf-8"?>
<calcChain xmlns="http://schemas.openxmlformats.org/spreadsheetml/2006/main">
  <c r="O181" i="5" l="1"/>
  <c r="O182" i="5"/>
  <c r="O183" i="5"/>
  <c r="O184" i="5"/>
  <c r="O185" i="5"/>
  <c r="O186" i="5"/>
  <c r="O187" i="5"/>
  <c r="O188" i="5"/>
  <c r="O189" i="5"/>
  <c r="O190" i="5"/>
  <c r="O191" i="5"/>
  <c r="C181" i="5"/>
  <c r="C182" i="5"/>
  <c r="C183" i="5"/>
  <c r="C184" i="5"/>
  <c r="C185" i="5"/>
  <c r="C186" i="5"/>
  <c r="C187" i="5"/>
  <c r="C188" i="5"/>
  <c r="C191" i="5" l="1"/>
  <c r="K191" i="5"/>
  <c r="J191" i="5"/>
  <c r="I191" i="5"/>
  <c r="H191" i="5"/>
  <c r="G191" i="5"/>
  <c r="F191" i="5"/>
  <c r="E191" i="5"/>
  <c r="D191" i="5"/>
  <c r="O101" i="5"/>
  <c r="Z69" i="3"/>
  <c r="AA69" i="3"/>
  <c r="AA68" i="3"/>
  <c r="Z67" i="3"/>
  <c r="AA67" i="3"/>
  <c r="AA66" i="3"/>
  <c r="Z65" i="3"/>
  <c r="AA65" i="3"/>
  <c r="AA70" i="3" l="1"/>
  <c r="Y70" i="3" l="1"/>
  <c r="D190" i="5" l="1"/>
  <c r="E190" i="5"/>
  <c r="F190" i="5"/>
  <c r="G190" i="5"/>
  <c r="H190" i="5"/>
  <c r="I190" i="5"/>
  <c r="J190" i="5"/>
  <c r="K190" i="5"/>
  <c r="N88" i="5"/>
  <c r="N84" i="5"/>
  <c r="N77" i="5"/>
  <c r="C190" i="5" l="1"/>
  <c r="S189" i="5"/>
  <c r="R189" i="5"/>
  <c r="Q189" i="5"/>
  <c r="P189" i="5"/>
  <c r="C189" i="5"/>
  <c r="M99" i="5" l="1"/>
  <c r="M95" i="5"/>
  <c r="M92" i="5"/>
  <c r="M88" i="5"/>
  <c r="M84" i="5"/>
  <c r="D189" i="5"/>
  <c r="E189" i="5"/>
  <c r="F189" i="5"/>
  <c r="G189" i="5"/>
  <c r="H189" i="5"/>
  <c r="I189" i="5"/>
  <c r="K189" i="5"/>
  <c r="T69" i="3" l="1"/>
  <c r="U69" i="3"/>
  <c r="U67" i="3"/>
  <c r="T67" i="3"/>
  <c r="U65" i="3"/>
  <c r="T65" i="3"/>
  <c r="S188" i="5" l="1"/>
  <c r="R188" i="5"/>
  <c r="Q188" i="5"/>
  <c r="P188" i="5"/>
  <c r="D188" i="5"/>
  <c r="E188" i="5"/>
  <c r="F188" i="5"/>
  <c r="G188" i="5"/>
  <c r="K188" i="5"/>
  <c r="J188" i="5"/>
  <c r="I188" i="5"/>
  <c r="H188" i="5"/>
  <c r="S70" i="3" l="1"/>
  <c r="S66" i="3"/>
  <c r="S69" i="3" l="1"/>
  <c r="R69" i="3"/>
  <c r="S67" i="3"/>
  <c r="R67" i="3"/>
  <c r="R65" i="3"/>
  <c r="S65" i="3"/>
  <c r="K186" i="5" l="1"/>
  <c r="J102" i="5"/>
  <c r="I186" i="5"/>
  <c r="J96" i="5"/>
  <c r="O30" i="1"/>
  <c r="K185" i="5" l="1"/>
  <c r="I102" i="5"/>
  <c r="I185" i="5"/>
  <c r="I96" i="5"/>
  <c r="H81" i="5" l="1"/>
  <c r="K30" i="1" l="1"/>
  <c r="K4" i="2" l="1"/>
  <c r="L4" i="2"/>
  <c r="K7" i="2"/>
  <c r="K10" i="2"/>
  <c r="L10" i="2" s="1"/>
  <c r="K13" i="2"/>
  <c r="K16" i="2"/>
  <c r="L16" i="2" s="1"/>
  <c r="K11" i="2" l="1"/>
  <c r="K5" i="2"/>
  <c r="L13" i="2"/>
  <c r="L14" i="2" s="1"/>
  <c r="L7" i="2"/>
  <c r="K8" i="2" s="1"/>
  <c r="L11" i="2"/>
  <c r="L5" i="2"/>
  <c r="K14" i="2" l="1"/>
  <c r="L8" i="2"/>
  <c r="I4" i="2" l="1"/>
  <c r="I7" i="2"/>
  <c r="I10" i="2"/>
  <c r="J10" i="2"/>
  <c r="I13" i="2"/>
  <c r="J13" i="2" s="1"/>
  <c r="I16" i="2"/>
  <c r="J16" i="2" s="1"/>
  <c r="I19" i="2"/>
  <c r="I22" i="2"/>
  <c r="J22" i="2"/>
  <c r="I25" i="2"/>
  <c r="J25" i="2" s="1"/>
  <c r="I28" i="2"/>
  <c r="J28" i="2" s="1"/>
  <c r="I31" i="2"/>
  <c r="I20" i="2" l="1"/>
  <c r="I29" i="2"/>
  <c r="I23" i="2"/>
  <c r="I17" i="2"/>
  <c r="I11" i="2"/>
  <c r="J31" i="2"/>
  <c r="I32" i="2" s="1"/>
  <c r="J19" i="2"/>
  <c r="J20" i="2" s="1"/>
  <c r="J7" i="2"/>
  <c r="I8" i="2" s="1"/>
  <c r="I26" i="2"/>
  <c r="I14" i="2"/>
  <c r="J4" i="2"/>
  <c r="I5" i="2" s="1"/>
  <c r="J29" i="2"/>
  <c r="J26" i="2"/>
  <c r="J23" i="2"/>
  <c r="J17" i="2"/>
  <c r="J14" i="2"/>
  <c r="J11" i="2"/>
  <c r="J5" i="2" l="1"/>
  <c r="J8" i="2"/>
  <c r="J32" i="2"/>
  <c r="F96" i="5" l="1"/>
  <c r="H52" i="2"/>
  <c r="G31" i="1" l="1"/>
  <c r="E31" i="1"/>
  <c r="C31" i="1"/>
  <c r="O180" i="5" l="1"/>
  <c r="C180" i="5"/>
  <c r="F74" i="5"/>
  <c r="G48" i="2"/>
  <c r="E48" i="2"/>
  <c r="C48" i="2"/>
  <c r="D48" i="2" s="1"/>
  <c r="F48" i="2" s="1"/>
  <c r="Y45" i="2"/>
  <c r="W45" i="2"/>
  <c r="U45" i="2"/>
  <c r="S45" i="2"/>
  <c r="Q45" i="2"/>
  <c r="O45" i="2"/>
  <c r="M45" i="2"/>
  <c r="K45" i="2"/>
  <c r="I45" i="2"/>
  <c r="G45" i="2"/>
  <c r="E45" i="2"/>
  <c r="C45" i="2"/>
  <c r="D45" i="2" s="1"/>
  <c r="F45" i="2" s="1"/>
  <c r="Y42" i="2"/>
  <c r="Y48" i="2" s="1"/>
  <c r="W42" i="2"/>
  <c r="W48" i="2" s="1"/>
  <c r="U42" i="2"/>
  <c r="U48" i="2" s="1"/>
  <c r="S42" i="2"/>
  <c r="S48" i="2" s="1"/>
  <c r="Q42" i="2"/>
  <c r="Q48" i="2" s="1"/>
  <c r="O42" i="2"/>
  <c r="O48" i="2" s="1"/>
  <c r="M42" i="2"/>
  <c r="M48" i="2" s="1"/>
  <c r="K42" i="2"/>
  <c r="K48" i="2" s="1"/>
  <c r="I42" i="2"/>
  <c r="I48" i="2" s="1"/>
  <c r="G42" i="2"/>
  <c r="E42" i="2"/>
  <c r="C42" i="2"/>
  <c r="D42" i="2" s="1"/>
  <c r="F42" i="2" s="1"/>
  <c r="C4" i="2"/>
  <c r="D4" i="2" s="1"/>
  <c r="E4" i="2"/>
  <c r="F4" i="2" s="1"/>
  <c r="G4" i="2"/>
  <c r="H4" i="2" s="1"/>
  <c r="M4" i="2"/>
  <c r="N4" i="2" s="1"/>
  <c r="O4" i="2"/>
  <c r="P4" i="2" s="1"/>
  <c r="Q4" i="2"/>
  <c r="R4" i="2" s="1"/>
  <c r="S4" i="2"/>
  <c r="T4" i="2" s="1"/>
  <c r="U4" i="2"/>
  <c r="V4" i="2" s="1"/>
  <c r="W4" i="2"/>
  <c r="X4" i="2" s="1"/>
  <c r="Y4" i="2"/>
  <c r="Z4" i="2" s="1"/>
  <c r="D52" i="2"/>
  <c r="F52" i="2" s="1"/>
  <c r="J52" i="2" s="1"/>
  <c r="L52" i="2" l="1"/>
  <c r="N52" i="2" s="1"/>
  <c r="P52" i="2" s="1"/>
  <c r="R52" i="2" s="1"/>
  <c r="T52" i="2" s="1"/>
  <c r="V52" i="2" s="1"/>
  <c r="X52" i="2" s="1"/>
  <c r="Z52" i="2" s="1"/>
  <c r="I53" i="2"/>
  <c r="H48" i="2"/>
  <c r="J48" i="2" s="1"/>
  <c r="L48" i="2" s="1"/>
  <c r="N48" i="2" s="1"/>
  <c r="P48" i="2" s="1"/>
  <c r="R48" i="2" s="1"/>
  <c r="T48" i="2" s="1"/>
  <c r="V48" i="2" s="1"/>
  <c r="X48" i="2" s="1"/>
  <c r="Z48" i="2" s="1"/>
  <c r="L45" i="2"/>
  <c r="N45" i="2" s="1"/>
  <c r="P45" i="2" s="1"/>
  <c r="R45" i="2" s="1"/>
  <c r="T45" i="2" s="1"/>
  <c r="V45" i="2" s="1"/>
  <c r="X45" i="2" s="1"/>
  <c r="Z45" i="2" s="1"/>
  <c r="H45" i="2"/>
  <c r="J45" i="2" s="1"/>
  <c r="H42" i="2"/>
  <c r="J42" i="2" s="1"/>
  <c r="L42" i="2" s="1"/>
  <c r="N42" i="2" s="1"/>
  <c r="P42" i="2" s="1"/>
  <c r="R42" i="2" s="1"/>
  <c r="T42" i="2" s="1"/>
  <c r="V42" i="2" s="1"/>
  <c r="X42" i="2" s="1"/>
  <c r="Z42" i="2" s="1"/>
  <c r="Y35" i="1" l="1"/>
  <c r="Y36" i="1"/>
  <c r="O179" i="5" l="1"/>
  <c r="C179" i="5"/>
  <c r="O178" i="5" l="1"/>
  <c r="C178" i="5"/>
  <c r="O177" i="5" l="1"/>
  <c r="C177" i="5"/>
  <c r="O176" i="5" l="1"/>
  <c r="C176" i="5"/>
  <c r="O175" i="5" l="1"/>
  <c r="C175" i="5"/>
  <c r="O174" i="5" l="1"/>
  <c r="C174" i="5"/>
  <c r="O173" i="5" l="1"/>
  <c r="C173" i="5"/>
  <c r="O172" i="5" l="1"/>
  <c r="C172" i="5"/>
  <c r="C171" i="5" l="1"/>
  <c r="O171" i="5"/>
  <c r="G71" i="5" l="1"/>
  <c r="O102" i="5" l="1"/>
  <c r="N102" i="5"/>
  <c r="M102" i="5"/>
  <c r="L102" i="5"/>
  <c r="K102" i="5"/>
  <c r="K187" i="5" s="1"/>
  <c r="H102" i="5"/>
  <c r="K184" i="5" s="1"/>
  <c r="G102" i="5"/>
  <c r="F102" i="5"/>
  <c r="E102" i="5"/>
  <c r="D102" i="5"/>
  <c r="O100" i="5"/>
  <c r="N100" i="5"/>
  <c r="M100" i="5"/>
  <c r="L100" i="5"/>
  <c r="K100" i="5"/>
  <c r="J100" i="5"/>
  <c r="I100" i="5"/>
  <c r="H100" i="5"/>
  <c r="G100" i="5"/>
  <c r="F100" i="5"/>
  <c r="E100" i="5"/>
  <c r="D100" i="5"/>
  <c r="O99" i="5"/>
  <c r="N99" i="5"/>
  <c r="L99" i="5"/>
  <c r="K99" i="5"/>
  <c r="J99" i="5"/>
  <c r="I99" i="5"/>
  <c r="H99" i="5"/>
  <c r="G99" i="5"/>
  <c r="F99" i="5"/>
  <c r="E99" i="5"/>
  <c r="D99" i="5"/>
  <c r="O98" i="5"/>
  <c r="N98" i="5"/>
  <c r="M98" i="5"/>
  <c r="L98" i="5"/>
  <c r="K98" i="5"/>
  <c r="J98" i="5"/>
  <c r="I98" i="5"/>
  <c r="H98" i="5"/>
  <c r="G98" i="5"/>
  <c r="F98" i="5"/>
  <c r="E98" i="5"/>
  <c r="D98" i="5"/>
  <c r="O97" i="5"/>
  <c r="N97" i="5"/>
  <c r="M97" i="5"/>
  <c r="L97" i="5"/>
  <c r="L101" i="5" s="1"/>
  <c r="K97" i="5"/>
  <c r="J97" i="5"/>
  <c r="I97" i="5"/>
  <c r="H97" i="5"/>
  <c r="H101" i="5" s="1"/>
  <c r="J184" i="5" s="1"/>
  <c r="G97" i="5"/>
  <c r="F97" i="5"/>
  <c r="E97" i="5"/>
  <c r="E101" i="5" s="1"/>
  <c r="D97" i="5"/>
  <c r="O96" i="5"/>
  <c r="N96" i="5"/>
  <c r="M96" i="5"/>
  <c r="L96" i="5"/>
  <c r="K96" i="5"/>
  <c r="I187" i="5" s="1"/>
  <c r="H96" i="5"/>
  <c r="I184" i="5" s="1"/>
  <c r="G96" i="5"/>
  <c r="I183" i="5" s="1"/>
  <c r="E96" i="5"/>
  <c r="D96" i="5"/>
  <c r="O94" i="5"/>
  <c r="N94" i="5"/>
  <c r="M94" i="5"/>
  <c r="L94" i="5"/>
  <c r="K94" i="5"/>
  <c r="J94" i="5"/>
  <c r="I94" i="5"/>
  <c r="H94" i="5"/>
  <c r="G94" i="5"/>
  <c r="F94" i="5"/>
  <c r="E94" i="5"/>
  <c r="D94" i="5"/>
  <c r="O93" i="5"/>
  <c r="O95" i="5" s="1"/>
  <c r="N93" i="5"/>
  <c r="N95" i="5" s="1"/>
  <c r="M93" i="5"/>
  <c r="L93" i="5"/>
  <c r="L95" i="5" s="1"/>
  <c r="K93" i="5"/>
  <c r="K95" i="5" s="1"/>
  <c r="H187" i="5" s="1"/>
  <c r="J93" i="5"/>
  <c r="I93" i="5"/>
  <c r="H93" i="5"/>
  <c r="H95" i="5" s="1"/>
  <c r="H184" i="5" s="1"/>
  <c r="G93" i="5"/>
  <c r="G95" i="5" s="1"/>
  <c r="H183" i="5" s="1"/>
  <c r="F93" i="5"/>
  <c r="F95" i="5" s="1"/>
  <c r="E93" i="5"/>
  <c r="E95" i="5" s="1"/>
  <c r="D93" i="5"/>
  <c r="D95" i="5" s="1"/>
  <c r="O91" i="5"/>
  <c r="N91" i="5"/>
  <c r="M91" i="5"/>
  <c r="L91" i="5"/>
  <c r="K91" i="5"/>
  <c r="J91" i="5"/>
  <c r="I91" i="5"/>
  <c r="H91" i="5"/>
  <c r="G91" i="5"/>
  <c r="F91" i="5"/>
  <c r="E91" i="5"/>
  <c r="D91" i="5"/>
  <c r="O90" i="5"/>
  <c r="N90" i="5"/>
  <c r="M90" i="5"/>
  <c r="L90" i="5"/>
  <c r="K90" i="5"/>
  <c r="J90" i="5"/>
  <c r="I90" i="5"/>
  <c r="H90" i="5"/>
  <c r="G90" i="5"/>
  <c r="F90" i="5"/>
  <c r="E90" i="5"/>
  <c r="D90" i="5"/>
  <c r="O89" i="5"/>
  <c r="O92" i="5" s="1"/>
  <c r="N89" i="5"/>
  <c r="N92" i="5" s="1"/>
  <c r="M89" i="5"/>
  <c r="L89" i="5"/>
  <c r="L92" i="5" s="1"/>
  <c r="K89" i="5"/>
  <c r="K92" i="5" s="1"/>
  <c r="G187" i="5" s="1"/>
  <c r="J89" i="5"/>
  <c r="I89" i="5"/>
  <c r="H89" i="5"/>
  <c r="H92" i="5" s="1"/>
  <c r="G184" i="5" s="1"/>
  <c r="G89" i="5"/>
  <c r="G92" i="5" s="1"/>
  <c r="F89" i="5"/>
  <c r="E89" i="5"/>
  <c r="E92" i="5" s="1"/>
  <c r="D89" i="5"/>
  <c r="D92" i="5" s="1"/>
  <c r="O87" i="5"/>
  <c r="N87" i="5"/>
  <c r="M87" i="5"/>
  <c r="L87" i="5"/>
  <c r="K87" i="5"/>
  <c r="J87" i="5"/>
  <c r="I87" i="5"/>
  <c r="H87" i="5"/>
  <c r="G87" i="5"/>
  <c r="F87" i="5"/>
  <c r="E87" i="5"/>
  <c r="D87" i="5"/>
  <c r="O86" i="5"/>
  <c r="N86" i="5"/>
  <c r="M86" i="5"/>
  <c r="L86" i="5"/>
  <c r="K86" i="5"/>
  <c r="J86" i="5"/>
  <c r="I86" i="5"/>
  <c r="H86" i="5"/>
  <c r="G86" i="5"/>
  <c r="F86" i="5"/>
  <c r="E86" i="5"/>
  <c r="D86" i="5"/>
  <c r="O85" i="5"/>
  <c r="O88" i="5" s="1"/>
  <c r="N85" i="5"/>
  <c r="M85" i="5"/>
  <c r="L85" i="5"/>
  <c r="L88" i="5" s="1"/>
  <c r="K85" i="5"/>
  <c r="K88" i="5" s="1"/>
  <c r="F187" i="5" s="1"/>
  <c r="J85" i="5"/>
  <c r="I85" i="5"/>
  <c r="H85" i="5"/>
  <c r="G85" i="5"/>
  <c r="G88" i="5" s="1"/>
  <c r="F183" i="5" s="1"/>
  <c r="F85" i="5"/>
  <c r="F88" i="5" s="1"/>
  <c r="E85" i="5"/>
  <c r="E88" i="5" s="1"/>
  <c r="D85" i="5"/>
  <c r="D88" i="5" s="1"/>
  <c r="O83" i="5"/>
  <c r="N83" i="5"/>
  <c r="M83" i="5"/>
  <c r="L83" i="5"/>
  <c r="K83" i="5"/>
  <c r="J83" i="5"/>
  <c r="I83" i="5"/>
  <c r="H83" i="5"/>
  <c r="G83" i="5"/>
  <c r="F83" i="5"/>
  <c r="E83" i="5"/>
  <c r="D83" i="5"/>
  <c r="O82" i="5"/>
  <c r="N82" i="5"/>
  <c r="M82" i="5"/>
  <c r="L82" i="5"/>
  <c r="K82" i="5"/>
  <c r="J82" i="5"/>
  <c r="I82" i="5"/>
  <c r="H82" i="5"/>
  <c r="G82" i="5"/>
  <c r="F82" i="5"/>
  <c r="E82" i="5"/>
  <c r="D82" i="5"/>
  <c r="O81" i="5"/>
  <c r="N81" i="5"/>
  <c r="M81" i="5"/>
  <c r="L81" i="5"/>
  <c r="K81" i="5"/>
  <c r="J81" i="5"/>
  <c r="I81" i="5"/>
  <c r="F81" i="5"/>
  <c r="E81" i="5"/>
  <c r="D81" i="5"/>
  <c r="O80" i="5"/>
  <c r="N80" i="5"/>
  <c r="M80" i="5"/>
  <c r="L80" i="5"/>
  <c r="K80" i="5"/>
  <c r="J80" i="5"/>
  <c r="I80" i="5"/>
  <c r="H80" i="5"/>
  <c r="G80" i="5"/>
  <c r="F80" i="5"/>
  <c r="E80" i="5"/>
  <c r="D80" i="5"/>
  <c r="O79" i="5"/>
  <c r="N79" i="5"/>
  <c r="M79" i="5"/>
  <c r="L79" i="5"/>
  <c r="K79" i="5"/>
  <c r="J79" i="5"/>
  <c r="I79" i="5"/>
  <c r="H79" i="5"/>
  <c r="G79" i="5"/>
  <c r="F79" i="5"/>
  <c r="E79" i="5"/>
  <c r="D79" i="5"/>
  <c r="O78" i="5"/>
  <c r="N78" i="5"/>
  <c r="M78" i="5"/>
  <c r="L78" i="5"/>
  <c r="K78" i="5"/>
  <c r="J78" i="5"/>
  <c r="I78" i="5"/>
  <c r="H78" i="5"/>
  <c r="G78" i="5"/>
  <c r="F78" i="5"/>
  <c r="F84" i="5" s="1"/>
  <c r="E78" i="5"/>
  <c r="E84" i="5" s="1"/>
  <c r="D78" i="5"/>
  <c r="O76" i="5"/>
  <c r="N76" i="5"/>
  <c r="M76" i="5"/>
  <c r="L76" i="5"/>
  <c r="K76" i="5"/>
  <c r="J76" i="5"/>
  <c r="I76" i="5"/>
  <c r="H76" i="5"/>
  <c r="G76" i="5"/>
  <c r="F76" i="5"/>
  <c r="E76" i="5"/>
  <c r="D76" i="5"/>
  <c r="O75" i="5"/>
  <c r="N75" i="5"/>
  <c r="M75" i="5"/>
  <c r="L75" i="5"/>
  <c r="K75" i="5"/>
  <c r="J75" i="5"/>
  <c r="I75" i="5"/>
  <c r="H75" i="5"/>
  <c r="G75" i="5"/>
  <c r="F75" i="5"/>
  <c r="E75" i="5"/>
  <c r="D75" i="5"/>
  <c r="O74" i="5"/>
  <c r="N74" i="5"/>
  <c r="M74" i="5"/>
  <c r="L74" i="5"/>
  <c r="K74" i="5"/>
  <c r="J74" i="5"/>
  <c r="I74" i="5"/>
  <c r="H74" i="5"/>
  <c r="G74" i="5"/>
  <c r="E74" i="5"/>
  <c r="D74" i="5"/>
  <c r="O73" i="5"/>
  <c r="N73" i="5"/>
  <c r="M73" i="5"/>
  <c r="L73" i="5"/>
  <c r="K73" i="5"/>
  <c r="J73" i="5"/>
  <c r="I73" i="5"/>
  <c r="H73" i="5"/>
  <c r="G73" i="5"/>
  <c r="F73" i="5"/>
  <c r="E73" i="5"/>
  <c r="D73" i="5"/>
  <c r="O72" i="5"/>
  <c r="N72" i="5"/>
  <c r="M72" i="5"/>
  <c r="L72" i="5"/>
  <c r="K72" i="5"/>
  <c r="J72" i="5"/>
  <c r="I72" i="5"/>
  <c r="H72" i="5"/>
  <c r="G72" i="5"/>
  <c r="F72" i="5"/>
  <c r="E72" i="5"/>
  <c r="D72" i="5"/>
  <c r="O71" i="5"/>
  <c r="N71" i="5"/>
  <c r="M71" i="5"/>
  <c r="L71" i="5"/>
  <c r="K71" i="5"/>
  <c r="J71" i="5"/>
  <c r="I71" i="5"/>
  <c r="H71" i="5"/>
  <c r="F71" i="5"/>
  <c r="E71" i="5"/>
  <c r="D71" i="5"/>
  <c r="M67" i="3"/>
  <c r="L67" i="3"/>
  <c r="K67" i="3"/>
  <c r="J67" i="3"/>
  <c r="I67" i="3"/>
  <c r="H67" i="3"/>
  <c r="G67" i="3"/>
  <c r="F67" i="3"/>
  <c r="G68" i="3" s="1"/>
  <c r="E67" i="3"/>
  <c r="D67" i="3"/>
  <c r="D69" i="3" s="1"/>
  <c r="M65" i="3"/>
  <c r="L65" i="3"/>
  <c r="K65" i="3"/>
  <c r="J65" i="3"/>
  <c r="I65" i="3"/>
  <c r="H65" i="3"/>
  <c r="G65" i="3"/>
  <c r="F65" i="3"/>
  <c r="G66" i="3" s="1"/>
  <c r="E65" i="3"/>
  <c r="D65" i="3"/>
  <c r="E66" i="3" s="1"/>
  <c r="AC64" i="3"/>
  <c r="AB64" i="3"/>
  <c r="AC63" i="3"/>
  <c r="AB63" i="3"/>
  <c r="AC62" i="3"/>
  <c r="AB62" i="3"/>
  <c r="AC61" i="3"/>
  <c r="AB61" i="3"/>
  <c r="AC60" i="3"/>
  <c r="AB60" i="3"/>
  <c r="AC59" i="3"/>
  <c r="AB59" i="3"/>
  <c r="AC58" i="3"/>
  <c r="AB58" i="3"/>
  <c r="AC57" i="3"/>
  <c r="AB57" i="3"/>
  <c r="AC56" i="3"/>
  <c r="AB56" i="3"/>
  <c r="AC55" i="3"/>
  <c r="AB55" i="3"/>
  <c r="AC54" i="3"/>
  <c r="AB54" i="3"/>
  <c r="AC53" i="3"/>
  <c r="AB53" i="3"/>
  <c r="AC52" i="3"/>
  <c r="AB52" i="3"/>
  <c r="AC51" i="3"/>
  <c r="AB51" i="3"/>
  <c r="AC50" i="3"/>
  <c r="AB50" i="3"/>
  <c r="AC49" i="3"/>
  <c r="AB49" i="3"/>
  <c r="AC48" i="3"/>
  <c r="AB48" i="3"/>
  <c r="AC47" i="3"/>
  <c r="AB47" i="3"/>
  <c r="AC46" i="3"/>
  <c r="AB46" i="3"/>
  <c r="AC45" i="3"/>
  <c r="AB45" i="3"/>
  <c r="AC44" i="3"/>
  <c r="AB44" i="3"/>
  <c r="AC43" i="3"/>
  <c r="AB43" i="3"/>
  <c r="AC42" i="3"/>
  <c r="AB42" i="3"/>
  <c r="AC41" i="3"/>
  <c r="AB41" i="3"/>
  <c r="AC40" i="3"/>
  <c r="AB40" i="3"/>
  <c r="AC39" i="3"/>
  <c r="AB39" i="3"/>
  <c r="AC38" i="3"/>
  <c r="AB38" i="3"/>
  <c r="AC37" i="3"/>
  <c r="AB37" i="3"/>
  <c r="AC36" i="3"/>
  <c r="AB36" i="3"/>
  <c r="AC32" i="3"/>
  <c r="AB32" i="3"/>
  <c r="AC31" i="3"/>
  <c r="AB31" i="3"/>
  <c r="AC30" i="3"/>
  <c r="AB30" i="3"/>
  <c r="AC29" i="3"/>
  <c r="AB29" i="3"/>
  <c r="AC28" i="3"/>
  <c r="AB28" i="3"/>
  <c r="AC27" i="3"/>
  <c r="AB27" i="3"/>
  <c r="AC26" i="3"/>
  <c r="AB26" i="3"/>
  <c r="AC25" i="3"/>
  <c r="AB25" i="3"/>
  <c r="AC24" i="3"/>
  <c r="AB24" i="3"/>
  <c r="AC23" i="3"/>
  <c r="AB23" i="3"/>
  <c r="AC22" i="3"/>
  <c r="AB22" i="3"/>
  <c r="AC21" i="3"/>
  <c r="AB21" i="3"/>
  <c r="AC20" i="3"/>
  <c r="AB20" i="3"/>
  <c r="AC19" i="3"/>
  <c r="AB19" i="3"/>
  <c r="AC18" i="3"/>
  <c r="AB18" i="3"/>
  <c r="AC17" i="3"/>
  <c r="AB17" i="3"/>
  <c r="AC16" i="3"/>
  <c r="AB16" i="3"/>
  <c r="AC15" i="3"/>
  <c r="AB15" i="3"/>
  <c r="AC14" i="3"/>
  <c r="AB14" i="3"/>
  <c r="AC13" i="3"/>
  <c r="AB13" i="3"/>
  <c r="AC12" i="3"/>
  <c r="AB12" i="3"/>
  <c r="AC11" i="3"/>
  <c r="AB11" i="3"/>
  <c r="AC10" i="3"/>
  <c r="AB10" i="3"/>
  <c r="AC9" i="3"/>
  <c r="AB9" i="3"/>
  <c r="AC8" i="3"/>
  <c r="AB8" i="3"/>
  <c r="AC7" i="3"/>
  <c r="AB7" i="3"/>
  <c r="AC6" i="3"/>
  <c r="AB6" i="3"/>
  <c r="AC5" i="3"/>
  <c r="AB5" i="3"/>
  <c r="AC4" i="3"/>
  <c r="AB4" i="3"/>
  <c r="AC3" i="3"/>
  <c r="AB3" i="3"/>
  <c r="Y99" i="2"/>
  <c r="W99" i="2"/>
  <c r="U99" i="2"/>
  <c r="S99" i="2"/>
  <c r="Q99" i="2"/>
  <c r="O99" i="2"/>
  <c r="M99" i="2"/>
  <c r="K99" i="2"/>
  <c r="I99" i="2"/>
  <c r="G99" i="2"/>
  <c r="E99" i="2"/>
  <c r="D99" i="2"/>
  <c r="C99" i="2"/>
  <c r="Y97" i="2"/>
  <c r="Z97" i="2" s="1"/>
  <c r="Y98" i="2" s="1"/>
  <c r="W97" i="2"/>
  <c r="U97" i="2"/>
  <c r="S97" i="2"/>
  <c r="Q97" i="2"/>
  <c r="O97" i="2"/>
  <c r="N97" i="2"/>
  <c r="M97" i="2"/>
  <c r="K97" i="2"/>
  <c r="I97" i="2"/>
  <c r="G97" i="2"/>
  <c r="E97" i="2"/>
  <c r="C97" i="2"/>
  <c r="D97" i="2" s="1"/>
  <c r="AA96" i="2"/>
  <c r="Y94" i="2"/>
  <c r="Z94" i="2" s="1"/>
  <c r="W94" i="2"/>
  <c r="U94" i="2"/>
  <c r="S94" i="2"/>
  <c r="Q94" i="2"/>
  <c r="R94" i="2" s="1"/>
  <c r="Q95" i="2" s="1"/>
  <c r="P94" i="2"/>
  <c r="P95" i="2" s="1"/>
  <c r="O94" i="2"/>
  <c r="M94" i="2"/>
  <c r="K94" i="2"/>
  <c r="L94" i="2" s="1"/>
  <c r="L95" i="2" s="1"/>
  <c r="I94" i="2"/>
  <c r="G94" i="2"/>
  <c r="E94" i="2"/>
  <c r="C94" i="2"/>
  <c r="D94" i="2" s="1"/>
  <c r="C95" i="2" s="1"/>
  <c r="AA93" i="2"/>
  <c r="Y91" i="2"/>
  <c r="W91" i="2"/>
  <c r="X91" i="2" s="1"/>
  <c r="W92" i="2" s="1"/>
  <c r="U91" i="2"/>
  <c r="S91" i="2"/>
  <c r="Q91" i="2"/>
  <c r="O91" i="2"/>
  <c r="P91" i="2" s="1"/>
  <c r="M91" i="2"/>
  <c r="K91" i="2"/>
  <c r="I91" i="2"/>
  <c r="G91" i="2"/>
  <c r="E91" i="2"/>
  <c r="C91" i="2"/>
  <c r="D91" i="2" s="1"/>
  <c r="D92" i="2" s="1"/>
  <c r="AA90" i="2"/>
  <c r="Y88" i="2"/>
  <c r="W88" i="2"/>
  <c r="U88" i="2"/>
  <c r="V88" i="2" s="1"/>
  <c r="V89" i="2" s="1"/>
  <c r="S88" i="2"/>
  <c r="Q88" i="2"/>
  <c r="O88" i="2"/>
  <c r="M88" i="2"/>
  <c r="N88" i="2" s="1"/>
  <c r="M89" i="2" s="1"/>
  <c r="K88" i="2"/>
  <c r="I88" i="2"/>
  <c r="G88" i="2"/>
  <c r="E88" i="2"/>
  <c r="C88" i="2"/>
  <c r="D88" i="2" s="1"/>
  <c r="AA87" i="2"/>
  <c r="Y85" i="2"/>
  <c r="W85" i="2"/>
  <c r="U85" i="2"/>
  <c r="S85" i="2"/>
  <c r="Q85" i="2"/>
  <c r="R85" i="2" s="1"/>
  <c r="Q86" i="2" s="1"/>
  <c r="O85" i="2"/>
  <c r="M85" i="2"/>
  <c r="K85" i="2"/>
  <c r="I85" i="2"/>
  <c r="J85" i="2" s="1"/>
  <c r="G85" i="2"/>
  <c r="E85" i="2"/>
  <c r="F85" i="2" s="1"/>
  <c r="C85" i="2"/>
  <c r="D85" i="2" s="1"/>
  <c r="AA84" i="2"/>
  <c r="Y82" i="2"/>
  <c r="W82" i="2"/>
  <c r="U82" i="2"/>
  <c r="S82" i="2"/>
  <c r="Q82" i="2"/>
  <c r="O82" i="2"/>
  <c r="M82" i="2"/>
  <c r="K82" i="2"/>
  <c r="L82" i="2" s="1"/>
  <c r="L83" i="2" s="1"/>
  <c r="I82" i="2"/>
  <c r="G82" i="2"/>
  <c r="E82" i="2"/>
  <c r="F82" i="2" s="1"/>
  <c r="C82" i="2"/>
  <c r="D82" i="2" s="1"/>
  <c r="AA81" i="2"/>
  <c r="Y79" i="2"/>
  <c r="W79" i="2"/>
  <c r="U79" i="2"/>
  <c r="S79" i="2"/>
  <c r="Q79" i="2"/>
  <c r="O79" i="2"/>
  <c r="M79" i="2"/>
  <c r="K79" i="2"/>
  <c r="I79" i="2"/>
  <c r="G79" i="2"/>
  <c r="E79" i="2"/>
  <c r="C79" i="2"/>
  <c r="D79" i="2" s="1"/>
  <c r="AA78" i="2"/>
  <c r="Y76" i="2"/>
  <c r="W76" i="2"/>
  <c r="U76" i="2"/>
  <c r="V76" i="2" s="1"/>
  <c r="V77" i="2" s="1"/>
  <c r="S76" i="2"/>
  <c r="T76" i="2" s="1"/>
  <c r="Q76" i="2"/>
  <c r="R76" i="2" s="1"/>
  <c r="O76" i="2"/>
  <c r="M76" i="2"/>
  <c r="K76" i="2"/>
  <c r="I76" i="2"/>
  <c r="G76" i="2"/>
  <c r="E76" i="2"/>
  <c r="C76" i="2"/>
  <c r="D76" i="2" s="1"/>
  <c r="AA75" i="2"/>
  <c r="Y73" i="2"/>
  <c r="W73" i="2"/>
  <c r="U73" i="2"/>
  <c r="S73" i="2"/>
  <c r="Q73" i="2"/>
  <c r="O73" i="2"/>
  <c r="M73" i="2"/>
  <c r="K73" i="2"/>
  <c r="I73" i="2"/>
  <c r="G73" i="2"/>
  <c r="E73" i="2"/>
  <c r="C73" i="2"/>
  <c r="AA72" i="2"/>
  <c r="Y70" i="2"/>
  <c r="Z70" i="2" s="1"/>
  <c r="W70" i="2"/>
  <c r="U70" i="2"/>
  <c r="V70" i="2" s="1"/>
  <c r="S70" i="2"/>
  <c r="Q70" i="2"/>
  <c r="R70" i="2" s="1"/>
  <c r="Q71" i="2" s="1"/>
  <c r="O70" i="2"/>
  <c r="M70" i="2"/>
  <c r="N70" i="2" s="1"/>
  <c r="K70" i="2"/>
  <c r="I70" i="2"/>
  <c r="G70" i="2"/>
  <c r="E70" i="2"/>
  <c r="C70" i="2"/>
  <c r="D70" i="2" s="1"/>
  <c r="C71" i="2" s="1"/>
  <c r="AA69" i="2"/>
  <c r="Y67" i="2"/>
  <c r="W67" i="2"/>
  <c r="U67" i="2"/>
  <c r="S67" i="2"/>
  <c r="T67" i="2" s="1"/>
  <c r="S68" i="2" s="1"/>
  <c r="Q67" i="2"/>
  <c r="O67" i="2"/>
  <c r="M67" i="2"/>
  <c r="K67" i="2"/>
  <c r="L67" i="2" s="1"/>
  <c r="L68" i="2" s="1"/>
  <c r="I67" i="2"/>
  <c r="G67" i="2"/>
  <c r="E67" i="2"/>
  <c r="C67" i="2"/>
  <c r="D67" i="2" s="1"/>
  <c r="D68" i="2" s="1"/>
  <c r="AA66" i="2"/>
  <c r="Y64" i="2"/>
  <c r="W64" i="2"/>
  <c r="U64" i="2"/>
  <c r="V64" i="2" s="1"/>
  <c r="S64" i="2"/>
  <c r="Q64" i="2"/>
  <c r="O64" i="2"/>
  <c r="M64" i="2"/>
  <c r="K64" i="2"/>
  <c r="I64" i="2"/>
  <c r="G64" i="2"/>
  <c r="E64" i="2"/>
  <c r="C64" i="2"/>
  <c r="D64" i="2" s="1"/>
  <c r="AA63" i="2"/>
  <c r="Y61" i="2"/>
  <c r="W61" i="2"/>
  <c r="X61" i="2" s="1"/>
  <c r="W62" i="2" s="1"/>
  <c r="U61" i="2"/>
  <c r="S61" i="2"/>
  <c r="T61" i="2" s="1"/>
  <c r="Q61" i="2"/>
  <c r="R61" i="2" s="1"/>
  <c r="O61" i="2"/>
  <c r="M61" i="2"/>
  <c r="K61" i="2"/>
  <c r="I61" i="2"/>
  <c r="G61" i="2"/>
  <c r="E61" i="2"/>
  <c r="F61" i="2" s="1"/>
  <c r="C61" i="2"/>
  <c r="D61" i="2" s="1"/>
  <c r="C62" i="2" s="1"/>
  <c r="AA60" i="2"/>
  <c r="Y53" i="2"/>
  <c r="W53" i="2"/>
  <c r="T53" i="2"/>
  <c r="S53" i="2"/>
  <c r="Q53" i="2"/>
  <c r="O53" i="2"/>
  <c r="L53" i="2"/>
  <c r="F53" i="2"/>
  <c r="D53" i="2"/>
  <c r="C53" i="2"/>
  <c r="AA52" i="2"/>
  <c r="Z53" i="2"/>
  <c r="X53" i="2"/>
  <c r="V53" i="2"/>
  <c r="R53" i="2"/>
  <c r="P53" i="2"/>
  <c r="M53" i="2"/>
  <c r="K53" i="2"/>
  <c r="AA51" i="2"/>
  <c r="Y40" i="2"/>
  <c r="Z40" i="2" s="1"/>
  <c r="W40" i="2"/>
  <c r="U40" i="2"/>
  <c r="S40" i="2"/>
  <c r="Q40" i="2"/>
  <c r="O40" i="2"/>
  <c r="M40" i="2"/>
  <c r="K40" i="2"/>
  <c r="I40" i="2"/>
  <c r="G40" i="2"/>
  <c r="E40" i="2"/>
  <c r="F40" i="2" s="1"/>
  <c r="F41" i="2" s="1"/>
  <c r="C40" i="2"/>
  <c r="D40" i="2" s="1"/>
  <c r="AA39" i="2"/>
  <c r="Y37" i="2"/>
  <c r="Z37" i="2" s="1"/>
  <c r="W37" i="2"/>
  <c r="U37" i="2"/>
  <c r="V37" i="2" s="1"/>
  <c r="S37" i="2"/>
  <c r="Q37" i="2"/>
  <c r="R37" i="2" s="1"/>
  <c r="O37" i="2"/>
  <c r="M37" i="2"/>
  <c r="N37" i="2" s="1"/>
  <c r="K37" i="2"/>
  <c r="I37" i="2"/>
  <c r="J37" i="2" s="1"/>
  <c r="G37" i="2"/>
  <c r="E37" i="2"/>
  <c r="C37" i="2"/>
  <c r="D37" i="2" s="1"/>
  <c r="AA36" i="2"/>
  <c r="Y34" i="2"/>
  <c r="W34" i="2"/>
  <c r="U34" i="2"/>
  <c r="S34" i="2"/>
  <c r="T34" i="2" s="1"/>
  <c r="T35" i="2" s="1"/>
  <c r="Q34" i="2"/>
  <c r="O34" i="2"/>
  <c r="M34" i="2"/>
  <c r="K34" i="2"/>
  <c r="L34" i="2" s="1"/>
  <c r="I34" i="2"/>
  <c r="G34" i="2"/>
  <c r="E34" i="2"/>
  <c r="C34" i="2"/>
  <c r="D34" i="2" s="1"/>
  <c r="AA33" i="2"/>
  <c r="Y31" i="2"/>
  <c r="W31" i="2"/>
  <c r="U31" i="2"/>
  <c r="S31" i="2"/>
  <c r="Q31" i="2"/>
  <c r="R31" i="2" s="1"/>
  <c r="R32" i="2" s="1"/>
  <c r="O31" i="2"/>
  <c r="M31" i="2"/>
  <c r="K31" i="2"/>
  <c r="G31" i="2"/>
  <c r="E31" i="2"/>
  <c r="C31" i="2"/>
  <c r="D31" i="2" s="1"/>
  <c r="C32" i="2" s="1"/>
  <c r="AA30" i="2"/>
  <c r="Y28" i="2"/>
  <c r="W28" i="2"/>
  <c r="U28" i="2"/>
  <c r="V28" i="2" s="1"/>
  <c r="S28" i="2"/>
  <c r="Q28" i="2"/>
  <c r="R28" i="2" s="1"/>
  <c r="R29" i="2" s="1"/>
  <c r="O28" i="2"/>
  <c r="M28" i="2"/>
  <c r="N28" i="2" s="1"/>
  <c r="N29" i="2" s="1"/>
  <c r="K28" i="2"/>
  <c r="G28" i="2"/>
  <c r="E28" i="2"/>
  <c r="F28" i="2" s="1"/>
  <c r="C28" i="2"/>
  <c r="D28" i="2" s="1"/>
  <c r="AA27" i="2"/>
  <c r="Y25" i="2"/>
  <c r="W25" i="2"/>
  <c r="U25" i="2"/>
  <c r="S25" i="2"/>
  <c r="Q25" i="2"/>
  <c r="O25" i="2"/>
  <c r="P25" i="2" s="1"/>
  <c r="O26" i="2" s="1"/>
  <c r="M25" i="2"/>
  <c r="K25" i="2"/>
  <c r="G25" i="2"/>
  <c r="E25" i="2"/>
  <c r="C25" i="2"/>
  <c r="D25" i="2" s="1"/>
  <c r="AA24" i="2"/>
  <c r="Y22" i="2"/>
  <c r="W22" i="2"/>
  <c r="X22" i="2" s="1"/>
  <c r="W23" i="2" s="1"/>
  <c r="U22" i="2"/>
  <c r="S22" i="2"/>
  <c r="Q22" i="2"/>
  <c r="O22" i="2"/>
  <c r="P22" i="2" s="1"/>
  <c r="P23" i="2" s="1"/>
  <c r="M22" i="2"/>
  <c r="K22" i="2"/>
  <c r="L22" i="2" s="1"/>
  <c r="L23" i="2" s="1"/>
  <c r="G22" i="2"/>
  <c r="E22" i="2"/>
  <c r="C22" i="2"/>
  <c r="D22" i="2" s="1"/>
  <c r="D23" i="2" s="1"/>
  <c r="AA21" i="2"/>
  <c r="Y19" i="2"/>
  <c r="Z19" i="2" s="1"/>
  <c r="Z20" i="2" s="1"/>
  <c r="W19" i="2"/>
  <c r="U19" i="2"/>
  <c r="S19" i="2"/>
  <c r="Q19" i="2"/>
  <c r="O19" i="2"/>
  <c r="M19" i="2"/>
  <c r="K19" i="2"/>
  <c r="G19" i="2"/>
  <c r="E19" i="2"/>
  <c r="C19" i="2"/>
  <c r="D19" i="2" s="1"/>
  <c r="AA18" i="2"/>
  <c r="Y16" i="2"/>
  <c r="W16" i="2"/>
  <c r="U16" i="2"/>
  <c r="S16" i="2"/>
  <c r="Q16" i="2"/>
  <c r="R16" i="2" s="1"/>
  <c r="R17" i="2" s="1"/>
  <c r="O16" i="2"/>
  <c r="M16" i="2"/>
  <c r="G16" i="2"/>
  <c r="E16" i="2"/>
  <c r="C16" i="2"/>
  <c r="D16" i="2" s="1"/>
  <c r="AA15" i="2"/>
  <c r="Y13" i="2"/>
  <c r="Z13" i="2" s="1"/>
  <c r="Y14" i="2" s="1"/>
  <c r="W13" i="2"/>
  <c r="X13" i="2" s="1"/>
  <c r="X14" i="2" s="1"/>
  <c r="U13" i="2"/>
  <c r="V13" i="2" s="1"/>
  <c r="S13" i="2"/>
  <c r="T13" i="2" s="1"/>
  <c r="Q13" i="2"/>
  <c r="O13" i="2"/>
  <c r="P13" i="2" s="1"/>
  <c r="P14" i="2" s="1"/>
  <c r="M13" i="2"/>
  <c r="N13" i="2" s="1"/>
  <c r="G13" i="2"/>
  <c r="E13" i="2"/>
  <c r="C13" i="2"/>
  <c r="D13" i="2" s="1"/>
  <c r="AA12" i="2"/>
  <c r="Y10" i="2"/>
  <c r="W10" i="2"/>
  <c r="U10" i="2"/>
  <c r="S10" i="2"/>
  <c r="Q10" i="2"/>
  <c r="O10" i="2"/>
  <c r="M10" i="2"/>
  <c r="G10" i="2"/>
  <c r="E10" i="2"/>
  <c r="C10" i="2"/>
  <c r="D10" i="2" s="1"/>
  <c r="D11" i="2" s="1"/>
  <c r="AA9" i="2"/>
  <c r="Y7" i="2"/>
  <c r="W7" i="2"/>
  <c r="U7" i="2"/>
  <c r="V7" i="2" s="1"/>
  <c r="V8" i="2" s="1"/>
  <c r="S7" i="2"/>
  <c r="Q7" i="2"/>
  <c r="R7" i="2" s="1"/>
  <c r="O7" i="2"/>
  <c r="M7" i="2"/>
  <c r="G7" i="2"/>
  <c r="E7" i="2"/>
  <c r="C7" i="2"/>
  <c r="D7" i="2" s="1"/>
  <c r="AA6" i="2"/>
  <c r="Y5" i="2"/>
  <c r="AA3" i="2"/>
  <c r="Y47" i="1"/>
  <c r="AT44" i="1" s="1"/>
  <c r="W47" i="1"/>
  <c r="U47" i="1"/>
  <c r="AR44" i="1" s="1"/>
  <c r="S47" i="1"/>
  <c r="S30" i="1" s="1"/>
  <c r="AQ44" i="1" s="1"/>
  <c r="Q47" i="1"/>
  <c r="O47" i="1"/>
  <c r="M47" i="1"/>
  <c r="K47" i="1"/>
  <c r="I47" i="1"/>
  <c r="G47" i="1"/>
  <c r="E47" i="1"/>
  <c r="C47" i="1"/>
  <c r="AA46" i="1"/>
  <c r="AA45" i="1"/>
  <c r="AA44" i="1"/>
  <c r="AA43" i="1"/>
  <c r="S38" i="1"/>
  <c r="M38" i="1"/>
  <c r="G38" i="1"/>
  <c r="S37" i="1"/>
  <c r="M37" i="1"/>
  <c r="G37" i="1"/>
  <c r="S36" i="1"/>
  <c r="M36" i="1"/>
  <c r="G36" i="1"/>
  <c r="S35" i="1"/>
  <c r="M35" i="1"/>
  <c r="G35" i="1"/>
  <c r="Y34" i="1"/>
  <c r="S34" i="1"/>
  <c r="M34" i="1"/>
  <c r="G34" i="1"/>
  <c r="Y33" i="1"/>
  <c r="S33" i="1"/>
  <c r="M33" i="1"/>
  <c r="Y31" i="1"/>
  <c r="Q31" i="1"/>
  <c r="O31" i="1"/>
  <c r="M31" i="1"/>
  <c r="K31" i="1"/>
  <c r="I31" i="1"/>
  <c r="AA29" i="1"/>
  <c r="AA28" i="1"/>
  <c r="U31" i="1" l="1"/>
  <c r="S31" i="1"/>
  <c r="AA30" i="1"/>
  <c r="W31" i="1"/>
  <c r="Z28" i="2"/>
  <c r="Y29" i="2" s="1"/>
  <c r="Y8" i="2"/>
  <c r="Z7" i="2"/>
  <c r="Z8" i="2" s="1"/>
  <c r="Y20" i="2"/>
  <c r="X92" i="2"/>
  <c r="W100" i="2"/>
  <c r="W46" i="2" s="1"/>
  <c r="X46" i="2" s="1"/>
  <c r="W47" i="2" s="1"/>
  <c r="X71" i="2"/>
  <c r="N101" i="5"/>
  <c r="M101" i="5"/>
  <c r="M103" i="5" s="1"/>
  <c r="J189" i="5"/>
  <c r="U100" i="2"/>
  <c r="U46" i="2" s="1"/>
  <c r="V94" i="2"/>
  <c r="U95" i="2" s="1"/>
  <c r="S71" i="2"/>
  <c r="L77" i="5"/>
  <c r="I84" i="5"/>
  <c r="E185" i="5"/>
  <c r="J186" i="5"/>
  <c r="J101" i="5"/>
  <c r="D77" i="5"/>
  <c r="M77" i="5"/>
  <c r="D186" i="5"/>
  <c r="J77" i="5"/>
  <c r="F185" i="5"/>
  <c r="I88" i="5"/>
  <c r="I92" i="5"/>
  <c r="G185" i="5"/>
  <c r="F186" i="5"/>
  <c r="J88" i="5"/>
  <c r="J92" i="5"/>
  <c r="G186" i="5"/>
  <c r="H186" i="5"/>
  <c r="J95" i="5"/>
  <c r="J185" i="5"/>
  <c r="I101" i="5"/>
  <c r="D185" i="5"/>
  <c r="E186" i="5"/>
  <c r="J84" i="5"/>
  <c r="J103" i="5" s="1"/>
  <c r="I95" i="5"/>
  <c r="H185" i="5"/>
  <c r="Q17" i="2"/>
  <c r="Q32" i="2"/>
  <c r="Q62" i="2"/>
  <c r="O83" i="2"/>
  <c r="O11" i="2"/>
  <c r="P10" i="2"/>
  <c r="P11" i="2" s="1"/>
  <c r="I77" i="5"/>
  <c r="M29" i="2"/>
  <c r="N7" i="2"/>
  <c r="N8" i="2" s="1"/>
  <c r="N98" i="2"/>
  <c r="H88" i="5"/>
  <c r="F184" i="5" s="1"/>
  <c r="K100" i="2"/>
  <c r="K46" i="2" s="1"/>
  <c r="L46" i="2" s="1"/>
  <c r="H77" i="5"/>
  <c r="D184" i="5" s="1"/>
  <c r="L69" i="3"/>
  <c r="K23" i="2"/>
  <c r="G183" i="5"/>
  <c r="G84" i="5"/>
  <c r="E183" i="5" s="1"/>
  <c r="O84" i="5"/>
  <c r="K77" i="5"/>
  <c r="D187" i="5" s="1"/>
  <c r="O77" i="5"/>
  <c r="D84" i="5"/>
  <c r="H84" i="5"/>
  <c r="L84" i="5"/>
  <c r="K84" i="5"/>
  <c r="E187" i="5" s="1"/>
  <c r="K183" i="5"/>
  <c r="J88" i="2"/>
  <c r="I89" i="2" s="1"/>
  <c r="G77" i="5"/>
  <c r="I71" i="2"/>
  <c r="K66" i="3"/>
  <c r="F101" i="5"/>
  <c r="I68" i="3"/>
  <c r="F92" i="5"/>
  <c r="F77" i="5"/>
  <c r="E77" i="5"/>
  <c r="E103" i="5" s="1"/>
  <c r="F25" i="2"/>
  <c r="H25" i="2" s="1"/>
  <c r="G26" i="2" s="1"/>
  <c r="G69" i="3"/>
  <c r="D35" i="2"/>
  <c r="C35" i="2"/>
  <c r="F99" i="2"/>
  <c r="H99" i="2" s="1"/>
  <c r="J99" i="2" s="1"/>
  <c r="L99" i="2" s="1"/>
  <c r="N99" i="2" s="1"/>
  <c r="P99" i="2" s="1"/>
  <c r="R99" i="2" s="1"/>
  <c r="T99" i="2" s="1"/>
  <c r="V99" i="2" s="1"/>
  <c r="X99" i="2" s="1"/>
  <c r="Z99" i="2" s="1"/>
  <c r="AA99" i="2" s="1"/>
  <c r="AA53" i="2"/>
  <c r="C83" i="2"/>
  <c r="D83" i="2"/>
  <c r="J86" i="2"/>
  <c r="T91" i="2"/>
  <c r="T92" i="2" s="1"/>
  <c r="P79" i="2"/>
  <c r="O80" i="2" s="1"/>
  <c r="P82" i="2"/>
  <c r="P83" i="2"/>
  <c r="C92" i="2"/>
  <c r="I86" i="2"/>
  <c r="G101" i="5"/>
  <c r="J183" i="5" s="1"/>
  <c r="T82" i="2"/>
  <c r="T83" i="2" s="1"/>
  <c r="J97" i="2"/>
  <c r="I98" i="2" s="1"/>
  <c r="D101" i="5"/>
  <c r="L79" i="2"/>
  <c r="L80" i="2" s="1"/>
  <c r="H82" i="2"/>
  <c r="H83" i="2" s="1"/>
  <c r="Z85" i="2"/>
  <c r="Z86" i="2" s="1"/>
  <c r="J94" i="2"/>
  <c r="I95" i="2" s="1"/>
  <c r="C14" i="2"/>
  <c r="D14" i="2"/>
  <c r="C26" i="2"/>
  <c r="D26" i="2"/>
  <c r="C38" i="2"/>
  <c r="D38" i="2"/>
  <c r="E29" i="2"/>
  <c r="T62" i="2"/>
  <c r="Z16" i="2"/>
  <c r="Z17" i="2" s="1"/>
  <c r="J70" i="2"/>
  <c r="T70" i="2"/>
  <c r="H69" i="3"/>
  <c r="T10" i="2"/>
  <c r="T11" i="2" s="1"/>
  <c r="C11" i="2"/>
  <c r="P34" i="2"/>
  <c r="P35" i="2" s="1"/>
  <c r="J61" i="2"/>
  <c r="I62" i="2" s="1"/>
  <c r="Z61" i="2"/>
  <c r="Z62" i="2" s="1"/>
  <c r="U65" i="2"/>
  <c r="Z76" i="2"/>
  <c r="Y77" i="2" s="1"/>
  <c r="M68" i="3"/>
  <c r="E68" i="3"/>
  <c r="N16" i="2"/>
  <c r="N17" i="2" s="1"/>
  <c r="T25" i="2"/>
  <c r="S26" i="2" s="1"/>
  <c r="X70" i="2"/>
  <c r="W71" i="2" s="1"/>
  <c r="T71" i="2"/>
  <c r="N73" i="2"/>
  <c r="N74" i="2" s="1"/>
  <c r="S43" i="2"/>
  <c r="T43" i="2" s="1"/>
  <c r="S44" i="2" s="1"/>
  <c r="C43" i="2"/>
  <c r="D43" i="2" s="1"/>
  <c r="C44" i="2" s="1"/>
  <c r="H61" i="2"/>
  <c r="H62" i="2" s="1"/>
  <c r="K69" i="3"/>
  <c r="Z5" i="2"/>
  <c r="Z14" i="2"/>
  <c r="Z31" i="2"/>
  <c r="Z32" i="2" s="1"/>
  <c r="Z73" i="2"/>
  <c r="Z74" i="2" s="1"/>
  <c r="Z88" i="2"/>
  <c r="Z89" i="2" s="1"/>
  <c r="Z98" i="2"/>
  <c r="Y43" i="2"/>
  <c r="Y95" i="2"/>
  <c r="Y41" i="2"/>
  <c r="Z41" i="2"/>
  <c r="Z71" i="2"/>
  <c r="Z95" i="2"/>
  <c r="X95" i="2"/>
  <c r="X10" i="2"/>
  <c r="X11" i="2" s="1"/>
  <c r="X23" i="2"/>
  <c r="X37" i="2"/>
  <c r="X38" i="2" s="1"/>
  <c r="W43" i="2"/>
  <c r="X25" i="2"/>
  <c r="X26" i="2" s="1"/>
  <c r="X62" i="2"/>
  <c r="X79" i="2"/>
  <c r="W80" i="2" s="1"/>
  <c r="X82" i="2"/>
  <c r="W83" i="2" s="1"/>
  <c r="X94" i="2"/>
  <c r="W14" i="2"/>
  <c r="X19" i="2"/>
  <c r="X20" i="2" s="1"/>
  <c r="X34" i="2"/>
  <c r="X35" i="2" s="1"/>
  <c r="X76" i="2"/>
  <c r="W77" i="2" s="1"/>
  <c r="W95" i="2"/>
  <c r="U53" i="2"/>
  <c r="V29" i="2"/>
  <c r="U29" i="2"/>
  <c r="V32" i="2"/>
  <c r="U5" i="2"/>
  <c r="U8" i="2"/>
  <c r="U89" i="2"/>
  <c r="V19" i="2"/>
  <c r="V20" i="2" s="1"/>
  <c r="V31" i="2"/>
  <c r="U32" i="2" s="1"/>
  <c r="V73" i="2"/>
  <c r="V74" i="2" s="1"/>
  <c r="U77" i="2"/>
  <c r="V85" i="2"/>
  <c r="U86" i="2" s="1"/>
  <c r="V16" i="2"/>
  <c r="U17" i="2" s="1"/>
  <c r="U43" i="2"/>
  <c r="V61" i="2"/>
  <c r="U62" i="2" s="1"/>
  <c r="V65" i="2"/>
  <c r="V5" i="2"/>
  <c r="V14" i="2"/>
  <c r="V40" i="2"/>
  <c r="V41" i="2" s="1"/>
  <c r="V97" i="2"/>
  <c r="V98" i="2" s="1"/>
  <c r="S35" i="2"/>
  <c r="S14" i="2"/>
  <c r="T14" i="2"/>
  <c r="T22" i="2"/>
  <c r="T23" i="2" s="1"/>
  <c r="S100" i="2"/>
  <c r="T100" i="2" s="1"/>
  <c r="T68" i="2"/>
  <c r="T79" i="2"/>
  <c r="T80" i="2" s="1"/>
  <c r="T77" i="2"/>
  <c r="T19" i="2"/>
  <c r="T20" i="2" s="1"/>
  <c r="T94" i="2"/>
  <c r="S95" i="2" s="1"/>
  <c r="T95" i="2"/>
  <c r="T37" i="2"/>
  <c r="T38" i="2" s="1"/>
  <c r="S62" i="2"/>
  <c r="R77" i="2"/>
  <c r="Q77" i="2"/>
  <c r="R5" i="2"/>
  <c r="Q5" i="2"/>
  <c r="Q29" i="2"/>
  <c r="Q100" i="2"/>
  <c r="Q46" i="2" s="1"/>
  <c r="R46" i="2" s="1"/>
  <c r="Q47" i="2" s="1"/>
  <c r="R8" i="2"/>
  <c r="R73" i="2"/>
  <c r="Q74" i="2" s="1"/>
  <c r="R13" i="2"/>
  <c r="Q14" i="2" s="1"/>
  <c r="R19" i="2"/>
  <c r="R20" i="2" s="1"/>
  <c r="Q43" i="2"/>
  <c r="R43" i="2" s="1"/>
  <c r="Q41" i="2"/>
  <c r="R86" i="2"/>
  <c r="R88" i="2"/>
  <c r="Q89" i="2" s="1"/>
  <c r="R95" i="2"/>
  <c r="Q8" i="2"/>
  <c r="R64" i="2"/>
  <c r="Q65" i="2" s="1"/>
  <c r="K101" i="5"/>
  <c r="J187" i="5" s="1"/>
  <c r="R40" i="2"/>
  <c r="R41" i="2"/>
  <c r="R62" i="2"/>
  <c r="R71" i="2"/>
  <c r="R97" i="2"/>
  <c r="R98" i="2" s="1"/>
  <c r="AC65" i="3"/>
  <c r="P26" i="2"/>
  <c r="O100" i="2"/>
  <c r="O46" i="2" s="1"/>
  <c r="P19" i="2"/>
  <c r="O20" i="2" s="1"/>
  <c r="P37" i="2"/>
  <c r="P38" i="2" s="1"/>
  <c r="P61" i="2"/>
  <c r="P62" i="2" s="1"/>
  <c r="O62" i="2"/>
  <c r="P70" i="2"/>
  <c r="P71" i="2" s="1"/>
  <c r="O92" i="2"/>
  <c r="O95" i="2"/>
  <c r="O14" i="2"/>
  <c r="O23" i="2"/>
  <c r="P92" i="2"/>
  <c r="P41" i="2"/>
  <c r="O43" i="2"/>
  <c r="P76" i="2"/>
  <c r="P77" i="2" s="1"/>
  <c r="N53" i="2"/>
  <c r="M43" i="2"/>
  <c r="N43" i="2" s="1"/>
  <c r="M44" i="2" s="1"/>
  <c r="N94" i="2"/>
  <c r="N95" i="2" s="1"/>
  <c r="M5" i="2"/>
  <c r="N14" i="2"/>
  <c r="N31" i="2"/>
  <c r="M32" i="2" s="1"/>
  <c r="N85" i="2"/>
  <c r="N86" i="2" s="1"/>
  <c r="N89" i="2"/>
  <c r="N19" i="2"/>
  <c r="N20" i="2" s="1"/>
  <c r="N40" i="2"/>
  <c r="N41" i="2" s="1"/>
  <c r="N61" i="2"/>
  <c r="M62" i="2" s="1"/>
  <c r="N76" i="2"/>
  <c r="M77" i="2" s="1"/>
  <c r="N71" i="2"/>
  <c r="M98" i="2"/>
  <c r="K35" i="2"/>
  <c r="K83" i="2"/>
  <c r="L19" i="2"/>
  <c r="L20" i="2" s="1"/>
  <c r="L25" i="2"/>
  <c r="L26" i="2" s="1"/>
  <c r="L35" i="2"/>
  <c r="L61" i="2"/>
  <c r="K62" i="2" s="1"/>
  <c r="L70" i="2"/>
  <c r="K71" i="2" s="1"/>
  <c r="L76" i="2"/>
  <c r="L77" i="2" s="1"/>
  <c r="L91" i="2"/>
  <c r="K92" i="2" s="1"/>
  <c r="K95" i="2"/>
  <c r="K43" i="2"/>
  <c r="L43" i="2" s="1"/>
  <c r="L44" i="2" s="1"/>
  <c r="L37" i="2"/>
  <c r="L38" i="2" s="1"/>
  <c r="K68" i="2"/>
  <c r="M66" i="3"/>
  <c r="J53" i="2"/>
  <c r="AA47" i="1"/>
  <c r="J73" i="2"/>
  <c r="J74" i="2" s="1"/>
  <c r="I43" i="2"/>
  <c r="J43" i="2" s="1"/>
  <c r="I74" i="2"/>
  <c r="AC67" i="3"/>
  <c r="J64" i="2"/>
  <c r="I65" i="2" s="1"/>
  <c r="J76" i="2"/>
  <c r="I77" i="2" s="1"/>
  <c r="J40" i="2"/>
  <c r="J71" i="2"/>
  <c r="F19" i="2"/>
  <c r="D20" i="2"/>
  <c r="C20" i="2"/>
  <c r="X5" i="2"/>
  <c r="W5" i="2"/>
  <c r="P5" i="2"/>
  <c r="O5" i="2"/>
  <c r="F7" i="2"/>
  <c r="D8" i="2"/>
  <c r="F10" i="2"/>
  <c r="H10" i="2" s="1"/>
  <c r="V10" i="2"/>
  <c r="V11" i="2" s="1"/>
  <c r="F16" i="2"/>
  <c r="L17" i="2"/>
  <c r="R22" i="2"/>
  <c r="Q23" i="2" s="1"/>
  <c r="H28" i="2"/>
  <c r="H29" i="2" s="1"/>
  <c r="X28" i="2"/>
  <c r="X29" i="2" s="1"/>
  <c r="N34" i="2"/>
  <c r="M35" i="2" s="1"/>
  <c r="E41" i="2"/>
  <c r="F64" i="2"/>
  <c r="E65" i="2" s="1"/>
  <c r="R67" i="2"/>
  <c r="Q68" i="2" s="1"/>
  <c r="X67" i="2"/>
  <c r="X68" i="2" s="1"/>
  <c r="F76" i="2"/>
  <c r="D77" i="2"/>
  <c r="C77" i="2"/>
  <c r="J82" i="2"/>
  <c r="I83" i="2" s="1"/>
  <c r="Y83" i="2"/>
  <c r="Z82" i="2"/>
  <c r="Z83" i="2" s="1"/>
  <c r="H85" i="2"/>
  <c r="H86" i="2" s="1"/>
  <c r="X85" i="2"/>
  <c r="W86" i="2" s="1"/>
  <c r="E95" i="2"/>
  <c r="F94" i="2"/>
  <c r="H94" i="2" s="1"/>
  <c r="H95" i="2" s="1"/>
  <c r="AA31" i="1"/>
  <c r="Y37" i="1" s="1"/>
  <c r="R10" i="2"/>
  <c r="Q11" i="2" s="1"/>
  <c r="F13" i="2"/>
  <c r="U14" i="2"/>
  <c r="H16" i="2"/>
  <c r="H17" i="2" s="1"/>
  <c r="X16" i="2"/>
  <c r="X17" i="2" s="1"/>
  <c r="N22" i="2"/>
  <c r="M23" i="2" s="1"/>
  <c r="D29" i="2"/>
  <c r="C29" i="2"/>
  <c r="T28" i="2"/>
  <c r="T29" i="2" s="1"/>
  <c r="F29" i="2"/>
  <c r="H31" i="2"/>
  <c r="H32" i="2" s="1"/>
  <c r="L31" i="2"/>
  <c r="L32" i="2" s="1"/>
  <c r="P31" i="2"/>
  <c r="O32" i="2" s="1"/>
  <c r="T31" i="2"/>
  <c r="T32" i="2" s="1"/>
  <c r="X31" i="2"/>
  <c r="X32" i="2" s="1"/>
  <c r="J34" i="2"/>
  <c r="J35" i="2" s="1"/>
  <c r="Y35" i="2"/>
  <c r="Z34" i="2"/>
  <c r="Z35" i="2" s="1"/>
  <c r="I38" i="2"/>
  <c r="J38" i="2"/>
  <c r="N38" i="2"/>
  <c r="M38" i="2"/>
  <c r="Q38" i="2"/>
  <c r="R38" i="2"/>
  <c r="V38" i="2"/>
  <c r="U38" i="2"/>
  <c r="Y38" i="2"/>
  <c r="Z38" i="2"/>
  <c r="G53" i="2"/>
  <c r="H53" i="2"/>
  <c r="G62" i="2"/>
  <c r="F65" i="2"/>
  <c r="F67" i="2"/>
  <c r="F68" i="2" s="1"/>
  <c r="V82" i="2"/>
  <c r="U83" i="2" s="1"/>
  <c r="N10" i="2"/>
  <c r="N11" i="2" s="1"/>
  <c r="D17" i="2"/>
  <c r="C17" i="2"/>
  <c r="T16" i="2"/>
  <c r="S17" i="2" s="1"/>
  <c r="Z22" i="2"/>
  <c r="Z23" i="2" s="1"/>
  <c r="P29" i="2"/>
  <c r="P28" i="2"/>
  <c r="O29" i="2" s="1"/>
  <c r="F31" i="2"/>
  <c r="D32" i="2"/>
  <c r="F34" i="2"/>
  <c r="H34" i="2" s="1"/>
  <c r="V34" i="2"/>
  <c r="V35" i="2" s="1"/>
  <c r="D41" i="2"/>
  <c r="C41" i="2"/>
  <c r="G43" i="2"/>
  <c r="V46" i="2"/>
  <c r="V47" i="2" s="1"/>
  <c r="R83" i="2"/>
  <c r="R82" i="2"/>
  <c r="Q83" i="2" s="1"/>
  <c r="H97" i="2"/>
  <c r="G98" i="2" s="1"/>
  <c r="X97" i="2"/>
  <c r="X98" i="2" s="1"/>
  <c r="D5" i="2"/>
  <c r="C5" i="2"/>
  <c r="T5" i="2"/>
  <c r="H7" i="2"/>
  <c r="G8" i="2" s="1"/>
  <c r="P7" i="2"/>
  <c r="P8" i="2" s="1"/>
  <c r="T7" i="2"/>
  <c r="T8" i="2" s="1"/>
  <c r="X7" i="2"/>
  <c r="W8" i="2" s="1"/>
  <c r="C8" i="2"/>
  <c r="Z10" i="2"/>
  <c r="Z11" i="2" s="1"/>
  <c r="M14" i="2"/>
  <c r="P16" i="2"/>
  <c r="P17" i="2" s="1"/>
  <c r="F22" i="2"/>
  <c r="H22" i="2" s="1"/>
  <c r="V22" i="2"/>
  <c r="V23" i="2" s="1"/>
  <c r="C23" i="2"/>
  <c r="F26" i="2"/>
  <c r="N25" i="2"/>
  <c r="M26" i="2" s="1"/>
  <c r="R25" i="2"/>
  <c r="R26" i="2" s="1"/>
  <c r="V25" i="2"/>
  <c r="U26" i="2" s="1"/>
  <c r="Z25" i="2"/>
  <c r="Z26" i="2" s="1"/>
  <c r="L28" i="2"/>
  <c r="L29" i="2" s="1"/>
  <c r="R34" i="2"/>
  <c r="Q35" i="2" s="1"/>
  <c r="F37" i="2"/>
  <c r="H37" i="2" s="1"/>
  <c r="E43" i="2"/>
  <c r="X64" i="2"/>
  <c r="W65" i="2" s="1"/>
  <c r="F70" i="2"/>
  <c r="H70" i="2" s="1"/>
  <c r="E71" i="2"/>
  <c r="N82" i="2"/>
  <c r="F88" i="2"/>
  <c r="D89" i="2"/>
  <c r="C89" i="2"/>
  <c r="H67" i="2"/>
  <c r="G68" i="2" s="1"/>
  <c r="Z67" i="2"/>
  <c r="Y68" i="2" s="1"/>
  <c r="Z79" i="2"/>
  <c r="Z80" i="2" s="1"/>
  <c r="T98" i="2"/>
  <c r="S98" i="2"/>
  <c r="T97" i="2"/>
  <c r="H40" i="2"/>
  <c r="H41" i="2" s="1"/>
  <c r="L40" i="2"/>
  <c r="L41" i="2" s="1"/>
  <c r="P40" i="2"/>
  <c r="T40" i="2"/>
  <c r="T41" i="2" s="1"/>
  <c r="X40" i="2"/>
  <c r="X41" i="2" s="1"/>
  <c r="O41" i="2"/>
  <c r="S41" i="2"/>
  <c r="AA42" i="2"/>
  <c r="C100" i="2"/>
  <c r="P100" i="2"/>
  <c r="N64" i="2"/>
  <c r="M65" i="2" s="1"/>
  <c r="T64" i="2"/>
  <c r="T65" i="2" s="1"/>
  <c r="S65" i="2"/>
  <c r="Z64" i="2"/>
  <c r="Z65" i="2" s="1"/>
  <c r="J65" i="2"/>
  <c r="J67" i="2"/>
  <c r="P73" i="2"/>
  <c r="O74" i="2" s="1"/>
  <c r="V79" i="2"/>
  <c r="V80" i="2" s="1"/>
  <c r="C80" i="2"/>
  <c r="P85" i="2"/>
  <c r="P86" i="2" s="1"/>
  <c r="V91" i="2"/>
  <c r="U92" i="2" s="1"/>
  <c r="F97" i="2"/>
  <c r="D98" i="2"/>
  <c r="C98" i="2"/>
  <c r="P98" i="2"/>
  <c r="P97" i="2"/>
  <c r="O98" i="2" s="1"/>
  <c r="H64" i="2"/>
  <c r="G65" i="2" s="1"/>
  <c r="D73" i="2"/>
  <c r="T73" i="2"/>
  <c r="T74" i="2" s="1"/>
  <c r="J79" i="2"/>
  <c r="J80" i="2" s="1"/>
  <c r="F83" i="2"/>
  <c r="E83" i="2"/>
  <c r="G100" i="2"/>
  <c r="E53" i="2"/>
  <c r="D62" i="2"/>
  <c r="C65" i="2"/>
  <c r="P64" i="2"/>
  <c r="O65" i="2" s="1"/>
  <c r="P67" i="2"/>
  <c r="O68" i="2" s="1"/>
  <c r="V67" i="2"/>
  <c r="U68" i="2" s="1"/>
  <c r="C68" i="2"/>
  <c r="V71" i="2"/>
  <c r="U71" i="2"/>
  <c r="M71" i="2"/>
  <c r="Y71" i="2"/>
  <c r="L73" i="2"/>
  <c r="L74" i="2" s="1"/>
  <c r="F79" i="2"/>
  <c r="H79" i="2" s="1"/>
  <c r="R79" i="2"/>
  <c r="Q80" i="2" s="1"/>
  <c r="D80" i="2"/>
  <c r="F86" i="2"/>
  <c r="E86" i="2"/>
  <c r="L85" i="2"/>
  <c r="K86" i="2" s="1"/>
  <c r="F91" i="2"/>
  <c r="H91" i="2" s="1"/>
  <c r="R91" i="2"/>
  <c r="R92" i="2" s="1"/>
  <c r="L97" i="2"/>
  <c r="L98" i="2" s="1"/>
  <c r="I69" i="3"/>
  <c r="M69" i="3"/>
  <c r="N91" i="2"/>
  <c r="M92" i="2" s="1"/>
  <c r="F69" i="3"/>
  <c r="J69" i="3"/>
  <c r="K68" i="3"/>
  <c r="F62" i="2"/>
  <c r="I100" i="2"/>
  <c r="J62" i="2"/>
  <c r="M100" i="2"/>
  <c r="Y100" i="2"/>
  <c r="E62" i="2"/>
  <c r="L64" i="2"/>
  <c r="K65" i="2" s="1"/>
  <c r="N67" i="2"/>
  <c r="M68" i="2" s="1"/>
  <c r="D71" i="2"/>
  <c r="X73" i="2"/>
  <c r="X74" i="2" s="1"/>
  <c r="S77" i="2"/>
  <c r="N79" i="2"/>
  <c r="N80" i="2" s="1"/>
  <c r="D86" i="2"/>
  <c r="C86" i="2"/>
  <c r="T85" i="2"/>
  <c r="S86" i="2" s="1"/>
  <c r="H88" i="2"/>
  <c r="G89" i="2" s="1"/>
  <c r="L88" i="2"/>
  <c r="L89" i="2" s="1"/>
  <c r="P88" i="2"/>
  <c r="P89" i="2" s="1"/>
  <c r="T88" i="2"/>
  <c r="T89" i="2" s="1"/>
  <c r="X88" i="2"/>
  <c r="W89" i="2" s="1"/>
  <c r="J91" i="2"/>
  <c r="J92" i="2" s="1"/>
  <c r="Z91" i="2"/>
  <c r="Z92" i="2" s="1"/>
  <c r="E100" i="2"/>
  <c r="AB65" i="3"/>
  <c r="I66" i="3"/>
  <c r="AB67" i="3"/>
  <c r="E69" i="3"/>
  <c r="E70" i="3" s="1"/>
  <c r="Z68" i="2" l="1"/>
  <c r="Y23" i="2"/>
  <c r="Y17" i="2"/>
  <c r="Y11" i="2"/>
  <c r="Z43" i="2"/>
  <c r="Y44" i="2" s="1"/>
  <c r="Y62" i="2"/>
  <c r="Y32" i="2"/>
  <c r="Z77" i="2"/>
  <c r="Y86" i="2"/>
  <c r="Z29" i="2"/>
  <c r="X77" i="2"/>
  <c r="N103" i="5"/>
  <c r="W41" i="2"/>
  <c r="X86" i="2"/>
  <c r="W29" i="2"/>
  <c r="W68" i="2"/>
  <c r="W38" i="2"/>
  <c r="W49" i="2"/>
  <c r="X49" i="2" s="1"/>
  <c r="X50" i="2" s="1"/>
  <c r="W26" i="2"/>
  <c r="X100" i="2"/>
  <c r="X101" i="2" s="1"/>
  <c r="X65" i="2"/>
  <c r="W32" i="2"/>
  <c r="X89" i="2"/>
  <c r="U49" i="2"/>
  <c r="V100" i="2"/>
  <c r="V101" i="2" s="1"/>
  <c r="U20" i="2"/>
  <c r="V83" i="2"/>
  <c r="V43" i="2"/>
  <c r="V44" i="2" s="1"/>
  <c r="U80" i="2"/>
  <c r="U23" i="2"/>
  <c r="U47" i="2"/>
  <c r="U35" i="2"/>
  <c r="V68" i="2"/>
  <c r="V62" i="2"/>
  <c r="V17" i="2"/>
  <c r="V95" i="2"/>
  <c r="S83" i="2"/>
  <c r="L103" i="5"/>
  <c r="T26" i="2"/>
  <c r="T17" i="2"/>
  <c r="S32" i="2"/>
  <c r="S11" i="2"/>
  <c r="S89" i="2"/>
  <c r="T86" i="2"/>
  <c r="S38" i="2"/>
  <c r="S92" i="2"/>
  <c r="D103" i="5"/>
  <c r="I103" i="5"/>
  <c r="O103" i="5"/>
  <c r="R80" i="2"/>
  <c r="R14" i="2"/>
  <c r="Q26" i="2"/>
  <c r="R100" i="2"/>
  <c r="Q101" i="2" s="1"/>
  <c r="R68" i="2"/>
  <c r="K103" i="5"/>
  <c r="P74" i="2"/>
  <c r="O86" i="2"/>
  <c r="P68" i="2"/>
  <c r="O77" i="2"/>
  <c r="O35" i="2"/>
  <c r="P80" i="2"/>
  <c r="O8" i="2"/>
  <c r="O89" i="2"/>
  <c r="O49" i="2"/>
  <c r="P20" i="2"/>
  <c r="M80" i="2"/>
  <c r="M95" i="2"/>
  <c r="N92" i="2"/>
  <c r="N23" i="2"/>
  <c r="N35" i="2"/>
  <c r="N65" i="2"/>
  <c r="M86" i="2"/>
  <c r="M8" i="2"/>
  <c r="N68" i="2"/>
  <c r="M74" i="2"/>
  <c r="M20" i="2"/>
  <c r="N77" i="2"/>
  <c r="M17" i="2"/>
  <c r="N32" i="2"/>
  <c r="E184" i="5"/>
  <c r="H103" i="5"/>
  <c r="L100" i="2"/>
  <c r="K101" i="2" s="1"/>
  <c r="K98" i="2"/>
  <c r="L86" i="2"/>
  <c r="L92" i="2"/>
  <c r="K29" i="2"/>
  <c r="K32" i="2"/>
  <c r="K80" i="2"/>
  <c r="L47" i="2"/>
  <c r="L65" i="2"/>
  <c r="K47" i="2"/>
  <c r="K74" i="2"/>
  <c r="M70" i="3"/>
  <c r="K41" i="2"/>
  <c r="K20" i="2"/>
  <c r="G103" i="5"/>
  <c r="J98" i="2"/>
  <c r="K70" i="3"/>
  <c r="I80" i="2"/>
  <c r="J95" i="2"/>
  <c r="J89" i="2"/>
  <c r="J77" i="2"/>
  <c r="G83" i="2"/>
  <c r="G95" i="2"/>
  <c r="H68" i="2"/>
  <c r="F103" i="5"/>
  <c r="G29" i="2"/>
  <c r="H26" i="2"/>
  <c r="I70" i="3"/>
  <c r="G32" i="2"/>
  <c r="F38" i="2"/>
  <c r="E68" i="2"/>
  <c r="E80" i="2"/>
  <c r="E38" i="2"/>
  <c r="G70" i="3"/>
  <c r="F80" i="2"/>
  <c r="F95" i="2"/>
  <c r="E26" i="2"/>
  <c r="T44" i="2"/>
  <c r="Q49" i="2"/>
  <c r="R50" i="2" s="1"/>
  <c r="R101" i="2"/>
  <c r="S101" i="2"/>
  <c r="K49" i="2"/>
  <c r="D44" i="2"/>
  <c r="P43" i="2"/>
  <c r="O44" i="2" s="1"/>
  <c r="Y89" i="2"/>
  <c r="Y74" i="2"/>
  <c r="Y92" i="2"/>
  <c r="Y80" i="2"/>
  <c r="Y65" i="2"/>
  <c r="Z44" i="2"/>
  <c r="Y26" i="2"/>
  <c r="W35" i="2"/>
  <c r="W74" i="2"/>
  <c r="W98" i="2"/>
  <c r="W17" i="2"/>
  <c r="X8" i="2"/>
  <c r="X80" i="2"/>
  <c r="W11" i="2"/>
  <c r="W20" i="2"/>
  <c r="X83" i="2"/>
  <c r="X47" i="2"/>
  <c r="X43" i="2"/>
  <c r="W44" i="2" s="1"/>
  <c r="U44" i="2"/>
  <c r="V86" i="2"/>
  <c r="V92" i="2"/>
  <c r="U11" i="2"/>
  <c r="U41" i="2"/>
  <c r="U74" i="2"/>
  <c r="V26" i="2"/>
  <c r="U98" i="2"/>
  <c r="S74" i="2"/>
  <c r="S8" i="2"/>
  <c r="S29" i="2"/>
  <c r="S20" i="2"/>
  <c r="S80" i="2"/>
  <c r="AA85" i="2"/>
  <c r="AA86" i="2" s="1"/>
  <c r="S5" i="2"/>
  <c r="T101" i="2"/>
  <c r="S46" i="2"/>
  <c r="S23" i="2"/>
  <c r="R44" i="2"/>
  <c r="Q44" i="2"/>
  <c r="Q92" i="2"/>
  <c r="R47" i="2"/>
  <c r="R35" i="2"/>
  <c r="R11" i="2"/>
  <c r="R23" i="2"/>
  <c r="Q98" i="2"/>
  <c r="R74" i="2"/>
  <c r="Q20" i="2"/>
  <c r="R89" i="2"/>
  <c r="R65" i="2"/>
  <c r="AC66" i="3"/>
  <c r="P65" i="2"/>
  <c r="P32" i="2"/>
  <c r="AA82" i="2"/>
  <c r="AA83" i="2" s="1"/>
  <c r="P44" i="2"/>
  <c r="O71" i="2"/>
  <c r="P46" i="2"/>
  <c r="O47" i="2" s="1"/>
  <c r="P47" i="2"/>
  <c r="O101" i="2"/>
  <c r="O17" i="2"/>
  <c r="P101" i="2"/>
  <c r="O38" i="2"/>
  <c r="N26" i="2"/>
  <c r="AA61" i="2"/>
  <c r="AA62" i="2" s="1"/>
  <c r="M11" i="2"/>
  <c r="AA94" i="2"/>
  <c r="AA95" i="2" s="1"/>
  <c r="N83" i="2"/>
  <c r="M41" i="2"/>
  <c r="N5" i="2"/>
  <c r="M83" i="2"/>
  <c r="AC68" i="3"/>
  <c r="N62" i="2"/>
  <c r="N44" i="2"/>
  <c r="AA37" i="2"/>
  <c r="AA38" i="2" s="1"/>
  <c r="K44" i="2"/>
  <c r="K17" i="2"/>
  <c r="L62" i="2"/>
  <c r="K26" i="2"/>
  <c r="K77" i="2"/>
  <c r="L71" i="2"/>
  <c r="AA25" i="2"/>
  <c r="AA26" i="2" s="1"/>
  <c r="K89" i="2"/>
  <c r="K38" i="2"/>
  <c r="AA79" i="2"/>
  <c r="AA80" i="2" s="1"/>
  <c r="I92" i="2"/>
  <c r="AA40" i="2"/>
  <c r="AA41" i="2" s="1"/>
  <c r="I35" i="2"/>
  <c r="AA28" i="2"/>
  <c r="AA29" i="2" s="1"/>
  <c r="I41" i="2"/>
  <c r="J41" i="2"/>
  <c r="AA67" i="2"/>
  <c r="AA68" i="2" s="1"/>
  <c r="J44" i="2"/>
  <c r="I68" i="2"/>
  <c r="J68" i="2"/>
  <c r="I44" i="2"/>
  <c r="J83" i="2"/>
  <c r="N100" i="2"/>
  <c r="M101" i="2" s="1"/>
  <c r="M46" i="2"/>
  <c r="M49" i="2" s="1"/>
  <c r="N49" i="2" s="1"/>
  <c r="G46" i="2"/>
  <c r="E89" i="2"/>
  <c r="F89" i="2"/>
  <c r="R49" i="2"/>
  <c r="Q50" i="2" s="1"/>
  <c r="F14" i="2"/>
  <c r="C74" i="2"/>
  <c r="F73" i="2"/>
  <c r="E23" i="2"/>
  <c r="AA10" i="2"/>
  <c r="AA11" i="2" s="1"/>
  <c r="AA45" i="2"/>
  <c r="G17" i="2"/>
  <c r="AA31" i="2"/>
  <c r="AA32" i="2" s="1"/>
  <c r="AC69" i="3"/>
  <c r="AA91" i="2"/>
  <c r="AA92" i="2" s="1"/>
  <c r="AA70" i="2"/>
  <c r="AA71" i="2" s="1"/>
  <c r="Z100" i="2"/>
  <c r="Z101" i="2" s="1"/>
  <c r="Y46" i="2"/>
  <c r="Y49" i="2" s="1"/>
  <c r="Z49" i="2" s="1"/>
  <c r="J100" i="2"/>
  <c r="I101" i="2" s="1"/>
  <c r="I46" i="2"/>
  <c r="I49" i="2" s="1"/>
  <c r="H89" i="2"/>
  <c r="E92" i="2"/>
  <c r="G80" i="2"/>
  <c r="H80" i="2"/>
  <c r="D74" i="2"/>
  <c r="E98" i="2"/>
  <c r="F98" i="2"/>
  <c r="AA97" i="2"/>
  <c r="AA98" i="2" s="1"/>
  <c r="D100" i="2"/>
  <c r="F100" i="2" s="1"/>
  <c r="C46" i="2"/>
  <c r="G41" i="2"/>
  <c r="F71" i="2"/>
  <c r="F43" i="2"/>
  <c r="F44" i="2" s="1"/>
  <c r="F23" i="2"/>
  <c r="H98" i="2"/>
  <c r="E35" i="2"/>
  <c r="E32" i="2"/>
  <c r="F32" i="2"/>
  <c r="AA22" i="2"/>
  <c r="AA23" i="2" s="1"/>
  <c r="AA34" i="2"/>
  <c r="AA35" i="2" s="1"/>
  <c r="G86" i="2"/>
  <c r="P50" i="2"/>
  <c r="O50" i="2"/>
  <c r="P49" i="2"/>
  <c r="F11" i="2"/>
  <c r="H23" i="2"/>
  <c r="G23" i="2"/>
  <c r="G49" i="2"/>
  <c r="AA7" i="2"/>
  <c r="AA8" i="2" s="1"/>
  <c r="H13" i="2"/>
  <c r="AA13" i="2" s="1"/>
  <c r="AA14" i="2" s="1"/>
  <c r="E14" i="2"/>
  <c r="F5" i="2"/>
  <c r="E5" i="2"/>
  <c r="E77" i="2"/>
  <c r="H76" i="2"/>
  <c r="F77" i="2"/>
  <c r="H11" i="2"/>
  <c r="G11" i="2"/>
  <c r="AA4" i="2"/>
  <c r="AA5" i="2" s="1"/>
  <c r="E20" i="2"/>
  <c r="F20" i="2"/>
  <c r="H19" i="2"/>
  <c r="AA19" i="2" s="1"/>
  <c r="AA20" i="2" s="1"/>
  <c r="AB69" i="3"/>
  <c r="H92" i="2"/>
  <c r="G92" i="2"/>
  <c r="H65" i="2"/>
  <c r="AA88" i="2"/>
  <c r="AA89" i="2" s="1"/>
  <c r="G71" i="2"/>
  <c r="H71" i="2"/>
  <c r="V49" i="2"/>
  <c r="V50" i="2" s="1"/>
  <c r="H35" i="2"/>
  <c r="G35" i="2"/>
  <c r="H8" i="2"/>
  <c r="E11" i="2"/>
  <c r="E8" i="2"/>
  <c r="F8" i="2"/>
  <c r="E46" i="2"/>
  <c r="F92" i="2"/>
  <c r="AA64" i="2"/>
  <c r="AA65" i="2" s="1"/>
  <c r="G38" i="2"/>
  <c r="H38" i="2"/>
  <c r="F35" i="2"/>
  <c r="F17" i="2"/>
  <c r="E17" i="2"/>
  <c r="AA16" i="2"/>
  <c r="AA17" i="2" s="1"/>
  <c r="Y101" i="2" l="1"/>
  <c r="W50" i="2"/>
  <c r="W101" i="2"/>
  <c r="U101" i="2"/>
  <c r="U50" i="2"/>
  <c r="N101" i="2"/>
  <c r="L101" i="2"/>
  <c r="L49" i="2"/>
  <c r="K50" i="2" s="1"/>
  <c r="J101" i="2"/>
  <c r="J49" i="2"/>
  <c r="I50" i="2" s="1"/>
  <c r="Y50" i="2"/>
  <c r="Z50" i="2"/>
  <c r="X44" i="2"/>
  <c r="T46" i="2"/>
  <c r="S47" i="2" s="1"/>
  <c r="S49" i="2"/>
  <c r="N50" i="2"/>
  <c r="M50" i="2"/>
  <c r="E101" i="2"/>
  <c r="H100" i="2"/>
  <c r="AA100" i="2" s="1"/>
  <c r="AA101" i="2" s="1"/>
  <c r="F101" i="2"/>
  <c r="G77" i="2"/>
  <c r="H77" i="2"/>
  <c r="C49" i="2"/>
  <c r="D49" i="2" s="1"/>
  <c r="D46" i="2"/>
  <c r="N46" i="2"/>
  <c r="N47" i="2" s="1"/>
  <c r="F46" i="2"/>
  <c r="H46" i="2" s="1"/>
  <c r="E44" i="2"/>
  <c r="E49" i="2"/>
  <c r="J46" i="2"/>
  <c r="J47" i="2" s="1"/>
  <c r="Z46" i="2"/>
  <c r="Z47" i="2" s="1"/>
  <c r="E74" i="2"/>
  <c r="F74" i="2"/>
  <c r="H73" i="2"/>
  <c r="AA73" i="2" s="1"/>
  <c r="AA74" i="2" s="1"/>
  <c r="H5" i="2"/>
  <c r="G5" i="2"/>
  <c r="AA76" i="2"/>
  <c r="AA77" i="2" s="1"/>
  <c r="G20" i="2"/>
  <c r="H20" i="2"/>
  <c r="G14" i="2"/>
  <c r="H14" i="2"/>
  <c r="H43" i="2"/>
  <c r="C101" i="2"/>
  <c r="D101" i="2"/>
  <c r="AA48" i="2"/>
  <c r="AC70" i="3"/>
  <c r="AA43" i="2"/>
  <c r="AA44" i="2" s="1"/>
  <c r="L50" i="2" l="1"/>
  <c r="J50" i="2"/>
  <c r="Y47" i="2"/>
  <c r="T47" i="2"/>
  <c r="T49" i="2"/>
  <c r="T50" i="2" s="1"/>
  <c r="M47" i="2"/>
  <c r="I47" i="2"/>
  <c r="G47" i="2"/>
  <c r="H47" i="2"/>
  <c r="G74" i="2"/>
  <c r="H74" i="2"/>
  <c r="E47" i="2"/>
  <c r="C47" i="2"/>
  <c r="D47" i="2"/>
  <c r="AA46" i="2"/>
  <c r="AA47" i="2" s="1"/>
  <c r="G44" i="2"/>
  <c r="H44" i="2"/>
  <c r="F49" i="2"/>
  <c r="H49" i="2" s="1"/>
  <c r="E50" i="2"/>
  <c r="F47" i="2"/>
  <c r="D50" i="2"/>
  <c r="C50" i="2"/>
  <c r="H101" i="2"/>
  <c r="G101" i="2"/>
  <c r="S50" i="2" l="1"/>
  <c r="AA49" i="2"/>
  <c r="AA50" i="2" s="1"/>
  <c r="H50" i="2"/>
  <c r="G50" i="2"/>
  <c r="F50" i="2"/>
</calcChain>
</file>

<file path=xl/sharedStrings.xml><?xml version="1.0" encoding="utf-8"?>
<sst xmlns="http://schemas.openxmlformats.org/spreadsheetml/2006/main" count="836" uniqueCount="370">
  <si>
    <t>　福 島 県 新 設 住 宅 の 着 工 戸 数</t>
  </si>
  <si>
    <t>　■　着工状況</t>
  </si>
  <si>
    <t>　　　　　＿　　　　　　┌──┐　　　　　　　　　　　　　　　　　</t>
    <phoneticPr fontId="5"/>
  </si>
  <si>
    <t>　┌──／　＼　　　　─┴──┴─　　　　　　＿　　　　＿　　　　</t>
    <phoneticPr fontId="5"/>
  </si>
  <si>
    <t>　│　／　▲　＼　　××××××××　　　　／　＼　　／　＼─┐</t>
    <phoneticPr fontId="5"/>
  </si>
  <si>
    <t>いわき市</t>
    <rPh sb="3" eb="4">
      <t>シ</t>
    </rPh>
    <phoneticPr fontId="2"/>
  </si>
  <si>
    <t>　│／┌┐　┌┐＼┃××××××××┃　　／　　　＼／　　　＼│</t>
    <phoneticPr fontId="5"/>
  </si>
  <si>
    <t>　／┃││　││┃┃××××××××┃　／┃┌┬┐┃┃■┌┐┃＼</t>
    <phoneticPr fontId="5"/>
  </si>
  <si>
    <t>　　┃└┘　└┘┃┗━━━━━━━━┛　　┃└┴┘┃┃■└┘┃</t>
    <phoneticPr fontId="5"/>
  </si>
  <si>
    <t>　　┃┌┐　┌┐┃┃┌──┐┌┐┌┐┃　○┃┌┬┐┃┃┌┐　┃</t>
  </si>
  <si>
    <t>○月別着工戸数の推移</t>
  </si>
  <si>
    <t>　　┃││■││┃┃│　　│││││┃○●●│││┃┃││■┃</t>
    <phoneticPr fontId="5"/>
  </si>
  <si>
    <t>　　┃└┘　└┘┃┃└──┘└┘└┘┃●○○└┴┘┃┃└┘■┃</t>
  </si>
  <si>
    <t>月別</t>
  </si>
  <si>
    <t>１月</t>
  </si>
  <si>
    <t>２月</t>
  </si>
  <si>
    <t>３月</t>
  </si>
  <si>
    <t>４月</t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</si>
  <si>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</si>
  <si>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</si>
  <si>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</si>
  <si>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</si>
  <si>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</si>
  <si>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</si>
  <si>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</si>
  <si>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</si>
  <si>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年　計</t>
  </si>
  <si>
    <t>　●┃　　┌─┐┃┃┌─┐　┌──┐┃●●●─┐　┃┃　┌─┫</t>
    <phoneticPr fontId="5"/>
  </si>
  <si>
    <t>着工戸数</t>
  </si>
  <si>
    <t>●○●　　│　│┃┃│　│　└──┘┃○●○　│■┃┃●│　┃</t>
    <phoneticPr fontId="5"/>
  </si>
  <si>
    <t>○●●……│『├┫┣┤『│……………┃　●┃『│…┃┃…│『┃</t>
  </si>
  <si>
    <t>２４年</t>
    <rPh sb="2" eb="3">
      <t>ネン</t>
    </rPh>
    <phoneticPr fontId="5"/>
  </si>
  <si>
    <t>／∥━━━┻━┻┻┻┻━┻━━━━━┻━∥┗━┻━┻┻━┻━┛</t>
  </si>
  <si>
    <t>２５年</t>
    <rPh sb="2" eb="3">
      <t>ネン</t>
    </rPh>
    <phoneticPr fontId="5"/>
  </si>
  <si>
    <t>■　資　　料　　　　　　　　　　　　　　　　PAGE</t>
  </si>
  <si>
    <t>年</t>
    <rPh sb="0" eb="1">
      <t>トシ</t>
    </rPh>
    <phoneticPr fontId="2"/>
  </si>
  <si>
    <t>件数</t>
    <rPh sb="0" eb="2">
      <t>ケンスウ</t>
    </rPh>
    <phoneticPr fontId="2"/>
  </si>
  <si>
    <t>前年比</t>
    <rPh sb="0" eb="3">
      <t>ゼンネンヒ</t>
    </rPh>
    <phoneticPr fontId="2"/>
  </si>
  <si>
    <t>　　○月別着工戸数の推移（表・グラフ） ‥‥‥‥‥‥‥‥‥‥‥‥‥ －１－</t>
  </si>
  <si>
    <t>Ｈ4年</t>
    <rPh sb="2" eb="3">
      <t>ネン</t>
    </rPh>
    <phoneticPr fontId="5"/>
  </si>
  <si>
    <t>H10年</t>
    <rPh sb="3" eb="4">
      <t>ネン</t>
    </rPh>
    <phoneticPr fontId="5"/>
  </si>
  <si>
    <t>H16年</t>
    <rPh sb="3" eb="4">
      <t>ネン</t>
    </rPh>
    <phoneticPr fontId="5"/>
  </si>
  <si>
    <t>H22年</t>
    <rPh sb="3" eb="4">
      <t>ネン</t>
    </rPh>
    <phoneticPr fontId="5"/>
  </si>
  <si>
    <t>Ｈ5年</t>
    <rPh sb="2" eb="3">
      <t>ネン</t>
    </rPh>
    <phoneticPr fontId="5"/>
  </si>
  <si>
    <t>H11年</t>
    <rPh sb="3" eb="4">
      <t>ネン</t>
    </rPh>
    <phoneticPr fontId="5"/>
  </si>
  <si>
    <t>H17年</t>
    <rPh sb="3" eb="4">
      <t>ネン</t>
    </rPh>
    <phoneticPr fontId="5"/>
  </si>
  <si>
    <t>H23年</t>
    <rPh sb="3" eb="4">
      <t>ネン</t>
    </rPh>
    <phoneticPr fontId="5"/>
  </si>
  <si>
    <t>Ｈ6年</t>
    <rPh sb="2" eb="3">
      <t>ネン</t>
    </rPh>
    <phoneticPr fontId="5"/>
  </si>
  <si>
    <t>H12年</t>
    <rPh sb="3" eb="4">
      <t>ネン</t>
    </rPh>
    <phoneticPr fontId="5"/>
  </si>
  <si>
    <t>H18年</t>
    <rPh sb="3" eb="4">
      <t>ネン</t>
    </rPh>
    <phoneticPr fontId="5"/>
  </si>
  <si>
    <t>H24年</t>
    <rPh sb="3" eb="4">
      <t>ネン</t>
    </rPh>
    <phoneticPr fontId="5"/>
  </si>
  <si>
    <t>Ｈ7年</t>
    <rPh sb="2" eb="3">
      <t>ネン</t>
    </rPh>
    <phoneticPr fontId="5"/>
  </si>
  <si>
    <t>H13年</t>
    <rPh sb="3" eb="4">
      <t>ネン</t>
    </rPh>
    <phoneticPr fontId="5"/>
  </si>
  <si>
    <t>H19年</t>
    <rPh sb="3" eb="4">
      <t>ネン</t>
    </rPh>
    <phoneticPr fontId="5"/>
  </si>
  <si>
    <t>Ｈ8年</t>
    <rPh sb="2" eb="3">
      <t>ネン</t>
    </rPh>
    <phoneticPr fontId="5"/>
  </si>
  <si>
    <t>H14年</t>
    <rPh sb="3" eb="4">
      <t>ネン</t>
    </rPh>
    <phoneticPr fontId="5"/>
  </si>
  <si>
    <t>H20年</t>
    <rPh sb="3" eb="4">
      <t>ネン</t>
    </rPh>
    <phoneticPr fontId="5"/>
  </si>
  <si>
    <t>H9年</t>
    <rPh sb="2" eb="3">
      <t>ネン</t>
    </rPh>
    <phoneticPr fontId="5"/>
  </si>
  <si>
    <t>H15年</t>
    <rPh sb="3" eb="4">
      <t>ネン</t>
    </rPh>
    <phoneticPr fontId="5"/>
  </si>
  <si>
    <t>H21年</t>
    <rPh sb="3" eb="4">
      <t>ネン</t>
    </rPh>
    <phoneticPr fontId="5"/>
  </si>
  <si>
    <t xml:space="preserve"> 1月</t>
  </si>
  <si>
    <t xml:space="preserve"> 2月</t>
  </si>
  <si>
    <t xml:space="preserve"> 3月</t>
  </si>
  <si>
    <t xml:space="preserve"> 4月</t>
  </si>
  <si>
    <t xml:space="preserve"> 5月</t>
  </si>
  <si>
    <t xml:space="preserve"> 6月</t>
  </si>
  <si>
    <t xml:space="preserve"> 7月</t>
  </si>
  <si>
    <t xml:space="preserve"> 8月</t>
  </si>
  <si>
    <t xml:space="preserve"> 9月</t>
  </si>
  <si>
    <t>10月</t>
  </si>
  <si>
    <t>11月</t>
  </si>
  <si>
    <t>12月</t>
  </si>
  <si>
    <t>平成22年</t>
    <phoneticPr fontId="5"/>
  </si>
  <si>
    <t>平成23年</t>
    <phoneticPr fontId="5"/>
  </si>
  <si>
    <t>利用関係別</t>
  </si>
  <si>
    <t>平成24年</t>
    <phoneticPr fontId="5"/>
  </si>
  <si>
    <t>持　　家</t>
  </si>
  <si>
    <t>平成25年</t>
    <rPh sb="0" eb="2">
      <t>ヘイセイ</t>
    </rPh>
    <rPh sb="4" eb="5">
      <t>ネン</t>
    </rPh>
    <phoneticPr fontId="2"/>
  </si>
  <si>
    <t>貸　　家</t>
  </si>
  <si>
    <t>給与住宅</t>
  </si>
  <si>
    <t>分譲住宅</t>
  </si>
  <si>
    <t>　　○新設住宅利用関係の月別推移 ‥‥‥‥‥‥‥‥‥‥‥‥‥‥‥‥ －１－</t>
  </si>
  <si>
    <t>合　　計</t>
  </si>
  <si>
    <t>　　○市郡別－新設住宅の着工戸数 ‥‥‥‥‥‥‥‥‥‥‥‥‥‥‥‥ －２－</t>
  </si>
  <si>
    <t>　（資料:国土交通省 住宅着工統計）</t>
  </si>
  <si>
    <t>〔福島県土木部建築指導課集計〕</t>
    <rPh sb="7" eb="9">
      <t>ケンチク</t>
    </rPh>
    <rPh sb="11" eb="12">
      <t>カ</t>
    </rPh>
    <phoneticPr fontId="5"/>
  </si>
  <si>
    <t>　　　　　　　　　　　　　　　　　　　　　　　　　　　　　　　　  －１－</t>
  </si>
  <si>
    <t/>
  </si>
  <si>
    <t>（建築指導課集計による）</t>
    <rPh sb="3" eb="5">
      <t>シドウ</t>
    </rPh>
    <rPh sb="5" eb="6">
      <t>カ</t>
    </rPh>
    <phoneticPr fontId="5"/>
  </si>
  <si>
    <t>単位：戸</t>
  </si>
  <si>
    <t>市　名</t>
  </si>
  <si>
    <t xml:space="preserve">     １　月</t>
  </si>
  <si>
    <t xml:space="preserve">     ２　月</t>
  </si>
  <si>
    <t xml:space="preserve">     ３　月</t>
  </si>
  <si>
    <t xml:space="preserve">     ４　月</t>
  </si>
  <si>
    <t xml:space="preserve">     ５　月</t>
  </si>
  <si>
    <t xml:space="preserve">     ６　月</t>
  </si>
  <si>
    <t xml:space="preserve">     ７　月</t>
  </si>
  <si>
    <t xml:space="preserve">     ８　月</t>
  </si>
  <si>
    <t xml:space="preserve">     ９　月</t>
  </si>
  <si>
    <t xml:space="preserve">    １０ 月</t>
  </si>
  <si>
    <t xml:space="preserve">    １１ 月</t>
  </si>
  <si>
    <t xml:space="preserve">    １２ 月</t>
  </si>
  <si>
    <t>年 計</t>
  </si>
  <si>
    <t>福  島  市</t>
  </si>
  <si>
    <t>会津若松市</t>
  </si>
  <si>
    <t>郡  山  市</t>
  </si>
  <si>
    <t>い わ き 市</t>
    <phoneticPr fontId="2"/>
  </si>
  <si>
    <t>白  河  市</t>
  </si>
  <si>
    <t>須賀川市</t>
    <phoneticPr fontId="2"/>
  </si>
  <si>
    <t>喜多方市</t>
    <phoneticPr fontId="2"/>
  </si>
  <si>
    <t>相  馬  市</t>
  </si>
  <si>
    <t>二本松市</t>
    <phoneticPr fontId="2"/>
  </si>
  <si>
    <t xml:space="preserve">田 村 市  </t>
    <rPh sb="0" eb="1">
      <t>タ</t>
    </rPh>
    <rPh sb="2" eb="3">
      <t>ムラ</t>
    </rPh>
    <rPh sb="4" eb="5">
      <t>シ</t>
    </rPh>
    <phoneticPr fontId="2"/>
  </si>
  <si>
    <t>南相馬市</t>
    <rPh sb="0" eb="1">
      <t>ミナミ</t>
    </rPh>
    <rPh sb="1" eb="3">
      <t>ソウマ</t>
    </rPh>
    <rPh sb="3" eb="4">
      <t>シ</t>
    </rPh>
    <phoneticPr fontId="2"/>
  </si>
  <si>
    <t xml:space="preserve">伊 達 市  </t>
    <rPh sb="0" eb="1">
      <t>イ</t>
    </rPh>
    <rPh sb="2" eb="3">
      <t>タチ</t>
    </rPh>
    <rPh sb="4" eb="5">
      <t>シ</t>
    </rPh>
    <phoneticPr fontId="2"/>
  </si>
  <si>
    <t xml:space="preserve">本 宮 市  </t>
    <rPh sb="0" eb="1">
      <t>モト</t>
    </rPh>
    <rPh sb="2" eb="3">
      <t>ミヤ</t>
    </rPh>
    <rPh sb="4" eb="5">
      <t>シ</t>
    </rPh>
    <phoneticPr fontId="2"/>
  </si>
  <si>
    <t>市     計</t>
  </si>
  <si>
    <t>郡     計</t>
  </si>
  <si>
    <t>合     計</t>
  </si>
  <si>
    <t>うち</t>
  </si>
  <si>
    <t>住宅金融
機構利用</t>
    <rPh sb="0" eb="2">
      <t>ジュウタク</t>
    </rPh>
    <rPh sb="2" eb="4">
      <t>キンユウ</t>
    </rPh>
    <rPh sb="5" eb="7">
      <t>キコウ</t>
    </rPh>
    <phoneticPr fontId="2"/>
  </si>
  <si>
    <t xml:space="preserve">     Ｂ－Ａ</t>
  </si>
  <si>
    <t xml:space="preserve">    Ｂ／Ａ(%)</t>
  </si>
  <si>
    <t>－２－</t>
  </si>
  <si>
    <t>郡  名</t>
  </si>
  <si>
    <t>伊  達  郡</t>
  </si>
  <si>
    <t>安　達　郡</t>
  </si>
  <si>
    <t>岩  瀬  郡</t>
  </si>
  <si>
    <t>南会津郡</t>
    <phoneticPr fontId="2"/>
  </si>
  <si>
    <t>耶　麻　郡</t>
  </si>
  <si>
    <t>河　沼　郡</t>
  </si>
  <si>
    <t>大　沼　郡</t>
  </si>
  <si>
    <t>西白河郡</t>
    <phoneticPr fontId="2"/>
  </si>
  <si>
    <t>東白川郡　</t>
    <rPh sb="3" eb="4">
      <t>グン</t>
    </rPh>
    <phoneticPr fontId="2"/>
  </si>
  <si>
    <t>石　川　郡</t>
  </si>
  <si>
    <t>田　村　郡</t>
  </si>
  <si>
    <t>双　葉　郡</t>
  </si>
  <si>
    <t>相　馬　郡</t>
  </si>
  <si>
    <t>－３－</t>
  </si>
  <si>
    <t>Wood</t>
  </si>
  <si>
    <t>Amount</t>
  </si>
  <si>
    <t>　単位：戸</t>
  </si>
  <si>
    <t>市町村名</t>
  </si>
  <si>
    <t xml:space="preserve">   １　月</t>
  </si>
  <si>
    <t xml:space="preserve">   ２　月</t>
  </si>
  <si>
    <t xml:space="preserve">   ３　月</t>
  </si>
  <si>
    <t xml:space="preserve">   ４　月</t>
  </si>
  <si>
    <t xml:space="preserve">   ５　月</t>
  </si>
  <si>
    <t xml:space="preserve">   ６　月</t>
  </si>
  <si>
    <t xml:space="preserve">   ７　月</t>
  </si>
  <si>
    <t xml:space="preserve">   ８　月</t>
  </si>
  <si>
    <t xml:space="preserve">   ９　月</t>
  </si>
  <si>
    <t xml:space="preserve">  １０ 月</t>
  </si>
  <si>
    <t xml:space="preserve">  １１ 月</t>
  </si>
  <si>
    <t xml:space="preserve">  １２ 月</t>
  </si>
  <si>
    <t xml:space="preserve">   累  計</t>
  </si>
  <si>
    <t>福島市</t>
  </si>
  <si>
    <t>会津若松市</t>
    <phoneticPr fontId="2"/>
  </si>
  <si>
    <t>郡山市</t>
  </si>
  <si>
    <t>いわき市</t>
  </si>
  <si>
    <t>市部</t>
    <phoneticPr fontId="2"/>
  </si>
  <si>
    <t>白河市</t>
  </si>
  <si>
    <t>須賀川市</t>
  </si>
  <si>
    <t>喜多方市</t>
  </si>
  <si>
    <t>相馬市</t>
  </si>
  <si>
    <t>二本松市</t>
  </si>
  <si>
    <t>田村市</t>
    <rPh sb="0" eb="2">
      <t>タムラ</t>
    </rPh>
    <phoneticPr fontId="2"/>
  </si>
  <si>
    <t>伊達市</t>
    <rPh sb="0" eb="2">
      <t>ダテ</t>
    </rPh>
    <rPh sb="2" eb="3">
      <t>シ</t>
    </rPh>
    <phoneticPr fontId="2"/>
  </si>
  <si>
    <t>本宮市</t>
    <rPh sb="0" eb="2">
      <t>モトミヤ</t>
    </rPh>
    <rPh sb="2" eb="3">
      <t>シ</t>
    </rPh>
    <phoneticPr fontId="2"/>
  </si>
  <si>
    <t>桑折町</t>
  </si>
  <si>
    <t>伊達郡</t>
    <rPh sb="0" eb="1">
      <t>イ</t>
    </rPh>
    <phoneticPr fontId="2"/>
  </si>
  <si>
    <t>国見町</t>
  </si>
  <si>
    <t>川俣町</t>
  </si>
  <si>
    <t>安達郡</t>
    <rPh sb="0" eb="1">
      <t>アン</t>
    </rPh>
    <phoneticPr fontId="2"/>
  </si>
  <si>
    <t>大玉村</t>
  </si>
  <si>
    <t>岩瀬郡</t>
    <phoneticPr fontId="2"/>
  </si>
  <si>
    <t>鏡石町</t>
  </si>
  <si>
    <t>天栄村</t>
  </si>
  <si>
    <t>下郷町</t>
  </si>
  <si>
    <t>南会津郡</t>
    <phoneticPr fontId="2"/>
  </si>
  <si>
    <t>檜枝岐村</t>
  </si>
  <si>
    <t>只見町</t>
  </si>
  <si>
    <t>南会津町</t>
    <rPh sb="0" eb="3">
      <t>ミナミアイヅ</t>
    </rPh>
    <rPh sb="3" eb="4">
      <t>マチ</t>
    </rPh>
    <phoneticPr fontId="2"/>
  </si>
  <si>
    <t>北塩原村</t>
  </si>
  <si>
    <t>耶麻郡</t>
    <rPh sb="0" eb="2">
      <t>ヤマ</t>
    </rPh>
    <rPh sb="2" eb="3">
      <t>グン</t>
    </rPh>
    <phoneticPr fontId="2"/>
  </si>
  <si>
    <t>西会津町</t>
  </si>
  <si>
    <t>磐梯町</t>
  </si>
  <si>
    <t>猪苗代町</t>
  </si>
  <si>
    <t>会津坂下町</t>
  </si>
  <si>
    <t>河沼郡</t>
    <phoneticPr fontId="2"/>
  </si>
  <si>
    <t>湯川村</t>
  </si>
  <si>
    <t>柳津町</t>
  </si>
  <si>
    <t>－４－</t>
  </si>
  <si>
    <t>三島町</t>
  </si>
  <si>
    <t>大沼郡</t>
    <rPh sb="0" eb="3">
      <t>オオヌマグン</t>
    </rPh>
    <phoneticPr fontId="2"/>
  </si>
  <si>
    <t>金山町</t>
  </si>
  <si>
    <t>昭和村</t>
  </si>
  <si>
    <t>会津美里町</t>
    <rPh sb="0" eb="2">
      <t>アイヅ</t>
    </rPh>
    <rPh sb="2" eb="5">
      <t>ミサトマチ</t>
    </rPh>
    <phoneticPr fontId="2"/>
  </si>
  <si>
    <t>西郷村</t>
  </si>
  <si>
    <t>西白河郡</t>
  </si>
  <si>
    <t>泉崎村</t>
  </si>
  <si>
    <t>中島村</t>
  </si>
  <si>
    <t>矢吹町</t>
  </si>
  <si>
    <t>棚倉町</t>
  </si>
  <si>
    <t>東白川郡</t>
  </si>
  <si>
    <t>矢祭町</t>
  </si>
  <si>
    <t>塙  町</t>
  </si>
  <si>
    <t>鮫川村</t>
  </si>
  <si>
    <t>石川町</t>
  </si>
  <si>
    <t>玉川村</t>
  </si>
  <si>
    <t>石川郡</t>
    <phoneticPr fontId="2"/>
  </si>
  <si>
    <t>平田村</t>
  </si>
  <si>
    <t>浅川町</t>
  </si>
  <si>
    <t>古殿町</t>
  </si>
  <si>
    <t>田村郡</t>
    <rPh sb="0" eb="3">
      <t>タムラグン</t>
    </rPh>
    <phoneticPr fontId="2"/>
  </si>
  <si>
    <t>三春町</t>
  </si>
  <si>
    <t>小野町</t>
  </si>
  <si>
    <t>広野町</t>
  </si>
  <si>
    <t>楢葉町</t>
  </si>
  <si>
    <t>富岡町</t>
  </si>
  <si>
    <t>双葉郡</t>
    <phoneticPr fontId="2"/>
  </si>
  <si>
    <t>川内村</t>
  </si>
  <si>
    <t>大熊町</t>
  </si>
  <si>
    <t>双葉町</t>
  </si>
  <si>
    <t>浪江町</t>
  </si>
  <si>
    <t>葛尾村</t>
  </si>
  <si>
    <t>相馬郡</t>
    <rPh sb="0" eb="1">
      <t>ソウ</t>
    </rPh>
    <rPh sb="1" eb="2">
      <t>ウマ</t>
    </rPh>
    <rPh sb="2" eb="3">
      <t>グン</t>
    </rPh>
    <phoneticPr fontId="2"/>
  </si>
  <si>
    <t>新地町</t>
  </si>
  <si>
    <t>飯舘村</t>
  </si>
  <si>
    <t>市  部  計</t>
  </si>
  <si>
    <t>（木造率）</t>
  </si>
  <si>
    <t>集    計</t>
  </si>
  <si>
    <t>郡  部  計</t>
  </si>
  <si>
    <t>合  計</t>
  </si>
  <si>
    <t xml:space="preserve"> 木造戸数 A</t>
  </si>
  <si>
    <t xml:space="preserve"> 着工戸数 B</t>
  </si>
  <si>
    <t xml:space="preserve">  （木造率 A/B×100%）</t>
  </si>
  <si>
    <t>－５－</t>
  </si>
  <si>
    <t>１月</t>
    <rPh sb="1" eb="2">
      <t>ガツ</t>
    </rPh>
    <phoneticPr fontId="2"/>
  </si>
  <si>
    <t>２月</t>
    <rPh sb="1" eb="2">
      <t>ガツ</t>
    </rPh>
    <phoneticPr fontId="2"/>
  </si>
  <si>
    <t>県北</t>
    <rPh sb="0" eb="2">
      <t>ケンホク</t>
    </rPh>
    <phoneticPr fontId="2"/>
  </si>
  <si>
    <t>福島市</t>
    <rPh sb="0" eb="3">
      <t>フクシマシ</t>
    </rPh>
    <phoneticPr fontId="2"/>
  </si>
  <si>
    <t>二本松市</t>
    <rPh sb="0" eb="4">
      <t>ニホンマツシ</t>
    </rPh>
    <phoneticPr fontId="2"/>
  </si>
  <si>
    <t>伊達市</t>
    <rPh sb="0" eb="3">
      <t>ダテシ</t>
    </rPh>
    <phoneticPr fontId="2"/>
  </si>
  <si>
    <t>本宮市</t>
    <rPh sb="0" eb="3">
      <t>モトミヤシ</t>
    </rPh>
    <phoneticPr fontId="2"/>
  </si>
  <si>
    <t>伊達郡</t>
    <rPh sb="0" eb="3">
      <t>ダテグン</t>
    </rPh>
    <phoneticPr fontId="2"/>
  </si>
  <si>
    <t>安達郡</t>
    <rPh sb="0" eb="3">
      <t>アダチグン</t>
    </rPh>
    <phoneticPr fontId="2"/>
  </si>
  <si>
    <t>小計</t>
    <rPh sb="0" eb="2">
      <t>ショウケイ</t>
    </rPh>
    <phoneticPr fontId="2"/>
  </si>
  <si>
    <t>県中</t>
    <rPh sb="0" eb="2">
      <t>ケンチュウ</t>
    </rPh>
    <phoneticPr fontId="2"/>
  </si>
  <si>
    <t>郡山市</t>
    <rPh sb="0" eb="3">
      <t>コオリヤマシ</t>
    </rPh>
    <phoneticPr fontId="2"/>
  </si>
  <si>
    <t>須賀川市</t>
    <rPh sb="0" eb="4">
      <t>スカガワシ</t>
    </rPh>
    <phoneticPr fontId="2"/>
  </si>
  <si>
    <t>田村市</t>
    <rPh sb="0" eb="3">
      <t>タムラシ</t>
    </rPh>
    <phoneticPr fontId="2"/>
  </si>
  <si>
    <t>岩瀬郡</t>
    <rPh sb="0" eb="3">
      <t>イワセグン</t>
    </rPh>
    <phoneticPr fontId="2"/>
  </si>
  <si>
    <t>石川郡</t>
    <rPh sb="0" eb="3">
      <t>イシカワグン</t>
    </rPh>
    <phoneticPr fontId="2"/>
  </si>
  <si>
    <t>県南</t>
    <rPh sb="0" eb="2">
      <t>ケンナン</t>
    </rPh>
    <phoneticPr fontId="2"/>
  </si>
  <si>
    <t>白河市</t>
    <rPh sb="0" eb="3">
      <t>シラカワシ</t>
    </rPh>
    <phoneticPr fontId="2"/>
  </si>
  <si>
    <t>西白河郡</t>
    <rPh sb="0" eb="1">
      <t>ニシ</t>
    </rPh>
    <rPh sb="1" eb="3">
      <t>シラカワ</t>
    </rPh>
    <rPh sb="3" eb="4">
      <t>グン</t>
    </rPh>
    <phoneticPr fontId="2"/>
  </si>
  <si>
    <t>東白河郡</t>
    <rPh sb="0" eb="1">
      <t>ヒガシ</t>
    </rPh>
    <rPh sb="1" eb="3">
      <t>シラカワ</t>
    </rPh>
    <rPh sb="3" eb="4">
      <t>グン</t>
    </rPh>
    <phoneticPr fontId="2"/>
  </si>
  <si>
    <t>会津若松</t>
    <rPh sb="0" eb="4">
      <t>アイヅワカマツ</t>
    </rPh>
    <phoneticPr fontId="2"/>
  </si>
  <si>
    <t>会津若松市</t>
    <rPh sb="0" eb="5">
      <t>アイヅワカマツシ</t>
    </rPh>
    <phoneticPr fontId="2"/>
  </si>
  <si>
    <t>河沼郡</t>
    <rPh sb="0" eb="3">
      <t>カワヌマグン</t>
    </rPh>
    <phoneticPr fontId="2"/>
  </si>
  <si>
    <t>喜多方</t>
    <rPh sb="0" eb="3">
      <t>キタカタ</t>
    </rPh>
    <phoneticPr fontId="2"/>
  </si>
  <si>
    <t>喜多方市</t>
    <rPh sb="0" eb="4">
      <t>キタカタシ</t>
    </rPh>
    <phoneticPr fontId="2"/>
  </si>
  <si>
    <t>耶麻郡</t>
    <rPh sb="0" eb="3">
      <t>ヤマグン</t>
    </rPh>
    <phoneticPr fontId="2"/>
  </si>
  <si>
    <t>南会津</t>
    <rPh sb="0" eb="3">
      <t>ミナミアイヅ</t>
    </rPh>
    <phoneticPr fontId="2"/>
  </si>
  <si>
    <t>南会津郡</t>
    <rPh sb="0" eb="4">
      <t>ミナミアイヅグン</t>
    </rPh>
    <phoneticPr fontId="2"/>
  </si>
  <si>
    <t>相双</t>
    <rPh sb="0" eb="2">
      <t>ソウソウ</t>
    </rPh>
    <phoneticPr fontId="2"/>
  </si>
  <si>
    <t>相馬市</t>
    <rPh sb="0" eb="3">
      <t>ソウマシ</t>
    </rPh>
    <phoneticPr fontId="2"/>
  </si>
  <si>
    <t>南相馬市</t>
    <rPh sb="0" eb="4">
      <t>ミナミソウマシ</t>
    </rPh>
    <phoneticPr fontId="2"/>
  </si>
  <si>
    <t>双葉郡</t>
    <rPh sb="0" eb="3">
      <t>フタバグン</t>
    </rPh>
    <phoneticPr fontId="2"/>
  </si>
  <si>
    <t>相馬郡</t>
    <rPh sb="0" eb="3">
      <t>ソウマグン</t>
    </rPh>
    <phoneticPr fontId="2"/>
  </si>
  <si>
    <t>いわき</t>
    <phoneticPr fontId="2"/>
  </si>
  <si>
    <t>福島県</t>
    <rPh sb="0" eb="3">
      <t>フクシマケン</t>
    </rPh>
    <phoneticPr fontId="2"/>
  </si>
  <si>
    <t>いわき</t>
    <phoneticPr fontId="2"/>
  </si>
  <si>
    <t>４月</t>
    <rPh sb="1" eb="2">
      <t>ガツ</t>
    </rPh>
    <phoneticPr fontId="2"/>
  </si>
  <si>
    <t>○共同住宅（１棟で２０戸以上のもの）</t>
    <phoneticPr fontId="2"/>
  </si>
  <si>
    <t>H20</t>
    <phoneticPr fontId="2"/>
  </si>
  <si>
    <t>H22</t>
    <phoneticPr fontId="2"/>
  </si>
  <si>
    <t>H23</t>
    <phoneticPr fontId="2"/>
  </si>
  <si>
    <t>H24</t>
    <phoneticPr fontId="2"/>
  </si>
  <si>
    <t>H25</t>
    <phoneticPr fontId="2"/>
  </si>
  <si>
    <t>H22</t>
    <phoneticPr fontId="2"/>
  </si>
  <si>
    <t>H23</t>
    <phoneticPr fontId="2"/>
  </si>
  <si>
    <t>○新設住宅利用関係の月別推移</t>
    <phoneticPr fontId="2"/>
  </si>
  <si>
    <t>H25年</t>
    <rPh sb="3" eb="4">
      <t>ネン</t>
    </rPh>
    <phoneticPr fontId="5"/>
  </si>
  <si>
    <t>２６年</t>
    <rPh sb="2" eb="3">
      <t>ネン</t>
    </rPh>
    <phoneticPr fontId="5"/>
  </si>
  <si>
    <t>累計26/25%</t>
    <phoneticPr fontId="5"/>
  </si>
  <si>
    <t>平成２６年</t>
    <phoneticPr fontId="5"/>
  </si>
  <si>
    <t>平成２６年</t>
    <rPh sb="4" eb="5">
      <t>ネン</t>
    </rPh>
    <phoneticPr fontId="5"/>
  </si>
  <si>
    <t>平成２６年</t>
    <phoneticPr fontId="2"/>
  </si>
  <si>
    <t>平成26年</t>
    <rPh sb="0" eb="2">
      <t>ヘイセイ</t>
    </rPh>
    <rPh sb="4" eb="5">
      <t>ネン</t>
    </rPh>
    <phoneticPr fontId="2"/>
  </si>
  <si>
    <t>平成２６年</t>
    <phoneticPr fontId="5"/>
  </si>
  <si>
    <t>平成２６年</t>
    <phoneticPr fontId="5"/>
  </si>
  <si>
    <t xml:space="preserve">  25年着工数</t>
    <phoneticPr fontId="5"/>
  </si>
  <si>
    <t xml:space="preserve">  25年累計A</t>
    <phoneticPr fontId="5"/>
  </si>
  <si>
    <t xml:space="preserve">  26年着工数</t>
    <phoneticPr fontId="5"/>
  </si>
  <si>
    <t xml:space="preserve">  26年着工数</t>
    <phoneticPr fontId="5"/>
  </si>
  <si>
    <t xml:space="preserve">  26年累計B</t>
    <phoneticPr fontId="5"/>
  </si>
  <si>
    <t>３月</t>
    <phoneticPr fontId="2"/>
  </si>
  <si>
    <t>H26</t>
    <phoneticPr fontId="2"/>
  </si>
  <si>
    <t>４月</t>
    <rPh sb="1" eb="2">
      <t>ガツ</t>
    </rPh>
    <phoneticPr fontId="2"/>
  </si>
  <si>
    <t>H26</t>
    <phoneticPr fontId="2"/>
  </si>
  <si>
    <t>h26</t>
    <phoneticPr fontId="2"/>
  </si>
  <si>
    <t>S造</t>
    <rPh sb="1" eb="2">
      <t>ゾウ</t>
    </rPh>
    <phoneticPr fontId="2"/>
  </si>
  <si>
    <t>住宅金融支援機構住宅</t>
    <rPh sb="0" eb="2">
      <t>ジュウタク</t>
    </rPh>
    <rPh sb="2" eb="4">
      <t>キンユウ</t>
    </rPh>
    <rPh sb="4" eb="6">
      <t>シエン</t>
    </rPh>
    <rPh sb="6" eb="8">
      <t>キコウ</t>
    </rPh>
    <rPh sb="8" eb="10">
      <t>ジュウタク</t>
    </rPh>
    <phoneticPr fontId="1"/>
  </si>
  <si>
    <t>小計</t>
    <rPh sb="0" eb="2">
      <t>ショウケイ</t>
    </rPh>
    <phoneticPr fontId="1"/>
  </si>
  <si>
    <t>持家</t>
    <rPh sb="0" eb="2">
      <t>モチイエ</t>
    </rPh>
    <phoneticPr fontId="1"/>
  </si>
  <si>
    <t>貸家</t>
    <rPh sb="0" eb="2">
      <t>カシヤ</t>
    </rPh>
    <phoneticPr fontId="1"/>
  </si>
  <si>
    <t>給与住宅</t>
    <rPh sb="0" eb="2">
      <t>キュウヨ</t>
    </rPh>
    <rPh sb="2" eb="4">
      <t>ジュウタク</t>
    </rPh>
    <phoneticPr fontId="1"/>
  </si>
  <si>
    <t>分譲住宅</t>
    <rPh sb="0" eb="2">
      <t>ブンジョウ</t>
    </rPh>
    <rPh sb="2" eb="4">
      <t>ジュウタク</t>
    </rPh>
    <phoneticPr fontId="1"/>
  </si>
  <si>
    <t>H21</t>
    <phoneticPr fontId="2"/>
  </si>
  <si>
    <t>H21</t>
    <phoneticPr fontId="2"/>
  </si>
  <si>
    <t>H21</t>
    <phoneticPr fontId="2"/>
  </si>
  <si>
    <t>Ｓ造</t>
  </si>
  <si>
    <t>5階</t>
  </si>
  <si>
    <t>賃貸</t>
  </si>
  <si>
    <t>32戸</t>
  </si>
  <si>
    <t>木造</t>
  </si>
  <si>
    <t>2階</t>
  </si>
  <si>
    <t>20戸</t>
  </si>
  <si>
    <t>南相馬市</t>
  </si>
  <si>
    <t>H26年</t>
    <rPh sb="3" eb="4">
      <t>ネン</t>
    </rPh>
    <phoneticPr fontId="2"/>
  </si>
  <si>
    <t>RC造</t>
    <rPh sb="2" eb="3">
      <t>ゾウ</t>
    </rPh>
    <phoneticPr fontId="2"/>
  </si>
  <si>
    <t>２階</t>
    <rPh sb="1" eb="2">
      <t>カイ</t>
    </rPh>
    <phoneticPr fontId="2"/>
  </si>
  <si>
    <t>公営住宅</t>
    <rPh sb="0" eb="2">
      <t>コウエイ</t>
    </rPh>
    <rPh sb="2" eb="4">
      <t>ジュウタク</t>
    </rPh>
    <phoneticPr fontId="2"/>
  </si>
  <si>
    <t>貸家</t>
    <rPh sb="0" eb="2">
      <t>カシヤ</t>
    </rPh>
    <phoneticPr fontId="2"/>
  </si>
  <si>
    <t>２８戸</t>
    <rPh sb="2" eb="3">
      <t>コ</t>
    </rPh>
    <phoneticPr fontId="2"/>
  </si>
  <si>
    <t>５階</t>
    <rPh sb="1" eb="2">
      <t>カイ</t>
    </rPh>
    <phoneticPr fontId="2"/>
  </si>
  <si>
    <t>４０戸</t>
    <rPh sb="2" eb="3">
      <t>コ</t>
    </rPh>
    <phoneticPr fontId="2"/>
  </si>
  <si>
    <t>２０戸</t>
    <rPh sb="2" eb="3">
      <t>コ</t>
    </rPh>
    <phoneticPr fontId="2"/>
  </si>
  <si>
    <t>木造</t>
    <rPh sb="0" eb="1">
      <t>キ</t>
    </rPh>
    <rPh sb="1" eb="2">
      <t>ゾウ</t>
    </rPh>
    <phoneticPr fontId="2"/>
  </si>
  <si>
    <t>民間資金</t>
    <rPh sb="0" eb="2">
      <t>ミンカン</t>
    </rPh>
    <rPh sb="2" eb="4">
      <t>シキン</t>
    </rPh>
    <phoneticPr fontId="2"/>
  </si>
  <si>
    <t>５０戸</t>
    <rPh sb="2" eb="3">
      <t>コ</t>
    </rPh>
    <phoneticPr fontId="2"/>
  </si>
  <si>
    <t>３０戸</t>
    <rPh sb="2" eb="3">
      <t>コ</t>
    </rPh>
    <phoneticPr fontId="2"/>
  </si>
  <si>
    <t>４階</t>
    <rPh sb="1" eb="2">
      <t>カイ</t>
    </rPh>
    <phoneticPr fontId="2"/>
  </si>
  <si>
    <t>会津若松市</t>
    <rPh sb="0" eb="2">
      <t>アイヅ</t>
    </rPh>
    <rPh sb="2" eb="4">
      <t>ワカマツ</t>
    </rPh>
    <rPh sb="4" eb="5">
      <t>シ</t>
    </rPh>
    <phoneticPr fontId="2"/>
  </si>
  <si>
    <t>３階</t>
    <rPh sb="1" eb="2">
      <t>カイ</t>
    </rPh>
    <phoneticPr fontId="2"/>
  </si>
  <si>
    <t>４２戸</t>
    <rPh sb="2" eb="3">
      <t>コ</t>
    </rPh>
    <phoneticPr fontId="2"/>
  </si>
  <si>
    <t>３８戸</t>
    <rPh sb="2" eb="3">
      <t>コ</t>
    </rPh>
    <phoneticPr fontId="2"/>
  </si>
  <si>
    <t>２５戸</t>
    <rPh sb="2" eb="3">
      <t>コ</t>
    </rPh>
    <phoneticPr fontId="2"/>
  </si>
  <si>
    <t>３５戸</t>
    <rPh sb="2" eb="3">
      <t>コ</t>
    </rPh>
    <phoneticPr fontId="2"/>
  </si>
  <si>
    <t>３３戸</t>
    <phoneticPr fontId="2"/>
  </si>
  <si>
    <t>貸家</t>
    <phoneticPr fontId="2"/>
  </si>
  <si>
    <t>民間資金　</t>
    <phoneticPr fontId="2"/>
  </si>
  <si>
    <t>８階</t>
    <phoneticPr fontId="2"/>
  </si>
  <si>
    <t>福島市　</t>
    <rPh sb="0" eb="3">
      <t>フクシマシ</t>
    </rPh>
    <phoneticPr fontId="2"/>
  </si>
  <si>
    <t>S造　</t>
    <phoneticPr fontId="2"/>
  </si>
  <si>
    <t>福島市</t>
    <rPh sb="0" eb="3">
      <t>フクシマシ</t>
    </rPh>
    <phoneticPr fontId="4"/>
  </si>
  <si>
    <t>ＲＣ造</t>
  </si>
  <si>
    <t>4階</t>
    <rPh sb="1" eb="2">
      <t>カイ</t>
    </rPh>
    <phoneticPr fontId="2"/>
  </si>
  <si>
    <t>公営</t>
  </si>
  <si>
    <t>24戸</t>
    <rPh sb="2" eb="3">
      <t>コ</t>
    </rPh>
    <phoneticPr fontId="2"/>
  </si>
  <si>
    <t>15階</t>
    <rPh sb="2" eb="3">
      <t>カイ</t>
    </rPh>
    <phoneticPr fontId="2"/>
  </si>
  <si>
    <t>分譲</t>
  </si>
  <si>
    <t>56戸</t>
    <rPh sb="2" eb="3">
      <t>コ</t>
    </rPh>
    <phoneticPr fontId="2"/>
  </si>
  <si>
    <t>いわき市</t>
    <rPh sb="3" eb="4">
      <t>シ</t>
    </rPh>
    <phoneticPr fontId="4"/>
  </si>
  <si>
    <t>5階</t>
    <rPh sb="1" eb="2">
      <t>カイ</t>
    </rPh>
    <phoneticPr fontId="2"/>
  </si>
  <si>
    <t>40戸</t>
    <rPh sb="2" eb="3">
      <t>コ</t>
    </rPh>
    <phoneticPr fontId="2"/>
  </si>
  <si>
    <t>30戸</t>
    <rPh sb="2" eb="3">
      <t>コ</t>
    </rPh>
    <phoneticPr fontId="2"/>
  </si>
  <si>
    <t>南相馬市</t>
    <rPh sb="0" eb="4">
      <t>ミナミソウマシ</t>
    </rPh>
    <phoneticPr fontId="4"/>
  </si>
  <si>
    <t>2階</t>
    <rPh sb="1" eb="2">
      <t>カイ</t>
    </rPh>
    <phoneticPr fontId="2"/>
  </si>
  <si>
    <t>給与</t>
  </si>
  <si>
    <t>20戸</t>
    <rPh sb="2" eb="3">
      <t>コ</t>
    </rPh>
    <phoneticPr fontId="2"/>
  </si>
  <si>
    <t>10階</t>
    <rPh sb="2" eb="3">
      <t>カイ</t>
    </rPh>
    <phoneticPr fontId="2"/>
  </si>
  <si>
    <t>70戸</t>
    <rPh sb="2" eb="3">
      <t>コ</t>
    </rPh>
    <phoneticPr fontId="2"/>
  </si>
  <si>
    <t>21戸</t>
    <rPh sb="2" eb="3">
      <t>コ</t>
    </rPh>
    <phoneticPr fontId="2"/>
  </si>
  <si>
    <t>田村市</t>
  </si>
  <si>
    <t>1階</t>
    <rPh sb="1" eb="2">
      <t>カイ</t>
    </rPh>
    <phoneticPr fontId="2"/>
  </si>
  <si>
    <t>　　　　　　　　平成２６年分</t>
    <rPh sb="13" eb="14">
      <t>ブン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</si>
</sst>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&quot;階&quot;"/>
    <numFmt numFmtId="177" formatCode="0&quot;戸&quot;"/>
    <numFmt numFmtId="178" formatCode="0.0%"/>
    <numFmt numFmtId="179" formatCode=";;;"/>
    <numFmt numFmtId="180" formatCode="###,###,##0;&quot;-&quot;##,###,##0"/>
  </numFmts>
  <fonts count="22" x14ac:knownFonts="1"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32"/>
      <name val="ＭＳ Ｐゴシック"/>
      <family val="3"/>
      <charset val="128"/>
    </font>
    <font>
      <sz val="28"/>
      <name val="ＭＳ Ｐゴシック"/>
      <family val="3"/>
      <charset val="128"/>
    </font>
    <font>
      <sz val="7"/>
      <name val="ＭＳ 明朝"/>
      <family val="1"/>
      <charset val="128"/>
    </font>
    <font>
      <b/>
      <sz val="20"/>
      <name val="ＭＳ Ｐゴシック"/>
      <family val="3"/>
      <charset val="128"/>
    </font>
    <font>
      <sz val="16"/>
      <name val="ＭＳ 明朝"/>
      <family val="1"/>
      <charset val="128"/>
    </font>
    <font>
      <sz val="18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4"/>
      <color indexed="22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6"/>
      <color indexed="12"/>
      <name val="ＭＳ Ｐゴシック"/>
      <family val="3"/>
      <charset val="128"/>
    </font>
    <font>
      <sz val="16"/>
      <color rgb="FF0000FF"/>
      <name val="ＭＳ Ｐ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0"/>
      <name val="ＭＳ 明朝"/>
      <family val="1"/>
      <charset val="128"/>
    </font>
    <font>
      <sz val="14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22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146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/>
      <top/>
      <bottom style="hair">
        <color indexed="8"/>
      </bottom>
      <diagonal/>
    </border>
    <border>
      <left style="medium">
        <color indexed="8"/>
      </left>
      <right/>
      <top/>
      <bottom style="hair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/>
      <right/>
      <top style="medium">
        <color indexed="64"/>
      </top>
      <bottom style="medium">
        <color indexed="8"/>
      </bottom>
      <diagonal/>
    </border>
    <border>
      <left style="thin">
        <color indexed="8"/>
      </left>
      <right/>
      <top style="medium">
        <color indexed="64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8"/>
      </left>
      <right/>
      <top/>
      <bottom style="hair">
        <color indexed="8"/>
      </bottom>
      <diagonal/>
    </border>
    <border>
      <left style="thin">
        <color indexed="8"/>
      </left>
      <right/>
      <top/>
      <bottom style="hair">
        <color indexed="8"/>
      </bottom>
      <diagonal/>
    </border>
    <border>
      <left style="thin">
        <color indexed="8"/>
      </left>
      <right style="medium">
        <color indexed="64"/>
      </right>
      <top/>
      <bottom style="hair">
        <color indexed="8"/>
      </bottom>
      <diagonal/>
    </border>
    <border>
      <left style="hair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medium">
        <color indexed="8"/>
      </bottom>
      <diagonal/>
    </border>
    <border>
      <left style="hair">
        <color indexed="8"/>
      </left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 style="hair">
        <color indexed="64"/>
      </bottom>
      <diagonal/>
    </border>
    <border>
      <left style="hair">
        <color indexed="8"/>
      </left>
      <right/>
      <top style="medium">
        <color indexed="8"/>
      </top>
      <bottom style="hair">
        <color indexed="64"/>
      </bottom>
      <diagonal/>
    </border>
    <border>
      <left style="thin">
        <color indexed="8"/>
      </left>
      <right/>
      <top style="medium">
        <color indexed="8"/>
      </top>
      <bottom style="hair">
        <color indexed="64"/>
      </bottom>
      <diagonal/>
    </border>
    <border>
      <left style="hair">
        <color indexed="8"/>
      </left>
      <right style="thin">
        <color indexed="8"/>
      </right>
      <top style="medium">
        <color indexed="8"/>
      </top>
      <bottom style="hair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hair">
        <color indexed="8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hair">
        <color indexed="8"/>
      </left>
      <right/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8"/>
      </bottom>
      <diagonal/>
    </border>
    <border>
      <left style="hair">
        <color indexed="8"/>
      </left>
      <right/>
      <top style="thin">
        <color indexed="64"/>
      </top>
      <bottom style="medium">
        <color indexed="8"/>
      </bottom>
      <diagonal/>
    </border>
    <border>
      <left style="thin">
        <color indexed="8"/>
      </left>
      <right/>
      <top style="thin">
        <color indexed="64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 style="medium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 style="hair">
        <color indexed="8"/>
      </left>
      <right/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hair">
        <color indexed="8"/>
      </left>
      <right/>
      <top/>
      <bottom style="hair">
        <color indexed="64"/>
      </bottom>
      <diagonal/>
    </border>
    <border>
      <left style="thin">
        <color indexed="8"/>
      </left>
      <right/>
      <top/>
      <bottom style="hair">
        <color indexed="64"/>
      </bottom>
      <diagonal/>
    </border>
    <border>
      <left style="hair">
        <color indexed="8"/>
      </left>
      <right style="thin">
        <color indexed="8"/>
      </right>
      <top/>
      <bottom style="hair">
        <color indexed="64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hair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/>
      <top/>
      <bottom style="medium">
        <color indexed="8"/>
      </bottom>
      <diagonal/>
    </border>
    <border>
      <left style="hair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 style="hair">
        <color indexed="8"/>
      </left>
      <right/>
      <top/>
      <bottom/>
      <diagonal/>
    </border>
    <border>
      <left style="medium">
        <color indexed="64"/>
      </left>
      <right/>
      <top style="hair">
        <color indexed="64"/>
      </top>
      <bottom style="thin">
        <color indexed="8"/>
      </bottom>
      <diagonal/>
    </border>
    <border>
      <left style="hair">
        <color indexed="8"/>
      </left>
      <right/>
      <top style="hair">
        <color indexed="64"/>
      </top>
      <bottom style="thin">
        <color indexed="8"/>
      </bottom>
      <diagonal/>
    </border>
    <border>
      <left style="thin">
        <color indexed="8"/>
      </left>
      <right/>
      <top style="hair">
        <color indexed="64"/>
      </top>
      <bottom style="thin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8"/>
      </left>
      <right/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8"/>
      </top>
      <bottom style="hair">
        <color indexed="8"/>
      </bottom>
      <diagonal/>
    </border>
    <border>
      <left style="hair">
        <color indexed="8"/>
      </left>
      <right/>
      <top style="medium">
        <color indexed="8"/>
      </top>
      <bottom style="hair">
        <color indexed="8"/>
      </bottom>
      <diagonal/>
    </border>
    <border>
      <left style="thin">
        <color indexed="8"/>
      </left>
      <right/>
      <top style="medium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 style="medium">
        <color indexed="8"/>
      </top>
      <bottom style="hair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/>
      <top/>
      <bottom/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hair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hair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hair">
        <color indexed="8"/>
      </right>
      <top style="medium">
        <color indexed="8"/>
      </top>
      <bottom style="thin">
        <color indexed="8"/>
      </bottom>
      <diagonal/>
    </border>
    <border>
      <left style="hair">
        <color indexed="8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hair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hair">
        <color indexed="8"/>
      </right>
      <top/>
      <bottom style="thin">
        <color indexed="8"/>
      </bottom>
      <diagonal/>
    </border>
    <border>
      <left style="hair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hair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hair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hair">
        <color indexed="8"/>
      </right>
      <top/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medium">
        <color indexed="8"/>
      </left>
      <right/>
      <top style="thin">
        <color indexed="64"/>
      </top>
      <bottom/>
      <diagonal/>
    </border>
    <border>
      <left style="hair">
        <color indexed="8"/>
      </left>
      <right/>
      <top style="thin">
        <color indexed="64"/>
      </top>
      <bottom/>
      <diagonal/>
    </border>
    <border>
      <left style="hair">
        <color indexed="8"/>
      </left>
      <right style="medium">
        <color indexed="8"/>
      </right>
      <top style="thin">
        <color indexed="64"/>
      </top>
      <bottom/>
      <diagonal/>
    </border>
    <border>
      <left style="medium">
        <color indexed="8"/>
      </left>
      <right style="hair">
        <color indexed="8"/>
      </right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 style="hair">
        <color indexed="8"/>
      </left>
      <right/>
      <top style="thin">
        <color indexed="8"/>
      </top>
      <bottom style="medium">
        <color indexed="8"/>
      </bottom>
      <diagonal/>
    </border>
    <border>
      <left style="hair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medium">
        <color indexed="8"/>
      </bottom>
      <diagonal/>
    </border>
    <border>
      <left style="hair">
        <color indexed="8"/>
      </left>
      <right style="medium">
        <color indexed="64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8"/>
      </left>
      <right style="hair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/>
      <top/>
      <bottom style="medium">
        <color indexed="64"/>
      </bottom>
      <diagonal/>
    </border>
    <border>
      <left style="hair">
        <color indexed="8"/>
      </left>
      <right style="medium">
        <color indexed="8"/>
      </right>
      <top/>
      <bottom style="medium">
        <color indexed="64"/>
      </bottom>
      <diagonal/>
    </border>
    <border>
      <left style="thin">
        <color indexed="8"/>
      </left>
      <right style="hair">
        <color indexed="8"/>
      </right>
      <top style="medium">
        <color indexed="8"/>
      </top>
      <bottom style="medium">
        <color indexed="8"/>
      </bottom>
      <diagonal/>
    </border>
    <border>
      <left style="hair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hair">
        <color indexed="8"/>
      </left>
      <right/>
      <top style="medium">
        <color indexed="64"/>
      </top>
      <bottom style="thin">
        <color indexed="8"/>
      </bottom>
      <diagonal/>
    </border>
    <border>
      <left style="medium">
        <color indexed="8"/>
      </left>
      <right/>
      <top style="medium">
        <color indexed="64"/>
      </top>
      <bottom style="thin">
        <color indexed="8"/>
      </bottom>
      <diagonal/>
    </border>
    <border>
      <left style="hair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/>
      <top style="medium">
        <color indexed="64"/>
      </top>
      <bottom/>
      <diagonal/>
    </border>
    <border>
      <left style="hair">
        <color indexed="8"/>
      </left>
      <right/>
      <top style="medium">
        <color indexed="64"/>
      </top>
      <bottom/>
      <diagonal/>
    </border>
    <border>
      <left style="hair">
        <color indexed="8"/>
      </left>
      <right style="thin">
        <color indexed="8"/>
      </right>
      <top style="medium">
        <color indexed="64"/>
      </top>
      <bottom/>
      <diagonal/>
    </border>
    <border>
      <left style="hair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hair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 style="thin">
        <color indexed="64"/>
      </top>
      <bottom style="medium">
        <color indexed="64"/>
      </bottom>
      <diagonal/>
    </border>
    <border>
      <left style="hair">
        <color indexed="8"/>
      </left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medium">
        <color indexed="64"/>
      </bottom>
      <diagonal/>
    </border>
    <border>
      <left style="hair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8"/>
      </left>
      <right/>
      <top style="thin">
        <color indexed="8"/>
      </top>
      <bottom style="medium">
        <color indexed="64"/>
      </bottom>
      <diagonal/>
    </border>
    <border>
      <left style="hair">
        <color indexed="8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hair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 style="hair">
        <color indexed="8"/>
      </right>
      <top/>
      <bottom style="thin">
        <color indexed="8"/>
      </bottom>
      <diagonal/>
    </border>
    <border>
      <left style="hair">
        <color indexed="8"/>
      </left>
      <right style="medium">
        <color indexed="64"/>
      </right>
      <top/>
      <bottom style="thin">
        <color indexed="8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</borders>
  <cellStyleXfs count="2">
    <xf numFmtId="0" fontId="0" fillId="0" borderId="0"/>
    <xf numFmtId="38" fontId="21" fillId="0" borderId="0" applyFont="0" applyFill="0" applyBorder="0" applyAlignment="0" applyProtection="0">
      <alignment vertical="center"/>
    </xf>
  </cellStyleXfs>
  <cellXfs count="345">
    <xf numFmtId="0" fontId="0" fillId="0" borderId="0" xfId="0"/>
    <xf numFmtId="0" fontId="1" fillId="0" borderId="0" xfId="0" applyFont="1" applyProtection="1"/>
    <xf numFmtId="0" fontId="1" fillId="2" borderId="1" xfId="0" applyFont="1" applyFill="1" applyBorder="1" applyProtection="1"/>
    <xf numFmtId="0" fontId="1" fillId="2" borderId="2" xfId="0" applyFont="1" applyFill="1" applyBorder="1" applyProtection="1"/>
    <xf numFmtId="0" fontId="1" fillId="2" borderId="3" xfId="0" applyFont="1" applyFill="1" applyBorder="1" applyProtection="1"/>
    <xf numFmtId="0" fontId="1" fillId="2" borderId="4" xfId="0" applyFont="1" applyFill="1" applyBorder="1" applyProtection="1"/>
    <xf numFmtId="0" fontId="3" fillId="2" borderId="0" xfId="0" applyFont="1" applyFill="1" applyProtection="1"/>
    <xf numFmtId="0" fontId="1" fillId="2" borderId="0" xfId="0" applyFont="1" applyFill="1" applyProtection="1"/>
    <xf numFmtId="0" fontId="1" fillId="2" borderId="6" xfId="0" applyFont="1" applyFill="1" applyBorder="1" applyProtection="1"/>
    <xf numFmtId="0" fontId="1" fillId="2" borderId="7" xfId="0" applyFont="1" applyFill="1" applyBorder="1" applyProtection="1"/>
    <xf numFmtId="0" fontId="1" fillId="2" borderId="8" xfId="0" applyFont="1" applyFill="1" applyBorder="1" applyProtection="1"/>
    <xf numFmtId="0" fontId="6" fillId="0" borderId="0" xfId="0" applyFont="1" applyProtection="1"/>
    <xf numFmtId="0" fontId="7" fillId="0" borderId="0" xfId="0" applyFont="1"/>
    <xf numFmtId="0" fontId="8" fillId="0" borderId="0" xfId="0" applyFont="1" applyProtection="1"/>
    <xf numFmtId="49" fontId="1" fillId="0" borderId="0" xfId="0" applyNumberFormat="1" applyFont="1" applyProtection="1"/>
    <xf numFmtId="37" fontId="1" fillId="0" borderId="0" xfId="0" applyNumberFormat="1" applyFont="1" applyProtection="1"/>
    <xf numFmtId="0" fontId="1" fillId="0" borderId="7" xfId="0" applyFont="1" applyBorder="1" applyProtection="1"/>
    <xf numFmtId="0" fontId="10" fillId="2" borderId="0" xfId="0" applyFont="1" applyFill="1" applyAlignment="1" applyProtection="1">
      <alignment horizontal="center"/>
    </xf>
    <xf numFmtId="0" fontId="10" fillId="2" borderId="4" xfId="0" applyFont="1" applyFill="1" applyBorder="1" applyAlignment="1" applyProtection="1">
      <alignment horizontal="center"/>
    </xf>
    <xf numFmtId="0" fontId="10" fillId="2" borderId="0" xfId="0" applyFont="1" applyFill="1" applyProtection="1"/>
    <xf numFmtId="0" fontId="10" fillId="2" borderId="7" xfId="0" applyFont="1" applyFill="1" applyBorder="1" applyAlignment="1" applyProtection="1">
      <alignment horizontal="center"/>
    </xf>
    <xf numFmtId="37" fontId="10" fillId="2" borderId="6" xfId="0" applyNumberFormat="1" applyFont="1" applyFill="1" applyBorder="1" applyProtection="1"/>
    <xf numFmtId="37" fontId="10" fillId="2" borderId="7" xfId="0" applyNumberFormat="1" applyFont="1" applyFill="1" applyBorder="1" applyProtection="1"/>
    <xf numFmtId="0" fontId="10" fillId="2" borderId="7" xfId="0" applyFont="1" applyFill="1" applyBorder="1" applyProtection="1"/>
    <xf numFmtId="49" fontId="1" fillId="0" borderId="9" xfId="0" applyNumberFormat="1" applyFont="1" applyBorder="1" applyAlignment="1" applyProtection="1">
      <alignment horizontal="center"/>
    </xf>
    <xf numFmtId="37" fontId="1" fillId="0" borderId="10" xfId="0" applyNumberFormat="1" applyFont="1" applyBorder="1" applyProtection="1"/>
    <xf numFmtId="0" fontId="1" fillId="0" borderId="9" xfId="0" applyNumberFormat="1" applyFont="1" applyBorder="1" applyProtection="1"/>
    <xf numFmtId="37" fontId="1" fillId="0" borderId="9" xfId="0" applyNumberFormat="1" applyFont="1" applyBorder="1" applyProtection="1"/>
    <xf numFmtId="37" fontId="1" fillId="0" borderId="9" xfId="0" applyNumberFormat="1" applyFont="1" applyFill="1" applyBorder="1" applyProtection="1"/>
    <xf numFmtId="49" fontId="1" fillId="0" borderId="11" xfId="0" applyNumberFormat="1" applyFont="1" applyBorder="1" applyAlignment="1" applyProtection="1">
      <alignment horizontal="center"/>
    </xf>
    <xf numFmtId="37" fontId="1" fillId="0" borderId="12" xfId="0" applyNumberFormat="1" applyFont="1" applyBorder="1" applyProtection="1"/>
    <xf numFmtId="0" fontId="1" fillId="0" borderId="11" xfId="0" applyNumberFormat="1" applyFont="1" applyBorder="1" applyProtection="1"/>
    <xf numFmtId="37" fontId="1" fillId="0" borderId="11" xfId="0" applyNumberFormat="1" applyFont="1" applyBorder="1" applyProtection="1"/>
    <xf numFmtId="0" fontId="1" fillId="0" borderId="7" xfId="0" applyFont="1" applyBorder="1" applyAlignment="1" applyProtection="1">
      <alignment horizontal="center"/>
    </xf>
    <xf numFmtId="178" fontId="1" fillId="0" borderId="6" xfId="0" applyNumberFormat="1" applyFont="1" applyBorder="1" applyProtection="1"/>
    <xf numFmtId="179" fontId="2" fillId="0" borderId="7" xfId="0" applyNumberFormat="1" applyFont="1" applyBorder="1" applyProtection="1"/>
    <xf numFmtId="178" fontId="1" fillId="0" borderId="7" xfId="0" applyNumberFormat="1" applyFont="1" applyBorder="1" applyProtection="1"/>
    <xf numFmtId="179" fontId="1" fillId="0" borderId="7" xfId="0" applyNumberFormat="1" applyFont="1" applyBorder="1" applyProtection="1"/>
    <xf numFmtId="0" fontId="1" fillId="0" borderId="7" xfId="0" applyNumberFormat="1" applyFont="1" applyBorder="1" applyProtection="1"/>
    <xf numFmtId="178" fontId="1" fillId="0" borderId="7" xfId="0" applyNumberFormat="1" applyFont="1" applyFill="1" applyBorder="1" applyProtection="1"/>
    <xf numFmtId="178" fontId="1" fillId="0" borderId="7" xfId="0" applyNumberFormat="1" applyFont="1" applyBorder="1" applyAlignment="1" applyProtection="1">
      <alignment shrinkToFit="1"/>
    </xf>
    <xf numFmtId="178" fontId="11" fillId="0" borderId="6" xfId="0" applyNumberFormat="1" applyFont="1" applyBorder="1" applyProtection="1"/>
    <xf numFmtId="0" fontId="1" fillId="0" borderId="0" xfId="0" applyFont="1" applyFill="1" applyBorder="1" applyProtection="1"/>
    <xf numFmtId="37" fontId="1" fillId="0" borderId="0" xfId="0" applyNumberFormat="1" applyFont="1" applyFill="1" applyProtection="1"/>
    <xf numFmtId="0" fontId="10" fillId="0" borderId="9" xfId="0" applyFont="1" applyBorder="1" applyAlignment="1" applyProtection="1">
      <alignment horizontal="center"/>
    </xf>
    <xf numFmtId="0" fontId="10" fillId="0" borderId="13" xfId="0" applyFont="1" applyBorder="1" applyAlignment="1" applyProtection="1">
      <alignment horizontal="center"/>
    </xf>
    <xf numFmtId="0" fontId="10" fillId="0" borderId="9" xfId="0" applyFont="1" applyBorder="1" applyProtection="1"/>
    <xf numFmtId="0" fontId="10" fillId="0" borderId="13" xfId="0" applyFont="1" applyBorder="1" applyAlignment="1" applyProtection="1">
      <alignment horizontal="left"/>
    </xf>
    <xf numFmtId="0" fontId="10" fillId="0" borderId="9" xfId="0" applyFont="1" applyBorder="1" applyAlignment="1" applyProtection="1">
      <alignment horizontal="left"/>
    </xf>
    <xf numFmtId="0" fontId="1" fillId="0" borderId="0" xfId="0" applyFont="1" applyAlignment="1" applyProtection="1">
      <alignment horizontal="center"/>
    </xf>
    <xf numFmtId="37" fontId="1" fillId="0" borderId="14" xfId="0" applyNumberFormat="1" applyFont="1" applyBorder="1" applyProtection="1"/>
    <xf numFmtId="37" fontId="1" fillId="0" borderId="14" xfId="0" applyNumberFormat="1" applyFont="1" applyFill="1" applyBorder="1" applyProtection="1"/>
    <xf numFmtId="37" fontId="1" fillId="0" borderId="14" xfId="0" applyNumberFormat="1" applyFont="1" applyBorder="1" applyAlignment="1" applyProtection="1">
      <alignment horizontal="right"/>
    </xf>
    <xf numFmtId="0" fontId="1" fillId="0" borderId="9" xfId="0" applyFont="1" applyBorder="1" applyAlignment="1" applyProtection="1">
      <alignment horizontal="center"/>
    </xf>
    <xf numFmtId="37" fontId="1" fillId="0" borderId="13" xfId="0" applyNumberFormat="1" applyFont="1" applyBorder="1" applyProtection="1"/>
    <xf numFmtId="37" fontId="1" fillId="0" borderId="13" xfId="0" applyNumberFormat="1" applyFont="1" applyFill="1" applyBorder="1" applyProtection="1"/>
    <xf numFmtId="0" fontId="1" fillId="0" borderId="9" xfId="0" applyFont="1" applyBorder="1" applyProtection="1"/>
    <xf numFmtId="0" fontId="1" fillId="0" borderId="15" xfId="0" applyFont="1" applyBorder="1" applyProtection="1"/>
    <xf numFmtId="0" fontId="12" fillId="0" borderId="0" xfId="0" applyFont="1" applyProtection="1"/>
    <xf numFmtId="0" fontId="12" fillId="3" borderId="0" xfId="0" applyFont="1" applyFill="1" applyBorder="1" applyAlignment="1" applyProtection="1">
      <alignment horizontal="center"/>
    </xf>
    <xf numFmtId="37" fontId="12" fillId="3" borderId="0" xfId="0" applyNumberFormat="1" applyFont="1" applyFill="1" applyBorder="1" applyProtection="1"/>
    <xf numFmtId="0" fontId="12" fillId="3" borderId="0" xfId="0" applyNumberFormat="1" applyFont="1" applyFill="1" applyBorder="1" applyProtection="1"/>
    <xf numFmtId="0" fontId="1" fillId="3" borderId="0" xfId="0" applyFont="1" applyFill="1" applyBorder="1" applyProtection="1"/>
    <xf numFmtId="37" fontId="1" fillId="0" borderId="0" xfId="0" applyNumberFormat="1" applyFont="1" applyAlignment="1" applyProtection="1">
      <alignment horizontal="fill"/>
    </xf>
    <xf numFmtId="37" fontId="9" fillId="0" borderId="0" xfId="0" applyNumberFormat="1" applyFont="1" applyProtection="1"/>
    <xf numFmtId="37" fontId="9" fillId="0" borderId="0" xfId="0" applyNumberFormat="1" applyFont="1" applyBorder="1" applyProtection="1"/>
    <xf numFmtId="37" fontId="13" fillId="0" borderId="0" xfId="0" applyNumberFormat="1" applyFont="1" applyBorder="1" applyProtection="1"/>
    <xf numFmtId="37" fontId="14" fillId="0" borderId="0" xfId="0" applyNumberFormat="1" applyFont="1" applyBorder="1" applyProtection="1">
      <protection locked="0"/>
    </xf>
    <xf numFmtId="37" fontId="14" fillId="0" borderId="16" xfId="0" applyNumberFormat="1" applyFont="1" applyBorder="1" applyAlignment="1" applyProtection="1">
      <alignment horizontal="center"/>
      <protection locked="0"/>
    </xf>
    <xf numFmtId="37" fontId="14" fillId="0" borderId="17" xfId="0" applyNumberFormat="1" applyFont="1" applyBorder="1" applyProtection="1">
      <protection locked="0"/>
    </xf>
    <xf numFmtId="37" fontId="9" fillId="0" borderId="17" xfId="0" applyNumberFormat="1" applyFont="1" applyBorder="1" applyProtection="1"/>
    <xf numFmtId="37" fontId="14" fillId="0" borderId="18" xfId="0" applyNumberFormat="1" applyFont="1" applyBorder="1" applyProtection="1">
      <protection locked="0"/>
    </xf>
    <xf numFmtId="37" fontId="14" fillId="0" borderId="19" xfId="0" applyNumberFormat="1" applyFont="1" applyBorder="1" applyAlignment="1" applyProtection="1">
      <alignment horizontal="center"/>
      <protection locked="0"/>
    </xf>
    <xf numFmtId="37" fontId="9" fillId="0" borderId="20" xfId="0" applyNumberFormat="1" applyFont="1" applyBorder="1" applyProtection="1"/>
    <xf numFmtId="37" fontId="15" fillId="0" borderId="11" xfId="0" applyNumberFormat="1" applyFont="1" applyBorder="1" applyProtection="1"/>
    <xf numFmtId="37" fontId="15" fillId="0" borderId="21" xfId="0" applyNumberFormat="1" applyFont="1" applyBorder="1" applyProtection="1">
      <protection locked="0"/>
    </xf>
    <xf numFmtId="37" fontId="15" fillId="0" borderId="22" xfId="0" applyNumberFormat="1" applyFont="1" applyBorder="1" applyProtection="1">
      <protection locked="0"/>
    </xf>
    <xf numFmtId="37" fontId="14" fillId="0" borderId="23" xfId="0" applyNumberFormat="1" applyFont="1" applyBorder="1" applyProtection="1">
      <protection locked="0"/>
    </xf>
    <xf numFmtId="37" fontId="14" fillId="0" borderId="20" xfId="0" applyNumberFormat="1" applyFont="1" applyBorder="1" applyAlignment="1" applyProtection="1">
      <alignment horizontal="center"/>
      <protection locked="0"/>
    </xf>
    <xf numFmtId="37" fontId="9" fillId="0" borderId="9" xfId="0" applyNumberFormat="1" applyFont="1" applyBorder="1" applyProtection="1"/>
    <xf numFmtId="37" fontId="14" fillId="0" borderId="24" xfId="0" applyNumberFormat="1" applyFont="1" applyBorder="1" applyProtection="1">
      <protection locked="0"/>
    </xf>
    <xf numFmtId="37" fontId="9" fillId="0" borderId="13" xfId="0" applyNumberFormat="1" applyFont="1" applyBorder="1" applyProtection="1"/>
    <xf numFmtId="37" fontId="14" fillId="0" borderId="25" xfId="0" applyNumberFormat="1" applyFont="1" applyBorder="1" applyProtection="1">
      <protection locked="0"/>
    </xf>
    <xf numFmtId="37" fontId="9" fillId="0" borderId="26" xfId="0" applyNumberFormat="1" applyFont="1" applyBorder="1" applyProtection="1"/>
    <xf numFmtId="37" fontId="14" fillId="0" borderId="7" xfId="0" applyNumberFormat="1" applyFont="1" applyBorder="1" applyProtection="1">
      <protection locked="0"/>
    </xf>
    <xf numFmtId="178" fontId="14" fillId="0" borderId="27" xfId="0" applyNumberFormat="1" applyFont="1" applyBorder="1" applyProtection="1">
      <protection locked="0"/>
    </xf>
    <xf numFmtId="37" fontId="14" fillId="0" borderId="28" xfId="0" applyNumberFormat="1" applyFont="1" applyBorder="1" applyProtection="1">
      <protection locked="0"/>
    </xf>
    <xf numFmtId="178" fontId="14" fillId="0" borderId="29" xfId="0" applyNumberFormat="1" applyFont="1" applyBorder="1" applyProtection="1">
      <protection locked="0"/>
    </xf>
    <xf numFmtId="37" fontId="14" fillId="0" borderId="11" xfId="0" applyNumberFormat="1" applyFont="1" applyBorder="1" applyProtection="1">
      <protection locked="0"/>
    </xf>
    <xf numFmtId="37" fontId="14" fillId="0" borderId="21" xfId="0" applyNumberFormat="1" applyFont="1" applyBorder="1" applyProtection="1">
      <protection locked="0"/>
    </xf>
    <xf numFmtId="37" fontId="14" fillId="0" borderId="22" xfId="0" applyNumberFormat="1" applyFont="1" applyBorder="1" applyProtection="1">
      <protection locked="0"/>
    </xf>
    <xf numFmtId="37" fontId="15" fillId="0" borderId="30" xfId="0" applyNumberFormat="1" applyFont="1" applyBorder="1" applyProtection="1"/>
    <xf numFmtId="37" fontId="15" fillId="0" borderId="31" xfId="0" applyNumberFormat="1" applyFont="1" applyBorder="1" applyProtection="1">
      <protection locked="0"/>
    </xf>
    <xf numFmtId="37" fontId="15" fillId="0" borderId="32" xfId="0" applyNumberFormat="1" applyFont="1" applyBorder="1" applyProtection="1"/>
    <xf numFmtId="37" fontId="15" fillId="0" borderId="33" xfId="0" applyNumberFormat="1" applyFont="1" applyBorder="1" applyProtection="1">
      <protection locked="0"/>
    </xf>
    <xf numFmtId="37" fontId="14" fillId="0" borderId="34" xfId="0" applyNumberFormat="1" applyFont="1" applyBorder="1" applyProtection="1">
      <protection locked="0"/>
    </xf>
    <xf numFmtId="37" fontId="9" fillId="0" borderId="35" xfId="0" applyNumberFormat="1" applyFont="1" applyBorder="1" applyProtection="1"/>
    <xf numFmtId="37" fontId="14" fillId="0" borderId="36" xfId="0" applyNumberFormat="1" applyFont="1" applyBorder="1" applyProtection="1">
      <protection locked="0"/>
    </xf>
    <xf numFmtId="37" fontId="9" fillId="0" borderId="37" xfId="0" applyNumberFormat="1" applyFont="1" applyBorder="1" applyProtection="1"/>
    <xf numFmtId="37" fontId="14" fillId="0" borderId="38" xfId="0" applyNumberFormat="1" applyFont="1" applyBorder="1" applyProtection="1">
      <protection locked="0"/>
    </xf>
    <xf numFmtId="178" fontId="14" fillId="0" borderId="39" xfId="0" applyNumberFormat="1" applyFont="1" applyBorder="1" applyProtection="1">
      <protection locked="0"/>
    </xf>
    <xf numFmtId="37" fontId="14" fillId="0" borderId="40" xfId="0" applyNumberFormat="1" applyFont="1" applyBorder="1" applyProtection="1">
      <protection locked="0"/>
    </xf>
    <xf numFmtId="178" fontId="14" fillId="0" borderId="41" xfId="0" applyNumberFormat="1" applyFont="1" applyBorder="1" applyProtection="1">
      <protection locked="0"/>
    </xf>
    <xf numFmtId="37" fontId="14" fillId="0" borderId="42" xfId="0" applyNumberFormat="1" applyFont="1" applyBorder="1" applyProtection="1">
      <protection locked="0"/>
    </xf>
    <xf numFmtId="178" fontId="14" fillId="0" borderId="43" xfId="0" applyNumberFormat="1" applyFont="1" applyBorder="1" applyProtection="1">
      <protection locked="0"/>
    </xf>
    <xf numFmtId="37" fontId="14" fillId="0" borderId="44" xfId="0" applyNumberFormat="1" applyFont="1" applyBorder="1" applyProtection="1">
      <protection locked="0"/>
    </xf>
    <xf numFmtId="178" fontId="14" fillId="0" borderId="45" xfId="0" applyNumberFormat="1" applyFont="1" applyBorder="1" applyProtection="1">
      <protection locked="0"/>
    </xf>
    <xf numFmtId="37" fontId="15" fillId="0" borderId="46" xfId="0" applyNumberFormat="1" applyFont="1" applyBorder="1" applyProtection="1"/>
    <xf numFmtId="37" fontId="15" fillId="0" borderId="47" xfId="0" applyNumberFormat="1" applyFont="1" applyBorder="1" applyProtection="1">
      <protection locked="0"/>
    </xf>
    <xf numFmtId="37" fontId="15" fillId="0" borderId="48" xfId="0" applyNumberFormat="1" applyFont="1" applyBorder="1" applyProtection="1"/>
    <xf numFmtId="37" fontId="15" fillId="0" borderId="49" xfId="0" applyNumberFormat="1" applyFont="1" applyBorder="1" applyProtection="1">
      <protection locked="0"/>
    </xf>
    <xf numFmtId="37" fontId="9" fillId="0" borderId="50" xfId="0" applyNumberFormat="1" applyFont="1" applyBorder="1" applyProtection="1"/>
    <xf numFmtId="37" fontId="14" fillId="0" borderId="51" xfId="0" applyNumberFormat="1" applyFont="1" applyBorder="1" applyProtection="1">
      <protection locked="0"/>
    </xf>
    <xf numFmtId="37" fontId="14" fillId="0" borderId="52" xfId="0" applyNumberFormat="1" applyFont="1" applyBorder="1" applyProtection="1">
      <protection locked="0"/>
    </xf>
    <xf numFmtId="178" fontId="14" fillId="0" borderId="53" xfId="0" applyNumberFormat="1" applyFont="1" applyBorder="1" applyProtection="1">
      <protection locked="0"/>
    </xf>
    <xf numFmtId="37" fontId="14" fillId="0" borderId="54" xfId="0" applyNumberFormat="1" applyFont="1" applyBorder="1" applyProtection="1">
      <protection locked="0"/>
    </xf>
    <xf numFmtId="37" fontId="14" fillId="0" borderId="9" xfId="0" applyNumberFormat="1" applyFont="1" applyBorder="1" applyProtection="1">
      <protection locked="0"/>
    </xf>
    <xf numFmtId="37" fontId="14" fillId="0" borderId="13" xfId="0" applyNumberFormat="1" applyFont="1" applyBorder="1" applyProtection="1">
      <protection locked="0"/>
    </xf>
    <xf numFmtId="37" fontId="14" fillId="0" borderId="55" xfId="0" applyNumberFormat="1" applyFont="1" applyBorder="1" applyProtection="1">
      <protection locked="0"/>
    </xf>
    <xf numFmtId="37" fontId="14" fillId="0" borderId="14" xfId="0" applyNumberFormat="1" applyFont="1" applyBorder="1" applyProtection="1">
      <protection locked="0"/>
    </xf>
    <xf numFmtId="37" fontId="14" fillId="0" borderId="14" xfId="0" applyNumberFormat="1" applyFont="1" applyFill="1" applyBorder="1" applyProtection="1">
      <protection locked="0"/>
    </xf>
    <xf numFmtId="37" fontId="14" fillId="0" borderId="55" xfId="0" applyNumberFormat="1" applyFont="1" applyFill="1" applyBorder="1" applyProtection="1">
      <protection locked="0"/>
    </xf>
    <xf numFmtId="37" fontId="14" fillId="0" borderId="56" xfId="0" applyNumberFormat="1" applyFont="1" applyBorder="1" applyProtection="1">
      <protection locked="0"/>
    </xf>
    <xf numFmtId="37" fontId="14" fillId="0" borderId="57" xfId="0" applyNumberFormat="1" applyFont="1" applyBorder="1" applyProtection="1">
      <protection locked="0"/>
    </xf>
    <xf numFmtId="37" fontId="14" fillId="0" borderId="58" xfId="0" applyNumberFormat="1" applyFont="1" applyBorder="1" applyProtection="1">
      <protection locked="0"/>
    </xf>
    <xf numFmtId="37" fontId="14" fillId="0" borderId="59" xfId="0" applyNumberFormat="1" applyFont="1" applyBorder="1" applyProtection="1">
      <protection locked="0"/>
    </xf>
    <xf numFmtId="37" fontId="14" fillId="0" borderId="58" xfId="0" applyNumberFormat="1" applyFont="1" applyFill="1" applyBorder="1" applyProtection="1">
      <protection locked="0"/>
    </xf>
    <xf numFmtId="37" fontId="14" fillId="0" borderId="15" xfId="0" applyNumberFormat="1" applyFont="1" applyBorder="1" applyProtection="1">
      <protection locked="0"/>
    </xf>
    <xf numFmtId="178" fontId="14" fillId="0" borderId="61" xfId="0" applyNumberFormat="1" applyFont="1" applyBorder="1" applyProtection="1">
      <protection locked="0"/>
    </xf>
    <xf numFmtId="37" fontId="14" fillId="0" borderId="62" xfId="0" applyNumberFormat="1" applyFont="1" applyBorder="1" applyProtection="1">
      <protection locked="0"/>
    </xf>
    <xf numFmtId="178" fontId="14" fillId="0" borderId="63" xfId="0" applyNumberFormat="1" applyFont="1" applyBorder="1" applyProtection="1">
      <protection locked="0"/>
    </xf>
    <xf numFmtId="37" fontId="9" fillId="0" borderId="7" xfId="0" applyNumberFormat="1" applyFont="1" applyBorder="1" applyProtection="1"/>
    <xf numFmtId="37" fontId="14" fillId="0" borderId="12" xfId="0" applyNumberFormat="1" applyFont="1" applyBorder="1" applyProtection="1">
      <protection locked="0"/>
    </xf>
    <xf numFmtId="37" fontId="9" fillId="0" borderId="11" xfId="0" applyNumberFormat="1" applyFont="1" applyBorder="1" applyProtection="1"/>
    <xf numFmtId="37" fontId="9" fillId="0" borderId="4" xfId="0" applyNumberFormat="1" applyFont="1" applyBorder="1" applyProtection="1"/>
    <xf numFmtId="37" fontId="14" fillId="0" borderId="0" xfId="0" applyNumberFormat="1" applyFont="1" applyProtection="1">
      <protection locked="0"/>
    </xf>
    <xf numFmtId="37" fontId="14" fillId="0" borderId="10" xfId="0" applyNumberFormat="1" applyFont="1" applyBorder="1" applyProtection="1">
      <protection locked="0"/>
    </xf>
    <xf numFmtId="37" fontId="14" fillId="0" borderId="6" xfId="0" applyNumberFormat="1" applyFont="1" applyBorder="1" applyProtection="1">
      <protection locked="0"/>
    </xf>
    <xf numFmtId="37" fontId="14" fillId="0" borderId="27" xfId="0" applyNumberFormat="1" applyFont="1" applyBorder="1" applyProtection="1">
      <protection locked="0"/>
    </xf>
    <xf numFmtId="37" fontId="14" fillId="0" borderId="64" xfId="0" applyNumberFormat="1" applyFont="1" applyBorder="1" applyAlignment="1" applyProtection="1">
      <alignment horizontal="center"/>
      <protection locked="0"/>
    </xf>
    <xf numFmtId="37" fontId="14" fillId="0" borderId="65" xfId="0" applyNumberFormat="1" applyFont="1" applyBorder="1" applyProtection="1">
      <protection locked="0"/>
    </xf>
    <xf numFmtId="37" fontId="9" fillId="0" borderId="66" xfId="0" applyNumberFormat="1" applyFont="1" applyBorder="1" applyProtection="1"/>
    <xf numFmtId="37" fontId="15" fillId="0" borderId="67" xfId="0" applyNumberFormat="1" applyFont="1" applyBorder="1" applyProtection="1"/>
    <xf numFmtId="37" fontId="15" fillId="0" borderId="68" xfId="0" applyNumberFormat="1" applyFont="1" applyBorder="1" applyProtection="1">
      <protection locked="0"/>
    </xf>
    <xf numFmtId="37" fontId="15" fillId="0" borderId="69" xfId="0" applyNumberFormat="1" applyFont="1" applyBorder="1" applyProtection="1"/>
    <xf numFmtId="37" fontId="15" fillId="0" borderId="70" xfId="0" applyNumberFormat="1" applyFont="1" applyBorder="1" applyProtection="1">
      <protection locked="0"/>
    </xf>
    <xf numFmtId="37" fontId="15" fillId="0" borderId="67" xfId="0" applyNumberFormat="1" applyFont="1" applyBorder="1" applyProtection="1">
      <protection locked="0"/>
    </xf>
    <xf numFmtId="37" fontId="15" fillId="0" borderId="69" xfId="0" applyNumberFormat="1" applyFont="1" applyBorder="1" applyProtection="1">
      <protection locked="0"/>
    </xf>
    <xf numFmtId="37" fontId="14" fillId="0" borderId="67" xfId="0" applyNumberFormat="1" applyFont="1" applyBorder="1" applyProtection="1">
      <protection locked="0"/>
    </xf>
    <xf numFmtId="37" fontId="14" fillId="0" borderId="68" xfId="0" applyNumberFormat="1" applyFont="1" applyBorder="1" applyProtection="1">
      <protection locked="0"/>
    </xf>
    <xf numFmtId="37" fontId="14" fillId="0" borderId="69" xfId="0" applyNumberFormat="1" applyFont="1" applyBorder="1" applyProtection="1">
      <protection locked="0"/>
    </xf>
    <xf numFmtId="37" fontId="14" fillId="0" borderId="70" xfId="0" applyNumberFormat="1" applyFont="1" applyBorder="1" applyProtection="1">
      <protection locked="0"/>
    </xf>
    <xf numFmtId="37" fontId="9" fillId="0" borderId="60" xfId="0" applyNumberFormat="1" applyFont="1" applyBorder="1" applyProtection="1"/>
    <xf numFmtId="0" fontId="16" fillId="0" borderId="0" xfId="0" applyFont="1"/>
    <xf numFmtId="37" fontId="9" fillId="0" borderId="71" xfId="0" applyNumberFormat="1" applyFont="1" applyBorder="1" applyProtection="1"/>
    <xf numFmtId="37" fontId="14" fillId="0" borderId="18" xfId="0" applyNumberFormat="1" applyFont="1" applyBorder="1" applyAlignment="1" applyProtection="1">
      <alignment horizontal="center"/>
      <protection locked="0"/>
    </xf>
    <xf numFmtId="37" fontId="9" fillId="0" borderId="72" xfId="0" applyNumberFormat="1" applyFont="1" applyBorder="1" applyProtection="1"/>
    <xf numFmtId="37" fontId="9" fillId="0" borderId="73" xfId="0" applyNumberFormat="1" applyFont="1" applyBorder="1" applyProtection="1"/>
    <xf numFmtId="37" fontId="14" fillId="0" borderId="13" xfId="0" applyNumberFormat="1" applyFont="1" applyBorder="1" applyAlignment="1" applyProtection="1">
      <alignment horizontal="center"/>
      <protection locked="0"/>
    </xf>
    <xf numFmtId="37" fontId="9" fillId="0" borderId="10" xfId="0" applyNumberFormat="1" applyFont="1" applyBorder="1" applyProtection="1"/>
    <xf numFmtId="37" fontId="9" fillId="0" borderId="24" xfId="0" applyNumberFormat="1" applyFont="1" applyBorder="1" applyProtection="1"/>
    <xf numFmtId="37" fontId="9" fillId="0" borderId="74" xfId="0" applyNumberFormat="1" applyFont="1" applyBorder="1" applyProtection="1"/>
    <xf numFmtId="37" fontId="9" fillId="0" borderId="75" xfId="0" applyNumberFormat="1" applyFont="1" applyBorder="1" applyProtection="1"/>
    <xf numFmtId="37" fontId="9" fillId="0" borderId="76" xfId="0" applyNumberFormat="1" applyFont="1" applyBorder="1" applyProtection="1"/>
    <xf numFmtId="0" fontId="9" fillId="0" borderId="75" xfId="0" applyFont="1" applyBorder="1"/>
    <xf numFmtId="37" fontId="14" fillId="0" borderId="77" xfId="0" applyNumberFormat="1" applyFont="1" applyBorder="1" applyProtection="1">
      <protection locked="0"/>
    </xf>
    <xf numFmtId="37" fontId="9" fillId="0" borderId="78" xfId="0" applyNumberFormat="1" applyFont="1" applyBorder="1" applyProtection="1"/>
    <xf numFmtId="37" fontId="9" fillId="0" borderId="79" xfId="0" applyNumberFormat="1" applyFont="1" applyBorder="1" applyProtection="1"/>
    <xf numFmtId="37" fontId="9" fillId="0" borderId="80" xfId="0" applyNumberFormat="1" applyFont="1" applyBorder="1" applyProtection="1"/>
    <xf numFmtId="0" fontId="9" fillId="0" borderId="81" xfId="0" applyFont="1" applyBorder="1"/>
    <xf numFmtId="37" fontId="9" fillId="0" borderId="82" xfId="0" applyNumberFormat="1" applyFont="1" applyBorder="1" applyProtection="1"/>
    <xf numFmtId="37" fontId="9" fillId="0" borderId="81" xfId="0" applyNumberFormat="1" applyFont="1" applyBorder="1" applyProtection="1"/>
    <xf numFmtId="37" fontId="14" fillId="0" borderId="83" xfId="0" applyNumberFormat="1" applyFont="1" applyBorder="1" applyProtection="1">
      <protection locked="0"/>
    </xf>
    <xf numFmtId="37" fontId="9" fillId="0" borderId="84" xfId="0" applyNumberFormat="1" applyFont="1" applyBorder="1" applyProtection="1"/>
    <xf numFmtId="37" fontId="14" fillId="0" borderId="73" xfId="0" applyNumberFormat="1" applyFont="1" applyBorder="1" applyAlignment="1" applyProtection="1">
      <alignment horizontal="center"/>
      <protection locked="0"/>
    </xf>
    <xf numFmtId="37" fontId="9" fillId="0" borderId="85" xfId="0" applyNumberFormat="1" applyFont="1" applyBorder="1" applyProtection="1"/>
    <xf numFmtId="37" fontId="9" fillId="0" borderId="86" xfId="0" applyNumberFormat="1" applyFont="1" applyBorder="1" applyProtection="1"/>
    <xf numFmtId="37" fontId="9" fillId="0" borderId="88" xfId="0" applyNumberFormat="1" applyFont="1" applyBorder="1" applyProtection="1"/>
    <xf numFmtId="37" fontId="9" fillId="0" borderId="89" xfId="0" applyNumberFormat="1" applyFont="1" applyBorder="1" applyProtection="1"/>
    <xf numFmtId="37" fontId="14" fillId="0" borderId="14" xfId="0" applyNumberFormat="1" applyFont="1" applyBorder="1" applyAlignment="1" applyProtection="1">
      <alignment horizontal="center"/>
      <protection locked="0"/>
    </xf>
    <xf numFmtId="37" fontId="9" fillId="0" borderId="55" xfId="0" applyNumberFormat="1" applyFont="1" applyBorder="1" applyProtection="1"/>
    <xf numFmtId="37" fontId="9" fillId="0" borderId="90" xfId="0" applyNumberFormat="1" applyFont="1" applyBorder="1" applyProtection="1"/>
    <xf numFmtId="37" fontId="9" fillId="0" borderId="91" xfId="0" applyNumberFormat="1" applyFont="1" applyBorder="1" applyProtection="1"/>
    <xf numFmtId="37" fontId="14" fillId="0" borderId="92" xfId="0" applyNumberFormat="1" applyFont="1" applyBorder="1" applyAlignment="1" applyProtection="1">
      <alignment horizontal="center"/>
      <protection locked="0"/>
    </xf>
    <xf numFmtId="37" fontId="9" fillId="0" borderId="93" xfId="0" applyNumberFormat="1" applyFont="1" applyBorder="1" applyProtection="1"/>
    <xf numFmtId="37" fontId="9" fillId="0" borderId="94" xfId="0" applyNumberFormat="1" applyFont="1" applyBorder="1" applyProtection="1"/>
    <xf numFmtId="37" fontId="9" fillId="0" borderId="95" xfId="0" applyNumberFormat="1" applyFont="1" applyBorder="1" applyProtection="1"/>
    <xf numFmtId="37" fontId="9" fillId="0" borderId="96" xfId="0" applyNumberFormat="1" applyFont="1" applyBorder="1" applyProtection="1"/>
    <xf numFmtId="37" fontId="14" fillId="0" borderId="98" xfId="0" applyNumberFormat="1" applyFont="1" applyBorder="1" applyAlignment="1" applyProtection="1">
      <alignment horizontal="center"/>
      <protection locked="0"/>
    </xf>
    <xf numFmtId="37" fontId="9" fillId="0" borderId="52" xfId="0" applyNumberFormat="1" applyFont="1" applyBorder="1" applyProtection="1"/>
    <xf numFmtId="37" fontId="14" fillId="0" borderId="99" xfId="0" applyNumberFormat="1" applyFont="1" applyBorder="1" applyAlignment="1" applyProtection="1">
      <alignment horizontal="center"/>
      <protection locked="0"/>
    </xf>
    <xf numFmtId="37" fontId="9" fillId="0" borderId="100" xfId="0" applyNumberFormat="1" applyFont="1" applyBorder="1" applyProtection="1"/>
    <xf numFmtId="37" fontId="9" fillId="0" borderId="101" xfId="0" applyNumberFormat="1" applyFont="1" applyBorder="1" applyProtection="1"/>
    <xf numFmtId="37" fontId="9" fillId="0" borderId="102" xfId="0" applyNumberFormat="1" applyFont="1" applyBorder="1" applyProtection="1"/>
    <xf numFmtId="37" fontId="14" fillId="0" borderId="103" xfId="0" applyNumberFormat="1" applyFont="1" applyBorder="1" applyProtection="1">
      <protection locked="0"/>
    </xf>
    <xf numFmtId="37" fontId="9" fillId="0" borderId="104" xfId="0" applyNumberFormat="1" applyFont="1" applyBorder="1" applyProtection="1"/>
    <xf numFmtId="37" fontId="9" fillId="0" borderId="105" xfId="0" applyNumberFormat="1" applyFont="1" applyBorder="1" applyProtection="1"/>
    <xf numFmtId="37" fontId="9" fillId="0" borderId="106" xfId="0" applyNumberFormat="1" applyFont="1" applyBorder="1" applyProtection="1"/>
    <xf numFmtId="37" fontId="14" fillId="0" borderId="62" xfId="0" applyNumberFormat="1" applyFont="1" applyBorder="1" applyAlignment="1" applyProtection="1">
      <alignment horizontal="center"/>
      <protection locked="0"/>
    </xf>
    <xf numFmtId="37" fontId="9" fillId="0" borderId="107" xfId="0" applyNumberFormat="1" applyFont="1" applyBorder="1" applyProtection="1"/>
    <xf numFmtId="37" fontId="9" fillId="0" borderId="61" xfId="0" applyNumberFormat="1" applyFont="1" applyBorder="1" applyProtection="1"/>
    <xf numFmtId="37" fontId="9" fillId="0" borderId="108" xfId="0" applyNumberFormat="1" applyFont="1" applyBorder="1" applyProtection="1"/>
    <xf numFmtId="37" fontId="9" fillId="0" borderId="109" xfId="0" applyNumberFormat="1" applyFont="1" applyBorder="1" applyProtection="1"/>
    <xf numFmtId="37" fontId="14" fillId="0" borderId="110" xfId="0" applyNumberFormat="1" applyFont="1" applyBorder="1" applyProtection="1">
      <protection locked="0"/>
    </xf>
    <xf numFmtId="37" fontId="9" fillId="0" borderId="111" xfId="0" applyNumberFormat="1" applyFont="1" applyBorder="1" applyProtection="1"/>
    <xf numFmtId="37" fontId="14" fillId="0" borderId="112" xfId="0" applyNumberFormat="1" applyFont="1" applyBorder="1" applyAlignment="1" applyProtection="1">
      <alignment horizontal="center"/>
      <protection locked="0"/>
    </xf>
    <xf numFmtId="37" fontId="9" fillId="0" borderId="113" xfId="0" applyNumberFormat="1" applyFont="1" applyBorder="1" applyProtection="1"/>
    <xf numFmtId="37" fontId="9" fillId="0" borderId="114" xfId="0" applyNumberFormat="1" applyFont="1" applyBorder="1" applyProtection="1"/>
    <xf numFmtId="37" fontId="9" fillId="0" borderId="115" xfId="0" applyNumberFormat="1" applyFont="1" applyBorder="1" applyProtection="1"/>
    <xf numFmtId="37" fontId="9" fillId="0" borderId="116" xfId="0" applyNumberFormat="1" applyFont="1" applyBorder="1" applyProtection="1"/>
    <xf numFmtId="37" fontId="9" fillId="0" borderId="117" xfId="0" applyNumberFormat="1" applyFont="1" applyBorder="1" applyProtection="1"/>
    <xf numFmtId="37" fontId="9" fillId="0" borderId="118" xfId="0" applyNumberFormat="1" applyFont="1" applyBorder="1" applyProtection="1"/>
    <xf numFmtId="37" fontId="14" fillId="0" borderId="28" xfId="0" applyNumberFormat="1" applyFont="1" applyBorder="1" applyAlignment="1" applyProtection="1">
      <alignment horizontal="center"/>
      <protection locked="0"/>
    </xf>
    <xf numFmtId="37" fontId="9" fillId="0" borderId="27" xfId="0" applyNumberFormat="1" applyFont="1" applyBorder="1" applyProtection="1"/>
    <xf numFmtId="37" fontId="9" fillId="0" borderId="6" xfId="0" applyNumberFormat="1" applyFont="1" applyBorder="1" applyProtection="1"/>
    <xf numFmtId="37" fontId="9" fillId="0" borderId="119" xfId="0" applyNumberFormat="1" applyFont="1" applyBorder="1" applyProtection="1"/>
    <xf numFmtId="37" fontId="9" fillId="0" borderId="120" xfId="0" applyNumberFormat="1" applyFont="1" applyBorder="1" applyProtection="1"/>
    <xf numFmtId="37" fontId="14" fillId="0" borderId="121" xfId="0" applyNumberFormat="1" applyFont="1" applyBorder="1" applyAlignment="1" applyProtection="1">
      <alignment horizontal="center"/>
      <protection locked="0"/>
    </xf>
    <xf numFmtId="37" fontId="9" fillId="0" borderId="122" xfId="0" applyNumberFormat="1" applyFont="1" applyBorder="1" applyProtection="1"/>
    <xf numFmtId="37" fontId="9" fillId="0" borderId="123" xfId="0" applyNumberFormat="1" applyFont="1" applyBorder="1" applyProtection="1"/>
    <xf numFmtId="37" fontId="9" fillId="0" borderId="124" xfId="0" applyNumberFormat="1" applyFont="1" applyBorder="1" applyProtection="1"/>
    <xf numFmtId="37" fontId="14" fillId="0" borderId="125" xfId="0" applyNumberFormat="1" applyFont="1" applyBorder="1" applyProtection="1">
      <protection locked="0"/>
    </xf>
    <xf numFmtId="37" fontId="9" fillId="0" borderId="126" xfId="0" applyNumberFormat="1" applyFont="1" applyBorder="1" applyProtection="1"/>
    <xf numFmtId="37" fontId="9" fillId="0" borderId="127" xfId="0" applyNumberFormat="1" applyFont="1" applyBorder="1" applyProtection="1"/>
    <xf numFmtId="37" fontId="14" fillId="4" borderId="73" xfId="0" applyNumberFormat="1" applyFont="1" applyFill="1" applyBorder="1" applyAlignment="1" applyProtection="1">
      <alignment horizontal="center"/>
    </xf>
    <xf numFmtId="37" fontId="14" fillId="0" borderId="44" xfId="0" applyNumberFormat="1" applyFont="1" applyBorder="1" applyAlignment="1" applyProtection="1">
      <alignment horizontal="center"/>
      <protection locked="0"/>
    </xf>
    <xf numFmtId="37" fontId="9" fillId="0" borderId="128" xfId="0" applyNumberFormat="1" applyFont="1" applyBorder="1" applyProtection="1"/>
    <xf numFmtId="37" fontId="9" fillId="0" borderId="43" xfId="0" applyNumberFormat="1" applyFont="1" applyBorder="1" applyProtection="1"/>
    <xf numFmtId="37" fontId="9" fillId="0" borderId="129" xfId="0" applyNumberFormat="1" applyFont="1" applyBorder="1" applyProtection="1"/>
    <xf numFmtId="37" fontId="9" fillId="0" borderId="64" xfId="0" applyNumberFormat="1" applyFont="1" applyBorder="1" applyProtection="1"/>
    <xf numFmtId="37" fontId="14" fillId="0" borderId="130" xfId="0" applyNumberFormat="1" applyFont="1" applyBorder="1" applyAlignment="1" applyProtection="1">
      <alignment horizontal="center"/>
      <protection locked="0"/>
    </xf>
    <xf numFmtId="37" fontId="9" fillId="0" borderId="131" xfId="0" applyNumberFormat="1" applyFont="1" applyBorder="1" applyProtection="1"/>
    <xf numFmtId="37" fontId="9" fillId="0" borderId="132" xfId="0" applyNumberFormat="1" applyFont="1" applyBorder="1" applyProtection="1"/>
    <xf numFmtId="37" fontId="14" fillId="0" borderId="73" xfId="0" applyNumberFormat="1" applyFont="1" applyBorder="1" applyAlignment="1" applyProtection="1">
      <alignment horizontal="center"/>
    </xf>
    <xf numFmtId="178" fontId="14" fillId="0" borderId="9" xfId="0" applyNumberFormat="1" applyFont="1" applyBorder="1" applyProtection="1">
      <protection locked="0"/>
    </xf>
    <xf numFmtId="179" fontId="9" fillId="0" borderId="13" xfId="0" applyNumberFormat="1" applyFont="1" applyBorder="1" applyProtection="1"/>
    <xf numFmtId="9" fontId="14" fillId="0" borderId="9" xfId="0" applyNumberFormat="1" applyFont="1" applyBorder="1" applyProtection="1">
      <protection locked="0"/>
    </xf>
    <xf numFmtId="37" fontId="9" fillId="0" borderId="14" xfId="0" applyNumberFormat="1" applyFont="1" applyBorder="1" applyProtection="1"/>
    <xf numFmtId="178" fontId="14" fillId="0" borderId="133" xfId="0" applyNumberFormat="1" applyFont="1" applyBorder="1" applyProtection="1">
      <protection locked="0"/>
    </xf>
    <xf numFmtId="178" fontId="14" fillId="0" borderId="134" xfId="0" applyNumberFormat="1" applyFont="1" applyBorder="1" applyProtection="1">
      <protection locked="0"/>
    </xf>
    <xf numFmtId="37" fontId="14" fillId="0" borderId="135" xfId="0" applyNumberFormat="1" applyFont="1" applyBorder="1" applyProtection="1">
      <protection locked="0"/>
    </xf>
    <xf numFmtId="37" fontId="9" fillId="0" borderId="136" xfId="0" applyNumberFormat="1" applyFont="1" applyBorder="1" applyProtection="1"/>
    <xf numFmtId="178" fontId="14" fillId="0" borderId="15" xfId="0" applyNumberFormat="1" applyFont="1" applyBorder="1" applyProtection="1">
      <protection locked="0"/>
    </xf>
    <xf numFmtId="179" fontId="9" fillId="0" borderId="62" xfId="0" applyNumberFormat="1" applyFont="1" applyBorder="1" applyProtection="1"/>
    <xf numFmtId="9" fontId="14" fillId="0" borderId="15" xfId="0" applyNumberFormat="1" applyFont="1" applyBorder="1" applyProtection="1">
      <protection locked="0"/>
    </xf>
    <xf numFmtId="37" fontId="9" fillId="0" borderId="62" xfId="0" applyNumberFormat="1" applyFont="1" applyBorder="1" applyProtection="1"/>
    <xf numFmtId="178" fontId="14" fillId="0" borderId="137" xfId="0" applyNumberFormat="1" applyFont="1" applyBorder="1" applyProtection="1">
      <protection locked="0"/>
    </xf>
    <xf numFmtId="0" fontId="9" fillId="0" borderId="0" xfId="0" applyFont="1" applyProtection="1"/>
    <xf numFmtId="37" fontId="0" fillId="0" borderId="0" xfId="0" applyNumberFormat="1"/>
    <xf numFmtId="0" fontId="1" fillId="0" borderId="0" xfId="0" applyFont="1" applyBorder="1" applyProtection="1"/>
    <xf numFmtId="178" fontId="1" fillId="0" borderId="0" xfId="0" applyNumberFormat="1" applyFont="1" applyBorder="1" applyAlignment="1" applyProtection="1">
      <alignment horizontal="center"/>
    </xf>
    <xf numFmtId="179" fontId="1" fillId="0" borderId="0" xfId="0" applyNumberFormat="1" applyFont="1" applyBorder="1" applyAlignment="1" applyProtection="1">
      <alignment horizontal="center"/>
    </xf>
    <xf numFmtId="0" fontId="1" fillId="0" borderId="0" xfId="0" applyNumberFormat="1" applyFont="1" applyBorder="1" applyAlignment="1" applyProtection="1">
      <alignment horizontal="center"/>
    </xf>
    <xf numFmtId="3" fontId="1" fillId="0" borderId="0" xfId="0" applyNumberFormat="1" applyFont="1" applyProtection="1"/>
    <xf numFmtId="178" fontId="1" fillId="0" borderId="0" xfId="0" applyNumberFormat="1" applyFont="1"/>
    <xf numFmtId="37" fontId="1" fillId="0" borderId="0" xfId="0" applyNumberFormat="1" applyFont="1" applyBorder="1" applyProtection="1"/>
    <xf numFmtId="3" fontId="1" fillId="0" borderId="0" xfId="0" applyNumberFormat="1" applyFont="1" applyFill="1" applyBorder="1" applyProtection="1"/>
    <xf numFmtId="0" fontId="0" fillId="5" borderId="138" xfId="0" applyFill="1" applyBorder="1"/>
    <xf numFmtId="0" fontId="0" fillId="5" borderId="139" xfId="0" applyFill="1" applyBorder="1"/>
    <xf numFmtId="37" fontId="0" fillId="5" borderId="139" xfId="0" applyNumberFormat="1" applyFill="1" applyBorder="1"/>
    <xf numFmtId="37" fontId="0" fillId="5" borderId="140" xfId="0" applyNumberFormat="1" applyFill="1" applyBorder="1"/>
    <xf numFmtId="176" fontId="0" fillId="0" borderId="0" xfId="0" applyNumberFormat="1" applyFill="1" applyBorder="1" applyAlignment="1">
      <alignment horizontal="right"/>
    </xf>
    <xf numFmtId="177" fontId="0" fillId="0" borderId="0" xfId="0" applyNumberFormat="1" applyFill="1" applyBorder="1"/>
    <xf numFmtId="0" fontId="1" fillId="0" borderId="0" xfId="0" applyFont="1" applyFill="1" applyAlignment="1" applyProtection="1">
      <alignment horizontal="left" shrinkToFit="1"/>
    </xf>
    <xf numFmtId="0" fontId="1" fillId="0" borderId="0" xfId="0" applyFont="1" applyFill="1" applyProtection="1"/>
    <xf numFmtId="49" fontId="1" fillId="0" borderId="0" xfId="0" applyNumberFormat="1" applyFont="1" applyFill="1" applyProtection="1"/>
    <xf numFmtId="37" fontId="1" fillId="0" borderId="141" xfId="0" applyNumberFormat="1" applyFont="1" applyBorder="1" applyProtection="1"/>
    <xf numFmtId="37" fontId="1" fillId="0" borderId="142" xfId="0" applyNumberFormat="1" applyFont="1" applyFill="1" applyBorder="1" applyProtection="1"/>
    <xf numFmtId="0" fontId="0" fillId="0" borderId="0" xfId="0" applyNumberFormat="1"/>
    <xf numFmtId="0" fontId="9" fillId="0" borderId="9" xfId="0" applyFont="1" applyBorder="1" applyProtection="1"/>
    <xf numFmtId="0" fontId="9" fillId="0" borderId="87" xfId="0" applyFont="1" applyBorder="1" applyProtection="1"/>
    <xf numFmtId="0" fontId="9" fillId="0" borderId="0" xfId="0" applyFont="1" applyBorder="1" applyProtection="1"/>
    <xf numFmtId="0" fontId="9" fillId="0" borderId="97" xfId="0" applyFont="1" applyBorder="1" applyProtection="1"/>
    <xf numFmtId="0" fontId="9" fillId="0" borderId="101" xfId="0" applyFont="1" applyBorder="1" applyProtection="1"/>
    <xf numFmtId="0" fontId="9" fillId="0" borderId="24" xfId="0" applyFont="1" applyBorder="1" applyProtection="1"/>
    <xf numFmtId="0" fontId="9" fillId="0" borderId="61" xfId="0" applyFont="1" applyBorder="1" applyProtection="1"/>
    <xf numFmtId="0" fontId="9" fillId="0" borderId="55" xfId="0" applyFont="1" applyBorder="1" applyProtection="1"/>
    <xf numFmtId="0" fontId="9" fillId="0" borderId="117" xfId="0" applyFont="1" applyBorder="1" applyProtection="1"/>
    <xf numFmtId="0" fontId="9" fillId="0" borderId="124" xfId="0" applyFont="1" applyBorder="1" applyProtection="1"/>
    <xf numFmtId="0" fontId="9" fillId="0" borderId="27" xfId="0" applyFont="1" applyBorder="1" applyProtection="1"/>
    <xf numFmtId="0" fontId="9" fillId="0" borderId="127" xfId="0" applyFont="1" applyBorder="1" applyProtection="1"/>
    <xf numFmtId="0" fontId="9" fillId="0" borderId="17" xfId="0" applyFont="1" applyBorder="1" applyProtection="1"/>
    <xf numFmtId="0" fontId="9" fillId="0" borderId="43" xfId="0" applyFont="1" applyBorder="1" applyProtection="1"/>
    <xf numFmtId="0" fontId="9" fillId="0" borderId="86" xfId="0" applyFont="1" applyBorder="1" applyProtection="1"/>
    <xf numFmtId="0" fontId="9" fillId="0" borderId="113" xfId="0" applyFont="1" applyBorder="1" applyProtection="1"/>
    <xf numFmtId="37" fontId="0" fillId="6" borderId="139" xfId="0" applyNumberFormat="1" applyFill="1" applyBorder="1"/>
    <xf numFmtId="0" fontId="17" fillId="0" borderId="0" xfId="0" applyFont="1" applyFill="1" applyBorder="1"/>
    <xf numFmtId="37" fontId="1" fillId="0" borderId="143" xfId="0" applyNumberFormat="1" applyFont="1" applyBorder="1" applyProtection="1"/>
    <xf numFmtId="180" fontId="18" fillId="0" borderId="0" xfId="0" quotePrefix="1" applyNumberFormat="1" applyFont="1" applyFill="1" applyAlignment="1">
      <alignment horizontal="right"/>
    </xf>
    <xf numFmtId="0" fontId="19" fillId="0" borderId="0" xfId="0" applyFont="1" applyFill="1" applyBorder="1"/>
    <xf numFmtId="0" fontId="20" fillId="0" borderId="0" xfId="0" applyFont="1"/>
    <xf numFmtId="176" fontId="19" fillId="0" borderId="0" xfId="0" applyNumberFormat="1" applyFont="1" applyFill="1" applyBorder="1"/>
    <xf numFmtId="0" fontId="1" fillId="0" borderId="0" xfId="0" applyFont="1"/>
    <xf numFmtId="0" fontId="1" fillId="0" borderId="0" xfId="0" applyFont="1" applyAlignment="1" applyProtection="1">
      <alignment horizontal="left" shrinkToFit="1"/>
    </xf>
    <xf numFmtId="49" fontId="1" fillId="0" borderId="0" xfId="0" applyNumberFormat="1" applyFont="1" applyFill="1" applyAlignment="1" applyProtection="1">
      <alignment horizontal="left"/>
    </xf>
    <xf numFmtId="176" fontId="1" fillId="0" borderId="0" xfId="0" applyNumberFormat="1" applyFont="1" applyBorder="1" applyAlignment="1">
      <alignment horizontal="left"/>
    </xf>
    <xf numFmtId="176" fontId="1" fillId="0" borderId="0" xfId="0" applyNumberFormat="1" applyFont="1" applyFill="1" applyBorder="1" applyAlignment="1">
      <alignment horizontal="left"/>
    </xf>
    <xf numFmtId="177" fontId="0" fillId="0" borderId="0" xfId="0" applyNumberFormat="1" applyFill="1" applyBorder="1" applyAlignment="1">
      <alignment horizontal="left"/>
    </xf>
    <xf numFmtId="0" fontId="1" fillId="0" borderId="0" xfId="0" applyFont="1" applyFill="1" applyAlignment="1" applyProtection="1">
      <alignment horizontal="center"/>
    </xf>
    <xf numFmtId="0" fontId="1" fillId="0" borderId="0" xfId="0" applyFont="1" applyFill="1" applyAlignment="1" applyProtection="1">
      <alignment horizontal="left" vertical="center"/>
    </xf>
    <xf numFmtId="49" fontId="1" fillId="0" borderId="0" xfId="0" applyNumberFormat="1" applyFont="1" applyFill="1" applyAlignment="1" applyProtection="1">
      <alignment horizontal="left" vertical="center"/>
    </xf>
    <xf numFmtId="176" fontId="1" fillId="0" borderId="0" xfId="0" applyNumberFormat="1" applyFont="1" applyFill="1" applyBorder="1" applyAlignment="1">
      <alignment horizontal="left" vertical="center"/>
    </xf>
    <xf numFmtId="176" fontId="1" fillId="0" borderId="0" xfId="0" applyNumberFormat="1" applyFont="1" applyFill="1" applyBorder="1" applyAlignment="1">
      <alignment horizontal="right"/>
    </xf>
    <xf numFmtId="178" fontId="11" fillId="0" borderId="0" xfId="0" applyNumberFormat="1" applyFont="1" applyBorder="1" applyProtection="1"/>
    <xf numFmtId="0" fontId="10" fillId="0" borderId="0" xfId="0" applyFont="1" applyBorder="1" applyAlignment="1" applyProtection="1">
      <alignment horizontal="center"/>
    </xf>
    <xf numFmtId="49" fontId="1" fillId="0" borderId="0" xfId="0" applyNumberFormat="1" applyFont="1" applyAlignment="1" applyProtection="1">
      <alignment horizontal="left"/>
    </xf>
    <xf numFmtId="176" fontId="17" fillId="0" borderId="0" xfId="0" applyNumberFormat="1" applyFont="1" applyFill="1" applyBorder="1" applyAlignment="1">
      <alignment horizontal="left"/>
    </xf>
    <xf numFmtId="177" fontId="17" fillId="0" borderId="0" xfId="0" applyNumberFormat="1" applyFont="1" applyFill="1" applyBorder="1" applyAlignment="1">
      <alignment horizontal="left"/>
    </xf>
    <xf numFmtId="0" fontId="1" fillId="0" borderId="0" xfId="0" applyFont="1" applyAlignment="1" applyProtection="1">
      <alignment horizontal="left"/>
    </xf>
    <xf numFmtId="0" fontId="1" fillId="2" borderId="2" xfId="0" applyFont="1" applyFill="1" applyBorder="1" applyAlignment="1" applyProtection="1">
      <alignment horizontal="left"/>
    </xf>
    <xf numFmtId="0" fontId="1" fillId="2" borderId="0" xfId="0" applyFont="1" applyFill="1" applyAlignment="1" applyProtection="1">
      <alignment horizontal="left"/>
    </xf>
    <xf numFmtId="0" fontId="1" fillId="2" borderId="7" xfId="0" applyFont="1" applyFill="1" applyBorder="1" applyAlignment="1" applyProtection="1">
      <alignment horizontal="left"/>
    </xf>
    <xf numFmtId="177" fontId="1" fillId="0" borderId="0" xfId="0" applyNumberFormat="1" applyFont="1" applyFill="1" applyBorder="1" applyAlignment="1">
      <alignment horizontal="left"/>
    </xf>
    <xf numFmtId="0" fontId="1" fillId="0" borderId="0" xfId="0" applyFont="1" applyBorder="1" applyAlignment="1" applyProtection="1">
      <alignment horizontal="left"/>
    </xf>
    <xf numFmtId="37" fontId="1" fillId="0" borderId="0" xfId="0" applyNumberFormat="1" applyFont="1" applyBorder="1" applyAlignment="1" applyProtection="1">
      <alignment horizontal="left"/>
    </xf>
    <xf numFmtId="178" fontId="11" fillId="0" borderId="0" xfId="0" applyNumberFormat="1" applyFont="1" applyBorder="1" applyAlignment="1" applyProtection="1">
      <alignment horizontal="left"/>
    </xf>
    <xf numFmtId="0" fontId="0" fillId="0" borderId="0" xfId="0" applyAlignment="1">
      <alignment horizontal="left"/>
    </xf>
    <xf numFmtId="0" fontId="10" fillId="0" borderId="0" xfId="0" applyFont="1" applyBorder="1" applyAlignment="1" applyProtection="1">
      <alignment horizontal="left"/>
    </xf>
    <xf numFmtId="0" fontId="1" fillId="0" borderId="7" xfId="0" applyFont="1" applyBorder="1" applyAlignment="1" applyProtection="1">
      <alignment horizontal="left"/>
    </xf>
    <xf numFmtId="0" fontId="1" fillId="0" borderId="15" xfId="0" applyFont="1" applyBorder="1" applyAlignment="1" applyProtection="1">
      <alignment horizontal="left"/>
    </xf>
    <xf numFmtId="0" fontId="10" fillId="0" borderId="145" xfId="0" applyFont="1" applyBorder="1" applyAlignment="1" applyProtection="1">
      <alignment horizontal="center"/>
    </xf>
    <xf numFmtId="37" fontId="1" fillId="0" borderId="144" xfId="0" applyNumberFormat="1" applyFont="1" applyBorder="1" applyProtection="1"/>
    <xf numFmtId="37" fontId="1" fillId="0" borderId="145" xfId="0" applyNumberFormat="1" applyFont="1" applyBorder="1" applyProtection="1"/>
    <xf numFmtId="176" fontId="1" fillId="0" borderId="0" xfId="0" applyNumberFormat="1" applyFont="1" applyFill="1" applyBorder="1" applyAlignment="1">
      <alignment horizontal="center"/>
    </xf>
    <xf numFmtId="0" fontId="1" fillId="0" borderId="0" xfId="0" applyFont="1" applyFill="1" applyAlignment="1" applyProtection="1">
      <alignment horizontal="left"/>
    </xf>
    <xf numFmtId="0" fontId="1" fillId="0" borderId="0" xfId="0" applyFont="1" applyFill="1" applyBorder="1"/>
    <xf numFmtId="177" fontId="1" fillId="0" borderId="0" xfId="0" applyNumberFormat="1" applyFont="1" applyFill="1" applyBorder="1"/>
    <xf numFmtId="177" fontId="1" fillId="0" borderId="0" xfId="0" applyNumberFormat="1" applyFont="1" applyBorder="1" applyAlignment="1">
      <alignment horizontal="left"/>
    </xf>
    <xf numFmtId="176" fontId="1" fillId="0" borderId="0" xfId="0" applyNumberFormat="1" applyFont="1" applyFill="1" applyBorder="1"/>
    <xf numFmtId="0" fontId="10" fillId="0" borderId="0" xfId="0" applyFont="1" applyFill="1" applyBorder="1" applyAlignment="1" applyProtection="1">
      <alignment horizontal="center"/>
    </xf>
    <xf numFmtId="0" fontId="10" fillId="0" borderId="0" xfId="0" applyFont="1" applyFill="1" applyBorder="1" applyAlignment="1" applyProtection="1">
      <alignment horizontal="left"/>
    </xf>
    <xf numFmtId="37" fontId="10" fillId="0" borderId="0" xfId="0" applyNumberFormat="1" applyFont="1" applyFill="1" applyBorder="1" applyProtection="1"/>
    <xf numFmtId="37" fontId="10" fillId="0" borderId="0" xfId="0" applyNumberFormat="1" applyFont="1" applyFill="1" applyBorder="1" applyAlignment="1" applyProtection="1">
      <alignment horizontal="left"/>
    </xf>
    <xf numFmtId="0" fontId="1" fillId="2" borderId="0" xfId="0" applyFont="1" applyFill="1" applyAlignment="1" applyProtection="1">
      <alignment horizontal="right"/>
    </xf>
    <xf numFmtId="0" fontId="4" fillId="2" borderId="5" xfId="0" applyFont="1" applyFill="1" applyBorder="1" applyAlignment="1" applyProtection="1">
      <alignment horizontal="center"/>
    </xf>
    <xf numFmtId="37" fontId="1" fillId="0" borderId="12" xfId="0" applyNumberFormat="1" applyFont="1" applyFill="1" applyBorder="1" applyProtection="1"/>
    <xf numFmtId="38" fontId="0" fillId="0" borderId="0" xfId="1" applyFont="1" applyAlignment="1"/>
    <xf numFmtId="0" fontId="0" fillId="0" borderId="0" xfId="0" applyFill="1"/>
    <xf numFmtId="38" fontId="0" fillId="0" borderId="0" xfId="1" applyFont="1" applyFill="1" applyAlignment="1"/>
    <xf numFmtId="38" fontId="0" fillId="0" borderId="0" xfId="1" applyFont="1" applyFill="1" applyBorder="1" applyAlignment="1"/>
    <xf numFmtId="37" fontId="0" fillId="0" borderId="0" xfId="0" applyNumberFormat="1" applyFill="1"/>
    <xf numFmtId="177" fontId="1" fillId="0" borderId="0" xfId="0" applyNumberFormat="1" applyFont="1" applyFill="1" applyBorder="1" applyAlignment="1">
      <alignment horizontal="left"/>
    </xf>
    <xf numFmtId="176" fontId="1" fillId="0" borderId="0" xfId="0" applyNumberFormat="1" applyFont="1" applyFill="1" applyBorder="1" applyAlignment="1">
      <alignment horizontal="left"/>
    </xf>
    <xf numFmtId="37" fontId="14" fillId="0" borderId="20" xfId="0" applyNumberFormat="1" applyFont="1" applyBorder="1" applyAlignment="1" applyProtection="1">
      <alignment horizontal="center" vertical="center" wrapText="1" shrinkToFit="1"/>
      <protection locked="0"/>
    </xf>
    <xf numFmtId="0" fontId="0" fillId="0" borderId="60" xfId="0" applyBorder="1" applyAlignment="1">
      <alignment horizontal="center" vertical="center" wrapText="1" shrinkToFit="1"/>
    </xf>
  </cellXfs>
  <cellStyles count="2">
    <cellStyle name="桁区切り" xfId="1" builtinId="6"/>
    <cellStyle name="標準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699117804351955"/>
          <c:y val="5.9208161797445695E-2"/>
          <c:w val="0.84071783539525202"/>
          <c:h val="0.82891426516423972"/>
        </c:manualLayout>
      </c:layout>
      <c:lineChart>
        <c:grouping val="standard"/>
        <c:varyColors val="0"/>
        <c:ser>
          <c:idx val="0"/>
          <c:order val="0"/>
          <c:tx>
            <c:strRef>
              <c:f>'１ページ'!$AH$42</c:f>
              <c:strCache>
                <c:ptCount val="1"/>
                <c:pt idx="0">
                  <c:v>平成24年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triangle"/>
            <c:size val="5"/>
            <c:spPr>
              <a:noFill/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'１ページ'!$AI$39:$AT$39</c:f>
              <c:strCache>
                <c:ptCount val="12"/>
                <c:pt idx="0">
                  <c:v> 1月</c:v>
                </c:pt>
                <c:pt idx="1">
                  <c:v> 2月</c:v>
                </c:pt>
                <c:pt idx="2">
                  <c:v> 3月</c:v>
                </c:pt>
                <c:pt idx="3">
                  <c:v> 4月</c:v>
                </c:pt>
                <c:pt idx="4">
                  <c:v> 5月</c:v>
                </c:pt>
                <c:pt idx="5">
                  <c:v> 6月</c:v>
                </c:pt>
                <c:pt idx="6">
                  <c:v> 7月</c:v>
                </c:pt>
                <c:pt idx="7">
                  <c:v> 8月</c:v>
                </c:pt>
                <c:pt idx="8">
                  <c:v> 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'１ページ'!$AI$42:$AT$42</c:f>
              <c:numCache>
                <c:formatCode>#,##0_);\(#,##0\)</c:formatCode>
                <c:ptCount val="12"/>
                <c:pt idx="0">
                  <c:v>823</c:v>
                </c:pt>
                <c:pt idx="1">
                  <c:v>547</c:v>
                </c:pt>
                <c:pt idx="2">
                  <c:v>689</c:v>
                </c:pt>
                <c:pt idx="3">
                  <c:v>972</c:v>
                </c:pt>
                <c:pt idx="4">
                  <c:v>885</c:v>
                </c:pt>
                <c:pt idx="5">
                  <c:v>1026</c:v>
                </c:pt>
                <c:pt idx="6">
                  <c:v>904</c:v>
                </c:pt>
                <c:pt idx="7">
                  <c:v>817</c:v>
                </c:pt>
                <c:pt idx="8">
                  <c:v>1065</c:v>
                </c:pt>
                <c:pt idx="9">
                  <c:v>1385</c:v>
                </c:pt>
                <c:pt idx="10">
                  <c:v>1256</c:v>
                </c:pt>
                <c:pt idx="11">
                  <c:v>984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'１ページ'!$AH$43</c:f>
              <c:strCache>
                <c:ptCount val="1"/>
                <c:pt idx="0">
                  <c:v>平成25年</c:v>
                </c:pt>
              </c:strCache>
            </c:strRef>
          </c:tx>
          <c:spPr>
            <a:ln w="12700">
              <a:solidFill>
                <a:srgbClr val="000000"/>
              </a:solidFill>
              <a:prstDash val="lgDashDotDot"/>
            </a:ln>
          </c:spPr>
          <c:marker>
            <c:symbol val="diamond"/>
            <c:size val="5"/>
            <c:spPr>
              <a:noFill/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'１ページ'!$AI$39:$AT$39</c:f>
              <c:strCache>
                <c:ptCount val="12"/>
                <c:pt idx="0">
                  <c:v> 1月</c:v>
                </c:pt>
                <c:pt idx="1">
                  <c:v> 2月</c:v>
                </c:pt>
                <c:pt idx="2">
                  <c:v> 3月</c:v>
                </c:pt>
                <c:pt idx="3">
                  <c:v> 4月</c:v>
                </c:pt>
                <c:pt idx="4">
                  <c:v> 5月</c:v>
                </c:pt>
                <c:pt idx="5">
                  <c:v> 6月</c:v>
                </c:pt>
                <c:pt idx="6">
                  <c:v> 7月</c:v>
                </c:pt>
                <c:pt idx="7">
                  <c:v> 8月</c:v>
                </c:pt>
                <c:pt idx="8">
                  <c:v> 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'１ページ'!$AI$43:$AT$43</c:f>
              <c:numCache>
                <c:formatCode>General</c:formatCode>
                <c:ptCount val="12"/>
                <c:pt idx="0">
                  <c:v>854</c:v>
                </c:pt>
                <c:pt idx="1">
                  <c:v>1128</c:v>
                </c:pt>
                <c:pt idx="2">
                  <c:v>1145</c:v>
                </c:pt>
                <c:pt idx="3">
                  <c:v>1144</c:v>
                </c:pt>
                <c:pt idx="4">
                  <c:v>983</c:v>
                </c:pt>
                <c:pt idx="5">
                  <c:v>1506</c:v>
                </c:pt>
                <c:pt idx="6">
                  <c:v>2034</c:v>
                </c:pt>
                <c:pt idx="7">
                  <c:v>1281</c:v>
                </c:pt>
                <c:pt idx="8">
                  <c:v>1194</c:v>
                </c:pt>
                <c:pt idx="9">
                  <c:v>1176</c:v>
                </c:pt>
                <c:pt idx="10">
                  <c:v>1356</c:v>
                </c:pt>
                <c:pt idx="11">
                  <c:v>1432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'１ページ'!$AH$44</c:f>
              <c:strCache>
                <c:ptCount val="1"/>
                <c:pt idx="0">
                  <c:v>平成26年</c:v>
                </c:pt>
              </c:strCache>
            </c:strRef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'１ページ'!$AI$39:$AT$39</c:f>
              <c:strCache>
                <c:ptCount val="12"/>
                <c:pt idx="0">
                  <c:v> 1月</c:v>
                </c:pt>
                <c:pt idx="1">
                  <c:v> 2月</c:v>
                </c:pt>
                <c:pt idx="2">
                  <c:v> 3月</c:v>
                </c:pt>
                <c:pt idx="3">
                  <c:v> 4月</c:v>
                </c:pt>
                <c:pt idx="4">
                  <c:v> 5月</c:v>
                </c:pt>
                <c:pt idx="5">
                  <c:v> 6月</c:v>
                </c:pt>
                <c:pt idx="6">
                  <c:v> 7月</c:v>
                </c:pt>
                <c:pt idx="7">
                  <c:v> 8月</c:v>
                </c:pt>
                <c:pt idx="8">
                  <c:v> 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'１ページ'!$AI$44:$AT$44</c:f>
              <c:numCache>
                <c:formatCode>#,##0_);\(#,##0\)</c:formatCode>
                <c:ptCount val="12"/>
                <c:pt idx="0">
                  <c:v>1014</c:v>
                </c:pt>
                <c:pt idx="1">
                  <c:v>1631</c:v>
                </c:pt>
                <c:pt idx="2">
                  <c:v>1203</c:v>
                </c:pt>
                <c:pt idx="3">
                  <c:v>927</c:v>
                </c:pt>
                <c:pt idx="4">
                  <c:v>1148</c:v>
                </c:pt>
                <c:pt idx="5">
                  <c:v>1477</c:v>
                </c:pt>
                <c:pt idx="6">
                  <c:v>1647</c:v>
                </c:pt>
                <c:pt idx="7">
                  <c:v>1100</c:v>
                </c:pt>
                <c:pt idx="8">
                  <c:v>1050</c:v>
                </c:pt>
                <c:pt idx="9">
                  <c:v>1178</c:v>
                </c:pt>
                <c:pt idx="10">
                  <c:v>1342</c:v>
                </c:pt>
                <c:pt idx="11">
                  <c:v>1448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662912"/>
        <c:axId val="82664832"/>
      </c:lineChart>
      <c:catAx>
        <c:axId val="82662912"/>
        <c:scaling>
          <c:orientation val="minMax"/>
        </c:scaling>
        <c:delete val="0"/>
        <c:axPos val="b"/>
        <c:numFmt formatCode="General" sourceLinked="1"/>
        <c:majorTickMark val="none"/>
        <c:minorTickMark val="in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826648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2664832"/>
        <c:scaling>
          <c:orientation val="minMax"/>
        </c:scaling>
        <c:delete val="0"/>
        <c:axPos val="l"/>
        <c:numFmt formatCode="#,##0_);\(#,##0\)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82662912"/>
        <c:crosses val="autoZero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6604797317002042"/>
          <c:y val="0.70188266321782244"/>
          <c:w val="0.39880650335374745"/>
          <c:h val="0.12908187201237531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0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福島県新設住宅着工戸数（地域別）</a:t>
            </a:r>
            <a:endParaRPr lang="en-US" altLang="ja-JP"/>
          </a:p>
          <a:p>
            <a:pPr>
              <a:defRPr/>
            </a:pPr>
            <a:r>
              <a:rPr lang="ja-JP" altLang="en-US" sz="1200"/>
              <a:t>（平成</a:t>
            </a:r>
            <a:r>
              <a:rPr lang="en-US" altLang="ja-JP" sz="1200"/>
              <a:t>21</a:t>
            </a:r>
            <a:r>
              <a:rPr lang="ja-JP" altLang="en-US" sz="1200"/>
              <a:t>年度～平成</a:t>
            </a:r>
            <a:r>
              <a:rPr lang="en-US" altLang="ja-JP" sz="1200"/>
              <a:t>26</a:t>
            </a:r>
            <a:r>
              <a:rPr lang="ja-JP" altLang="en-US" sz="1200"/>
              <a:t>年度）</a:t>
            </a:r>
          </a:p>
        </c:rich>
      </c:tx>
      <c:layout>
        <c:manualLayout>
          <c:xMode val="edge"/>
          <c:yMode val="edge"/>
          <c:x val="0.26429503380443609"/>
          <c:y val="1.3550098195767487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6.5235536172115222E-2"/>
          <c:y val="0.13570049095587158"/>
          <c:w val="0.90678179779332002"/>
          <c:h val="0.65002239025600328"/>
        </c:manualLayout>
      </c:layout>
      <c:lineChart>
        <c:grouping val="standard"/>
        <c:varyColors val="0"/>
        <c:ser>
          <c:idx val="0"/>
          <c:order val="0"/>
          <c:tx>
            <c:strRef>
              <c:f>推移データ!$C$110</c:f>
              <c:strCache>
                <c:ptCount val="1"/>
                <c:pt idx="0">
                  <c:v>福島県</c:v>
                </c:pt>
              </c:strCache>
            </c:strRef>
          </c:tx>
          <c:spPr>
            <a:ln w="19050"/>
          </c:spPr>
          <c:cat>
            <c:multiLvlStrRef>
              <c:f>推移データ!$A$132:$B$191</c:f>
              <c:multiLvlStrCache>
                <c:ptCount val="60"/>
                <c:lvl>
                  <c:pt idx="0">
                    <c:v>１月</c:v>
                  </c:pt>
                  <c:pt idx="1">
                    <c:v>２月</c:v>
                  </c:pt>
                  <c:pt idx="2">
                    <c:v>３月</c:v>
                  </c:pt>
                  <c:pt idx="3">
                    <c:v>４月</c:v>
                  </c:pt>
                  <c:pt idx="4">
                    <c:v>５月</c:v>
                  </c:pt>
                  <c:pt idx="5">
                    <c:v>６月</c:v>
                  </c:pt>
                  <c:pt idx="6">
                    <c:v>７月</c:v>
                  </c:pt>
                  <c:pt idx="7">
                    <c:v>８月</c:v>
                  </c:pt>
                  <c:pt idx="8">
                    <c:v>９月</c:v>
                  </c:pt>
                  <c:pt idx="9">
                    <c:v>１０月</c:v>
                  </c:pt>
                  <c:pt idx="10">
                    <c:v>１１月</c:v>
                  </c:pt>
                  <c:pt idx="11">
                    <c:v>１２月</c:v>
                  </c:pt>
                  <c:pt idx="12">
                    <c:v>１月</c:v>
                  </c:pt>
                  <c:pt idx="13">
                    <c:v>２月</c:v>
                  </c:pt>
                  <c:pt idx="14">
                    <c:v>３月</c:v>
                  </c:pt>
                  <c:pt idx="15">
                    <c:v>４月</c:v>
                  </c:pt>
                  <c:pt idx="16">
                    <c:v>５月</c:v>
                  </c:pt>
                  <c:pt idx="17">
                    <c:v>６月</c:v>
                  </c:pt>
                  <c:pt idx="18">
                    <c:v>７月</c:v>
                  </c:pt>
                  <c:pt idx="19">
                    <c:v>８月</c:v>
                  </c:pt>
                  <c:pt idx="20">
                    <c:v>９月</c:v>
                  </c:pt>
                  <c:pt idx="21">
                    <c:v>１０月</c:v>
                  </c:pt>
                  <c:pt idx="22">
                    <c:v>１１月</c:v>
                  </c:pt>
                  <c:pt idx="23">
                    <c:v>１２月</c:v>
                  </c:pt>
                  <c:pt idx="24">
                    <c:v>１月</c:v>
                  </c:pt>
                  <c:pt idx="25">
                    <c:v>２月</c:v>
                  </c:pt>
                  <c:pt idx="26">
                    <c:v>３月</c:v>
                  </c:pt>
                  <c:pt idx="27">
                    <c:v>４月</c:v>
                  </c:pt>
                  <c:pt idx="28">
                    <c:v>５月</c:v>
                  </c:pt>
                  <c:pt idx="29">
                    <c:v>６月</c:v>
                  </c:pt>
                  <c:pt idx="30">
                    <c:v>７月</c:v>
                  </c:pt>
                  <c:pt idx="31">
                    <c:v>８月</c:v>
                  </c:pt>
                  <c:pt idx="32">
                    <c:v>９月</c:v>
                  </c:pt>
                  <c:pt idx="33">
                    <c:v>１０月</c:v>
                  </c:pt>
                  <c:pt idx="34">
                    <c:v>１１月</c:v>
                  </c:pt>
                  <c:pt idx="35">
                    <c:v>１２月</c:v>
                  </c:pt>
                  <c:pt idx="36">
                    <c:v>１月</c:v>
                  </c:pt>
                  <c:pt idx="37">
                    <c:v>２月</c:v>
                  </c:pt>
                  <c:pt idx="38">
                    <c:v>３月</c:v>
                  </c:pt>
                  <c:pt idx="39">
                    <c:v>４月</c:v>
                  </c:pt>
                  <c:pt idx="40">
                    <c:v>５月</c:v>
                  </c:pt>
                  <c:pt idx="41">
                    <c:v>６月</c:v>
                  </c:pt>
                  <c:pt idx="42">
                    <c:v>７月</c:v>
                  </c:pt>
                  <c:pt idx="43">
                    <c:v>８月</c:v>
                  </c:pt>
                  <c:pt idx="44">
                    <c:v>９月</c:v>
                  </c:pt>
                  <c:pt idx="45">
                    <c:v>１０月</c:v>
                  </c:pt>
                  <c:pt idx="46">
                    <c:v>１１月</c:v>
                  </c:pt>
                  <c:pt idx="47">
                    <c:v>１２月</c:v>
                  </c:pt>
                  <c:pt idx="48">
                    <c:v>１月</c:v>
                  </c:pt>
                  <c:pt idx="49">
                    <c:v>２月</c:v>
                  </c:pt>
                  <c:pt idx="50">
                    <c:v>３月</c:v>
                  </c:pt>
                  <c:pt idx="51">
                    <c:v>４月</c:v>
                  </c:pt>
                  <c:pt idx="52">
                    <c:v>５月</c:v>
                  </c:pt>
                  <c:pt idx="53">
                    <c:v>６月</c:v>
                  </c:pt>
                  <c:pt idx="54">
                    <c:v>７月</c:v>
                  </c:pt>
                  <c:pt idx="55">
                    <c:v>８月</c:v>
                  </c:pt>
                  <c:pt idx="56">
                    <c:v>９月</c:v>
                  </c:pt>
                  <c:pt idx="57">
                    <c:v>１０月</c:v>
                  </c:pt>
                  <c:pt idx="58">
                    <c:v>１１月</c:v>
                  </c:pt>
                  <c:pt idx="59">
                    <c:v>１２月</c:v>
                  </c:pt>
                </c:lvl>
                <c:lvl>
                  <c:pt idx="0">
                    <c:v>H21</c:v>
                  </c:pt>
                  <c:pt idx="3">
                    <c:v>H22</c:v>
                  </c:pt>
                  <c:pt idx="15">
                    <c:v>H23</c:v>
                  </c:pt>
                  <c:pt idx="27">
                    <c:v>H24</c:v>
                  </c:pt>
                  <c:pt idx="39">
                    <c:v>H25</c:v>
                  </c:pt>
                  <c:pt idx="51">
                    <c:v>H26</c:v>
                  </c:pt>
                </c:lvl>
              </c:multiLvlStrCache>
            </c:multiLvlStrRef>
          </c:cat>
          <c:val>
            <c:numRef>
              <c:f>推移データ!$C$132:$C$191</c:f>
              <c:numCache>
                <c:formatCode>#,##0_);[Red]\(#,##0\)</c:formatCode>
                <c:ptCount val="60"/>
                <c:pt idx="0">
                  <c:v>727</c:v>
                </c:pt>
                <c:pt idx="1">
                  <c:v>776</c:v>
                </c:pt>
                <c:pt idx="2">
                  <c:v>719</c:v>
                </c:pt>
                <c:pt idx="3">
                  <c:v>613</c:v>
                </c:pt>
                <c:pt idx="4">
                  <c:v>807</c:v>
                </c:pt>
                <c:pt idx="5">
                  <c:v>885</c:v>
                </c:pt>
                <c:pt idx="6">
                  <c:v>790</c:v>
                </c:pt>
                <c:pt idx="7">
                  <c:v>668</c:v>
                </c:pt>
                <c:pt idx="8">
                  <c:v>778</c:v>
                </c:pt>
                <c:pt idx="9">
                  <c:v>813</c:v>
                </c:pt>
                <c:pt idx="10">
                  <c:v>968</c:v>
                </c:pt>
                <c:pt idx="11">
                  <c:v>798</c:v>
                </c:pt>
                <c:pt idx="12">
                  <c:v>676</c:v>
                </c:pt>
                <c:pt idx="13">
                  <c:v>548</c:v>
                </c:pt>
                <c:pt idx="14">
                  <c:v>568</c:v>
                </c:pt>
                <c:pt idx="15">
                  <c:v>433</c:v>
                </c:pt>
                <c:pt idx="16">
                  <c:v>487</c:v>
                </c:pt>
                <c:pt idx="17">
                  <c:v>512</c:v>
                </c:pt>
                <c:pt idx="18">
                  <c:v>638</c:v>
                </c:pt>
                <c:pt idx="19">
                  <c:v>1064</c:v>
                </c:pt>
                <c:pt idx="20">
                  <c:v>604</c:v>
                </c:pt>
                <c:pt idx="21">
                  <c:v>729</c:v>
                </c:pt>
                <c:pt idx="22">
                  <c:v>873</c:v>
                </c:pt>
                <c:pt idx="23">
                  <c:v>694</c:v>
                </c:pt>
                <c:pt idx="24">
                  <c:v>823</c:v>
                </c:pt>
                <c:pt idx="25">
                  <c:v>547</c:v>
                </c:pt>
                <c:pt idx="26">
                  <c:v>689</c:v>
                </c:pt>
                <c:pt idx="27">
                  <c:v>972</c:v>
                </c:pt>
                <c:pt idx="28">
                  <c:v>885</c:v>
                </c:pt>
                <c:pt idx="29">
                  <c:v>1026</c:v>
                </c:pt>
                <c:pt idx="30">
                  <c:v>904</c:v>
                </c:pt>
                <c:pt idx="31">
                  <c:v>817</c:v>
                </c:pt>
                <c:pt idx="32">
                  <c:v>1065</c:v>
                </c:pt>
                <c:pt idx="33">
                  <c:v>1385</c:v>
                </c:pt>
                <c:pt idx="34">
                  <c:v>1256</c:v>
                </c:pt>
                <c:pt idx="35">
                  <c:v>984</c:v>
                </c:pt>
                <c:pt idx="36">
                  <c:v>854</c:v>
                </c:pt>
                <c:pt idx="37">
                  <c:v>1128</c:v>
                </c:pt>
                <c:pt idx="38">
                  <c:v>1145</c:v>
                </c:pt>
                <c:pt idx="39">
                  <c:v>1144</c:v>
                </c:pt>
                <c:pt idx="40">
                  <c:v>983</c:v>
                </c:pt>
                <c:pt idx="41">
                  <c:v>1506</c:v>
                </c:pt>
                <c:pt idx="42">
                  <c:v>2034</c:v>
                </c:pt>
                <c:pt idx="43">
                  <c:v>1281</c:v>
                </c:pt>
                <c:pt idx="44">
                  <c:v>1194</c:v>
                </c:pt>
                <c:pt idx="45">
                  <c:v>1176</c:v>
                </c:pt>
                <c:pt idx="46">
                  <c:v>1356</c:v>
                </c:pt>
                <c:pt idx="47">
                  <c:v>1432</c:v>
                </c:pt>
                <c:pt idx="48">
                  <c:v>1014</c:v>
                </c:pt>
                <c:pt idx="49">
                  <c:v>1631</c:v>
                </c:pt>
                <c:pt idx="50">
                  <c:v>1203</c:v>
                </c:pt>
                <c:pt idx="51">
                  <c:v>927</c:v>
                </c:pt>
                <c:pt idx="52">
                  <c:v>1148</c:v>
                </c:pt>
                <c:pt idx="53">
                  <c:v>1477</c:v>
                </c:pt>
                <c:pt idx="54">
                  <c:v>1647</c:v>
                </c:pt>
                <c:pt idx="55">
                  <c:v>1100</c:v>
                </c:pt>
                <c:pt idx="56">
                  <c:v>1050</c:v>
                </c:pt>
                <c:pt idx="57">
                  <c:v>1178</c:v>
                </c:pt>
                <c:pt idx="58">
                  <c:v>1342</c:v>
                </c:pt>
                <c:pt idx="59">
                  <c:v>1448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推移データ!$D$110</c:f>
              <c:strCache>
                <c:ptCount val="1"/>
                <c:pt idx="0">
                  <c:v>県北</c:v>
                </c:pt>
              </c:strCache>
            </c:strRef>
          </c:tx>
          <c:spPr>
            <a:ln w="19050"/>
          </c:spPr>
          <c:cat>
            <c:multiLvlStrRef>
              <c:f>推移データ!$A$132:$B$191</c:f>
              <c:multiLvlStrCache>
                <c:ptCount val="60"/>
                <c:lvl>
                  <c:pt idx="0">
                    <c:v>１月</c:v>
                  </c:pt>
                  <c:pt idx="1">
                    <c:v>２月</c:v>
                  </c:pt>
                  <c:pt idx="2">
                    <c:v>３月</c:v>
                  </c:pt>
                  <c:pt idx="3">
                    <c:v>４月</c:v>
                  </c:pt>
                  <c:pt idx="4">
                    <c:v>５月</c:v>
                  </c:pt>
                  <c:pt idx="5">
                    <c:v>６月</c:v>
                  </c:pt>
                  <c:pt idx="6">
                    <c:v>７月</c:v>
                  </c:pt>
                  <c:pt idx="7">
                    <c:v>８月</c:v>
                  </c:pt>
                  <c:pt idx="8">
                    <c:v>９月</c:v>
                  </c:pt>
                  <c:pt idx="9">
                    <c:v>１０月</c:v>
                  </c:pt>
                  <c:pt idx="10">
                    <c:v>１１月</c:v>
                  </c:pt>
                  <c:pt idx="11">
                    <c:v>１２月</c:v>
                  </c:pt>
                  <c:pt idx="12">
                    <c:v>１月</c:v>
                  </c:pt>
                  <c:pt idx="13">
                    <c:v>２月</c:v>
                  </c:pt>
                  <c:pt idx="14">
                    <c:v>３月</c:v>
                  </c:pt>
                  <c:pt idx="15">
                    <c:v>４月</c:v>
                  </c:pt>
                  <c:pt idx="16">
                    <c:v>５月</c:v>
                  </c:pt>
                  <c:pt idx="17">
                    <c:v>６月</c:v>
                  </c:pt>
                  <c:pt idx="18">
                    <c:v>７月</c:v>
                  </c:pt>
                  <c:pt idx="19">
                    <c:v>８月</c:v>
                  </c:pt>
                  <c:pt idx="20">
                    <c:v>９月</c:v>
                  </c:pt>
                  <c:pt idx="21">
                    <c:v>１０月</c:v>
                  </c:pt>
                  <c:pt idx="22">
                    <c:v>１１月</c:v>
                  </c:pt>
                  <c:pt idx="23">
                    <c:v>１２月</c:v>
                  </c:pt>
                  <c:pt idx="24">
                    <c:v>１月</c:v>
                  </c:pt>
                  <c:pt idx="25">
                    <c:v>２月</c:v>
                  </c:pt>
                  <c:pt idx="26">
                    <c:v>３月</c:v>
                  </c:pt>
                  <c:pt idx="27">
                    <c:v>４月</c:v>
                  </c:pt>
                  <c:pt idx="28">
                    <c:v>５月</c:v>
                  </c:pt>
                  <c:pt idx="29">
                    <c:v>６月</c:v>
                  </c:pt>
                  <c:pt idx="30">
                    <c:v>７月</c:v>
                  </c:pt>
                  <c:pt idx="31">
                    <c:v>８月</c:v>
                  </c:pt>
                  <c:pt idx="32">
                    <c:v>９月</c:v>
                  </c:pt>
                  <c:pt idx="33">
                    <c:v>１０月</c:v>
                  </c:pt>
                  <c:pt idx="34">
                    <c:v>１１月</c:v>
                  </c:pt>
                  <c:pt idx="35">
                    <c:v>１２月</c:v>
                  </c:pt>
                  <c:pt idx="36">
                    <c:v>１月</c:v>
                  </c:pt>
                  <c:pt idx="37">
                    <c:v>２月</c:v>
                  </c:pt>
                  <c:pt idx="38">
                    <c:v>３月</c:v>
                  </c:pt>
                  <c:pt idx="39">
                    <c:v>４月</c:v>
                  </c:pt>
                  <c:pt idx="40">
                    <c:v>５月</c:v>
                  </c:pt>
                  <c:pt idx="41">
                    <c:v>６月</c:v>
                  </c:pt>
                  <c:pt idx="42">
                    <c:v>７月</c:v>
                  </c:pt>
                  <c:pt idx="43">
                    <c:v>８月</c:v>
                  </c:pt>
                  <c:pt idx="44">
                    <c:v>９月</c:v>
                  </c:pt>
                  <c:pt idx="45">
                    <c:v>１０月</c:v>
                  </c:pt>
                  <c:pt idx="46">
                    <c:v>１１月</c:v>
                  </c:pt>
                  <c:pt idx="47">
                    <c:v>１２月</c:v>
                  </c:pt>
                  <c:pt idx="48">
                    <c:v>１月</c:v>
                  </c:pt>
                  <c:pt idx="49">
                    <c:v>２月</c:v>
                  </c:pt>
                  <c:pt idx="50">
                    <c:v>３月</c:v>
                  </c:pt>
                  <c:pt idx="51">
                    <c:v>４月</c:v>
                  </c:pt>
                  <c:pt idx="52">
                    <c:v>５月</c:v>
                  </c:pt>
                  <c:pt idx="53">
                    <c:v>６月</c:v>
                  </c:pt>
                  <c:pt idx="54">
                    <c:v>７月</c:v>
                  </c:pt>
                  <c:pt idx="55">
                    <c:v>８月</c:v>
                  </c:pt>
                  <c:pt idx="56">
                    <c:v>９月</c:v>
                  </c:pt>
                  <c:pt idx="57">
                    <c:v>１０月</c:v>
                  </c:pt>
                  <c:pt idx="58">
                    <c:v>１１月</c:v>
                  </c:pt>
                  <c:pt idx="59">
                    <c:v>１２月</c:v>
                  </c:pt>
                </c:lvl>
                <c:lvl>
                  <c:pt idx="0">
                    <c:v>H21</c:v>
                  </c:pt>
                  <c:pt idx="3">
                    <c:v>H22</c:v>
                  </c:pt>
                  <c:pt idx="15">
                    <c:v>H23</c:v>
                  </c:pt>
                  <c:pt idx="27">
                    <c:v>H24</c:v>
                  </c:pt>
                  <c:pt idx="39">
                    <c:v>H25</c:v>
                  </c:pt>
                  <c:pt idx="51">
                    <c:v>H26</c:v>
                  </c:pt>
                </c:lvl>
              </c:multiLvlStrCache>
            </c:multiLvlStrRef>
          </c:cat>
          <c:val>
            <c:numRef>
              <c:f>推移データ!$D$132:$D$191</c:f>
              <c:numCache>
                <c:formatCode>#,##0_);[Red]\(#,##0\)</c:formatCode>
                <c:ptCount val="60"/>
                <c:pt idx="0">
                  <c:v>181</c:v>
                </c:pt>
                <c:pt idx="1">
                  <c:v>256</c:v>
                </c:pt>
                <c:pt idx="2">
                  <c:v>159</c:v>
                </c:pt>
                <c:pt idx="3">
                  <c:v>151</c:v>
                </c:pt>
                <c:pt idx="4">
                  <c:v>181</c:v>
                </c:pt>
                <c:pt idx="5">
                  <c:v>233</c:v>
                </c:pt>
                <c:pt idx="6">
                  <c:v>187</c:v>
                </c:pt>
                <c:pt idx="7">
                  <c:v>143</c:v>
                </c:pt>
                <c:pt idx="8">
                  <c:v>194</c:v>
                </c:pt>
                <c:pt idx="9">
                  <c:v>153</c:v>
                </c:pt>
                <c:pt idx="10">
                  <c:v>283</c:v>
                </c:pt>
                <c:pt idx="11">
                  <c:v>210</c:v>
                </c:pt>
                <c:pt idx="12">
                  <c:v>197</c:v>
                </c:pt>
                <c:pt idx="13">
                  <c:v>126</c:v>
                </c:pt>
                <c:pt idx="14">
                  <c:v>187</c:v>
                </c:pt>
                <c:pt idx="15">
                  <c:v>128</c:v>
                </c:pt>
                <c:pt idx="16">
                  <c:v>118</c:v>
                </c:pt>
                <c:pt idx="17">
                  <c:v>158</c:v>
                </c:pt>
                <c:pt idx="18">
                  <c:v>224</c:v>
                </c:pt>
                <c:pt idx="19">
                  <c:v>283</c:v>
                </c:pt>
                <c:pt idx="20">
                  <c:v>188</c:v>
                </c:pt>
                <c:pt idx="21">
                  <c:v>115</c:v>
                </c:pt>
                <c:pt idx="22">
                  <c:v>196</c:v>
                </c:pt>
                <c:pt idx="23">
                  <c:v>112</c:v>
                </c:pt>
                <c:pt idx="24">
                  <c:v>186</c:v>
                </c:pt>
                <c:pt idx="25">
                  <c:v>129</c:v>
                </c:pt>
                <c:pt idx="26">
                  <c:v>142</c:v>
                </c:pt>
                <c:pt idx="27">
                  <c:v>250</c:v>
                </c:pt>
                <c:pt idx="28">
                  <c:v>179</c:v>
                </c:pt>
                <c:pt idx="29">
                  <c:v>160</c:v>
                </c:pt>
                <c:pt idx="30">
                  <c:v>185</c:v>
                </c:pt>
                <c:pt idx="31">
                  <c:v>174</c:v>
                </c:pt>
                <c:pt idx="32">
                  <c:v>233</c:v>
                </c:pt>
                <c:pt idx="33">
                  <c:v>293</c:v>
                </c:pt>
                <c:pt idx="34">
                  <c:v>198</c:v>
                </c:pt>
                <c:pt idx="35">
                  <c:v>175</c:v>
                </c:pt>
                <c:pt idx="36">
                  <c:v>165</c:v>
                </c:pt>
                <c:pt idx="37">
                  <c:v>142</c:v>
                </c:pt>
                <c:pt idx="38">
                  <c:v>140</c:v>
                </c:pt>
                <c:pt idx="39">
                  <c:v>240</c:v>
                </c:pt>
                <c:pt idx="40">
                  <c:v>241</c:v>
                </c:pt>
                <c:pt idx="41">
                  <c:v>313</c:v>
                </c:pt>
                <c:pt idx="42">
                  <c:v>341</c:v>
                </c:pt>
                <c:pt idx="43">
                  <c:v>233</c:v>
                </c:pt>
                <c:pt idx="44">
                  <c:v>167</c:v>
                </c:pt>
                <c:pt idx="45">
                  <c:v>272</c:v>
                </c:pt>
                <c:pt idx="46">
                  <c:v>299</c:v>
                </c:pt>
                <c:pt idx="47">
                  <c:v>446</c:v>
                </c:pt>
                <c:pt idx="48">
                  <c:v>307</c:v>
                </c:pt>
                <c:pt idx="49">
                  <c:v>313</c:v>
                </c:pt>
                <c:pt idx="50">
                  <c:v>301</c:v>
                </c:pt>
                <c:pt idx="51">
                  <c:v>194</c:v>
                </c:pt>
                <c:pt idx="52">
                  <c:v>341</c:v>
                </c:pt>
                <c:pt idx="53">
                  <c:v>275</c:v>
                </c:pt>
                <c:pt idx="54">
                  <c:v>228</c:v>
                </c:pt>
                <c:pt idx="55">
                  <c:v>165</c:v>
                </c:pt>
                <c:pt idx="56">
                  <c:v>280</c:v>
                </c:pt>
                <c:pt idx="57">
                  <c:v>212</c:v>
                </c:pt>
                <c:pt idx="58">
                  <c:v>314</c:v>
                </c:pt>
                <c:pt idx="59">
                  <c:v>228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推移データ!$E$110</c:f>
              <c:strCache>
                <c:ptCount val="1"/>
                <c:pt idx="0">
                  <c:v>県中</c:v>
                </c:pt>
              </c:strCache>
            </c:strRef>
          </c:tx>
          <c:spPr>
            <a:ln w="19050"/>
          </c:spPr>
          <c:cat>
            <c:multiLvlStrRef>
              <c:f>推移データ!$A$132:$B$191</c:f>
              <c:multiLvlStrCache>
                <c:ptCount val="60"/>
                <c:lvl>
                  <c:pt idx="0">
                    <c:v>１月</c:v>
                  </c:pt>
                  <c:pt idx="1">
                    <c:v>２月</c:v>
                  </c:pt>
                  <c:pt idx="2">
                    <c:v>３月</c:v>
                  </c:pt>
                  <c:pt idx="3">
                    <c:v>４月</c:v>
                  </c:pt>
                  <c:pt idx="4">
                    <c:v>５月</c:v>
                  </c:pt>
                  <c:pt idx="5">
                    <c:v>６月</c:v>
                  </c:pt>
                  <c:pt idx="6">
                    <c:v>７月</c:v>
                  </c:pt>
                  <c:pt idx="7">
                    <c:v>８月</c:v>
                  </c:pt>
                  <c:pt idx="8">
                    <c:v>９月</c:v>
                  </c:pt>
                  <c:pt idx="9">
                    <c:v>１０月</c:v>
                  </c:pt>
                  <c:pt idx="10">
                    <c:v>１１月</c:v>
                  </c:pt>
                  <c:pt idx="11">
                    <c:v>１２月</c:v>
                  </c:pt>
                  <c:pt idx="12">
                    <c:v>１月</c:v>
                  </c:pt>
                  <c:pt idx="13">
                    <c:v>２月</c:v>
                  </c:pt>
                  <c:pt idx="14">
                    <c:v>３月</c:v>
                  </c:pt>
                  <c:pt idx="15">
                    <c:v>４月</c:v>
                  </c:pt>
                  <c:pt idx="16">
                    <c:v>５月</c:v>
                  </c:pt>
                  <c:pt idx="17">
                    <c:v>６月</c:v>
                  </c:pt>
                  <c:pt idx="18">
                    <c:v>７月</c:v>
                  </c:pt>
                  <c:pt idx="19">
                    <c:v>８月</c:v>
                  </c:pt>
                  <c:pt idx="20">
                    <c:v>９月</c:v>
                  </c:pt>
                  <c:pt idx="21">
                    <c:v>１０月</c:v>
                  </c:pt>
                  <c:pt idx="22">
                    <c:v>１１月</c:v>
                  </c:pt>
                  <c:pt idx="23">
                    <c:v>１２月</c:v>
                  </c:pt>
                  <c:pt idx="24">
                    <c:v>１月</c:v>
                  </c:pt>
                  <c:pt idx="25">
                    <c:v>２月</c:v>
                  </c:pt>
                  <c:pt idx="26">
                    <c:v>３月</c:v>
                  </c:pt>
                  <c:pt idx="27">
                    <c:v>４月</c:v>
                  </c:pt>
                  <c:pt idx="28">
                    <c:v>５月</c:v>
                  </c:pt>
                  <c:pt idx="29">
                    <c:v>６月</c:v>
                  </c:pt>
                  <c:pt idx="30">
                    <c:v>７月</c:v>
                  </c:pt>
                  <c:pt idx="31">
                    <c:v>８月</c:v>
                  </c:pt>
                  <c:pt idx="32">
                    <c:v>９月</c:v>
                  </c:pt>
                  <c:pt idx="33">
                    <c:v>１０月</c:v>
                  </c:pt>
                  <c:pt idx="34">
                    <c:v>１１月</c:v>
                  </c:pt>
                  <c:pt idx="35">
                    <c:v>１２月</c:v>
                  </c:pt>
                  <c:pt idx="36">
                    <c:v>１月</c:v>
                  </c:pt>
                  <c:pt idx="37">
                    <c:v>２月</c:v>
                  </c:pt>
                  <c:pt idx="38">
                    <c:v>３月</c:v>
                  </c:pt>
                  <c:pt idx="39">
                    <c:v>４月</c:v>
                  </c:pt>
                  <c:pt idx="40">
                    <c:v>５月</c:v>
                  </c:pt>
                  <c:pt idx="41">
                    <c:v>６月</c:v>
                  </c:pt>
                  <c:pt idx="42">
                    <c:v>７月</c:v>
                  </c:pt>
                  <c:pt idx="43">
                    <c:v>８月</c:v>
                  </c:pt>
                  <c:pt idx="44">
                    <c:v>９月</c:v>
                  </c:pt>
                  <c:pt idx="45">
                    <c:v>１０月</c:v>
                  </c:pt>
                  <c:pt idx="46">
                    <c:v>１１月</c:v>
                  </c:pt>
                  <c:pt idx="47">
                    <c:v>１２月</c:v>
                  </c:pt>
                  <c:pt idx="48">
                    <c:v>１月</c:v>
                  </c:pt>
                  <c:pt idx="49">
                    <c:v>２月</c:v>
                  </c:pt>
                  <c:pt idx="50">
                    <c:v>３月</c:v>
                  </c:pt>
                  <c:pt idx="51">
                    <c:v>４月</c:v>
                  </c:pt>
                  <c:pt idx="52">
                    <c:v>５月</c:v>
                  </c:pt>
                  <c:pt idx="53">
                    <c:v>６月</c:v>
                  </c:pt>
                  <c:pt idx="54">
                    <c:v>７月</c:v>
                  </c:pt>
                  <c:pt idx="55">
                    <c:v>８月</c:v>
                  </c:pt>
                  <c:pt idx="56">
                    <c:v>９月</c:v>
                  </c:pt>
                  <c:pt idx="57">
                    <c:v>１０月</c:v>
                  </c:pt>
                  <c:pt idx="58">
                    <c:v>１１月</c:v>
                  </c:pt>
                  <c:pt idx="59">
                    <c:v>１２月</c:v>
                  </c:pt>
                </c:lvl>
                <c:lvl>
                  <c:pt idx="0">
                    <c:v>H21</c:v>
                  </c:pt>
                  <c:pt idx="3">
                    <c:v>H22</c:v>
                  </c:pt>
                  <c:pt idx="15">
                    <c:v>H23</c:v>
                  </c:pt>
                  <c:pt idx="27">
                    <c:v>H24</c:v>
                  </c:pt>
                  <c:pt idx="39">
                    <c:v>H25</c:v>
                  </c:pt>
                  <c:pt idx="51">
                    <c:v>H26</c:v>
                  </c:pt>
                </c:lvl>
              </c:multiLvlStrCache>
            </c:multiLvlStrRef>
          </c:cat>
          <c:val>
            <c:numRef>
              <c:f>推移データ!$E$132:$E$191</c:f>
              <c:numCache>
                <c:formatCode>#,##0_);[Red]\(#,##0\)</c:formatCode>
                <c:ptCount val="60"/>
                <c:pt idx="0">
                  <c:v>228</c:v>
                </c:pt>
                <c:pt idx="1">
                  <c:v>176</c:v>
                </c:pt>
                <c:pt idx="2">
                  <c:v>185</c:v>
                </c:pt>
                <c:pt idx="3">
                  <c:v>175</c:v>
                </c:pt>
                <c:pt idx="4">
                  <c:v>292</c:v>
                </c:pt>
                <c:pt idx="5">
                  <c:v>208</c:v>
                </c:pt>
                <c:pt idx="6">
                  <c:v>274</c:v>
                </c:pt>
                <c:pt idx="7">
                  <c:v>209</c:v>
                </c:pt>
                <c:pt idx="8">
                  <c:v>217</c:v>
                </c:pt>
                <c:pt idx="9">
                  <c:v>276</c:v>
                </c:pt>
                <c:pt idx="10">
                  <c:v>248</c:v>
                </c:pt>
                <c:pt idx="11">
                  <c:v>258</c:v>
                </c:pt>
                <c:pt idx="12">
                  <c:v>223</c:v>
                </c:pt>
                <c:pt idx="13">
                  <c:v>142</c:v>
                </c:pt>
                <c:pt idx="14">
                  <c:v>94</c:v>
                </c:pt>
                <c:pt idx="15">
                  <c:v>160</c:v>
                </c:pt>
                <c:pt idx="16">
                  <c:v>72</c:v>
                </c:pt>
                <c:pt idx="17">
                  <c:v>129</c:v>
                </c:pt>
                <c:pt idx="18">
                  <c:v>229</c:v>
                </c:pt>
                <c:pt idx="19">
                  <c:v>329</c:v>
                </c:pt>
                <c:pt idx="20">
                  <c:v>245</c:v>
                </c:pt>
                <c:pt idx="21">
                  <c:v>281</c:v>
                </c:pt>
                <c:pt idx="22">
                  <c:v>274</c:v>
                </c:pt>
                <c:pt idx="23">
                  <c:v>272</c:v>
                </c:pt>
                <c:pt idx="24">
                  <c:v>205</c:v>
                </c:pt>
                <c:pt idx="25">
                  <c:v>173</c:v>
                </c:pt>
                <c:pt idx="26">
                  <c:v>212</c:v>
                </c:pt>
                <c:pt idx="27">
                  <c:v>256</c:v>
                </c:pt>
                <c:pt idx="28">
                  <c:v>255</c:v>
                </c:pt>
                <c:pt idx="29">
                  <c:v>239</c:v>
                </c:pt>
                <c:pt idx="30">
                  <c:v>244</c:v>
                </c:pt>
                <c:pt idx="31">
                  <c:v>204</c:v>
                </c:pt>
                <c:pt idx="32">
                  <c:v>287</c:v>
                </c:pt>
                <c:pt idx="33">
                  <c:v>329</c:v>
                </c:pt>
                <c:pt idx="34">
                  <c:v>401</c:v>
                </c:pt>
                <c:pt idx="35">
                  <c:v>287</c:v>
                </c:pt>
                <c:pt idx="36">
                  <c:v>252</c:v>
                </c:pt>
                <c:pt idx="37">
                  <c:v>300</c:v>
                </c:pt>
                <c:pt idx="38">
                  <c:v>308</c:v>
                </c:pt>
                <c:pt idx="39">
                  <c:v>329</c:v>
                </c:pt>
                <c:pt idx="40">
                  <c:v>230</c:v>
                </c:pt>
                <c:pt idx="41">
                  <c:v>329</c:v>
                </c:pt>
                <c:pt idx="42">
                  <c:v>322</c:v>
                </c:pt>
                <c:pt idx="43">
                  <c:v>353</c:v>
                </c:pt>
                <c:pt idx="44">
                  <c:v>248</c:v>
                </c:pt>
                <c:pt idx="45">
                  <c:v>260</c:v>
                </c:pt>
                <c:pt idx="46">
                  <c:v>295</c:v>
                </c:pt>
                <c:pt idx="47">
                  <c:v>350</c:v>
                </c:pt>
                <c:pt idx="48">
                  <c:v>237</c:v>
                </c:pt>
                <c:pt idx="49">
                  <c:v>460</c:v>
                </c:pt>
                <c:pt idx="50">
                  <c:v>222</c:v>
                </c:pt>
                <c:pt idx="51">
                  <c:v>175</c:v>
                </c:pt>
                <c:pt idx="52">
                  <c:v>200</c:v>
                </c:pt>
                <c:pt idx="53">
                  <c:v>396</c:v>
                </c:pt>
                <c:pt idx="54">
                  <c:v>469</c:v>
                </c:pt>
                <c:pt idx="55">
                  <c:v>394</c:v>
                </c:pt>
                <c:pt idx="56">
                  <c:v>305</c:v>
                </c:pt>
                <c:pt idx="57">
                  <c:v>215</c:v>
                </c:pt>
                <c:pt idx="58">
                  <c:v>357</c:v>
                </c:pt>
                <c:pt idx="59">
                  <c:v>537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推移データ!$F$110</c:f>
              <c:strCache>
                <c:ptCount val="1"/>
                <c:pt idx="0">
                  <c:v>県南</c:v>
                </c:pt>
              </c:strCache>
            </c:strRef>
          </c:tx>
          <c:spPr>
            <a:ln w="19050"/>
          </c:spPr>
          <c:cat>
            <c:multiLvlStrRef>
              <c:f>推移データ!$A$132:$B$191</c:f>
              <c:multiLvlStrCache>
                <c:ptCount val="60"/>
                <c:lvl>
                  <c:pt idx="0">
                    <c:v>１月</c:v>
                  </c:pt>
                  <c:pt idx="1">
                    <c:v>２月</c:v>
                  </c:pt>
                  <c:pt idx="2">
                    <c:v>３月</c:v>
                  </c:pt>
                  <c:pt idx="3">
                    <c:v>４月</c:v>
                  </c:pt>
                  <c:pt idx="4">
                    <c:v>５月</c:v>
                  </c:pt>
                  <c:pt idx="5">
                    <c:v>６月</c:v>
                  </c:pt>
                  <c:pt idx="6">
                    <c:v>７月</c:v>
                  </c:pt>
                  <c:pt idx="7">
                    <c:v>８月</c:v>
                  </c:pt>
                  <c:pt idx="8">
                    <c:v>９月</c:v>
                  </c:pt>
                  <c:pt idx="9">
                    <c:v>１０月</c:v>
                  </c:pt>
                  <c:pt idx="10">
                    <c:v>１１月</c:v>
                  </c:pt>
                  <c:pt idx="11">
                    <c:v>１２月</c:v>
                  </c:pt>
                  <c:pt idx="12">
                    <c:v>１月</c:v>
                  </c:pt>
                  <c:pt idx="13">
                    <c:v>２月</c:v>
                  </c:pt>
                  <c:pt idx="14">
                    <c:v>３月</c:v>
                  </c:pt>
                  <c:pt idx="15">
                    <c:v>４月</c:v>
                  </c:pt>
                  <c:pt idx="16">
                    <c:v>５月</c:v>
                  </c:pt>
                  <c:pt idx="17">
                    <c:v>６月</c:v>
                  </c:pt>
                  <c:pt idx="18">
                    <c:v>７月</c:v>
                  </c:pt>
                  <c:pt idx="19">
                    <c:v>８月</c:v>
                  </c:pt>
                  <c:pt idx="20">
                    <c:v>９月</c:v>
                  </c:pt>
                  <c:pt idx="21">
                    <c:v>１０月</c:v>
                  </c:pt>
                  <c:pt idx="22">
                    <c:v>１１月</c:v>
                  </c:pt>
                  <c:pt idx="23">
                    <c:v>１２月</c:v>
                  </c:pt>
                  <c:pt idx="24">
                    <c:v>１月</c:v>
                  </c:pt>
                  <c:pt idx="25">
                    <c:v>２月</c:v>
                  </c:pt>
                  <c:pt idx="26">
                    <c:v>３月</c:v>
                  </c:pt>
                  <c:pt idx="27">
                    <c:v>４月</c:v>
                  </c:pt>
                  <c:pt idx="28">
                    <c:v>５月</c:v>
                  </c:pt>
                  <c:pt idx="29">
                    <c:v>６月</c:v>
                  </c:pt>
                  <c:pt idx="30">
                    <c:v>７月</c:v>
                  </c:pt>
                  <c:pt idx="31">
                    <c:v>８月</c:v>
                  </c:pt>
                  <c:pt idx="32">
                    <c:v>９月</c:v>
                  </c:pt>
                  <c:pt idx="33">
                    <c:v>１０月</c:v>
                  </c:pt>
                  <c:pt idx="34">
                    <c:v>１１月</c:v>
                  </c:pt>
                  <c:pt idx="35">
                    <c:v>１２月</c:v>
                  </c:pt>
                  <c:pt idx="36">
                    <c:v>１月</c:v>
                  </c:pt>
                  <c:pt idx="37">
                    <c:v>２月</c:v>
                  </c:pt>
                  <c:pt idx="38">
                    <c:v>３月</c:v>
                  </c:pt>
                  <c:pt idx="39">
                    <c:v>４月</c:v>
                  </c:pt>
                  <c:pt idx="40">
                    <c:v>５月</c:v>
                  </c:pt>
                  <c:pt idx="41">
                    <c:v>６月</c:v>
                  </c:pt>
                  <c:pt idx="42">
                    <c:v>７月</c:v>
                  </c:pt>
                  <c:pt idx="43">
                    <c:v>８月</c:v>
                  </c:pt>
                  <c:pt idx="44">
                    <c:v>９月</c:v>
                  </c:pt>
                  <c:pt idx="45">
                    <c:v>１０月</c:v>
                  </c:pt>
                  <c:pt idx="46">
                    <c:v>１１月</c:v>
                  </c:pt>
                  <c:pt idx="47">
                    <c:v>１２月</c:v>
                  </c:pt>
                  <c:pt idx="48">
                    <c:v>１月</c:v>
                  </c:pt>
                  <c:pt idx="49">
                    <c:v>２月</c:v>
                  </c:pt>
                  <c:pt idx="50">
                    <c:v>３月</c:v>
                  </c:pt>
                  <c:pt idx="51">
                    <c:v>４月</c:v>
                  </c:pt>
                  <c:pt idx="52">
                    <c:v>５月</c:v>
                  </c:pt>
                  <c:pt idx="53">
                    <c:v>６月</c:v>
                  </c:pt>
                  <c:pt idx="54">
                    <c:v>７月</c:v>
                  </c:pt>
                  <c:pt idx="55">
                    <c:v>８月</c:v>
                  </c:pt>
                  <c:pt idx="56">
                    <c:v>９月</c:v>
                  </c:pt>
                  <c:pt idx="57">
                    <c:v>１０月</c:v>
                  </c:pt>
                  <c:pt idx="58">
                    <c:v>１１月</c:v>
                  </c:pt>
                  <c:pt idx="59">
                    <c:v>１２月</c:v>
                  </c:pt>
                </c:lvl>
                <c:lvl>
                  <c:pt idx="0">
                    <c:v>H21</c:v>
                  </c:pt>
                  <c:pt idx="3">
                    <c:v>H22</c:v>
                  </c:pt>
                  <c:pt idx="15">
                    <c:v>H23</c:v>
                  </c:pt>
                  <c:pt idx="27">
                    <c:v>H24</c:v>
                  </c:pt>
                  <c:pt idx="39">
                    <c:v>H25</c:v>
                  </c:pt>
                  <c:pt idx="51">
                    <c:v>H26</c:v>
                  </c:pt>
                </c:lvl>
              </c:multiLvlStrCache>
            </c:multiLvlStrRef>
          </c:cat>
          <c:val>
            <c:numRef>
              <c:f>推移データ!$F$132:$F$191</c:f>
              <c:numCache>
                <c:formatCode>#,##0_);[Red]\(#,##0\)</c:formatCode>
                <c:ptCount val="60"/>
                <c:pt idx="0">
                  <c:v>20</c:v>
                </c:pt>
                <c:pt idx="1">
                  <c:v>37</c:v>
                </c:pt>
                <c:pt idx="2">
                  <c:v>43</c:v>
                </c:pt>
                <c:pt idx="3">
                  <c:v>52</c:v>
                </c:pt>
                <c:pt idx="4">
                  <c:v>46</c:v>
                </c:pt>
                <c:pt idx="5">
                  <c:v>58</c:v>
                </c:pt>
                <c:pt idx="6">
                  <c:v>25</c:v>
                </c:pt>
                <c:pt idx="7">
                  <c:v>48</c:v>
                </c:pt>
                <c:pt idx="8">
                  <c:v>49</c:v>
                </c:pt>
                <c:pt idx="9">
                  <c:v>42</c:v>
                </c:pt>
                <c:pt idx="10">
                  <c:v>55</c:v>
                </c:pt>
                <c:pt idx="11">
                  <c:v>32</c:v>
                </c:pt>
                <c:pt idx="12">
                  <c:v>28</c:v>
                </c:pt>
                <c:pt idx="13">
                  <c:v>30</c:v>
                </c:pt>
                <c:pt idx="14">
                  <c:v>53</c:v>
                </c:pt>
                <c:pt idx="15">
                  <c:v>25</c:v>
                </c:pt>
                <c:pt idx="16">
                  <c:v>47</c:v>
                </c:pt>
                <c:pt idx="17">
                  <c:v>38</c:v>
                </c:pt>
                <c:pt idx="18">
                  <c:v>15</c:v>
                </c:pt>
                <c:pt idx="19">
                  <c:v>144</c:v>
                </c:pt>
                <c:pt idx="20">
                  <c:v>38</c:v>
                </c:pt>
                <c:pt idx="21">
                  <c:v>70</c:v>
                </c:pt>
                <c:pt idx="22">
                  <c:v>60</c:v>
                </c:pt>
                <c:pt idx="23">
                  <c:v>74</c:v>
                </c:pt>
                <c:pt idx="24">
                  <c:v>46</c:v>
                </c:pt>
                <c:pt idx="25">
                  <c:v>45</c:v>
                </c:pt>
                <c:pt idx="26">
                  <c:v>80</c:v>
                </c:pt>
                <c:pt idx="27">
                  <c:v>20</c:v>
                </c:pt>
                <c:pt idx="28">
                  <c:v>64</c:v>
                </c:pt>
                <c:pt idx="29">
                  <c:v>61</c:v>
                </c:pt>
                <c:pt idx="30">
                  <c:v>59</c:v>
                </c:pt>
                <c:pt idx="31">
                  <c:v>60</c:v>
                </c:pt>
                <c:pt idx="32">
                  <c:v>12</c:v>
                </c:pt>
                <c:pt idx="33">
                  <c:v>58</c:v>
                </c:pt>
                <c:pt idx="34">
                  <c:v>53</c:v>
                </c:pt>
                <c:pt idx="35">
                  <c:v>37</c:v>
                </c:pt>
                <c:pt idx="36">
                  <c:v>116</c:v>
                </c:pt>
                <c:pt idx="37">
                  <c:v>98</c:v>
                </c:pt>
                <c:pt idx="38">
                  <c:v>88</c:v>
                </c:pt>
                <c:pt idx="39">
                  <c:v>11</c:v>
                </c:pt>
                <c:pt idx="40">
                  <c:v>15</c:v>
                </c:pt>
                <c:pt idx="41">
                  <c:v>136</c:v>
                </c:pt>
                <c:pt idx="42">
                  <c:v>57</c:v>
                </c:pt>
                <c:pt idx="43">
                  <c:v>36</c:v>
                </c:pt>
                <c:pt idx="44">
                  <c:v>100</c:v>
                </c:pt>
                <c:pt idx="45">
                  <c:v>84</c:v>
                </c:pt>
                <c:pt idx="46">
                  <c:v>136</c:v>
                </c:pt>
                <c:pt idx="47">
                  <c:v>108</c:v>
                </c:pt>
                <c:pt idx="48">
                  <c:v>59</c:v>
                </c:pt>
                <c:pt idx="49">
                  <c:v>62</c:v>
                </c:pt>
                <c:pt idx="50">
                  <c:v>79</c:v>
                </c:pt>
                <c:pt idx="51">
                  <c:v>89</c:v>
                </c:pt>
                <c:pt idx="52">
                  <c:v>63</c:v>
                </c:pt>
                <c:pt idx="53">
                  <c:v>83</c:v>
                </c:pt>
                <c:pt idx="54">
                  <c:v>69</c:v>
                </c:pt>
                <c:pt idx="55">
                  <c:v>64</c:v>
                </c:pt>
                <c:pt idx="56">
                  <c:v>58</c:v>
                </c:pt>
                <c:pt idx="57">
                  <c:v>76</c:v>
                </c:pt>
                <c:pt idx="58">
                  <c:v>103</c:v>
                </c:pt>
                <c:pt idx="59">
                  <c:v>96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推移データ!$G$110</c:f>
              <c:strCache>
                <c:ptCount val="1"/>
                <c:pt idx="0">
                  <c:v>会津若松</c:v>
                </c:pt>
              </c:strCache>
            </c:strRef>
          </c:tx>
          <c:spPr>
            <a:ln w="19050"/>
          </c:spPr>
          <c:cat>
            <c:multiLvlStrRef>
              <c:f>推移データ!$A$132:$B$191</c:f>
              <c:multiLvlStrCache>
                <c:ptCount val="60"/>
                <c:lvl>
                  <c:pt idx="0">
                    <c:v>１月</c:v>
                  </c:pt>
                  <c:pt idx="1">
                    <c:v>２月</c:v>
                  </c:pt>
                  <c:pt idx="2">
                    <c:v>３月</c:v>
                  </c:pt>
                  <c:pt idx="3">
                    <c:v>４月</c:v>
                  </c:pt>
                  <c:pt idx="4">
                    <c:v>５月</c:v>
                  </c:pt>
                  <c:pt idx="5">
                    <c:v>６月</c:v>
                  </c:pt>
                  <c:pt idx="6">
                    <c:v>７月</c:v>
                  </c:pt>
                  <c:pt idx="7">
                    <c:v>８月</c:v>
                  </c:pt>
                  <c:pt idx="8">
                    <c:v>９月</c:v>
                  </c:pt>
                  <c:pt idx="9">
                    <c:v>１０月</c:v>
                  </c:pt>
                  <c:pt idx="10">
                    <c:v>１１月</c:v>
                  </c:pt>
                  <c:pt idx="11">
                    <c:v>１２月</c:v>
                  </c:pt>
                  <c:pt idx="12">
                    <c:v>１月</c:v>
                  </c:pt>
                  <c:pt idx="13">
                    <c:v>２月</c:v>
                  </c:pt>
                  <c:pt idx="14">
                    <c:v>３月</c:v>
                  </c:pt>
                  <c:pt idx="15">
                    <c:v>４月</c:v>
                  </c:pt>
                  <c:pt idx="16">
                    <c:v>５月</c:v>
                  </c:pt>
                  <c:pt idx="17">
                    <c:v>６月</c:v>
                  </c:pt>
                  <c:pt idx="18">
                    <c:v>７月</c:v>
                  </c:pt>
                  <c:pt idx="19">
                    <c:v>８月</c:v>
                  </c:pt>
                  <c:pt idx="20">
                    <c:v>９月</c:v>
                  </c:pt>
                  <c:pt idx="21">
                    <c:v>１０月</c:v>
                  </c:pt>
                  <c:pt idx="22">
                    <c:v>１１月</c:v>
                  </c:pt>
                  <c:pt idx="23">
                    <c:v>１２月</c:v>
                  </c:pt>
                  <c:pt idx="24">
                    <c:v>１月</c:v>
                  </c:pt>
                  <c:pt idx="25">
                    <c:v>２月</c:v>
                  </c:pt>
                  <c:pt idx="26">
                    <c:v>３月</c:v>
                  </c:pt>
                  <c:pt idx="27">
                    <c:v>４月</c:v>
                  </c:pt>
                  <c:pt idx="28">
                    <c:v>５月</c:v>
                  </c:pt>
                  <c:pt idx="29">
                    <c:v>６月</c:v>
                  </c:pt>
                  <c:pt idx="30">
                    <c:v>７月</c:v>
                  </c:pt>
                  <c:pt idx="31">
                    <c:v>８月</c:v>
                  </c:pt>
                  <c:pt idx="32">
                    <c:v>９月</c:v>
                  </c:pt>
                  <c:pt idx="33">
                    <c:v>１０月</c:v>
                  </c:pt>
                  <c:pt idx="34">
                    <c:v>１１月</c:v>
                  </c:pt>
                  <c:pt idx="35">
                    <c:v>１２月</c:v>
                  </c:pt>
                  <c:pt idx="36">
                    <c:v>１月</c:v>
                  </c:pt>
                  <c:pt idx="37">
                    <c:v>２月</c:v>
                  </c:pt>
                  <c:pt idx="38">
                    <c:v>３月</c:v>
                  </c:pt>
                  <c:pt idx="39">
                    <c:v>４月</c:v>
                  </c:pt>
                  <c:pt idx="40">
                    <c:v>５月</c:v>
                  </c:pt>
                  <c:pt idx="41">
                    <c:v>６月</c:v>
                  </c:pt>
                  <c:pt idx="42">
                    <c:v>７月</c:v>
                  </c:pt>
                  <c:pt idx="43">
                    <c:v>８月</c:v>
                  </c:pt>
                  <c:pt idx="44">
                    <c:v>９月</c:v>
                  </c:pt>
                  <c:pt idx="45">
                    <c:v>１０月</c:v>
                  </c:pt>
                  <c:pt idx="46">
                    <c:v>１１月</c:v>
                  </c:pt>
                  <c:pt idx="47">
                    <c:v>１２月</c:v>
                  </c:pt>
                  <c:pt idx="48">
                    <c:v>１月</c:v>
                  </c:pt>
                  <c:pt idx="49">
                    <c:v>２月</c:v>
                  </c:pt>
                  <c:pt idx="50">
                    <c:v>３月</c:v>
                  </c:pt>
                  <c:pt idx="51">
                    <c:v>４月</c:v>
                  </c:pt>
                  <c:pt idx="52">
                    <c:v>５月</c:v>
                  </c:pt>
                  <c:pt idx="53">
                    <c:v>６月</c:v>
                  </c:pt>
                  <c:pt idx="54">
                    <c:v>７月</c:v>
                  </c:pt>
                  <c:pt idx="55">
                    <c:v>８月</c:v>
                  </c:pt>
                  <c:pt idx="56">
                    <c:v>９月</c:v>
                  </c:pt>
                  <c:pt idx="57">
                    <c:v>１０月</c:v>
                  </c:pt>
                  <c:pt idx="58">
                    <c:v>１１月</c:v>
                  </c:pt>
                  <c:pt idx="59">
                    <c:v>１２月</c:v>
                  </c:pt>
                </c:lvl>
                <c:lvl>
                  <c:pt idx="0">
                    <c:v>H21</c:v>
                  </c:pt>
                  <c:pt idx="3">
                    <c:v>H22</c:v>
                  </c:pt>
                  <c:pt idx="15">
                    <c:v>H23</c:v>
                  </c:pt>
                  <c:pt idx="27">
                    <c:v>H24</c:v>
                  </c:pt>
                  <c:pt idx="39">
                    <c:v>H25</c:v>
                  </c:pt>
                  <c:pt idx="51">
                    <c:v>H26</c:v>
                  </c:pt>
                </c:lvl>
              </c:multiLvlStrCache>
            </c:multiLvlStrRef>
          </c:cat>
          <c:val>
            <c:numRef>
              <c:f>推移データ!$G$132:$G$191</c:f>
              <c:numCache>
                <c:formatCode>#,##0_);[Red]\(#,##0\)</c:formatCode>
                <c:ptCount val="60"/>
                <c:pt idx="0">
                  <c:v>61</c:v>
                </c:pt>
                <c:pt idx="1">
                  <c:v>30</c:v>
                </c:pt>
                <c:pt idx="2">
                  <c:v>72</c:v>
                </c:pt>
                <c:pt idx="3">
                  <c:v>41</c:v>
                </c:pt>
                <c:pt idx="4">
                  <c:v>63</c:v>
                </c:pt>
                <c:pt idx="5">
                  <c:v>83</c:v>
                </c:pt>
                <c:pt idx="6">
                  <c:v>47</c:v>
                </c:pt>
                <c:pt idx="7">
                  <c:v>55</c:v>
                </c:pt>
                <c:pt idx="8">
                  <c:v>62</c:v>
                </c:pt>
                <c:pt idx="9">
                  <c:v>36</c:v>
                </c:pt>
                <c:pt idx="10">
                  <c:v>113</c:v>
                </c:pt>
                <c:pt idx="11">
                  <c:v>36</c:v>
                </c:pt>
                <c:pt idx="12">
                  <c:v>32</c:v>
                </c:pt>
                <c:pt idx="13">
                  <c:v>22</c:v>
                </c:pt>
                <c:pt idx="14">
                  <c:v>28</c:v>
                </c:pt>
                <c:pt idx="15">
                  <c:v>41</c:v>
                </c:pt>
                <c:pt idx="16">
                  <c:v>43</c:v>
                </c:pt>
                <c:pt idx="17">
                  <c:v>72</c:v>
                </c:pt>
                <c:pt idx="18">
                  <c:v>48</c:v>
                </c:pt>
                <c:pt idx="19">
                  <c:v>63</c:v>
                </c:pt>
                <c:pt idx="20">
                  <c:v>35</c:v>
                </c:pt>
                <c:pt idx="21">
                  <c:v>43</c:v>
                </c:pt>
                <c:pt idx="22">
                  <c:v>74</c:v>
                </c:pt>
                <c:pt idx="23">
                  <c:v>41</c:v>
                </c:pt>
                <c:pt idx="24">
                  <c:v>41</c:v>
                </c:pt>
                <c:pt idx="25">
                  <c:v>12</c:v>
                </c:pt>
                <c:pt idx="26">
                  <c:v>35</c:v>
                </c:pt>
                <c:pt idx="27">
                  <c:v>73</c:v>
                </c:pt>
                <c:pt idx="28">
                  <c:v>56</c:v>
                </c:pt>
                <c:pt idx="29">
                  <c:v>86</c:v>
                </c:pt>
                <c:pt idx="30">
                  <c:v>58</c:v>
                </c:pt>
                <c:pt idx="31">
                  <c:v>67</c:v>
                </c:pt>
                <c:pt idx="32">
                  <c:v>60</c:v>
                </c:pt>
                <c:pt idx="33">
                  <c:v>83</c:v>
                </c:pt>
                <c:pt idx="34">
                  <c:v>42</c:v>
                </c:pt>
                <c:pt idx="35">
                  <c:v>32</c:v>
                </c:pt>
                <c:pt idx="36">
                  <c:v>20</c:v>
                </c:pt>
                <c:pt idx="37">
                  <c:v>52</c:v>
                </c:pt>
                <c:pt idx="38">
                  <c:v>54</c:v>
                </c:pt>
                <c:pt idx="39">
                  <c:v>72</c:v>
                </c:pt>
                <c:pt idx="40">
                  <c:v>47</c:v>
                </c:pt>
                <c:pt idx="41">
                  <c:v>104</c:v>
                </c:pt>
                <c:pt idx="42">
                  <c:v>96</c:v>
                </c:pt>
                <c:pt idx="43">
                  <c:v>68</c:v>
                </c:pt>
                <c:pt idx="44">
                  <c:v>102</c:v>
                </c:pt>
                <c:pt idx="45">
                  <c:v>81</c:v>
                </c:pt>
                <c:pt idx="46">
                  <c:v>66</c:v>
                </c:pt>
                <c:pt idx="47">
                  <c:v>86</c:v>
                </c:pt>
                <c:pt idx="48">
                  <c:v>45</c:v>
                </c:pt>
                <c:pt idx="49">
                  <c:v>90</c:v>
                </c:pt>
                <c:pt idx="50">
                  <c:v>24</c:v>
                </c:pt>
                <c:pt idx="51">
                  <c:v>45</c:v>
                </c:pt>
                <c:pt idx="52">
                  <c:v>62</c:v>
                </c:pt>
                <c:pt idx="53">
                  <c:v>98</c:v>
                </c:pt>
                <c:pt idx="54">
                  <c:v>127</c:v>
                </c:pt>
                <c:pt idx="55">
                  <c:v>88</c:v>
                </c:pt>
                <c:pt idx="56">
                  <c:v>61</c:v>
                </c:pt>
                <c:pt idx="57">
                  <c:v>72</c:v>
                </c:pt>
                <c:pt idx="58">
                  <c:v>42</c:v>
                </c:pt>
                <c:pt idx="59">
                  <c:v>65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推移データ!$H$110</c:f>
              <c:strCache>
                <c:ptCount val="1"/>
                <c:pt idx="0">
                  <c:v>喜多方</c:v>
                </c:pt>
              </c:strCache>
            </c:strRef>
          </c:tx>
          <c:spPr>
            <a:ln w="19050"/>
          </c:spPr>
          <c:cat>
            <c:multiLvlStrRef>
              <c:f>推移データ!$A$132:$B$191</c:f>
              <c:multiLvlStrCache>
                <c:ptCount val="60"/>
                <c:lvl>
                  <c:pt idx="0">
                    <c:v>１月</c:v>
                  </c:pt>
                  <c:pt idx="1">
                    <c:v>２月</c:v>
                  </c:pt>
                  <c:pt idx="2">
                    <c:v>３月</c:v>
                  </c:pt>
                  <c:pt idx="3">
                    <c:v>４月</c:v>
                  </c:pt>
                  <c:pt idx="4">
                    <c:v>５月</c:v>
                  </c:pt>
                  <c:pt idx="5">
                    <c:v>６月</c:v>
                  </c:pt>
                  <c:pt idx="6">
                    <c:v>７月</c:v>
                  </c:pt>
                  <c:pt idx="7">
                    <c:v>８月</c:v>
                  </c:pt>
                  <c:pt idx="8">
                    <c:v>９月</c:v>
                  </c:pt>
                  <c:pt idx="9">
                    <c:v>１０月</c:v>
                  </c:pt>
                  <c:pt idx="10">
                    <c:v>１１月</c:v>
                  </c:pt>
                  <c:pt idx="11">
                    <c:v>１２月</c:v>
                  </c:pt>
                  <c:pt idx="12">
                    <c:v>１月</c:v>
                  </c:pt>
                  <c:pt idx="13">
                    <c:v>２月</c:v>
                  </c:pt>
                  <c:pt idx="14">
                    <c:v>３月</c:v>
                  </c:pt>
                  <c:pt idx="15">
                    <c:v>４月</c:v>
                  </c:pt>
                  <c:pt idx="16">
                    <c:v>５月</c:v>
                  </c:pt>
                  <c:pt idx="17">
                    <c:v>６月</c:v>
                  </c:pt>
                  <c:pt idx="18">
                    <c:v>７月</c:v>
                  </c:pt>
                  <c:pt idx="19">
                    <c:v>８月</c:v>
                  </c:pt>
                  <c:pt idx="20">
                    <c:v>９月</c:v>
                  </c:pt>
                  <c:pt idx="21">
                    <c:v>１０月</c:v>
                  </c:pt>
                  <c:pt idx="22">
                    <c:v>１１月</c:v>
                  </c:pt>
                  <c:pt idx="23">
                    <c:v>１２月</c:v>
                  </c:pt>
                  <c:pt idx="24">
                    <c:v>１月</c:v>
                  </c:pt>
                  <c:pt idx="25">
                    <c:v>２月</c:v>
                  </c:pt>
                  <c:pt idx="26">
                    <c:v>３月</c:v>
                  </c:pt>
                  <c:pt idx="27">
                    <c:v>４月</c:v>
                  </c:pt>
                  <c:pt idx="28">
                    <c:v>５月</c:v>
                  </c:pt>
                  <c:pt idx="29">
                    <c:v>６月</c:v>
                  </c:pt>
                  <c:pt idx="30">
                    <c:v>７月</c:v>
                  </c:pt>
                  <c:pt idx="31">
                    <c:v>８月</c:v>
                  </c:pt>
                  <c:pt idx="32">
                    <c:v>９月</c:v>
                  </c:pt>
                  <c:pt idx="33">
                    <c:v>１０月</c:v>
                  </c:pt>
                  <c:pt idx="34">
                    <c:v>１１月</c:v>
                  </c:pt>
                  <c:pt idx="35">
                    <c:v>１２月</c:v>
                  </c:pt>
                  <c:pt idx="36">
                    <c:v>１月</c:v>
                  </c:pt>
                  <c:pt idx="37">
                    <c:v>２月</c:v>
                  </c:pt>
                  <c:pt idx="38">
                    <c:v>３月</c:v>
                  </c:pt>
                  <c:pt idx="39">
                    <c:v>４月</c:v>
                  </c:pt>
                  <c:pt idx="40">
                    <c:v>５月</c:v>
                  </c:pt>
                  <c:pt idx="41">
                    <c:v>６月</c:v>
                  </c:pt>
                  <c:pt idx="42">
                    <c:v>７月</c:v>
                  </c:pt>
                  <c:pt idx="43">
                    <c:v>８月</c:v>
                  </c:pt>
                  <c:pt idx="44">
                    <c:v>９月</c:v>
                  </c:pt>
                  <c:pt idx="45">
                    <c:v>１０月</c:v>
                  </c:pt>
                  <c:pt idx="46">
                    <c:v>１１月</c:v>
                  </c:pt>
                  <c:pt idx="47">
                    <c:v>１２月</c:v>
                  </c:pt>
                  <c:pt idx="48">
                    <c:v>１月</c:v>
                  </c:pt>
                  <c:pt idx="49">
                    <c:v>２月</c:v>
                  </c:pt>
                  <c:pt idx="50">
                    <c:v>３月</c:v>
                  </c:pt>
                  <c:pt idx="51">
                    <c:v>４月</c:v>
                  </c:pt>
                  <c:pt idx="52">
                    <c:v>５月</c:v>
                  </c:pt>
                  <c:pt idx="53">
                    <c:v>６月</c:v>
                  </c:pt>
                  <c:pt idx="54">
                    <c:v>７月</c:v>
                  </c:pt>
                  <c:pt idx="55">
                    <c:v>８月</c:v>
                  </c:pt>
                  <c:pt idx="56">
                    <c:v>９月</c:v>
                  </c:pt>
                  <c:pt idx="57">
                    <c:v>１０月</c:v>
                  </c:pt>
                  <c:pt idx="58">
                    <c:v>１１月</c:v>
                  </c:pt>
                  <c:pt idx="59">
                    <c:v>１２月</c:v>
                  </c:pt>
                </c:lvl>
                <c:lvl>
                  <c:pt idx="0">
                    <c:v>H21</c:v>
                  </c:pt>
                  <c:pt idx="3">
                    <c:v>H22</c:v>
                  </c:pt>
                  <c:pt idx="15">
                    <c:v>H23</c:v>
                  </c:pt>
                  <c:pt idx="27">
                    <c:v>H24</c:v>
                  </c:pt>
                  <c:pt idx="39">
                    <c:v>H25</c:v>
                  </c:pt>
                  <c:pt idx="51">
                    <c:v>H26</c:v>
                  </c:pt>
                </c:lvl>
              </c:multiLvlStrCache>
            </c:multiLvlStrRef>
          </c:cat>
          <c:val>
            <c:numRef>
              <c:f>推移データ!$H$132:$H$191</c:f>
              <c:numCache>
                <c:formatCode>#,##0_);[Red]\(#,##0\)</c:formatCode>
                <c:ptCount val="60"/>
                <c:pt idx="0">
                  <c:v>6</c:v>
                </c:pt>
                <c:pt idx="1">
                  <c:v>8</c:v>
                </c:pt>
                <c:pt idx="2">
                  <c:v>7</c:v>
                </c:pt>
                <c:pt idx="3">
                  <c:v>12</c:v>
                </c:pt>
                <c:pt idx="4">
                  <c:v>23</c:v>
                </c:pt>
                <c:pt idx="5">
                  <c:v>20</c:v>
                </c:pt>
                <c:pt idx="6">
                  <c:v>12</c:v>
                </c:pt>
                <c:pt idx="7">
                  <c:v>19</c:v>
                </c:pt>
                <c:pt idx="8">
                  <c:v>13</c:v>
                </c:pt>
                <c:pt idx="9">
                  <c:v>24</c:v>
                </c:pt>
                <c:pt idx="10">
                  <c:v>12</c:v>
                </c:pt>
                <c:pt idx="11">
                  <c:v>8</c:v>
                </c:pt>
                <c:pt idx="12">
                  <c:v>34</c:v>
                </c:pt>
                <c:pt idx="13">
                  <c:v>13</c:v>
                </c:pt>
                <c:pt idx="14">
                  <c:v>18</c:v>
                </c:pt>
                <c:pt idx="15">
                  <c:v>10</c:v>
                </c:pt>
                <c:pt idx="16">
                  <c:v>18</c:v>
                </c:pt>
                <c:pt idx="17">
                  <c:v>17</c:v>
                </c:pt>
                <c:pt idx="18">
                  <c:v>12</c:v>
                </c:pt>
                <c:pt idx="19">
                  <c:v>16</c:v>
                </c:pt>
                <c:pt idx="20">
                  <c:v>12</c:v>
                </c:pt>
                <c:pt idx="21">
                  <c:v>22</c:v>
                </c:pt>
                <c:pt idx="22">
                  <c:v>18</c:v>
                </c:pt>
                <c:pt idx="23">
                  <c:v>25</c:v>
                </c:pt>
                <c:pt idx="24">
                  <c:v>12</c:v>
                </c:pt>
                <c:pt idx="25">
                  <c:v>8</c:v>
                </c:pt>
                <c:pt idx="26">
                  <c:v>13</c:v>
                </c:pt>
                <c:pt idx="27">
                  <c:v>23</c:v>
                </c:pt>
                <c:pt idx="28">
                  <c:v>12</c:v>
                </c:pt>
                <c:pt idx="29">
                  <c:v>15</c:v>
                </c:pt>
                <c:pt idx="30">
                  <c:v>26</c:v>
                </c:pt>
                <c:pt idx="31">
                  <c:v>16</c:v>
                </c:pt>
                <c:pt idx="32">
                  <c:v>13</c:v>
                </c:pt>
                <c:pt idx="33">
                  <c:v>23</c:v>
                </c:pt>
                <c:pt idx="34">
                  <c:v>18</c:v>
                </c:pt>
                <c:pt idx="35">
                  <c:v>18</c:v>
                </c:pt>
                <c:pt idx="36">
                  <c:v>11</c:v>
                </c:pt>
                <c:pt idx="37">
                  <c:v>7</c:v>
                </c:pt>
                <c:pt idx="38">
                  <c:v>2</c:v>
                </c:pt>
                <c:pt idx="39">
                  <c:v>16</c:v>
                </c:pt>
                <c:pt idx="40">
                  <c:v>20</c:v>
                </c:pt>
                <c:pt idx="41">
                  <c:v>23</c:v>
                </c:pt>
                <c:pt idx="42">
                  <c:v>27</c:v>
                </c:pt>
                <c:pt idx="43">
                  <c:v>35</c:v>
                </c:pt>
                <c:pt idx="44">
                  <c:v>23</c:v>
                </c:pt>
                <c:pt idx="45">
                  <c:v>20</c:v>
                </c:pt>
                <c:pt idx="46">
                  <c:v>14</c:v>
                </c:pt>
                <c:pt idx="47">
                  <c:v>24</c:v>
                </c:pt>
                <c:pt idx="48">
                  <c:v>16</c:v>
                </c:pt>
                <c:pt idx="49">
                  <c:v>12</c:v>
                </c:pt>
                <c:pt idx="50">
                  <c:v>11</c:v>
                </c:pt>
                <c:pt idx="51">
                  <c:v>31</c:v>
                </c:pt>
                <c:pt idx="52">
                  <c:v>22</c:v>
                </c:pt>
                <c:pt idx="53">
                  <c:v>25</c:v>
                </c:pt>
                <c:pt idx="54">
                  <c:v>27</c:v>
                </c:pt>
                <c:pt idx="55">
                  <c:v>13</c:v>
                </c:pt>
                <c:pt idx="56">
                  <c:v>21</c:v>
                </c:pt>
                <c:pt idx="57">
                  <c:v>31</c:v>
                </c:pt>
                <c:pt idx="58">
                  <c:v>13</c:v>
                </c:pt>
                <c:pt idx="59">
                  <c:v>23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推移データ!$I$110</c:f>
              <c:strCache>
                <c:ptCount val="1"/>
                <c:pt idx="0">
                  <c:v>南会津</c:v>
                </c:pt>
              </c:strCache>
            </c:strRef>
          </c:tx>
          <c:spPr>
            <a:ln w="19050"/>
          </c:spPr>
          <c:cat>
            <c:multiLvlStrRef>
              <c:f>推移データ!$A$132:$B$191</c:f>
              <c:multiLvlStrCache>
                <c:ptCount val="60"/>
                <c:lvl>
                  <c:pt idx="0">
                    <c:v>１月</c:v>
                  </c:pt>
                  <c:pt idx="1">
                    <c:v>２月</c:v>
                  </c:pt>
                  <c:pt idx="2">
                    <c:v>３月</c:v>
                  </c:pt>
                  <c:pt idx="3">
                    <c:v>４月</c:v>
                  </c:pt>
                  <c:pt idx="4">
                    <c:v>５月</c:v>
                  </c:pt>
                  <c:pt idx="5">
                    <c:v>６月</c:v>
                  </c:pt>
                  <c:pt idx="6">
                    <c:v>７月</c:v>
                  </c:pt>
                  <c:pt idx="7">
                    <c:v>８月</c:v>
                  </c:pt>
                  <c:pt idx="8">
                    <c:v>９月</c:v>
                  </c:pt>
                  <c:pt idx="9">
                    <c:v>１０月</c:v>
                  </c:pt>
                  <c:pt idx="10">
                    <c:v>１１月</c:v>
                  </c:pt>
                  <c:pt idx="11">
                    <c:v>１２月</c:v>
                  </c:pt>
                  <c:pt idx="12">
                    <c:v>１月</c:v>
                  </c:pt>
                  <c:pt idx="13">
                    <c:v>２月</c:v>
                  </c:pt>
                  <c:pt idx="14">
                    <c:v>３月</c:v>
                  </c:pt>
                  <c:pt idx="15">
                    <c:v>４月</c:v>
                  </c:pt>
                  <c:pt idx="16">
                    <c:v>５月</c:v>
                  </c:pt>
                  <c:pt idx="17">
                    <c:v>６月</c:v>
                  </c:pt>
                  <c:pt idx="18">
                    <c:v>７月</c:v>
                  </c:pt>
                  <c:pt idx="19">
                    <c:v>８月</c:v>
                  </c:pt>
                  <c:pt idx="20">
                    <c:v>９月</c:v>
                  </c:pt>
                  <c:pt idx="21">
                    <c:v>１０月</c:v>
                  </c:pt>
                  <c:pt idx="22">
                    <c:v>１１月</c:v>
                  </c:pt>
                  <c:pt idx="23">
                    <c:v>１２月</c:v>
                  </c:pt>
                  <c:pt idx="24">
                    <c:v>１月</c:v>
                  </c:pt>
                  <c:pt idx="25">
                    <c:v>２月</c:v>
                  </c:pt>
                  <c:pt idx="26">
                    <c:v>３月</c:v>
                  </c:pt>
                  <c:pt idx="27">
                    <c:v>４月</c:v>
                  </c:pt>
                  <c:pt idx="28">
                    <c:v>５月</c:v>
                  </c:pt>
                  <c:pt idx="29">
                    <c:v>６月</c:v>
                  </c:pt>
                  <c:pt idx="30">
                    <c:v>７月</c:v>
                  </c:pt>
                  <c:pt idx="31">
                    <c:v>８月</c:v>
                  </c:pt>
                  <c:pt idx="32">
                    <c:v>９月</c:v>
                  </c:pt>
                  <c:pt idx="33">
                    <c:v>１０月</c:v>
                  </c:pt>
                  <c:pt idx="34">
                    <c:v>１１月</c:v>
                  </c:pt>
                  <c:pt idx="35">
                    <c:v>１２月</c:v>
                  </c:pt>
                  <c:pt idx="36">
                    <c:v>１月</c:v>
                  </c:pt>
                  <c:pt idx="37">
                    <c:v>２月</c:v>
                  </c:pt>
                  <c:pt idx="38">
                    <c:v>３月</c:v>
                  </c:pt>
                  <c:pt idx="39">
                    <c:v>４月</c:v>
                  </c:pt>
                  <c:pt idx="40">
                    <c:v>５月</c:v>
                  </c:pt>
                  <c:pt idx="41">
                    <c:v>６月</c:v>
                  </c:pt>
                  <c:pt idx="42">
                    <c:v>７月</c:v>
                  </c:pt>
                  <c:pt idx="43">
                    <c:v>８月</c:v>
                  </c:pt>
                  <c:pt idx="44">
                    <c:v>９月</c:v>
                  </c:pt>
                  <c:pt idx="45">
                    <c:v>１０月</c:v>
                  </c:pt>
                  <c:pt idx="46">
                    <c:v>１１月</c:v>
                  </c:pt>
                  <c:pt idx="47">
                    <c:v>１２月</c:v>
                  </c:pt>
                  <c:pt idx="48">
                    <c:v>１月</c:v>
                  </c:pt>
                  <c:pt idx="49">
                    <c:v>２月</c:v>
                  </c:pt>
                  <c:pt idx="50">
                    <c:v>３月</c:v>
                  </c:pt>
                  <c:pt idx="51">
                    <c:v>４月</c:v>
                  </c:pt>
                  <c:pt idx="52">
                    <c:v>５月</c:v>
                  </c:pt>
                  <c:pt idx="53">
                    <c:v>６月</c:v>
                  </c:pt>
                  <c:pt idx="54">
                    <c:v>７月</c:v>
                  </c:pt>
                  <c:pt idx="55">
                    <c:v>８月</c:v>
                  </c:pt>
                  <c:pt idx="56">
                    <c:v>９月</c:v>
                  </c:pt>
                  <c:pt idx="57">
                    <c:v>１０月</c:v>
                  </c:pt>
                  <c:pt idx="58">
                    <c:v>１１月</c:v>
                  </c:pt>
                  <c:pt idx="59">
                    <c:v>１２月</c:v>
                  </c:pt>
                </c:lvl>
                <c:lvl>
                  <c:pt idx="0">
                    <c:v>H21</c:v>
                  </c:pt>
                  <c:pt idx="3">
                    <c:v>H22</c:v>
                  </c:pt>
                  <c:pt idx="15">
                    <c:v>H23</c:v>
                  </c:pt>
                  <c:pt idx="27">
                    <c:v>H24</c:v>
                  </c:pt>
                  <c:pt idx="39">
                    <c:v>H25</c:v>
                  </c:pt>
                  <c:pt idx="51">
                    <c:v>H26</c:v>
                  </c:pt>
                </c:lvl>
              </c:multiLvlStrCache>
            </c:multiLvlStrRef>
          </c:cat>
          <c:val>
            <c:numRef>
              <c:f>推移データ!$I$132:$I$191</c:f>
              <c:numCache>
                <c:formatCode>#,##0_);[Red]\(#,##0\)</c:formatCode>
                <c:ptCount val="60"/>
                <c:pt idx="0">
                  <c:v>1</c:v>
                </c:pt>
                <c:pt idx="1">
                  <c:v>1</c:v>
                </c:pt>
                <c:pt idx="2">
                  <c:v>2</c:v>
                </c:pt>
                <c:pt idx="3">
                  <c:v>5</c:v>
                </c:pt>
                <c:pt idx="4">
                  <c:v>6</c:v>
                </c:pt>
                <c:pt idx="5">
                  <c:v>8</c:v>
                </c:pt>
                <c:pt idx="6">
                  <c:v>7</c:v>
                </c:pt>
                <c:pt idx="7">
                  <c:v>3</c:v>
                </c:pt>
                <c:pt idx="8">
                  <c:v>5</c:v>
                </c:pt>
                <c:pt idx="9">
                  <c:v>2</c:v>
                </c:pt>
                <c:pt idx="10">
                  <c:v>9</c:v>
                </c:pt>
                <c:pt idx="11">
                  <c:v>1</c:v>
                </c:pt>
                <c:pt idx="12">
                  <c:v>0</c:v>
                </c:pt>
                <c:pt idx="13">
                  <c:v>2</c:v>
                </c:pt>
                <c:pt idx="14">
                  <c:v>0</c:v>
                </c:pt>
                <c:pt idx="15">
                  <c:v>4</c:v>
                </c:pt>
                <c:pt idx="16">
                  <c:v>4</c:v>
                </c:pt>
                <c:pt idx="17">
                  <c:v>4</c:v>
                </c:pt>
                <c:pt idx="18">
                  <c:v>10</c:v>
                </c:pt>
                <c:pt idx="19">
                  <c:v>8</c:v>
                </c:pt>
                <c:pt idx="20">
                  <c:v>5</c:v>
                </c:pt>
                <c:pt idx="21">
                  <c:v>3</c:v>
                </c:pt>
                <c:pt idx="22">
                  <c:v>4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4</c:v>
                </c:pt>
                <c:pt idx="28">
                  <c:v>9</c:v>
                </c:pt>
                <c:pt idx="29">
                  <c:v>20</c:v>
                </c:pt>
                <c:pt idx="30">
                  <c:v>7</c:v>
                </c:pt>
                <c:pt idx="31">
                  <c:v>8</c:v>
                </c:pt>
                <c:pt idx="32">
                  <c:v>9</c:v>
                </c:pt>
                <c:pt idx="33">
                  <c:v>4</c:v>
                </c:pt>
                <c:pt idx="34">
                  <c:v>9</c:v>
                </c:pt>
                <c:pt idx="35">
                  <c:v>3</c:v>
                </c:pt>
                <c:pt idx="36">
                  <c:v>0</c:v>
                </c:pt>
                <c:pt idx="37">
                  <c:v>3</c:v>
                </c:pt>
                <c:pt idx="38">
                  <c:v>0</c:v>
                </c:pt>
                <c:pt idx="39">
                  <c:v>5</c:v>
                </c:pt>
                <c:pt idx="40">
                  <c:v>7</c:v>
                </c:pt>
                <c:pt idx="41">
                  <c:v>9</c:v>
                </c:pt>
                <c:pt idx="42">
                  <c:v>3</c:v>
                </c:pt>
                <c:pt idx="43">
                  <c:v>3</c:v>
                </c:pt>
                <c:pt idx="44">
                  <c:v>7</c:v>
                </c:pt>
                <c:pt idx="45">
                  <c:v>11</c:v>
                </c:pt>
                <c:pt idx="46">
                  <c:v>11</c:v>
                </c:pt>
                <c:pt idx="47">
                  <c:v>2</c:v>
                </c:pt>
                <c:pt idx="48">
                  <c:v>1</c:v>
                </c:pt>
                <c:pt idx="49">
                  <c:v>0</c:v>
                </c:pt>
                <c:pt idx="50">
                  <c:v>0</c:v>
                </c:pt>
                <c:pt idx="51">
                  <c:v>4</c:v>
                </c:pt>
                <c:pt idx="52">
                  <c:v>7</c:v>
                </c:pt>
                <c:pt idx="53">
                  <c:v>8</c:v>
                </c:pt>
                <c:pt idx="54">
                  <c:v>7</c:v>
                </c:pt>
                <c:pt idx="55">
                  <c:v>7</c:v>
                </c:pt>
                <c:pt idx="56">
                  <c:v>5</c:v>
                </c:pt>
                <c:pt idx="57">
                  <c:v>3</c:v>
                </c:pt>
                <c:pt idx="58">
                  <c:v>5</c:v>
                </c:pt>
                <c:pt idx="59">
                  <c:v>3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推移データ!$J$110</c:f>
              <c:strCache>
                <c:ptCount val="1"/>
                <c:pt idx="0">
                  <c:v>相双</c:v>
                </c:pt>
              </c:strCache>
            </c:strRef>
          </c:tx>
          <c:spPr>
            <a:ln w="19050"/>
          </c:spPr>
          <c:cat>
            <c:multiLvlStrRef>
              <c:f>推移データ!$A$132:$B$191</c:f>
              <c:multiLvlStrCache>
                <c:ptCount val="60"/>
                <c:lvl>
                  <c:pt idx="0">
                    <c:v>１月</c:v>
                  </c:pt>
                  <c:pt idx="1">
                    <c:v>２月</c:v>
                  </c:pt>
                  <c:pt idx="2">
                    <c:v>３月</c:v>
                  </c:pt>
                  <c:pt idx="3">
                    <c:v>４月</c:v>
                  </c:pt>
                  <c:pt idx="4">
                    <c:v>５月</c:v>
                  </c:pt>
                  <c:pt idx="5">
                    <c:v>６月</c:v>
                  </c:pt>
                  <c:pt idx="6">
                    <c:v>７月</c:v>
                  </c:pt>
                  <c:pt idx="7">
                    <c:v>８月</c:v>
                  </c:pt>
                  <c:pt idx="8">
                    <c:v>９月</c:v>
                  </c:pt>
                  <c:pt idx="9">
                    <c:v>１０月</c:v>
                  </c:pt>
                  <c:pt idx="10">
                    <c:v>１１月</c:v>
                  </c:pt>
                  <c:pt idx="11">
                    <c:v>１２月</c:v>
                  </c:pt>
                  <c:pt idx="12">
                    <c:v>１月</c:v>
                  </c:pt>
                  <c:pt idx="13">
                    <c:v>２月</c:v>
                  </c:pt>
                  <c:pt idx="14">
                    <c:v>３月</c:v>
                  </c:pt>
                  <c:pt idx="15">
                    <c:v>４月</c:v>
                  </c:pt>
                  <c:pt idx="16">
                    <c:v>５月</c:v>
                  </c:pt>
                  <c:pt idx="17">
                    <c:v>６月</c:v>
                  </c:pt>
                  <c:pt idx="18">
                    <c:v>７月</c:v>
                  </c:pt>
                  <c:pt idx="19">
                    <c:v>８月</c:v>
                  </c:pt>
                  <c:pt idx="20">
                    <c:v>９月</c:v>
                  </c:pt>
                  <c:pt idx="21">
                    <c:v>１０月</c:v>
                  </c:pt>
                  <c:pt idx="22">
                    <c:v>１１月</c:v>
                  </c:pt>
                  <c:pt idx="23">
                    <c:v>１２月</c:v>
                  </c:pt>
                  <c:pt idx="24">
                    <c:v>１月</c:v>
                  </c:pt>
                  <c:pt idx="25">
                    <c:v>２月</c:v>
                  </c:pt>
                  <c:pt idx="26">
                    <c:v>３月</c:v>
                  </c:pt>
                  <c:pt idx="27">
                    <c:v>４月</c:v>
                  </c:pt>
                  <c:pt idx="28">
                    <c:v>５月</c:v>
                  </c:pt>
                  <c:pt idx="29">
                    <c:v>６月</c:v>
                  </c:pt>
                  <c:pt idx="30">
                    <c:v>７月</c:v>
                  </c:pt>
                  <c:pt idx="31">
                    <c:v>８月</c:v>
                  </c:pt>
                  <c:pt idx="32">
                    <c:v>９月</c:v>
                  </c:pt>
                  <c:pt idx="33">
                    <c:v>１０月</c:v>
                  </c:pt>
                  <c:pt idx="34">
                    <c:v>１１月</c:v>
                  </c:pt>
                  <c:pt idx="35">
                    <c:v>１２月</c:v>
                  </c:pt>
                  <c:pt idx="36">
                    <c:v>１月</c:v>
                  </c:pt>
                  <c:pt idx="37">
                    <c:v>２月</c:v>
                  </c:pt>
                  <c:pt idx="38">
                    <c:v>３月</c:v>
                  </c:pt>
                  <c:pt idx="39">
                    <c:v>４月</c:v>
                  </c:pt>
                  <c:pt idx="40">
                    <c:v>５月</c:v>
                  </c:pt>
                  <c:pt idx="41">
                    <c:v>６月</c:v>
                  </c:pt>
                  <c:pt idx="42">
                    <c:v>７月</c:v>
                  </c:pt>
                  <c:pt idx="43">
                    <c:v>８月</c:v>
                  </c:pt>
                  <c:pt idx="44">
                    <c:v>９月</c:v>
                  </c:pt>
                  <c:pt idx="45">
                    <c:v>１０月</c:v>
                  </c:pt>
                  <c:pt idx="46">
                    <c:v>１１月</c:v>
                  </c:pt>
                  <c:pt idx="47">
                    <c:v>１２月</c:v>
                  </c:pt>
                  <c:pt idx="48">
                    <c:v>１月</c:v>
                  </c:pt>
                  <c:pt idx="49">
                    <c:v>２月</c:v>
                  </c:pt>
                  <c:pt idx="50">
                    <c:v>３月</c:v>
                  </c:pt>
                  <c:pt idx="51">
                    <c:v>４月</c:v>
                  </c:pt>
                  <c:pt idx="52">
                    <c:v>５月</c:v>
                  </c:pt>
                  <c:pt idx="53">
                    <c:v>６月</c:v>
                  </c:pt>
                  <c:pt idx="54">
                    <c:v>７月</c:v>
                  </c:pt>
                  <c:pt idx="55">
                    <c:v>８月</c:v>
                  </c:pt>
                  <c:pt idx="56">
                    <c:v>９月</c:v>
                  </c:pt>
                  <c:pt idx="57">
                    <c:v>１０月</c:v>
                  </c:pt>
                  <c:pt idx="58">
                    <c:v>１１月</c:v>
                  </c:pt>
                  <c:pt idx="59">
                    <c:v>１２月</c:v>
                  </c:pt>
                </c:lvl>
                <c:lvl>
                  <c:pt idx="0">
                    <c:v>H21</c:v>
                  </c:pt>
                  <c:pt idx="3">
                    <c:v>H22</c:v>
                  </c:pt>
                  <c:pt idx="15">
                    <c:v>H23</c:v>
                  </c:pt>
                  <c:pt idx="27">
                    <c:v>H24</c:v>
                  </c:pt>
                  <c:pt idx="39">
                    <c:v>H25</c:v>
                  </c:pt>
                  <c:pt idx="51">
                    <c:v>H26</c:v>
                  </c:pt>
                </c:lvl>
              </c:multiLvlStrCache>
            </c:multiLvlStrRef>
          </c:cat>
          <c:val>
            <c:numRef>
              <c:f>推移データ!$J$132:$J$191</c:f>
              <c:numCache>
                <c:formatCode>#,##0_);[Red]\(#,##0\)</c:formatCode>
                <c:ptCount val="60"/>
                <c:pt idx="0">
                  <c:v>73</c:v>
                </c:pt>
                <c:pt idx="1">
                  <c:v>101</c:v>
                </c:pt>
                <c:pt idx="2">
                  <c:v>87</c:v>
                </c:pt>
                <c:pt idx="3">
                  <c:v>112</c:v>
                </c:pt>
                <c:pt idx="4">
                  <c:v>62</c:v>
                </c:pt>
                <c:pt idx="5">
                  <c:v>142</c:v>
                </c:pt>
                <c:pt idx="6">
                  <c:v>91</c:v>
                </c:pt>
                <c:pt idx="7">
                  <c:v>61</c:v>
                </c:pt>
                <c:pt idx="8">
                  <c:v>123</c:v>
                </c:pt>
                <c:pt idx="9">
                  <c:v>83</c:v>
                </c:pt>
                <c:pt idx="10">
                  <c:v>99</c:v>
                </c:pt>
                <c:pt idx="11">
                  <c:v>99</c:v>
                </c:pt>
                <c:pt idx="12">
                  <c:v>45</c:v>
                </c:pt>
                <c:pt idx="13">
                  <c:v>79</c:v>
                </c:pt>
                <c:pt idx="14">
                  <c:v>55</c:v>
                </c:pt>
                <c:pt idx="15">
                  <c:v>38</c:v>
                </c:pt>
                <c:pt idx="16">
                  <c:v>14</c:v>
                </c:pt>
                <c:pt idx="17">
                  <c:v>14</c:v>
                </c:pt>
                <c:pt idx="18">
                  <c:v>14</c:v>
                </c:pt>
                <c:pt idx="19">
                  <c:v>22</c:v>
                </c:pt>
                <c:pt idx="20">
                  <c:v>18</c:v>
                </c:pt>
                <c:pt idx="21">
                  <c:v>23</c:v>
                </c:pt>
                <c:pt idx="22">
                  <c:v>60</c:v>
                </c:pt>
                <c:pt idx="23">
                  <c:v>25</c:v>
                </c:pt>
                <c:pt idx="24">
                  <c:v>64</c:v>
                </c:pt>
                <c:pt idx="25">
                  <c:v>43</c:v>
                </c:pt>
                <c:pt idx="26">
                  <c:v>60</c:v>
                </c:pt>
                <c:pt idx="27">
                  <c:v>101</c:v>
                </c:pt>
                <c:pt idx="28">
                  <c:v>71</c:v>
                </c:pt>
                <c:pt idx="29">
                  <c:v>225</c:v>
                </c:pt>
                <c:pt idx="30">
                  <c:v>61</c:v>
                </c:pt>
                <c:pt idx="31">
                  <c:v>93</c:v>
                </c:pt>
                <c:pt idx="32">
                  <c:v>81</c:v>
                </c:pt>
                <c:pt idx="33">
                  <c:v>230</c:v>
                </c:pt>
                <c:pt idx="34">
                  <c:v>169</c:v>
                </c:pt>
                <c:pt idx="35">
                  <c:v>55</c:v>
                </c:pt>
                <c:pt idx="36">
                  <c:v>126</c:v>
                </c:pt>
                <c:pt idx="37">
                  <c:v>159</c:v>
                </c:pt>
                <c:pt idx="38">
                  <c:v>88</c:v>
                </c:pt>
                <c:pt idx="39">
                  <c:v>192</c:v>
                </c:pt>
                <c:pt idx="40">
                  <c:v>107</c:v>
                </c:pt>
                <c:pt idx="41">
                  <c:v>142</c:v>
                </c:pt>
                <c:pt idx="42">
                  <c:v>231</c:v>
                </c:pt>
                <c:pt idx="43">
                  <c:v>165</c:v>
                </c:pt>
                <c:pt idx="44">
                  <c:v>217</c:v>
                </c:pt>
                <c:pt idx="45">
                  <c:v>146</c:v>
                </c:pt>
                <c:pt idx="46">
                  <c:v>184</c:v>
                </c:pt>
                <c:pt idx="47">
                  <c:v>177</c:v>
                </c:pt>
                <c:pt idx="48">
                  <c:v>77</c:v>
                </c:pt>
                <c:pt idx="49">
                  <c:v>116</c:v>
                </c:pt>
                <c:pt idx="50">
                  <c:v>196</c:v>
                </c:pt>
                <c:pt idx="51">
                  <c:v>209</c:v>
                </c:pt>
                <c:pt idx="52">
                  <c:v>151</c:v>
                </c:pt>
                <c:pt idx="53">
                  <c:v>189</c:v>
                </c:pt>
                <c:pt idx="54">
                  <c:v>344</c:v>
                </c:pt>
                <c:pt idx="55">
                  <c:v>112</c:v>
                </c:pt>
                <c:pt idx="56">
                  <c:v>113</c:v>
                </c:pt>
                <c:pt idx="57">
                  <c:v>237</c:v>
                </c:pt>
                <c:pt idx="58">
                  <c:v>149</c:v>
                </c:pt>
                <c:pt idx="59">
                  <c:v>199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推移データ!$K$110</c:f>
              <c:strCache>
                <c:ptCount val="1"/>
                <c:pt idx="0">
                  <c:v>いわき</c:v>
                </c:pt>
              </c:strCache>
            </c:strRef>
          </c:tx>
          <c:spPr>
            <a:ln w="19050"/>
          </c:spPr>
          <c:cat>
            <c:multiLvlStrRef>
              <c:f>推移データ!$A$132:$B$191</c:f>
              <c:multiLvlStrCache>
                <c:ptCount val="60"/>
                <c:lvl>
                  <c:pt idx="0">
                    <c:v>１月</c:v>
                  </c:pt>
                  <c:pt idx="1">
                    <c:v>２月</c:v>
                  </c:pt>
                  <c:pt idx="2">
                    <c:v>３月</c:v>
                  </c:pt>
                  <c:pt idx="3">
                    <c:v>４月</c:v>
                  </c:pt>
                  <c:pt idx="4">
                    <c:v>５月</c:v>
                  </c:pt>
                  <c:pt idx="5">
                    <c:v>６月</c:v>
                  </c:pt>
                  <c:pt idx="6">
                    <c:v>７月</c:v>
                  </c:pt>
                  <c:pt idx="7">
                    <c:v>８月</c:v>
                  </c:pt>
                  <c:pt idx="8">
                    <c:v>９月</c:v>
                  </c:pt>
                  <c:pt idx="9">
                    <c:v>１０月</c:v>
                  </c:pt>
                  <c:pt idx="10">
                    <c:v>１１月</c:v>
                  </c:pt>
                  <c:pt idx="11">
                    <c:v>１２月</c:v>
                  </c:pt>
                  <c:pt idx="12">
                    <c:v>１月</c:v>
                  </c:pt>
                  <c:pt idx="13">
                    <c:v>２月</c:v>
                  </c:pt>
                  <c:pt idx="14">
                    <c:v>３月</c:v>
                  </c:pt>
                  <c:pt idx="15">
                    <c:v>４月</c:v>
                  </c:pt>
                  <c:pt idx="16">
                    <c:v>５月</c:v>
                  </c:pt>
                  <c:pt idx="17">
                    <c:v>６月</c:v>
                  </c:pt>
                  <c:pt idx="18">
                    <c:v>７月</c:v>
                  </c:pt>
                  <c:pt idx="19">
                    <c:v>８月</c:v>
                  </c:pt>
                  <c:pt idx="20">
                    <c:v>９月</c:v>
                  </c:pt>
                  <c:pt idx="21">
                    <c:v>１０月</c:v>
                  </c:pt>
                  <c:pt idx="22">
                    <c:v>１１月</c:v>
                  </c:pt>
                  <c:pt idx="23">
                    <c:v>１２月</c:v>
                  </c:pt>
                  <c:pt idx="24">
                    <c:v>１月</c:v>
                  </c:pt>
                  <c:pt idx="25">
                    <c:v>２月</c:v>
                  </c:pt>
                  <c:pt idx="26">
                    <c:v>３月</c:v>
                  </c:pt>
                  <c:pt idx="27">
                    <c:v>４月</c:v>
                  </c:pt>
                  <c:pt idx="28">
                    <c:v>５月</c:v>
                  </c:pt>
                  <c:pt idx="29">
                    <c:v>６月</c:v>
                  </c:pt>
                  <c:pt idx="30">
                    <c:v>７月</c:v>
                  </c:pt>
                  <c:pt idx="31">
                    <c:v>８月</c:v>
                  </c:pt>
                  <c:pt idx="32">
                    <c:v>９月</c:v>
                  </c:pt>
                  <c:pt idx="33">
                    <c:v>１０月</c:v>
                  </c:pt>
                  <c:pt idx="34">
                    <c:v>１１月</c:v>
                  </c:pt>
                  <c:pt idx="35">
                    <c:v>１２月</c:v>
                  </c:pt>
                  <c:pt idx="36">
                    <c:v>１月</c:v>
                  </c:pt>
                  <c:pt idx="37">
                    <c:v>２月</c:v>
                  </c:pt>
                  <c:pt idx="38">
                    <c:v>３月</c:v>
                  </c:pt>
                  <c:pt idx="39">
                    <c:v>４月</c:v>
                  </c:pt>
                  <c:pt idx="40">
                    <c:v>５月</c:v>
                  </c:pt>
                  <c:pt idx="41">
                    <c:v>６月</c:v>
                  </c:pt>
                  <c:pt idx="42">
                    <c:v>７月</c:v>
                  </c:pt>
                  <c:pt idx="43">
                    <c:v>８月</c:v>
                  </c:pt>
                  <c:pt idx="44">
                    <c:v>９月</c:v>
                  </c:pt>
                  <c:pt idx="45">
                    <c:v>１０月</c:v>
                  </c:pt>
                  <c:pt idx="46">
                    <c:v>１１月</c:v>
                  </c:pt>
                  <c:pt idx="47">
                    <c:v>１２月</c:v>
                  </c:pt>
                  <c:pt idx="48">
                    <c:v>１月</c:v>
                  </c:pt>
                  <c:pt idx="49">
                    <c:v>２月</c:v>
                  </c:pt>
                  <c:pt idx="50">
                    <c:v>３月</c:v>
                  </c:pt>
                  <c:pt idx="51">
                    <c:v>４月</c:v>
                  </c:pt>
                  <c:pt idx="52">
                    <c:v>５月</c:v>
                  </c:pt>
                  <c:pt idx="53">
                    <c:v>６月</c:v>
                  </c:pt>
                  <c:pt idx="54">
                    <c:v>７月</c:v>
                  </c:pt>
                  <c:pt idx="55">
                    <c:v>８月</c:v>
                  </c:pt>
                  <c:pt idx="56">
                    <c:v>９月</c:v>
                  </c:pt>
                  <c:pt idx="57">
                    <c:v>１０月</c:v>
                  </c:pt>
                  <c:pt idx="58">
                    <c:v>１１月</c:v>
                  </c:pt>
                  <c:pt idx="59">
                    <c:v>１２月</c:v>
                  </c:pt>
                </c:lvl>
                <c:lvl>
                  <c:pt idx="0">
                    <c:v>H21</c:v>
                  </c:pt>
                  <c:pt idx="3">
                    <c:v>H22</c:v>
                  </c:pt>
                  <c:pt idx="15">
                    <c:v>H23</c:v>
                  </c:pt>
                  <c:pt idx="27">
                    <c:v>H24</c:v>
                  </c:pt>
                  <c:pt idx="39">
                    <c:v>H25</c:v>
                  </c:pt>
                  <c:pt idx="51">
                    <c:v>H26</c:v>
                  </c:pt>
                </c:lvl>
              </c:multiLvlStrCache>
            </c:multiLvlStrRef>
          </c:cat>
          <c:val>
            <c:numRef>
              <c:f>推移データ!$K$132:$K$191</c:f>
              <c:numCache>
                <c:formatCode>#,##0_);[Red]\(#,##0\)</c:formatCode>
                <c:ptCount val="60"/>
                <c:pt idx="0">
                  <c:v>157</c:v>
                </c:pt>
                <c:pt idx="1">
                  <c:v>167</c:v>
                </c:pt>
                <c:pt idx="2">
                  <c:v>164</c:v>
                </c:pt>
                <c:pt idx="3">
                  <c:v>65</c:v>
                </c:pt>
                <c:pt idx="4">
                  <c:v>134</c:v>
                </c:pt>
                <c:pt idx="5">
                  <c:v>133</c:v>
                </c:pt>
                <c:pt idx="6">
                  <c:v>147</c:v>
                </c:pt>
                <c:pt idx="7">
                  <c:v>130</c:v>
                </c:pt>
                <c:pt idx="8">
                  <c:v>115</c:v>
                </c:pt>
                <c:pt idx="9">
                  <c:v>197</c:v>
                </c:pt>
                <c:pt idx="10">
                  <c:v>149</c:v>
                </c:pt>
                <c:pt idx="11">
                  <c:v>154</c:v>
                </c:pt>
                <c:pt idx="12">
                  <c:v>117</c:v>
                </c:pt>
                <c:pt idx="13">
                  <c:v>134</c:v>
                </c:pt>
                <c:pt idx="14">
                  <c:v>133</c:v>
                </c:pt>
                <c:pt idx="15">
                  <c:v>27</c:v>
                </c:pt>
                <c:pt idx="16">
                  <c:v>171</c:v>
                </c:pt>
                <c:pt idx="17">
                  <c:v>80</c:v>
                </c:pt>
                <c:pt idx="18">
                  <c:v>86</c:v>
                </c:pt>
                <c:pt idx="19">
                  <c:v>199</c:v>
                </c:pt>
                <c:pt idx="20">
                  <c:v>63</c:v>
                </c:pt>
                <c:pt idx="21">
                  <c:v>172</c:v>
                </c:pt>
                <c:pt idx="22">
                  <c:v>187</c:v>
                </c:pt>
                <c:pt idx="23">
                  <c:v>145</c:v>
                </c:pt>
                <c:pt idx="24">
                  <c:v>268</c:v>
                </c:pt>
                <c:pt idx="25">
                  <c:v>136</c:v>
                </c:pt>
                <c:pt idx="26">
                  <c:v>146</c:v>
                </c:pt>
                <c:pt idx="27">
                  <c:v>245</c:v>
                </c:pt>
                <c:pt idx="28">
                  <c:v>239</c:v>
                </c:pt>
                <c:pt idx="29">
                  <c:v>220</c:v>
                </c:pt>
                <c:pt idx="30">
                  <c:v>264</c:v>
                </c:pt>
                <c:pt idx="31">
                  <c:v>195</c:v>
                </c:pt>
                <c:pt idx="32">
                  <c:v>370</c:v>
                </c:pt>
                <c:pt idx="33">
                  <c:v>365</c:v>
                </c:pt>
                <c:pt idx="34">
                  <c:v>366</c:v>
                </c:pt>
                <c:pt idx="35">
                  <c:v>377</c:v>
                </c:pt>
                <c:pt idx="36">
                  <c:v>164</c:v>
                </c:pt>
                <c:pt idx="37">
                  <c:v>367</c:v>
                </c:pt>
                <c:pt idx="38">
                  <c:v>465</c:v>
                </c:pt>
                <c:pt idx="39">
                  <c:v>279</c:v>
                </c:pt>
                <c:pt idx="40">
                  <c:v>316</c:v>
                </c:pt>
                <c:pt idx="41">
                  <c:v>450</c:v>
                </c:pt>
                <c:pt idx="42">
                  <c:v>957</c:v>
                </c:pt>
                <c:pt idx="43">
                  <c:v>388</c:v>
                </c:pt>
                <c:pt idx="44">
                  <c:v>330</c:v>
                </c:pt>
                <c:pt idx="45">
                  <c:v>302</c:v>
                </c:pt>
                <c:pt idx="46">
                  <c:v>351</c:v>
                </c:pt>
                <c:pt idx="47">
                  <c:v>239</c:v>
                </c:pt>
                <c:pt idx="48">
                  <c:v>272</c:v>
                </c:pt>
                <c:pt idx="49">
                  <c:v>578</c:v>
                </c:pt>
                <c:pt idx="50">
                  <c:v>370</c:v>
                </c:pt>
                <c:pt idx="51">
                  <c:v>180</c:v>
                </c:pt>
                <c:pt idx="52">
                  <c:v>302</c:v>
                </c:pt>
                <c:pt idx="53">
                  <c:v>403</c:v>
                </c:pt>
                <c:pt idx="54">
                  <c:v>376</c:v>
                </c:pt>
                <c:pt idx="55">
                  <c:v>257</c:v>
                </c:pt>
                <c:pt idx="56">
                  <c:v>207</c:v>
                </c:pt>
                <c:pt idx="57">
                  <c:v>332</c:v>
                </c:pt>
                <c:pt idx="58">
                  <c:v>359</c:v>
                </c:pt>
                <c:pt idx="59">
                  <c:v>297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687296"/>
        <c:axId val="83688832"/>
      </c:lineChart>
      <c:catAx>
        <c:axId val="8368729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crossAx val="83688832"/>
        <c:crosses val="autoZero"/>
        <c:auto val="1"/>
        <c:lblAlgn val="ctr"/>
        <c:lblOffset val="100"/>
        <c:noMultiLvlLbl val="0"/>
      </c:catAx>
      <c:valAx>
        <c:axId val="83688832"/>
        <c:scaling>
          <c:orientation val="minMax"/>
        </c:scaling>
        <c:delete val="0"/>
        <c:axPos val="l"/>
        <c:majorGridlines/>
        <c:numFmt formatCode="#,##0_);[Red]\(#,##0\)" sourceLinked="1"/>
        <c:majorTickMark val="in"/>
        <c:minorTickMark val="none"/>
        <c:tickLblPos val="nextTo"/>
        <c:crossAx val="83687296"/>
        <c:crosses val="autoZero"/>
        <c:crossBetween val="between"/>
      </c:valAx>
      <c:spPr>
        <a:ln>
          <a:solidFill>
            <a:schemeClr val="bg1">
              <a:lumMod val="50000"/>
            </a:schemeClr>
          </a:solidFill>
        </a:ln>
      </c:spPr>
    </c:plotArea>
    <c:legend>
      <c:legendPos val="r"/>
      <c:layout>
        <c:manualLayout>
          <c:xMode val="edge"/>
          <c:yMode val="edge"/>
          <c:x val="0.45713561007655035"/>
          <c:y val="0.14917790870546777"/>
          <c:w val="0.22972454630888406"/>
          <c:h val="0.1807921737055595"/>
        </c:manualLayout>
      </c:layout>
      <c:overlay val="0"/>
      <c:spPr>
        <a:solidFill>
          <a:schemeClr val="bg1"/>
        </a:solidFill>
        <a:ln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 orientation="portrait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ja-JP" sz="1800" b="1" i="0" baseline="0">
                <a:effectLst/>
              </a:rPr>
              <a:t>福島県新設住宅着工戸数（</a:t>
            </a:r>
            <a:r>
              <a:rPr lang="ja-JP" altLang="en-US" sz="1800" b="1" i="0" baseline="0">
                <a:effectLst/>
              </a:rPr>
              <a:t>利用関係別</a:t>
            </a:r>
            <a:r>
              <a:rPr lang="ja-JP" altLang="ja-JP" sz="1800" b="1" i="0" baseline="0">
                <a:effectLst/>
              </a:rPr>
              <a:t>）</a:t>
            </a:r>
            <a:endParaRPr lang="ja-JP" altLang="ja-JP">
              <a:effectLst/>
            </a:endParaRPr>
          </a:p>
          <a:p>
            <a:pPr>
              <a:defRPr/>
            </a:pPr>
            <a:r>
              <a:rPr lang="ja-JP" altLang="ja-JP" sz="1200" b="1" i="0" baseline="0">
                <a:effectLst/>
              </a:rPr>
              <a:t>（平成</a:t>
            </a:r>
            <a:r>
              <a:rPr lang="en-US" altLang="ja-JP" sz="1200" b="1" i="0" baseline="0">
                <a:effectLst/>
              </a:rPr>
              <a:t>21</a:t>
            </a:r>
            <a:r>
              <a:rPr lang="ja-JP" altLang="ja-JP" sz="1200" b="1" i="0" baseline="0">
                <a:effectLst/>
              </a:rPr>
              <a:t>年度～平成</a:t>
            </a:r>
            <a:r>
              <a:rPr lang="en-US" altLang="ja-JP" sz="1200" b="1" i="0" baseline="0">
                <a:effectLst/>
              </a:rPr>
              <a:t>26</a:t>
            </a:r>
            <a:r>
              <a:rPr lang="ja-JP" altLang="ja-JP" sz="1200" b="1" i="0" baseline="0">
                <a:effectLst/>
              </a:rPr>
              <a:t>年度）</a:t>
            </a:r>
            <a:endParaRPr lang="ja-JP" altLang="ja-JP" sz="1200">
              <a:effectLst/>
            </a:endParaRPr>
          </a:p>
        </c:rich>
      </c:tx>
      <c:layout>
        <c:manualLayout>
          <c:xMode val="edge"/>
          <c:yMode val="edge"/>
          <c:x val="0.24471404184579082"/>
          <c:y val="2.7842559377620334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5.6081456559756417E-2"/>
          <c:y val="0.16891877814884035"/>
          <c:w val="0.88792156372053943"/>
          <c:h val="0.69913929037400291"/>
        </c:manualLayout>
      </c:layout>
      <c:lineChart>
        <c:grouping val="standard"/>
        <c:varyColors val="0"/>
        <c:ser>
          <c:idx val="0"/>
          <c:order val="0"/>
          <c:tx>
            <c:strRef>
              <c:f>推移データ!$O$110</c:f>
              <c:strCache>
                <c:ptCount val="1"/>
                <c:pt idx="0">
                  <c:v>福島県</c:v>
                </c:pt>
              </c:strCache>
            </c:strRef>
          </c:tx>
          <c:spPr>
            <a:ln w="19050"/>
          </c:spPr>
          <c:cat>
            <c:multiLvlStrRef>
              <c:f>推移データ!$M$132:$N$191</c:f>
              <c:multiLvlStrCache>
                <c:ptCount val="60"/>
                <c:lvl>
                  <c:pt idx="0">
                    <c:v>１月</c:v>
                  </c:pt>
                  <c:pt idx="1">
                    <c:v>２月</c:v>
                  </c:pt>
                  <c:pt idx="2">
                    <c:v>３月</c:v>
                  </c:pt>
                  <c:pt idx="3">
                    <c:v>４月</c:v>
                  </c:pt>
                  <c:pt idx="4">
                    <c:v>５月</c:v>
                  </c:pt>
                  <c:pt idx="5">
                    <c:v>６月</c:v>
                  </c:pt>
                  <c:pt idx="6">
                    <c:v>７月</c:v>
                  </c:pt>
                  <c:pt idx="7">
                    <c:v>８月</c:v>
                  </c:pt>
                  <c:pt idx="8">
                    <c:v>９月</c:v>
                  </c:pt>
                  <c:pt idx="9">
                    <c:v>１０月</c:v>
                  </c:pt>
                  <c:pt idx="10">
                    <c:v>１１月</c:v>
                  </c:pt>
                  <c:pt idx="11">
                    <c:v>１２月</c:v>
                  </c:pt>
                  <c:pt idx="12">
                    <c:v>１月</c:v>
                  </c:pt>
                  <c:pt idx="13">
                    <c:v>２月</c:v>
                  </c:pt>
                  <c:pt idx="14">
                    <c:v>３月</c:v>
                  </c:pt>
                  <c:pt idx="15">
                    <c:v>４月</c:v>
                  </c:pt>
                  <c:pt idx="16">
                    <c:v>５月</c:v>
                  </c:pt>
                  <c:pt idx="17">
                    <c:v>６月</c:v>
                  </c:pt>
                  <c:pt idx="18">
                    <c:v>７月</c:v>
                  </c:pt>
                  <c:pt idx="19">
                    <c:v>８月</c:v>
                  </c:pt>
                  <c:pt idx="20">
                    <c:v>９月</c:v>
                  </c:pt>
                  <c:pt idx="21">
                    <c:v>１０月</c:v>
                  </c:pt>
                  <c:pt idx="22">
                    <c:v>１１月</c:v>
                  </c:pt>
                  <c:pt idx="23">
                    <c:v>１２月</c:v>
                  </c:pt>
                  <c:pt idx="24">
                    <c:v>１月</c:v>
                  </c:pt>
                  <c:pt idx="25">
                    <c:v>２月</c:v>
                  </c:pt>
                  <c:pt idx="26">
                    <c:v>３月</c:v>
                  </c:pt>
                  <c:pt idx="27">
                    <c:v>４月</c:v>
                  </c:pt>
                  <c:pt idx="28">
                    <c:v>５月</c:v>
                  </c:pt>
                  <c:pt idx="29">
                    <c:v>６月</c:v>
                  </c:pt>
                  <c:pt idx="30">
                    <c:v>７月</c:v>
                  </c:pt>
                  <c:pt idx="31">
                    <c:v>８月</c:v>
                  </c:pt>
                  <c:pt idx="32">
                    <c:v>９月</c:v>
                  </c:pt>
                  <c:pt idx="33">
                    <c:v>１０月</c:v>
                  </c:pt>
                  <c:pt idx="34">
                    <c:v>１１月</c:v>
                  </c:pt>
                  <c:pt idx="35">
                    <c:v>１２月</c:v>
                  </c:pt>
                  <c:pt idx="36">
                    <c:v>１月</c:v>
                  </c:pt>
                  <c:pt idx="37">
                    <c:v>２月</c:v>
                  </c:pt>
                  <c:pt idx="38">
                    <c:v>３月</c:v>
                  </c:pt>
                  <c:pt idx="39">
                    <c:v>４月</c:v>
                  </c:pt>
                  <c:pt idx="40">
                    <c:v>５月</c:v>
                  </c:pt>
                  <c:pt idx="41">
                    <c:v>６月</c:v>
                  </c:pt>
                  <c:pt idx="42">
                    <c:v>７月</c:v>
                  </c:pt>
                  <c:pt idx="43">
                    <c:v>８月</c:v>
                  </c:pt>
                  <c:pt idx="44">
                    <c:v>９月</c:v>
                  </c:pt>
                  <c:pt idx="45">
                    <c:v>１０月</c:v>
                  </c:pt>
                  <c:pt idx="46">
                    <c:v>１１月</c:v>
                  </c:pt>
                  <c:pt idx="47">
                    <c:v>１２月</c:v>
                  </c:pt>
                  <c:pt idx="48">
                    <c:v>１月</c:v>
                  </c:pt>
                  <c:pt idx="49">
                    <c:v>２月</c:v>
                  </c:pt>
                  <c:pt idx="50">
                    <c:v>３月</c:v>
                  </c:pt>
                  <c:pt idx="51">
                    <c:v>４月</c:v>
                  </c:pt>
                  <c:pt idx="52">
                    <c:v>５月</c:v>
                  </c:pt>
                  <c:pt idx="53">
                    <c:v>６月</c:v>
                  </c:pt>
                  <c:pt idx="54">
                    <c:v>７月</c:v>
                  </c:pt>
                  <c:pt idx="55">
                    <c:v>８月</c:v>
                  </c:pt>
                  <c:pt idx="56">
                    <c:v>９月</c:v>
                  </c:pt>
                  <c:pt idx="57">
                    <c:v>１０月</c:v>
                  </c:pt>
                  <c:pt idx="58">
                    <c:v>１１月</c:v>
                  </c:pt>
                  <c:pt idx="59">
                    <c:v>１２月</c:v>
                  </c:pt>
                </c:lvl>
                <c:lvl>
                  <c:pt idx="0">
                    <c:v>H21</c:v>
                  </c:pt>
                  <c:pt idx="3">
                    <c:v>H22</c:v>
                  </c:pt>
                  <c:pt idx="15">
                    <c:v>H23</c:v>
                  </c:pt>
                  <c:pt idx="27">
                    <c:v>H24</c:v>
                  </c:pt>
                  <c:pt idx="39">
                    <c:v>H25</c:v>
                  </c:pt>
                  <c:pt idx="51">
                    <c:v>H26</c:v>
                  </c:pt>
                </c:lvl>
              </c:multiLvlStrCache>
            </c:multiLvlStrRef>
          </c:cat>
          <c:val>
            <c:numRef>
              <c:f>推移データ!$O$132:$O$191</c:f>
              <c:numCache>
                <c:formatCode>#,##0_);[Red]\(#,##0\)</c:formatCode>
                <c:ptCount val="60"/>
                <c:pt idx="0">
                  <c:v>727</c:v>
                </c:pt>
                <c:pt idx="1">
                  <c:v>776</c:v>
                </c:pt>
                <c:pt idx="2">
                  <c:v>719</c:v>
                </c:pt>
                <c:pt idx="3">
                  <c:v>613</c:v>
                </c:pt>
                <c:pt idx="4">
                  <c:v>807</c:v>
                </c:pt>
                <c:pt idx="5">
                  <c:v>885</c:v>
                </c:pt>
                <c:pt idx="6">
                  <c:v>790</c:v>
                </c:pt>
                <c:pt idx="7">
                  <c:v>668</c:v>
                </c:pt>
                <c:pt idx="8">
                  <c:v>778</c:v>
                </c:pt>
                <c:pt idx="9">
                  <c:v>813</c:v>
                </c:pt>
                <c:pt idx="10">
                  <c:v>968</c:v>
                </c:pt>
                <c:pt idx="11">
                  <c:v>798</c:v>
                </c:pt>
                <c:pt idx="12">
                  <c:v>676</c:v>
                </c:pt>
                <c:pt idx="13">
                  <c:v>548</c:v>
                </c:pt>
                <c:pt idx="14">
                  <c:v>568</c:v>
                </c:pt>
                <c:pt idx="15">
                  <c:v>433</c:v>
                </c:pt>
                <c:pt idx="16">
                  <c:v>487</c:v>
                </c:pt>
                <c:pt idx="17">
                  <c:v>512</c:v>
                </c:pt>
                <c:pt idx="18">
                  <c:v>638</c:v>
                </c:pt>
                <c:pt idx="19">
                  <c:v>1064</c:v>
                </c:pt>
                <c:pt idx="20">
                  <c:v>604</c:v>
                </c:pt>
                <c:pt idx="21">
                  <c:v>729</c:v>
                </c:pt>
                <c:pt idx="22">
                  <c:v>873</c:v>
                </c:pt>
                <c:pt idx="23">
                  <c:v>694</c:v>
                </c:pt>
                <c:pt idx="24">
                  <c:v>823</c:v>
                </c:pt>
                <c:pt idx="25">
                  <c:v>547</c:v>
                </c:pt>
                <c:pt idx="26">
                  <c:v>689</c:v>
                </c:pt>
                <c:pt idx="27">
                  <c:v>972</c:v>
                </c:pt>
                <c:pt idx="28">
                  <c:v>885</c:v>
                </c:pt>
                <c:pt idx="29">
                  <c:v>1026</c:v>
                </c:pt>
                <c:pt idx="30">
                  <c:v>904</c:v>
                </c:pt>
                <c:pt idx="31">
                  <c:v>817</c:v>
                </c:pt>
                <c:pt idx="32">
                  <c:v>1065</c:v>
                </c:pt>
                <c:pt idx="33">
                  <c:v>1385</c:v>
                </c:pt>
                <c:pt idx="34">
                  <c:v>1256</c:v>
                </c:pt>
                <c:pt idx="35">
                  <c:v>984</c:v>
                </c:pt>
                <c:pt idx="36">
                  <c:v>854</c:v>
                </c:pt>
                <c:pt idx="37">
                  <c:v>1128</c:v>
                </c:pt>
                <c:pt idx="38">
                  <c:v>1145</c:v>
                </c:pt>
                <c:pt idx="39">
                  <c:v>1144</c:v>
                </c:pt>
                <c:pt idx="40">
                  <c:v>983</c:v>
                </c:pt>
                <c:pt idx="41">
                  <c:v>1506</c:v>
                </c:pt>
                <c:pt idx="42">
                  <c:v>2034</c:v>
                </c:pt>
                <c:pt idx="43">
                  <c:v>1281</c:v>
                </c:pt>
                <c:pt idx="44">
                  <c:v>1194</c:v>
                </c:pt>
                <c:pt idx="45">
                  <c:v>1176</c:v>
                </c:pt>
                <c:pt idx="46">
                  <c:v>1356</c:v>
                </c:pt>
                <c:pt idx="47">
                  <c:v>1432</c:v>
                </c:pt>
                <c:pt idx="48">
                  <c:v>1014</c:v>
                </c:pt>
                <c:pt idx="49">
                  <c:v>1631</c:v>
                </c:pt>
                <c:pt idx="50">
                  <c:v>1203</c:v>
                </c:pt>
                <c:pt idx="51">
                  <c:v>927</c:v>
                </c:pt>
                <c:pt idx="52">
                  <c:v>1148</c:v>
                </c:pt>
                <c:pt idx="53">
                  <c:v>1477</c:v>
                </c:pt>
                <c:pt idx="54">
                  <c:v>1647</c:v>
                </c:pt>
                <c:pt idx="55">
                  <c:v>1100</c:v>
                </c:pt>
                <c:pt idx="56">
                  <c:v>1050</c:v>
                </c:pt>
                <c:pt idx="57">
                  <c:v>1178</c:v>
                </c:pt>
                <c:pt idx="58">
                  <c:v>1342</c:v>
                </c:pt>
                <c:pt idx="59">
                  <c:v>1448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推移データ!$P$110</c:f>
              <c:strCache>
                <c:ptCount val="1"/>
                <c:pt idx="0">
                  <c:v>持　　家</c:v>
                </c:pt>
              </c:strCache>
            </c:strRef>
          </c:tx>
          <c:spPr>
            <a:ln w="19050"/>
          </c:spPr>
          <c:cat>
            <c:multiLvlStrRef>
              <c:f>推移データ!$M$132:$N$191</c:f>
              <c:multiLvlStrCache>
                <c:ptCount val="60"/>
                <c:lvl>
                  <c:pt idx="0">
                    <c:v>１月</c:v>
                  </c:pt>
                  <c:pt idx="1">
                    <c:v>２月</c:v>
                  </c:pt>
                  <c:pt idx="2">
                    <c:v>３月</c:v>
                  </c:pt>
                  <c:pt idx="3">
                    <c:v>４月</c:v>
                  </c:pt>
                  <c:pt idx="4">
                    <c:v>５月</c:v>
                  </c:pt>
                  <c:pt idx="5">
                    <c:v>６月</c:v>
                  </c:pt>
                  <c:pt idx="6">
                    <c:v>７月</c:v>
                  </c:pt>
                  <c:pt idx="7">
                    <c:v>８月</c:v>
                  </c:pt>
                  <c:pt idx="8">
                    <c:v>９月</c:v>
                  </c:pt>
                  <c:pt idx="9">
                    <c:v>１０月</c:v>
                  </c:pt>
                  <c:pt idx="10">
                    <c:v>１１月</c:v>
                  </c:pt>
                  <c:pt idx="11">
                    <c:v>１２月</c:v>
                  </c:pt>
                  <c:pt idx="12">
                    <c:v>１月</c:v>
                  </c:pt>
                  <c:pt idx="13">
                    <c:v>２月</c:v>
                  </c:pt>
                  <c:pt idx="14">
                    <c:v>３月</c:v>
                  </c:pt>
                  <c:pt idx="15">
                    <c:v>４月</c:v>
                  </c:pt>
                  <c:pt idx="16">
                    <c:v>５月</c:v>
                  </c:pt>
                  <c:pt idx="17">
                    <c:v>６月</c:v>
                  </c:pt>
                  <c:pt idx="18">
                    <c:v>７月</c:v>
                  </c:pt>
                  <c:pt idx="19">
                    <c:v>８月</c:v>
                  </c:pt>
                  <c:pt idx="20">
                    <c:v>９月</c:v>
                  </c:pt>
                  <c:pt idx="21">
                    <c:v>１０月</c:v>
                  </c:pt>
                  <c:pt idx="22">
                    <c:v>１１月</c:v>
                  </c:pt>
                  <c:pt idx="23">
                    <c:v>１２月</c:v>
                  </c:pt>
                  <c:pt idx="24">
                    <c:v>１月</c:v>
                  </c:pt>
                  <c:pt idx="25">
                    <c:v>２月</c:v>
                  </c:pt>
                  <c:pt idx="26">
                    <c:v>３月</c:v>
                  </c:pt>
                  <c:pt idx="27">
                    <c:v>４月</c:v>
                  </c:pt>
                  <c:pt idx="28">
                    <c:v>５月</c:v>
                  </c:pt>
                  <c:pt idx="29">
                    <c:v>６月</c:v>
                  </c:pt>
                  <c:pt idx="30">
                    <c:v>７月</c:v>
                  </c:pt>
                  <c:pt idx="31">
                    <c:v>８月</c:v>
                  </c:pt>
                  <c:pt idx="32">
                    <c:v>９月</c:v>
                  </c:pt>
                  <c:pt idx="33">
                    <c:v>１０月</c:v>
                  </c:pt>
                  <c:pt idx="34">
                    <c:v>１１月</c:v>
                  </c:pt>
                  <c:pt idx="35">
                    <c:v>１２月</c:v>
                  </c:pt>
                  <c:pt idx="36">
                    <c:v>１月</c:v>
                  </c:pt>
                  <c:pt idx="37">
                    <c:v>２月</c:v>
                  </c:pt>
                  <c:pt idx="38">
                    <c:v>３月</c:v>
                  </c:pt>
                  <c:pt idx="39">
                    <c:v>４月</c:v>
                  </c:pt>
                  <c:pt idx="40">
                    <c:v>５月</c:v>
                  </c:pt>
                  <c:pt idx="41">
                    <c:v>６月</c:v>
                  </c:pt>
                  <c:pt idx="42">
                    <c:v>７月</c:v>
                  </c:pt>
                  <c:pt idx="43">
                    <c:v>８月</c:v>
                  </c:pt>
                  <c:pt idx="44">
                    <c:v>９月</c:v>
                  </c:pt>
                  <c:pt idx="45">
                    <c:v>１０月</c:v>
                  </c:pt>
                  <c:pt idx="46">
                    <c:v>１１月</c:v>
                  </c:pt>
                  <c:pt idx="47">
                    <c:v>１２月</c:v>
                  </c:pt>
                  <c:pt idx="48">
                    <c:v>１月</c:v>
                  </c:pt>
                  <c:pt idx="49">
                    <c:v>２月</c:v>
                  </c:pt>
                  <c:pt idx="50">
                    <c:v>３月</c:v>
                  </c:pt>
                  <c:pt idx="51">
                    <c:v>４月</c:v>
                  </c:pt>
                  <c:pt idx="52">
                    <c:v>５月</c:v>
                  </c:pt>
                  <c:pt idx="53">
                    <c:v>６月</c:v>
                  </c:pt>
                  <c:pt idx="54">
                    <c:v>７月</c:v>
                  </c:pt>
                  <c:pt idx="55">
                    <c:v>８月</c:v>
                  </c:pt>
                  <c:pt idx="56">
                    <c:v>９月</c:v>
                  </c:pt>
                  <c:pt idx="57">
                    <c:v>１０月</c:v>
                  </c:pt>
                  <c:pt idx="58">
                    <c:v>１１月</c:v>
                  </c:pt>
                  <c:pt idx="59">
                    <c:v>１２月</c:v>
                  </c:pt>
                </c:lvl>
                <c:lvl>
                  <c:pt idx="0">
                    <c:v>H21</c:v>
                  </c:pt>
                  <c:pt idx="3">
                    <c:v>H22</c:v>
                  </c:pt>
                  <c:pt idx="15">
                    <c:v>H23</c:v>
                  </c:pt>
                  <c:pt idx="27">
                    <c:v>H24</c:v>
                  </c:pt>
                  <c:pt idx="39">
                    <c:v>H25</c:v>
                  </c:pt>
                  <c:pt idx="51">
                    <c:v>H26</c:v>
                  </c:pt>
                </c:lvl>
              </c:multiLvlStrCache>
            </c:multiLvlStrRef>
          </c:cat>
          <c:val>
            <c:numRef>
              <c:f>推移データ!$P$132:$P$191</c:f>
              <c:numCache>
                <c:formatCode>#,##0_);[Red]\(#,##0\)</c:formatCode>
                <c:ptCount val="60"/>
                <c:pt idx="0">
                  <c:v>341</c:v>
                </c:pt>
                <c:pt idx="1">
                  <c:v>352</c:v>
                </c:pt>
                <c:pt idx="2">
                  <c:v>395</c:v>
                </c:pt>
                <c:pt idx="3">
                  <c:v>408</c:v>
                </c:pt>
                <c:pt idx="4">
                  <c:v>489</c:v>
                </c:pt>
                <c:pt idx="5">
                  <c:v>516</c:v>
                </c:pt>
                <c:pt idx="6">
                  <c:v>464</c:v>
                </c:pt>
                <c:pt idx="7">
                  <c:v>472</c:v>
                </c:pt>
                <c:pt idx="8">
                  <c:v>511</c:v>
                </c:pt>
                <c:pt idx="9">
                  <c:v>413</c:v>
                </c:pt>
                <c:pt idx="10">
                  <c:v>481</c:v>
                </c:pt>
                <c:pt idx="11">
                  <c:v>450</c:v>
                </c:pt>
                <c:pt idx="12">
                  <c:v>374</c:v>
                </c:pt>
                <c:pt idx="13">
                  <c:v>326</c:v>
                </c:pt>
                <c:pt idx="14">
                  <c:v>286</c:v>
                </c:pt>
                <c:pt idx="15">
                  <c:v>281</c:v>
                </c:pt>
                <c:pt idx="16">
                  <c:v>314</c:v>
                </c:pt>
                <c:pt idx="17">
                  <c:v>370</c:v>
                </c:pt>
                <c:pt idx="18">
                  <c:v>404</c:v>
                </c:pt>
                <c:pt idx="19">
                  <c:v>603</c:v>
                </c:pt>
                <c:pt idx="20">
                  <c:v>461</c:v>
                </c:pt>
                <c:pt idx="21">
                  <c:v>528</c:v>
                </c:pt>
                <c:pt idx="22">
                  <c:v>562</c:v>
                </c:pt>
                <c:pt idx="23">
                  <c:v>436</c:v>
                </c:pt>
                <c:pt idx="24">
                  <c:v>470</c:v>
                </c:pt>
                <c:pt idx="25">
                  <c:v>337</c:v>
                </c:pt>
                <c:pt idx="26">
                  <c:v>396</c:v>
                </c:pt>
                <c:pt idx="27">
                  <c:v>519</c:v>
                </c:pt>
                <c:pt idx="28">
                  <c:v>609</c:v>
                </c:pt>
                <c:pt idx="29">
                  <c:v>567</c:v>
                </c:pt>
                <c:pt idx="30">
                  <c:v>568</c:v>
                </c:pt>
                <c:pt idx="31">
                  <c:v>550</c:v>
                </c:pt>
                <c:pt idx="32">
                  <c:v>621</c:v>
                </c:pt>
                <c:pt idx="33">
                  <c:v>638</c:v>
                </c:pt>
                <c:pt idx="34">
                  <c:v>665</c:v>
                </c:pt>
                <c:pt idx="35">
                  <c:v>548</c:v>
                </c:pt>
                <c:pt idx="36">
                  <c:v>443</c:v>
                </c:pt>
                <c:pt idx="37">
                  <c:v>572</c:v>
                </c:pt>
                <c:pt idx="38">
                  <c:v>617</c:v>
                </c:pt>
                <c:pt idx="39">
                  <c:v>600</c:v>
                </c:pt>
                <c:pt idx="40">
                  <c:v>578</c:v>
                </c:pt>
                <c:pt idx="41">
                  <c:v>815</c:v>
                </c:pt>
                <c:pt idx="42">
                  <c:v>808</c:v>
                </c:pt>
                <c:pt idx="43">
                  <c:v>695</c:v>
                </c:pt>
                <c:pt idx="44">
                  <c:v>690</c:v>
                </c:pt>
                <c:pt idx="45">
                  <c:v>678</c:v>
                </c:pt>
                <c:pt idx="46">
                  <c:v>795</c:v>
                </c:pt>
                <c:pt idx="47">
                  <c:v>759</c:v>
                </c:pt>
                <c:pt idx="48">
                  <c:v>605</c:v>
                </c:pt>
                <c:pt idx="49">
                  <c:v>659</c:v>
                </c:pt>
                <c:pt idx="50">
                  <c:v>587</c:v>
                </c:pt>
                <c:pt idx="51">
                  <c:v>548</c:v>
                </c:pt>
                <c:pt idx="52">
                  <c:v>627</c:v>
                </c:pt>
                <c:pt idx="53">
                  <c:v>762</c:v>
                </c:pt>
                <c:pt idx="54">
                  <c:v>573</c:v>
                </c:pt>
                <c:pt idx="55">
                  <c:v>583</c:v>
                </c:pt>
                <c:pt idx="56">
                  <c:v>608</c:v>
                </c:pt>
                <c:pt idx="57">
                  <c:v>554</c:v>
                </c:pt>
                <c:pt idx="58">
                  <c:v>741</c:v>
                </c:pt>
                <c:pt idx="59">
                  <c:v>680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推移データ!$Q$110</c:f>
              <c:strCache>
                <c:ptCount val="1"/>
                <c:pt idx="0">
                  <c:v>貸　　家</c:v>
                </c:pt>
              </c:strCache>
            </c:strRef>
          </c:tx>
          <c:spPr>
            <a:ln w="19050"/>
          </c:spPr>
          <c:cat>
            <c:multiLvlStrRef>
              <c:f>推移データ!$M$132:$N$191</c:f>
              <c:multiLvlStrCache>
                <c:ptCount val="60"/>
                <c:lvl>
                  <c:pt idx="0">
                    <c:v>１月</c:v>
                  </c:pt>
                  <c:pt idx="1">
                    <c:v>２月</c:v>
                  </c:pt>
                  <c:pt idx="2">
                    <c:v>３月</c:v>
                  </c:pt>
                  <c:pt idx="3">
                    <c:v>４月</c:v>
                  </c:pt>
                  <c:pt idx="4">
                    <c:v>５月</c:v>
                  </c:pt>
                  <c:pt idx="5">
                    <c:v>６月</c:v>
                  </c:pt>
                  <c:pt idx="6">
                    <c:v>７月</c:v>
                  </c:pt>
                  <c:pt idx="7">
                    <c:v>８月</c:v>
                  </c:pt>
                  <c:pt idx="8">
                    <c:v>９月</c:v>
                  </c:pt>
                  <c:pt idx="9">
                    <c:v>１０月</c:v>
                  </c:pt>
                  <c:pt idx="10">
                    <c:v>１１月</c:v>
                  </c:pt>
                  <c:pt idx="11">
                    <c:v>１２月</c:v>
                  </c:pt>
                  <c:pt idx="12">
                    <c:v>１月</c:v>
                  </c:pt>
                  <c:pt idx="13">
                    <c:v>２月</c:v>
                  </c:pt>
                  <c:pt idx="14">
                    <c:v>３月</c:v>
                  </c:pt>
                  <c:pt idx="15">
                    <c:v>４月</c:v>
                  </c:pt>
                  <c:pt idx="16">
                    <c:v>５月</c:v>
                  </c:pt>
                  <c:pt idx="17">
                    <c:v>６月</c:v>
                  </c:pt>
                  <c:pt idx="18">
                    <c:v>７月</c:v>
                  </c:pt>
                  <c:pt idx="19">
                    <c:v>８月</c:v>
                  </c:pt>
                  <c:pt idx="20">
                    <c:v>９月</c:v>
                  </c:pt>
                  <c:pt idx="21">
                    <c:v>１０月</c:v>
                  </c:pt>
                  <c:pt idx="22">
                    <c:v>１１月</c:v>
                  </c:pt>
                  <c:pt idx="23">
                    <c:v>１２月</c:v>
                  </c:pt>
                  <c:pt idx="24">
                    <c:v>１月</c:v>
                  </c:pt>
                  <c:pt idx="25">
                    <c:v>２月</c:v>
                  </c:pt>
                  <c:pt idx="26">
                    <c:v>３月</c:v>
                  </c:pt>
                  <c:pt idx="27">
                    <c:v>４月</c:v>
                  </c:pt>
                  <c:pt idx="28">
                    <c:v>５月</c:v>
                  </c:pt>
                  <c:pt idx="29">
                    <c:v>６月</c:v>
                  </c:pt>
                  <c:pt idx="30">
                    <c:v>７月</c:v>
                  </c:pt>
                  <c:pt idx="31">
                    <c:v>８月</c:v>
                  </c:pt>
                  <c:pt idx="32">
                    <c:v>９月</c:v>
                  </c:pt>
                  <c:pt idx="33">
                    <c:v>１０月</c:v>
                  </c:pt>
                  <c:pt idx="34">
                    <c:v>１１月</c:v>
                  </c:pt>
                  <c:pt idx="35">
                    <c:v>１２月</c:v>
                  </c:pt>
                  <c:pt idx="36">
                    <c:v>１月</c:v>
                  </c:pt>
                  <c:pt idx="37">
                    <c:v>２月</c:v>
                  </c:pt>
                  <c:pt idx="38">
                    <c:v>３月</c:v>
                  </c:pt>
                  <c:pt idx="39">
                    <c:v>４月</c:v>
                  </c:pt>
                  <c:pt idx="40">
                    <c:v>５月</c:v>
                  </c:pt>
                  <c:pt idx="41">
                    <c:v>６月</c:v>
                  </c:pt>
                  <c:pt idx="42">
                    <c:v>７月</c:v>
                  </c:pt>
                  <c:pt idx="43">
                    <c:v>８月</c:v>
                  </c:pt>
                  <c:pt idx="44">
                    <c:v>９月</c:v>
                  </c:pt>
                  <c:pt idx="45">
                    <c:v>１０月</c:v>
                  </c:pt>
                  <c:pt idx="46">
                    <c:v>１１月</c:v>
                  </c:pt>
                  <c:pt idx="47">
                    <c:v>１２月</c:v>
                  </c:pt>
                  <c:pt idx="48">
                    <c:v>１月</c:v>
                  </c:pt>
                  <c:pt idx="49">
                    <c:v>２月</c:v>
                  </c:pt>
                  <c:pt idx="50">
                    <c:v>３月</c:v>
                  </c:pt>
                  <c:pt idx="51">
                    <c:v>４月</c:v>
                  </c:pt>
                  <c:pt idx="52">
                    <c:v>５月</c:v>
                  </c:pt>
                  <c:pt idx="53">
                    <c:v>６月</c:v>
                  </c:pt>
                  <c:pt idx="54">
                    <c:v>７月</c:v>
                  </c:pt>
                  <c:pt idx="55">
                    <c:v>８月</c:v>
                  </c:pt>
                  <c:pt idx="56">
                    <c:v>９月</c:v>
                  </c:pt>
                  <c:pt idx="57">
                    <c:v>１０月</c:v>
                  </c:pt>
                  <c:pt idx="58">
                    <c:v>１１月</c:v>
                  </c:pt>
                  <c:pt idx="59">
                    <c:v>１２月</c:v>
                  </c:pt>
                </c:lvl>
                <c:lvl>
                  <c:pt idx="0">
                    <c:v>H21</c:v>
                  </c:pt>
                  <c:pt idx="3">
                    <c:v>H22</c:v>
                  </c:pt>
                  <c:pt idx="15">
                    <c:v>H23</c:v>
                  </c:pt>
                  <c:pt idx="27">
                    <c:v>H24</c:v>
                  </c:pt>
                  <c:pt idx="39">
                    <c:v>H25</c:v>
                  </c:pt>
                  <c:pt idx="51">
                    <c:v>H26</c:v>
                  </c:pt>
                </c:lvl>
              </c:multiLvlStrCache>
            </c:multiLvlStrRef>
          </c:cat>
          <c:val>
            <c:numRef>
              <c:f>推移データ!$Q$132:$Q$191</c:f>
              <c:numCache>
                <c:formatCode>#,##0_);[Red]\(#,##0\)</c:formatCode>
                <c:ptCount val="60"/>
                <c:pt idx="0">
                  <c:v>347</c:v>
                </c:pt>
                <c:pt idx="1">
                  <c:v>288</c:v>
                </c:pt>
                <c:pt idx="2">
                  <c:v>256</c:v>
                </c:pt>
                <c:pt idx="3">
                  <c:v>180</c:v>
                </c:pt>
                <c:pt idx="4">
                  <c:v>191</c:v>
                </c:pt>
                <c:pt idx="5">
                  <c:v>334</c:v>
                </c:pt>
                <c:pt idx="6">
                  <c:v>272</c:v>
                </c:pt>
                <c:pt idx="7">
                  <c:v>158</c:v>
                </c:pt>
                <c:pt idx="8">
                  <c:v>237</c:v>
                </c:pt>
                <c:pt idx="9">
                  <c:v>282</c:v>
                </c:pt>
                <c:pt idx="10">
                  <c:v>369</c:v>
                </c:pt>
                <c:pt idx="11">
                  <c:v>297</c:v>
                </c:pt>
                <c:pt idx="12">
                  <c:v>254</c:v>
                </c:pt>
                <c:pt idx="13">
                  <c:v>168</c:v>
                </c:pt>
                <c:pt idx="14">
                  <c:v>256</c:v>
                </c:pt>
                <c:pt idx="15">
                  <c:v>116</c:v>
                </c:pt>
                <c:pt idx="16">
                  <c:v>129</c:v>
                </c:pt>
                <c:pt idx="17">
                  <c:v>96</c:v>
                </c:pt>
                <c:pt idx="18">
                  <c:v>206</c:v>
                </c:pt>
                <c:pt idx="19">
                  <c:v>371</c:v>
                </c:pt>
                <c:pt idx="20">
                  <c:v>101</c:v>
                </c:pt>
                <c:pt idx="21">
                  <c:v>172</c:v>
                </c:pt>
                <c:pt idx="22">
                  <c:v>275</c:v>
                </c:pt>
                <c:pt idx="23">
                  <c:v>218</c:v>
                </c:pt>
                <c:pt idx="24">
                  <c:v>302</c:v>
                </c:pt>
                <c:pt idx="25">
                  <c:v>174</c:v>
                </c:pt>
                <c:pt idx="26">
                  <c:v>239</c:v>
                </c:pt>
                <c:pt idx="27">
                  <c:v>398</c:v>
                </c:pt>
                <c:pt idx="28">
                  <c:v>230</c:v>
                </c:pt>
                <c:pt idx="29">
                  <c:v>270</c:v>
                </c:pt>
                <c:pt idx="30">
                  <c:v>298</c:v>
                </c:pt>
                <c:pt idx="31">
                  <c:v>232</c:v>
                </c:pt>
                <c:pt idx="32">
                  <c:v>381</c:v>
                </c:pt>
                <c:pt idx="33">
                  <c:v>642</c:v>
                </c:pt>
                <c:pt idx="34">
                  <c:v>522</c:v>
                </c:pt>
                <c:pt idx="35">
                  <c:v>396</c:v>
                </c:pt>
                <c:pt idx="36">
                  <c:v>357</c:v>
                </c:pt>
                <c:pt idx="37">
                  <c:v>364</c:v>
                </c:pt>
                <c:pt idx="38">
                  <c:v>439</c:v>
                </c:pt>
                <c:pt idx="39">
                  <c:v>485</c:v>
                </c:pt>
                <c:pt idx="40">
                  <c:v>371</c:v>
                </c:pt>
                <c:pt idx="41">
                  <c:v>630</c:v>
                </c:pt>
                <c:pt idx="42">
                  <c:v>1181</c:v>
                </c:pt>
                <c:pt idx="43">
                  <c:v>343</c:v>
                </c:pt>
                <c:pt idx="44">
                  <c:v>439</c:v>
                </c:pt>
                <c:pt idx="45">
                  <c:v>446</c:v>
                </c:pt>
                <c:pt idx="46">
                  <c:v>479</c:v>
                </c:pt>
                <c:pt idx="47">
                  <c:v>599</c:v>
                </c:pt>
                <c:pt idx="48">
                  <c:v>358</c:v>
                </c:pt>
                <c:pt idx="49">
                  <c:v>874</c:v>
                </c:pt>
                <c:pt idx="50">
                  <c:v>547</c:v>
                </c:pt>
                <c:pt idx="51">
                  <c:v>310</c:v>
                </c:pt>
                <c:pt idx="52">
                  <c:v>370</c:v>
                </c:pt>
                <c:pt idx="53">
                  <c:v>531</c:v>
                </c:pt>
                <c:pt idx="54">
                  <c:v>898</c:v>
                </c:pt>
                <c:pt idx="55">
                  <c:v>398</c:v>
                </c:pt>
                <c:pt idx="56">
                  <c:v>349</c:v>
                </c:pt>
                <c:pt idx="57">
                  <c:v>556</c:v>
                </c:pt>
                <c:pt idx="58">
                  <c:v>491</c:v>
                </c:pt>
                <c:pt idx="59">
                  <c:v>670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推移データ!$R$110</c:f>
              <c:strCache>
                <c:ptCount val="1"/>
                <c:pt idx="0">
                  <c:v>給与住宅</c:v>
                </c:pt>
              </c:strCache>
            </c:strRef>
          </c:tx>
          <c:spPr>
            <a:ln w="19050"/>
          </c:spPr>
          <c:cat>
            <c:multiLvlStrRef>
              <c:f>推移データ!$M$132:$N$191</c:f>
              <c:multiLvlStrCache>
                <c:ptCount val="60"/>
                <c:lvl>
                  <c:pt idx="0">
                    <c:v>１月</c:v>
                  </c:pt>
                  <c:pt idx="1">
                    <c:v>２月</c:v>
                  </c:pt>
                  <c:pt idx="2">
                    <c:v>３月</c:v>
                  </c:pt>
                  <c:pt idx="3">
                    <c:v>４月</c:v>
                  </c:pt>
                  <c:pt idx="4">
                    <c:v>５月</c:v>
                  </c:pt>
                  <c:pt idx="5">
                    <c:v>６月</c:v>
                  </c:pt>
                  <c:pt idx="6">
                    <c:v>７月</c:v>
                  </c:pt>
                  <c:pt idx="7">
                    <c:v>８月</c:v>
                  </c:pt>
                  <c:pt idx="8">
                    <c:v>９月</c:v>
                  </c:pt>
                  <c:pt idx="9">
                    <c:v>１０月</c:v>
                  </c:pt>
                  <c:pt idx="10">
                    <c:v>１１月</c:v>
                  </c:pt>
                  <c:pt idx="11">
                    <c:v>１２月</c:v>
                  </c:pt>
                  <c:pt idx="12">
                    <c:v>１月</c:v>
                  </c:pt>
                  <c:pt idx="13">
                    <c:v>２月</c:v>
                  </c:pt>
                  <c:pt idx="14">
                    <c:v>３月</c:v>
                  </c:pt>
                  <c:pt idx="15">
                    <c:v>４月</c:v>
                  </c:pt>
                  <c:pt idx="16">
                    <c:v>５月</c:v>
                  </c:pt>
                  <c:pt idx="17">
                    <c:v>６月</c:v>
                  </c:pt>
                  <c:pt idx="18">
                    <c:v>７月</c:v>
                  </c:pt>
                  <c:pt idx="19">
                    <c:v>８月</c:v>
                  </c:pt>
                  <c:pt idx="20">
                    <c:v>９月</c:v>
                  </c:pt>
                  <c:pt idx="21">
                    <c:v>１０月</c:v>
                  </c:pt>
                  <c:pt idx="22">
                    <c:v>１１月</c:v>
                  </c:pt>
                  <c:pt idx="23">
                    <c:v>１２月</c:v>
                  </c:pt>
                  <c:pt idx="24">
                    <c:v>１月</c:v>
                  </c:pt>
                  <c:pt idx="25">
                    <c:v>２月</c:v>
                  </c:pt>
                  <c:pt idx="26">
                    <c:v>３月</c:v>
                  </c:pt>
                  <c:pt idx="27">
                    <c:v>４月</c:v>
                  </c:pt>
                  <c:pt idx="28">
                    <c:v>５月</c:v>
                  </c:pt>
                  <c:pt idx="29">
                    <c:v>６月</c:v>
                  </c:pt>
                  <c:pt idx="30">
                    <c:v>７月</c:v>
                  </c:pt>
                  <c:pt idx="31">
                    <c:v>８月</c:v>
                  </c:pt>
                  <c:pt idx="32">
                    <c:v>９月</c:v>
                  </c:pt>
                  <c:pt idx="33">
                    <c:v>１０月</c:v>
                  </c:pt>
                  <c:pt idx="34">
                    <c:v>１１月</c:v>
                  </c:pt>
                  <c:pt idx="35">
                    <c:v>１２月</c:v>
                  </c:pt>
                  <c:pt idx="36">
                    <c:v>１月</c:v>
                  </c:pt>
                  <c:pt idx="37">
                    <c:v>２月</c:v>
                  </c:pt>
                  <c:pt idx="38">
                    <c:v>３月</c:v>
                  </c:pt>
                  <c:pt idx="39">
                    <c:v>４月</c:v>
                  </c:pt>
                  <c:pt idx="40">
                    <c:v>５月</c:v>
                  </c:pt>
                  <c:pt idx="41">
                    <c:v>６月</c:v>
                  </c:pt>
                  <c:pt idx="42">
                    <c:v>７月</c:v>
                  </c:pt>
                  <c:pt idx="43">
                    <c:v>８月</c:v>
                  </c:pt>
                  <c:pt idx="44">
                    <c:v>９月</c:v>
                  </c:pt>
                  <c:pt idx="45">
                    <c:v>１０月</c:v>
                  </c:pt>
                  <c:pt idx="46">
                    <c:v>１１月</c:v>
                  </c:pt>
                  <c:pt idx="47">
                    <c:v>１２月</c:v>
                  </c:pt>
                  <c:pt idx="48">
                    <c:v>１月</c:v>
                  </c:pt>
                  <c:pt idx="49">
                    <c:v>２月</c:v>
                  </c:pt>
                  <c:pt idx="50">
                    <c:v>３月</c:v>
                  </c:pt>
                  <c:pt idx="51">
                    <c:v>４月</c:v>
                  </c:pt>
                  <c:pt idx="52">
                    <c:v>５月</c:v>
                  </c:pt>
                  <c:pt idx="53">
                    <c:v>６月</c:v>
                  </c:pt>
                  <c:pt idx="54">
                    <c:v>７月</c:v>
                  </c:pt>
                  <c:pt idx="55">
                    <c:v>８月</c:v>
                  </c:pt>
                  <c:pt idx="56">
                    <c:v>９月</c:v>
                  </c:pt>
                  <c:pt idx="57">
                    <c:v>１０月</c:v>
                  </c:pt>
                  <c:pt idx="58">
                    <c:v>１１月</c:v>
                  </c:pt>
                  <c:pt idx="59">
                    <c:v>１２月</c:v>
                  </c:pt>
                </c:lvl>
                <c:lvl>
                  <c:pt idx="0">
                    <c:v>H21</c:v>
                  </c:pt>
                  <c:pt idx="3">
                    <c:v>H22</c:v>
                  </c:pt>
                  <c:pt idx="15">
                    <c:v>H23</c:v>
                  </c:pt>
                  <c:pt idx="27">
                    <c:v>H24</c:v>
                  </c:pt>
                  <c:pt idx="39">
                    <c:v>H25</c:v>
                  </c:pt>
                  <c:pt idx="51">
                    <c:v>H26</c:v>
                  </c:pt>
                </c:lvl>
              </c:multiLvlStrCache>
            </c:multiLvlStrRef>
          </c:cat>
          <c:val>
            <c:numRef>
              <c:f>推移データ!$R$132:$R$191</c:f>
              <c:numCache>
                <c:formatCode>#,##0_);[Red]\(#,##0\)</c:formatCode>
                <c:ptCount val="60"/>
                <c:pt idx="0">
                  <c:v>0</c:v>
                </c:pt>
                <c:pt idx="1">
                  <c:v>88</c:v>
                </c:pt>
                <c:pt idx="2">
                  <c:v>13</c:v>
                </c:pt>
                <c:pt idx="3">
                  <c:v>0</c:v>
                </c:pt>
                <c:pt idx="4">
                  <c:v>2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2</c:v>
                </c:pt>
                <c:pt idx="9">
                  <c:v>0</c:v>
                </c:pt>
                <c:pt idx="10">
                  <c:v>2</c:v>
                </c:pt>
                <c:pt idx="11">
                  <c:v>2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2</c:v>
                </c:pt>
                <c:pt idx="19">
                  <c:v>8</c:v>
                </c:pt>
                <c:pt idx="20">
                  <c:v>9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9</c:v>
                </c:pt>
                <c:pt idx="25">
                  <c:v>0</c:v>
                </c:pt>
                <c:pt idx="26">
                  <c:v>0</c:v>
                </c:pt>
                <c:pt idx="27">
                  <c:v>10</c:v>
                </c:pt>
                <c:pt idx="28">
                  <c:v>1</c:v>
                </c:pt>
                <c:pt idx="29">
                  <c:v>156</c:v>
                </c:pt>
                <c:pt idx="30">
                  <c:v>0</c:v>
                </c:pt>
                <c:pt idx="31">
                  <c:v>1</c:v>
                </c:pt>
                <c:pt idx="32">
                  <c:v>1</c:v>
                </c:pt>
                <c:pt idx="33">
                  <c:v>0</c:v>
                </c:pt>
                <c:pt idx="34">
                  <c:v>2</c:v>
                </c:pt>
                <c:pt idx="35">
                  <c:v>0</c:v>
                </c:pt>
                <c:pt idx="36">
                  <c:v>0</c:v>
                </c:pt>
                <c:pt idx="37">
                  <c:v>16</c:v>
                </c:pt>
                <c:pt idx="38">
                  <c:v>2</c:v>
                </c:pt>
                <c:pt idx="39">
                  <c:v>1</c:v>
                </c:pt>
                <c:pt idx="40">
                  <c:v>9</c:v>
                </c:pt>
                <c:pt idx="41">
                  <c:v>1</c:v>
                </c:pt>
                <c:pt idx="42">
                  <c:v>3</c:v>
                </c:pt>
                <c:pt idx="43">
                  <c:v>0</c:v>
                </c:pt>
                <c:pt idx="44">
                  <c:v>3</c:v>
                </c:pt>
                <c:pt idx="45">
                  <c:v>2</c:v>
                </c:pt>
                <c:pt idx="46">
                  <c:v>3</c:v>
                </c:pt>
                <c:pt idx="47">
                  <c:v>4</c:v>
                </c:pt>
                <c:pt idx="48">
                  <c:v>2</c:v>
                </c:pt>
                <c:pt idx="49">
                  <c:v>8</c:v>
                </c:pt>
                <c:pt idx="50">
                  <c:v>4</c:v>
                </c:pt>
                <c:pt idx="51">
                  <c:v>4</c:v>
                </c:pt>
                <c:pt idx="52">
                  <c:v>27</c:v>
                </c:pt>
                <c:pt idx="53">
                  <c:v>2</c:v>
                </c:pt>
                <c:pt idx="54">
                  <c:v>4</c:v>
                </c:pt>
                <c:pt idx="55">
                  <c:v>3</c:v>
                </c:pt>
                <c:pt idx="56">
                  <c:v>9</c:v>
                </c:pt>
                <c:pt idx="57">
                  <c:v>6</c:v>
                </c:pt>
                <c:pt idx="58">
                  <c:v>12</c:v>
                </c:pt>
                <c:pt idx="59">
                  <c:v>12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推移データ!$S$110</c:f>
              <c:strCache>
                <c:ptCount val="1"/>
                <c:pt idx="0">
                  <c:v>分譲住宅</c:v>
                </c:pt>
              </c:strCache>
            </c:strRef>
          </c:tx>
          <c:spPr>
            <a:ln w="19050"/>
          </c:spPr>
          <c:cat>
            <c:multiLvlStrRef>
              <c:f>推移データ!$M$132:$N$191</c:f>
              <c:multiLvlStrCache>
                <c:ptCount val="60"/>
                <c:lvl>
                  <c:pt idx="0">
                    <c:v>１月</c:v>
                  </c:pt>
                  <c:pt idx="1">
                    <c:v>２月</c:v>
                  </c:pt>
                  <c:pt idx="2">
                    <c:v>３月</c:v>
                  </c:pt>
                  <c:pt idx="3">
                    <c:v>４月</c:v>
                  </c:pt>
                  <c:pt idx="4">
                    <c:v>５月</c:v>
                  </c:pt>
                  <c:pt idx="5">
                    <c:v>６月</c:v>
                  </c:pt>
                  <c:pt idx="6">
                    <c:v>７月</c:v>
                  </c:pt>
                  <c:pt idx="7">
                    <c:v>８月</c:v>
                  </c:pt>
                  <c:pt idx="8">
                    <c:v>９月</c:v>
                  </c:pt>
                  <c:pt idx="9">
                    <c:v>１０月</c:v>
                  </c:pt>
                  <c:pt idx="10">
                    <c:v>１１月</c:v>
                  </c:pt>
                  <c:pt idx="11">
                    <c:v>１２月</c:v>
                  </c:pt>
                  <c:pt idx="12">
                    <c:v>１月</c:v>
                  </c:pt>
                  <c:pt idx="13">
                    <c:v>２月</c:v>
                  </c:pt>
                  <c:pt idx="14">
                    <c:v>３月</c:v>
                  </c:pt>
                  <c:pt idx="15">
                    <c:v>４月</c:v>
                  </c:pt>
                  <c:pt idx="16">
                    <c:v>５月</c:v>
                  </c:pt>
                  <c:pt idx="17">
                    <c:v>６月</c:v>
                  </c:pt>
                  <c:pt idx="18">
                    <c:v>７月</c:v>
                  </c:pt>
                  <c:pt idx="19">
                    <c:v>８月</c:v>
                  </c:pt>
                  <c:pt idx="20">
                    <c:v>９月</c:v>
                  </c:pt>
                  <c:pt idx="21">
                    <c:v>１０月</c:v>
                  </c:pt>
                  <c:pt idx="22">
                    <c:v>１１月</c:v>
                  </c:pt>
                  <c:pt idx="23">
                    <c:v>１２月</c:v>
                  </c:pt>
                  <c:pt idx="24">
                    <c:v>１月</c:v>
                  </c:pt>
                  <c:pt idx="25">
                    <c:v>２月</c:v>
                  </c:pt>
                  <c:pt idx="26">
                    <c:v>３月</c:v>
                  </c:pt>
                  <c:pt idx="27">
                    <c:v>４月</c:v>
                  </c:pt>
                  <c:pt idx="28">
                    <c:v>５月</c:v>
                  </c:pt>
                  <c:pt idx="29">
                    <c:v>６月</c:v>
                  </c:pt>
                  <c:pt idx="30">
                    <c:v>７月</c:v>
                  </c:pt>
                  <c:pt idx="31">
                    <c:v>８月</c:v>
                  </c:pt>
                  <c:pt idx="32">
                    <c:v>９月</c:v>
                  </c:pt>
                  <c:pt idx="33">
                    <c:v>１０月</c:v>
                  </c:pt>
                  <c:pt idx="34">
                    <c:v>１１月</c:v>
                  </c:pt>
                  <c:pt idx="35">
                    <c:v>１２月</c:v>
                  </c:pt>
                  <c:pt idx="36">
                    <c:v>１月</c:v>
                  </c:pt>
                  <c:pt idx="37">
                    <c:v>２月</c:v>
                  </c:pt>
                  <c:pt idx="38">
                    <c:v>３月</c:v>
                  </c:pt>
                  <c:pt idx="39">
                    <c:v>４月</c:v>
                  </c:pt>
                  <c:pt idx="40">
                    <c:v>５月</c:v>
                  </c:pt>
                  <c:pt idx="41">
                    <c:v>６月</c:v>
                  </c:pt>
                  <c:pt idx="42">
                    <c:v>７月</c:v>
                  </c:pt>
                  <c:pt idx="43">
                    <c:v>８月</c:v>
                  </c:pt>
                  <c:pt idx="44">
                    <c:v>９月</c:v>
                  </c:pt>
                  <c:pt idx="45">
                    <c:v>１０月</c:v>
                  </c:pt>
                  <c:pt idx="46">
                    <c:v>１１月</c:v>
                  </c:pt>
                  <c:pt idx="47">
                    <c:v>１２月</c:v>
                  </c:pt>
                  <c:pt idx="48">
                    <c:v>１月</c:v>
                  </c:pt>
                  <c:pt idx="49">
                    <c:v>２月</c:v>
                  </c:pt>
                  <c:pt idx="50">
                    <c:v>３月</c:v>
                  </c:pt>
                  <c:pt idx="51">
                    <c:v>４月</c:v>
                  </c:pt>
                  <c:pt idx="52">
                    <c:v>５月</c:v>
                  </c:pt>
                  <c:pt idx="53">
                    <c:v>６月</c:v>
                  </c:pt>
                  <c:pt idx="54">
                    <c:v>７月</c:v>
                  </c:pt>
                  <c:pt idx="55">
                    <c:v>８月</c:v>
                  </c:pt>
                  <c:pt idx="56">
                    <c:v>９月</c:v>
                  </c:pt>
                  <c:pt idx="57">
                    <c:v>１０月</c:v>
                  </c:pt>
                  <c:pt idx="58">
                    <c:v>１１月</c:v>
                  </c:pt>
                  <c:pt idx="59">
                    <c:v>１２月</c:v>
                  </c:pt>
                </c:lvl>
                <c:lvl>
                  <c:pt idx="0">
                    <c:v>H21</c:v>
                  </c:pt>
                  <c:pt idx="3">
                    <c:v>H22</c:v>
                  </c:pt>
                  <c:pt idx="15">
                    <c:v>H23</c:v>
                  </c:pt>
                  <c:pt idx="27">
                    <c:v>H24</c:v>
                  </c:pt>
                  <c:pt idx="39">
                    <c:v>H25</c:v>
                  </c:pt>
                  <c:pt idx="51">
                    <c:v>H26</c:v>
                  </c:pt>
                </c:lvl>
              </c:multiLvlStrCache>
            </c:multiLvlStrRef>
          </c:cat>
          <c:val>
            <c:numRef>
              <c:f>推移データ!$S$132:$S$191</c:f>
              <c:numCache>
                <c:formatCode>#,##0_);[Red]\(#,##0\)</c:formatCode>
                <c:ptCount val="60"/>
                <c:pt idx="0">
                  <c:v>39</c:v>
                </c:pt>
                <c:pt idx="1">
                  <c:v>48</c:v>
                </c:pt>
                <c:pt idx="2">
                  <c:v>55</c:v>
                </c:pt>
                <c:pt idx="3">
                  <c:v>25</c:v>
                </c:pt>
                <c:pt idx="4">
                  <c:v>125</c:v>
                </c:pt>
                <c:pt idx="5">
                  <c:v>34</c:v>
                </c:pt>
                <c:pt idx="6">
                  <c:v>53</c:v>
                </c:pt>
                <c:pt idx="7">
                  <c:v>37</c:v>
                </c:pt>
                <c:pt idx="8">
                  <c:v>28</c:v>
                </c:pt>
                <c:pt idx="9">
                  <c:v>118</c:v>
                </c:pt>
                <c:pt idx="10">
                  <c:v>116</c:v>
                </c:pt>
                <c:pt idx="11">
                  <c:v>49</c:v>
                </c:pt>
                <c:pt idx="12">
                  <c:v>47</c:v>
                </c:pt>
                <c:pt idx="13">
                  <c:v>54</c:v>
                </c:pt>
                <c:pt idx="14">
                  <c:v>26</c:v>
                </c:pt>
                <c:pt idx="15">
                  <c:v>35</c:v>
                </c:pt>
                <c:pt idx="16">
                  <c:v>43</c:v>
                </c:pt>
                <c:pt idx="17">
                  <c:v>46</c:v>
                </c:pt>
                <c:pt idx="18">
                  <c:v>26</c:v>
                </c:pt>
                <c:pt idx="19">
                  <c:v>82</c:v>
                </c:pt>
                <c:pt idx="20">
                  <c:v>33</c:v>
                </c:pt>
                <c:pt idx="21">
                  <c:v>29</c:v>
                </c:pt>
                <c:pt idx="22">
                  <c:v>35</c:v>
                </c:pt>
                <c:pt idx="23">
                  <c:v>39</c:v>
                </c:pt>
                <c:pt idx="24">
                  <c:v>42</c:v>
                </c:pt>
                <c:pt idx="25">
                  <c:v>36</c:v>
                </c:pt>
                <c:pt idx="26">
                  <c:v>54</c:v>
                </c:pt>
                <c:pt idx="27">
                  <c:v>45</c:v>
                </c:pt>
                <c:pt idx="28">
                  <c:v>45</c:v>
                </c:pt>
                <c:pt idx="29">
                  <c:v>33</c:v>
                </c:pt>
                <c:pt idx="30">
                  <c:v>38</c:v>
                </c:pt>
                <c:pt idx="31">
                  <c:v>34</c:v>
                </c:pt>
                <c:pt idx="32">
                  <c:v>62</c:v>
                </c:pt>
                <c:pt idx="33">
                  <c:v>105</c:v>
                </c:pt>
                <c:pt idx="34">
                  <c:v>67</c:v>
                </c:pt>
                <c:pt idx="35">
                  <c:v>40</c:v>
                </c:pt>
                <c:pt idx="36">
                  <c:v>54</c:v>
                </c:pt>
                <c:pt idx="37">
                  <c:v>176</c:v>
                </c:pt>
                <c:pt idx="38">
                  <c:v>87</c:v>
                </c:pt>
                <c:pt idx="39">
                  <c:v>58</c:v>
                </c:pt>
                <c:pt idx="40">
                  <c:v>25</c:v>
                </c:pt>
                <c:pt idx="41">
                  <c:v>60</c:v>
                </c:pt>
                <c:pt idx="42">
                  <c:v>42</c:v>
                </c:pt>
                <c:pt idx="43">
                  <c:v>243</c:v>
                </c:pt>
                <c:pt idx="44">
                  <c:v>62</c:v>
                </c:pt>
                <c:pt idx="45">
                  <c:v>50</c:v>
                </c:pt>
                <c:pt idx="46">
                  <c:v>79</c:v>
                </c:pt>
                <c:pt idx="47">
                  <c:v>70</c:v>
                </c:pt>
                <c:pt idx="48">
                  <c:v>49</c:v>
                </c:pt>
                <c:pt idx="49">
                  <c:v>90</c:v>
                </c:pt>
                <c:pt idx="50">
                  <c:v>65</c:v>
                </c:pt>
                <c:pt idx="51">
                  <c:v>65</c:v>
                </c:pt>
                <c:pt idx="52">
                  <c:v>124</c:v>
                </c:pt>
                <c:pt idx="53">
                  <c:v>182</c:v>
                </c:pt>
                <c:pt idx="54">
                  <c:v>172</c:v>
                </c:pt>
                <c:pt idx="55">
                  <c:v>116</c:v>
                </c:pt>
                <c:pt idx="56">
                  <c:v>84</c:v>
                </c:pt>
                <c:pt idx="57">
                  <c:v>62</c:v>
                </c:pt>
                <c:pt idx="58">
                  <c:v>98</c:v>
                </c:pt>
                <c:pt idx="59">
                  <c:v>86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5384576"/>
        <c:axId val="85390464"/>
      </c:lineChart>
      <c:catAx>
        <c:axId val="8538457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crossAx val="85390464"/>
        <c:crosses val="autoZero"/>
        <c:auto val="1"/>
        <c:lblAlgn val="ctr"/>
        <c:lblOffset val="100"/>
        <c:noMultiLvlLbl val="0"/>
      </c:catAx>
      <c:valAx>
        <c:axId val="85390464"/>
        <c:scaling>
          <c:orientation val="minMax"/>
        </c:scaling>
        <c:delete val="0"/>
        <c:axPos val="l"/>
        <c:majorGridlines/>
        <c:numFmt formatCode="#,##0_);[Red]\(#,##0\)" sourceLinked="1"/>
        <c:majorTickMark val="in"/>
        <c:minorTickMark val="none"/>
        <c:tickLblPos val="nextTo"/>
        <c:crossAx val="85384576"/>
        <c:crosses val="autoZero"/>
        <c:crossBetween val="between"/>
      </c:valAx>
      <c:spPr>
        <a:ln>
          <a:solidFill>
            <a:schemeClr val="bg1">
              <a:lumMod val="50000"/>
            </a:schemeClr>
          </a:solidFill>
        </a:ln>
      </c:spPr>
    </c:plotArea>
    <c:legend>
      <c:legendPos val="r"/>
      <c:layout>
        <c:manualLayout>
          <c:xMode val="edge"/>
          <c:yMode val="edge"/>
          <c:x val="0.47635262958758984"/>
          <c:y val="0.18032101374851772"/>
          <c:w val="0.21490730230798338"/>
          <c:h val="0.14932924499749442"/>
        </c:manualLayout>
      </c:layout>
      <c:overlay val="0"/>
      <c:spPr>
        <a:solidFill>
          <a:schemeClr val="bg1"/>
        </a:solidFill>
        <a:ln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 paperSize="9" orientation="portrait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108857</xdr:colOff>
      <xdr:row>32</xdr:row>
      <xdr:rowOff>240847</xdr:rowOff>
    </xdr:from>
    <xdr:to>
      <xdr:col>31</xdr:col>
      <xdr:colOff>5049611</xdr:colOff>
      <xdr:row>44</xdr:row>
      <xdr:rowOff>297997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161925</xdr:colOff>
      <xdr:row>0</xdr:row>
      <xdr:rowOff>161925</xdr:rowOff>
    </xdr:from>
    <xdr:to>
      <xdr:col>12</xdr:col>
      <xdr:colOff>152400</xdr:colOff>
      <xdr:row>32</xdr:row>
      <xdr:rowOff>123825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219075</xdr:colOff>
      <xdr:row>34</xdr:row>
      <xdr:rowOff>142875</xdr:rowOff>
    </xdr:from>
    <xdr:to>
      <xdr:col>12</xdr:col>
      <xdr:colOff>381000</xdr:colOff>
      <xdr:row>64</xdr:row>
      <xdr:rowOff>38100</xdr:rowOff>
    </xdr:to>
    <xdr:graphicFrame macro="">
      <xdr:nvGraphicFramePr>
        <xdr:cNvPr id="3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0.00811</cdr:x>
      <cdr:y>0.07942</cdr:y>
    </cdr:from>
    <cdr:to>
      <cdr:x>0.07532</cdr:x>
      <cdr:y>0.13899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66675" y="419100"/>
          <a:ext cx="552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1100"/>
            <a:t>戸数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0.00038</cdr:x>
      <cdr:y>0.08382</cdr:y>
    </cdr:from>
    <cdr:to>
      <cdr:x>0.06622</cdr:x>
      <cdr:y>0.14765</cdr:y>
    </cdr:to>
    <cdr:sp macro="" textlink="">
      <cdr:nvSpPr>
        <cdr:cNvPr id="3" name="テキスト ボックス 1"/>
        <cdr:cNvSpPr txBox="1"/>
      </cdr:nvSpPr>
      <cdr:spPr>
        <a:xfrm xmlns:a="http://schemas.openxmlformats.org/drawingml/2006/main">
          <a:off x="3175" y="412750"/>
          <a:ext cx="552471" cy="31434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100"/>
            <a:t>戸数</a:t>
          </a:r>
        </a:p>
      </cdr:txBody>
    </cdr:sp>
  </cdr:relSizeAnchor>
</c:userShape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F271"/>
  <sheetViews>
    <sheetView tabSelected="1" view="pageBreakPreview" zoomScale="70" zoomScaleNormal="50" zoomScaleSheetLayoutView="70" workbookViewId="0">
      <selection activeCell="B2" sqref="B2"/>
    </sheetView>
  </sheetViews>
  <sheetFormatPr defaultColWidth="13.375" defaultRowHeight="13.5" x14ac:dyDescent="0.15"/>
  <cols>
    <col min="1" max="1" width="3.375" customWidth="1"/>
    <col min="2" max="2" width="14.625" customWidth="1"/>
    <col min="3" max="3" width="9.625" customWidth="1"/>
    <col min="4" max="4" width="2.125" customWidth="1"/>
    <col min="5" max="5" width="9.625" customWidth="1"/>
    <col min="6" max="6" width="2.125" customWidth="1"/>
    <col min="7" max="7" width="9.625" customWidth="1"/>
    <col min="8" max="8" width="2.125" customWidth="1"/>
    <col min="9" max="9" width="9.625" customWidth="1"/>
    <col min="10" max="10" width="2.125" customWidth="1"/>
    <col min="11" max="11" width="9.625" customWidth="1"/>
    <col min="12" max="12" width="2.125" customWidth="1"/>
    <col min="13" max="13" width="8.375" customWidth="1"/>
    <col min="14" max="14" width="2.125" customWidth="1"/>
    <col min="15" max="15" width="8.375" customWidth="1"/>
    <col min="16" max="16" width="2.125" customWidth="1"/>
    <col min="17" max="17" width="9.625" customWidth="1"/>
    <col min="18" max="18" width="2.125" customWidth="1"/>
    <col min="19" max="19" width="8.375" customWidth="1"/>
    <col min="20" max="20" width="2.125" customWidth="1"/>
    <col min="21" max="21" width="8.375" customWidth="1"/>
    <col min="22" max="22" width="2.125" customWidth="1"/>
    <col min="23" max="23" width="8.375" customWidth="1"/>
    <col min="24" max="24" width="2.125" customWidth="1"/>
    <col min="25" max="25" width="8.375" customWidth="1"/>
    <col min="26" max="26" width="2.125" customWidth="1"/>
    <col min="27" max="30" width="10.875" customWidth="1"/>
    <col min="31" max="31" width="10.875" style="316" customWidth="1"/>
    <col min="32" max="32" width="92.125" customWidth="1"/>
    <col min="33" max="33" width="2.125" customWidth="1"/>
    <col min="34" max="34" width="15.875" customWidth="1"/>
    <col min="35" max="59" width="10.875" customWidth="1"/>
    <col min="60" max="60" width="2.125" customWidth="1"/>
    <col min="61" max="61" width="12.125" customWidth="1"/>
    <col min="63" max="76" width="8.375" customWidth="1"/>
    <col min="77" max="77" width="9.625" customWidth="1"/>
    <col min="78" max="88" width="8.375" customWidth="1"/>
  </cols>
  <sheetData>
    <row r="1" spans="1:77" ht="15.95" customHeight="1" thickBo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308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</row>
    <row r="2" spans="1:77" ht="12.95" customHeight="1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09"/>
      <c r="AF2" s="4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</row>
    <row r="3" spans="1:77" ht="45.95" customHeight="1" x14ac:dyDescent="0.35">
      <c r="A3" s="5"/>
      <c r="B3" s="6" t="s">
        <v>0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310"/>
      <c r="AF3" s="334" t="s">
        <v>369</v>
      </c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</row>
    <row r="4" spans="1:77" ht="9" customHeight="1" thickBot="1" x14ac:dyDescent="0.25">
      <c r="A4" s="8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311"/>
      <c r="AF4" s="10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</row>
    <row r="5" spans="1:77" ht="15.95" customHeight="1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308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</row>
    <row r="6" spans="1:77" ht="26.1" customHeight="1" x14ac:dyDescent="0.25">
      <c r="A6" s="11" t="s">
        <v>1</v>
      </c>
      <c r="B6" s="1"/>
      <c r="C6" s="1"/>
      <c r="D6" s="1"/>
      <c r="E6" s="13" t="s">
        <v>276</v>
      </c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263"/>
      <c r="R6" s="265"/>
      <c r="S6" s="264"/>
      <c r="T6" s="265"/>
      <c r="U6" s="261"/>
      <c r="V6" s="265"/>
      <c r="W6" s="264"/>
      <c r="X6" s="265"/>
      <c r="Y6" s="264"/>
      <c r="Z6" s="265"/>
      <c r="AA6" s="262"/>
      <c r="AB6" s="262"/>
      <c r="AC6" s="262"/>
      <c r="AD6" s="262"/>
      <c r="AE6" s="297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</row>
    <row r="7" spans="1:77" ht="26.1" customHeight="1" x14ac:dyDescent="0.25">
      <c r="A7" s="11"/>
      <c r="B7" s="293" t="s">
        <v>260</v>
      </c>
      <c r="C7" s="1" t="s">
        <v>323</v>
      </c>
      <c r="D7" s="295" t="s">
        <v>324</v>
      </c>
      <c r="E7" s="1"/>
      <c r="F7" s="1" t="s">
        <v>325</v>
      </c>
      <c r="G7" s="1"/>
      <c r="H7" s="1" t="s">
        <v>326</v>
      </c>
      <c r="I7" s="292"/>
      <c r="J7" s="327" t="s">
        <v>327</v>
      </c>
      <c r="K7" s="1"/>
      <c r="L7" s="292"/>
      <c r="M7" s="263" t="s">
        <v>5</v>
      </c>
      <c r="N7" s="265"/>
      <c r="O7" s="324" t="s">
        <v>323</v>
      </c>
      <c r="P7" s="265"/>
      <c r="Q7" s="323" t="s">
        <v>328</v>
      </c>
      <c r="R7" s="265"/>
      <c r="S7" s="299" t="s">
        <v>325</v>
      </c>
      <c r="T7" s="300"/>
      <c r="U7" s="264" t="s">
        <v>326</v>
      </c>
      <c r="V7" s="265"/>
      <c r="W7" s="326" t="s">
        <v>340</v>
      </c>
      <c r="X7" s="292"/>
      <c r="Y7" s="1" t="s">
        <v>159</v>
      </c>
      <c r="Z7" s="1"/>
      <c r="AA7" s="1" t="s">
        <v>349</v>
      </c>
      <c r="AB7" s="1" t="s">
        <v>364</v>
      </c>
      <c r="AC7" s="264" t="s">
        <v>344</v>
      </c>
      <c r="AD7" s="1" t="s">
        <v>354</v>
      </c>
      <c r="AE7" s="308" t="s">
        <v>365</v>
      </c>
      <c r="AG7" s="1"/>
      <c r="AI7" s="289"/>
      <c r="AK7" s="290"/>
      <c r="AM7" s="289"/>
      <c r="AO7" s="291"/>
      <c r="AQ7" s="289"/>
      <c r="AR7" s="290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</row>
    <row r="8" spans="1:77" ht="26.1" customHeight="1" x14ac:dyDescent="0.25">
      <c r="A8" s="11"/>
      <c r="B8" s="293" t="s">
        <v>250</v>
      </c>
      <c r="C8" s="1" t="s">
        <v>323</v>
      </c>
      <c r="D8" s="295" t="s">
        <v>328</v>
      </c>
      <c r="E8" s="14"/>
      <c r="F8" s="1" t="s">
        <v>325</v>
      </c>
      <c r="G8" s="14"/>
      <c r="H8" s="1" t="s">
        <v>326</v>
      </c>
      <c r="I8" s="292"/>
      <c r="J8" s="327" t="s">
        <v>329</v>
      </c>
      <c r="K8" s="14"/>
      <c r="L8" s="292"/>
      <c r="M8" s="263" t="s">
        <v>5</v>
      </c>
      <c r="N8" s="265"/>
      <c r="O8" s="324" t="s">
        <v>323</v>
      </c>
      <c r="P8" s="265"/>
      <c r="Q8" s="323" t="s">
        <v>328</v>
      </c>
      <c r="R8" s="265"/>
      <c r="S8" s="299" t="s">
        <v>325</v>
      </c>
      <c r="T8" s="300"/>
      <c r="U8" s="264" t="s">
        <v>326</v>
      </c>
      <c r="V8" s="265"/>
      <c r="W8" s="326" t="s">
        <v>333</v>
      </c>
      <c r="X8" s="292"/>
      <c r="Y8" s="1" t="s">
        <v>160</v>
      </c>
      <c r="Z8" s="1"/>
      <c r="AA8" s="1" t="s">
        <v>349</v>
      </c>
      <c r="AB8" s="1" t="s">
        <v>357</v>
      </c>
      <c r="AC8" s="1" t="s">
        <v>351</v>
      </c>
      <c r="AD8" s="1" t="s">
        <v>316</v>
      </c>
      <c r="AE8" s="308" t="s">
        <v>359</v>
      </c>
      <c r="AF8" s="12" t="s">
        <v>2</v>
      </c>
      <c r="AG8" s="1"/>
      <c r="AH8" s="1"/>
      <c r="AI8" s="1"/>
      <c r="AJ8" s="1"/>
      <c r="AK8" s="1"/>
      <c r="AL8" s="1"/>
      <c r="AM8" s="1"/>
      <c r="AN8" s="1"/>
      <c r="AQ8" s="289"/>
      <c r="AR8" s="290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</row>
    <row r="9" spans="1:77" ht="26.1" customHeight="1" x14ac:dyDescent="0.25">
      <c r="A9" s="11"/>
      <c r="B9" s="293" t="s">
        <v>5</v>
      </c>
      <c r="C9" s="1" t="s">
        <v>323</v>
      </c>
      <c r="D9" s="295" t="s">
        <v>328</v>
      </c>
      <c r="E9" s="14"/>
      <c r="F9" s="1" t="s">
        <v>325</v>
      </c>
      <c r="G9" s="14"/>
      <c r="H9" s="1" t="s">
        <v>326</v>
      </c>
      <c r="I9" s="292"/>
      <c r="J9" s="327" t="s">
        <v>330</v>
      </c>
      <c r="K9" s="14"/>
      <c r="L9" s="292"/>
      <c r="M9" s="263" t="s">
        <v>5</v>
      </c>
      <c r="N9" s="265"/>
      <c r="O9" s="324" t="s">
        <v>323</v>
      </c>
      <c r="P9" s="265"/>
      <c r="Q9" s="323" t="s">
        <v>328</v>
      </c>
      <c r="R9" s="265"/>
      <c r="S9" s="299" t="s">
        <v>325</v>
      </c>
      <c r="T9" s="300"/>
      <c r="U9" s="264" t="s">
        <v>326</v>
      </c>
      <c r="V9" s="265"/>
      <c r="W9" s="326" t="s">
        <v>340</v>
      </c>
      <c r="X9" s="292"/>
      <c r="Y9" s="1" t="s">
        <v>160</v>
      </c>
      <c r="Z9" s="1"/>
      <c r="AA9" s="1" t="s">
        <v>349</v>
      </c>
      <c r="AB9" s="1" t="s">
        <v>357</v>
      </c>
      <c r="AC9" s="1" t="s">
        <v>351</v>
      </c>
      <c r="AD9" s="1" t="s">
        <v>316</v>
      </c>
      <c r="AE9" s="308" t="s">
        <v>366</v>
      </c>
      <c r="AF9" s="12" t="s">
        <v>3</v>
      </c>
      <c r="AG9" s="1"/>
      <c r="AH9" s="1"/>
      <c r="AI9" s="1"/>
      <c r="AJ9" s="1"/>
      <c r="AK9" s="1"/>
      <c r="AL9" s="1"/>
      <c r="AM9" s="1"/>
      <c r="AN9" s="1"/>
      <c r="AQ9" s="289"/>
      <c r="AR9" s="290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</row>
    <row r="10" spans="1:77" ht="26.1" customHeight="1" x14ac:dyDescent="0.25">
      <c r="A10" s="11"/>
      <c r="B10" s="263" t="s">
        <v>242</v>
      </c>
      <c r="C10" s="264" t="s">
        <v>331</v>
      </c>
      <c r="D10" s="296" t="s">
        <v>324</v>
      </c>
      <c r="E10" s="264"/>
      <c r="F10" s="264" t="s">
        <v>332</v>
      </c>
      <c r="G10" s="264"/>
      <c r="H10" s="264" t="s">
        <v>326</v>
      </c>
      <c r="I10" s="292"/>
      <c r="J10" s="312" t="s">
        <v>330</v>
      </c>
      <c r="K10" s="264"/>
      <c r="L10" s="292"/>
      <c r="M10" s="263" t="s">
        <v>5</v>
      </c>
      <c r="N10" s="265"/>
      <c r="O10" s="324" t="s">
        <v>323</v>
      </c>
      <c r="P10" s="265"/>
      <c r="Q10" s="323" t="s">
        <v>328</v>
      </c>
      <c r="R10" s="265"/>
      <c r="S10" s="299" t="s">
        <v>325</v>
      </c>
      <c r="T10" s="300"/>
      <c r="U10" s="264" t="s">
        <v>326</v>
      </c>
      <c r="V10" s="265"/>
      <c r="W10" s="326" t="s">
        <v>341</v>
      </c>
      <c r="X10" s="292"/>
      <c r="Y10" s="1" t="s">
        <v>367</v>
      </c>
      <c r="Z10" s="1"/>
      <c r="AA10" s="1" t="s">
        <v>349</v>
      </c>
      <c r="AB10" s="1" t="s">
        <v>368</v>
      </c>
      <c r="AC10" s="1" t="s">
        <v>351</v>
      </c>
      <c r="AD10" s="1" t="s">
        <v>316</v>
      </c>
      <c r="AE10" s="308" t="s">
        <v>363</v>
      </c>
      <c r="AF10" s="12" t="s">
        <v>4</v>
      </c>
      <c r="AG10" s="1"/>
      <c r="AH10" s="1"/>
      <c r="AI10" s="1"/>
      <c r="AJ10" s="1"/>
      <c r="AK10" s="1"/>
      <c r="AL10" s="1"/>
      <c r="AM10" s="1"/>
      <c r="AN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</row>
    <row r="11" spans="1:77" ht="26.1" customHeight="1" x14ac:dyDescent="0.25">
      <c r="A11" s="11"/>
      <c r="B11" s="263" t="s">
        <v>250</v>
      </c>
      <c r="C11" s="264" t="s">
        <v>323</v>
      </c>
      <c r="D11" s="296" t="s">
        <v>328</v>
      </c>
      <c r="E11" s="265"/>
      <c r="F11" s="264" t="s">
        <v>325</v>
      </c>
      <c r="G11" s="265"/>
      <c r="H11" s="264" t="s">
        <v>326</v>
      </c>
      <c r="I11" s="292"/>
      <c r="J11" s="312" t="s">
        <v>333</v>
      </c>
      <c r="K11" s="265"/>
      <c r="L11" s="292"/>
      <c r="M11" s="263" t="s">
        <v>5</v>
      </c>
      <c r="N11" s="265"/>
      <c r="O11" s="324" t="s">
        <v>323</v>
      </c>
      <c r="P11" s="265"/>
      <c r="Q11" s="323" t="s">
        <v>328</v>
      </c>
      <c r="R11" s="265"/>
      <c r="S11" s="299" t="s">
        <v>325</v>
      </c>
      <c r="T11" s="300"/>
      <c r="U11" s="264" t="s">
        <v>326</v>
      </c>
      <c r="V11" s="265"/>
      <c r="W11" s="326" t="s">
        <v>341</v>
      </c>
      <c r="X11" s="292"/>
      <c r="Y11" s="1" t="s">
        <v>159</v>
      </c>
      <c r="Z11" s="1"/>
      <c r="AA11" s="1" t="s">
        <v>349</v>
      </c>
      <c r="AB11" s="296">
        <v>5</v>
      </c>
      <c r="AC11" s="1" t="s">
        <v>351</v>
      </c>
      <c r="AD11" s="1" t="s">
        <v>316</v>
      </c>
      <c r="AE11" s="308" t="s">
        <v>358</v>
      </c>
      <c r="AF11" s="12" t="s">
        <v>6</v>
      </c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</row>
    <row r="12" spans="1:77" ht="26.1" customHeight="1" x14ac:dyDescent="0.25">
      <c r="A12" s="11"/>
      <c r="B12" s="263" t="s">
        <v>250</v>
      </c>
      <c r="C12" s="264" t="s">
        <v>323</v>
      </c>
      <c r="D12" s="296" t="s">
        <v>328</v>
      </c>
      <c r="E12" s="265"/>
      <c r="F12" s="264" t="s">
        <v>325</v>
      </c>
      <c r="G12" s="265"/>
      <c r="H12" s="264" t="s">
        <v>326</v>
      </c>
      <c r="I12" s="292"/>
      <c r="J12" s="312" t="s">
        <v>334</v>
      </c>
      <c r="K12" s="265"/>
      <c r="L12" s="292"/>
      <c r="M12" s="263" t="s">
        <v>5</v>
      </c>
      <c r="N12" s="265"/>
      <c r="O12" s="324" t="s">
        <v>323</v>
      </c>
      <c r="P12" s="265"/>
      <c r="Q12" s="323" t="s">
        <v>328</v>
      </c>
      <c r="R12" s="265"/>
      <c r="S12" s="299" t="s">
        <v>325</v>
      </c>
      <c r="T12" s="300"/>
      <c r="U12" s="264" t="s">
        <v>326</v>
      </c>
      <c r="V12" s="265"/>
      <c r="W12" s="326" t="s">
        <v>340</v>
      </c>
      <c r="X12" s="292"/>
      <c r="Y12" s="1" t="s">
        <v>159</v>
      </c>
      <c r="Z12" s="1"/>
      <c r="AA12" s="1" t="s">
        <v>349</v>
      </c>
      <c r="AB12" s="296">
        <v>5</v>
      </c>
      <c r="AC12" s="1" t="s">
        <v>351</v>
      </c>
      <c r="AD12" s="1" t="s">
        <v>316</v>
      </c>
      <c r="AE12" s="308" t="s">
        <v>358</v>
      </c>
      <c r="AF12" s="12" t="s">
        <v>7</v>
      </c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</row>
    <row r="13" spans="1:77" ht="26.1" customHeight="1" x14ac:dyDescent="0.25">
      <c r="A13" s="11"/>
      <c r="B13" s="263" t="s">
        <v>250</v>
      </c>
      <c r="C13" s="264" t="s">
        <v>323</v>
      </c>
      <c r="D13" s="296" t="s">
        <v>335</v>
      </c>
      <c r="E13" s="265"/>
      <c r="F13" s="264" t="s">
        <v>325</v>
      </c>
      <c r="G13" s="265"/>
      <c r="H13" s="264" t="s">
        <v>326</v>
      </c>
      <c r="I13" s="292"/>
      <c r="J13" s="312" t="s">
        <v>330</v>
      </c>
      <c r="K13" s="265"/>
      <c r="L13" s="292"/>
      <c r="M13" s="263" t="s">
        <v>269</v>
      </c>
      <c r="N13" s="292"/>
      <c r="O13" s="324" t="s">
        <v>331</v>
      </c>
      <c r="P13" s="265"/>
      <c r="Q13" s="323" t="s">
        <v>324</v>
      </c>
      <c r="R13" s="265"/>
      <c r="S13" s="299" t="s">
        <v>332</v>
      </c>
      <c r="T13" s="300"/>
      <c r="U13" s="264" t="s">
        <v>326</v>
      </c>
      <c r="V13" s="265"/>
      <c r="W13" s="326" t="s">
        <v>330</v>
      </c>
      <c r="X13" s="292"/>
      <c r="Y13" s="1" t="s">
        <v>159</v>
      </c>
      <c r="Z13" s="1"/>
      <c r="AA13" s="1" t="s">
        <v>349</v>
      </c>
      <c r="AB13" s="296">
        <v>5</v>
      </c>
      <c r="AC13" s="1" t="s">
        <v>351</v>
      </c>
      <c r="AD13" s="1" t="s">
        <v>316</v>
      </c>
      <c r="AE13" s="308" t="s">
        <v>363</v>
      </c>
      <c r="AF13" s="12" t="s">
        <v>8</v>
      </c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</row>
    <row r="14" spans="1:77" ht="26.1" customHeight="1" x14ac:dyDescent="0.25">
      <c r="A14" s="11"/>
      <c r="B14" s="263" t="s">
        <v>250</v>
      </c>
      <c r="C14" s="264" t="s">
        <v>323</v>
      </c>
      <c r="D14" s="296" t="s">
        <v>335</v>
      </c>
      <c r="E14" s="265"/>
      <c r="F14" s="264" t="s">
        <v>325</v>
      </c>
      <c r="G14" s="265"/>
      <c r="H14" s="264" t="s">
        <v>326</v>
      </c>
      <c r="I14" s="292"/>
      <c r="J14" s="312" t="s">
        <v>330</v>
      </c>
      <c r="K14" s="265"/>
      <c r="L14" s="292"/>
      <c r="M14" s="263" t="s">
        <v>269</v>
      </c>
      <c r="N14" s="292"/>
      <c r="O14" s="324" t="s">
        <v>304</v>
      </c>
      <c r="P14" s="265"/>
      <c r="Q14" s="323" t="s">
        <v>324</v>
      </c>
      <c r="R14" s="265"/>
      <c r="S14" s="299" t="s">
        <v>332</v>
      </c>
      <c r="T14" s="300"/>
      <c r="U14" s="264" t="s">
        <v>326</v>
      </c>
      <c r="V14" s="265"/>
      <c r="W14" s="326" t="s">
        <v>330</v>
      </c>
      <c r="X14" s="292"/>
      <c r="Y14" s="1" t="s">
        <v>159</v>
      </c>
      <c r="Z14" s="1"/>
      <c r="AA14" s="1" t="s">
        <v>349</v>
      </c>
      <c r="AB14" s="296">
        <v>5</v>
      </c>
      <c r="AC14" s="1" t="s">
        <v>351</v>
      </c>
      <c r="AD14" s="1" t="s">
        <v>316</v>
      </c>
      <c r="AE14" s="308" t="s">
        <v>358</v>
      </c>
      <c r="AF14" s="12" t="s">
        <v>9</v>
      </c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</row>
    <row r="15" spans="1:77" ht="26.1" customHeight="1" x14ac:dyDescent="0.25">
      <c r="A15" s="11"/>
      <c r="B15" s="263" t="s">
        <v>336</v>
      </c>
      <c r="C15" s="264" t="s">
        <v>323</v>
      </c>
      <c r="D15" s="296" t="s">
        <v>337</v>
      </c>
      <c r="E15" s="265"/>
      <c r="F15" s="264" t="s">
        <v>325</v>
      </c>
      <c r="G15" s="265"/>
      <c r="H15" s="264" t="s">
        <v>326</v>
      </c>
      <c r="I15" s="292"/>
      <c r="J15" s="312" t="s">
        <v>338</v>
      </c>
      <c r="K15" s="265"/>
      <c r="L15" s="292"/>
      <c r="M15" s="292" t="s">
        <v>348</v>
      </c>
      <c r="N15" s="292"/>
      <c r="O15" s="263" t="s">
        <v>349</v>
      </c>
      <c r="P15" s="292"/>
      <c r="Q15" s="298" t="s">
        <v>350</v>
      </c>
      <c r="R15" s="264"/>
      <c r="S15" s="301" t="s">
        <v>351</v>
      </c>
      <c r="T15" s="299"/>
      <c r="U15" s="264" t="s">
        <v>316</v>
      </c>
      <c r="V15" s="264"/>
      <c r="W15" s="264" t="s">
        <v>352</v>
      </c>
      <c r="X15" s="264"/>
      <c r="Y15" s="263" t="s">
        <v>160</v>
      </c>
      <c r="Z15" s="265"/>
      <c r="AA15" s="264" t="s">
        <v>349</v>
      </c>
      <c r="AB15" s="296">
        <v>5</v>
      </c>
      <c r="AC15" s="264" t="s">
        <v>351</v>
      </c>
      <c r="AD15" s="264" t="s">
        <v>316</v>
      </c>
      <c r="AE15" s="312">
        <v>50</v>
      </c>
      <c r="AF15" s="12" t="s">
        <v>11</v>
      </c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</row>
    <row r="16" spans="1:77" ht="26.1" customHeight="1" x14ac:dyDescent="0.2">
      <c r="A16" s="1"/>
      <c r="B16" s="263" t="s">
        <v>5</v>
      </c>
      <c r="C16" s="264" t="s">
        <v>323</v>
      </c>
      <c r="D16" s="296" t="s">
        <v>335</v>
      </c>
      <c r="E16" s="265"/>
      <c r="F16" s="264" t="s">
        <v>325</v>
      </c>
      <c r="G16" s="265"/>
      <c r="H16" s="264" t="s">
        <v>326</v>
      </c>
      <c r="I16" s="292"/>
      <c r="J16" s="312" t="s">
        <v>339</v>
      </c>
      <c r="K16" s="265"/>
      <c r="L16" s="292"/>
      <c r="M16" s="305" t="s">
        <v>348</v>
      </c>
      <c r="N16" s="292"/>
      <c r="O16" s="263" t="s">
        <v>349</v>
      </c>
      <c r="P16" s="292"/>
      <c r="Q16" s="298" t="s">
        <v>353</v>
      </c>
      <c r="R16" s="265"/>
      <c r="S16" s="301" t="s">
        <v>332</v>
      </c>
      <c r="T16" s="300"/>
      <c r="U16" s="264" t="s">
        <v>354</v>
      </c>
      <c r="V16" s="265"/>
      <c r="W16" s="264" t="s">
        <v>355</v>
      </c>
      <c r="X16" s="264"/>
      <c r="Y16" s="263" t="s">
        <v>160</v>
      </c>
      <c r="Z16" s="265"/>
      <c r="AA16" s="264" t="s">
        <v>349</v>
      </c>
      <c r="AB16" s="296">
        <v>15</v>
      </c>
      <c r="AC16" s="264" t="s">
        <v>344</v>
      </c>
      <c r="AD16" s="264" t="s">
        <v>354</v>
      </c>
      <c r="AE16" s="312">
        <v>122</v>
      </c>
      <c r="AF16" s="12" t="s">
        <v>12</v>
      </c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</row>
    <row r="17" spans="1:84" ht="26.1" customHeight="1" x14ac:dyDescent="0.2">
      <c r="A17" s="14"/>
      <c r="B17" s="305" t="s">
        <v>346</v>
      </c>
      <c r="C17" s="263" t="s">
        <v>347</v>
      </c>
      <c r="D17" s="294" t="s">
        <v>345</v>
      </c>
      <c r="E17" s="264"/>
      <c r="F17" s="264" t="s">
        <v>344</v>
      </c>
      <c r="G17" s="302"/>
      <c r="H17" s="264" t="s">
        <v>343</v>
      </c>
      <c r="I17" s="292"/>
      <c r="J17" s="312" t="s">
        <v>342</v>
      </c>
      <c r="K17" s="292"/>
      <c r="L17" s="292"/>
      <c r="M17" s="14" t="s">
        <v>356</v>
      </c>
      <c r="N17" s="292"/>
      <c r="O17" s="263" t="s">
        <v>349</v>
      </c>
      <c r="P17" s="292"/>
      <c r="Q17" s="298" t="s">
        <v>357</v>
      </c>
      <c r="R17" s="265"/>
      <c r="S17" s="301" t="s">
        <v>351</v>
      </c>
      <c r="T17" s="300"/>
      <c r="U17" s="264" t="s">
        <v>316</v>
      </c>
      <c r="V17" s="265"/>
      <c r="W17" s="264" t="s">
        <v>358</v>
      </c>
      <c r="X17" s="264"/>
      <c r="Y17" s="263" t="s">
        <v>216</v>
      </c>
      <c r="Z17" s="265"/>
      <c r="AA17" s="264" t="s">
        <v>314</v>
      </c>
      <c r="AB17" s="296">
        <v>5</v>
      </c>
      <c r="AC17" s="264" t="s">
        <v>344</v>
      </c>
      <c r="AD17" s="264" t="s">
        <v>316</v>
      </c>
      <c r="AE17" s="312">
        <v>44</v>
      </c>
      <c r="AF17" s="12" t="s">
        <v>27</v>
      </c>
      <c r="AP17" s="1"/>
      <c r="AQ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</row>
    <row r="18" spans="1:84" ht="26.1" customHeight="1" x14ac:dyDescent="0.2">
      <c r="B18" s="305" t="s">
        <v>157</v>
      </c>
      <c r="C18" s="1" t="s">
        <v>314</v>
      </c>
      <c r="D18" s="325" t="s">
        <v>315</v>
      </c>
      <c r="E18" s="292"/>
      <c r="F18" s="264" t="s">
        <v>344</v>
      </c>
      <c r="G18" s="325"/>
      <c r="H18" s="325" t="s">
        <v>316</v>
      </c>
      <c r="I18" s="328"/>
      <c r="J18" s="292" t="s">
        <v>317</v>
      </c>
      <c r="K18" s="325"/>
      <c r="L18" s="292"/>
      <c r="M18" s="14" t="s">
        <v>356</v>
      </c>
      <c r="N18" s="292"/>
      <c r="O18" s="263" t="s">
        <v>349</v>
      </c>
      <c r="P18" s="292"/>
      <c r="Q18" s="298" t="s">
        <v>357</v>
      </c>
      <c r="R18" s="265"/>
      <c r="S18" s="301" t="s">
        <v>351</v>
      </c>
      <c r="T18" s="300"/>
      <c r="U18" s="264" t="s">
        <v>316</v>
      </c>
      <c r="V18" s="265"/>
      <c r="W18" s="264" t="s">
        <v>359</v>
      </c>
      <c r="X18" s="264"/>
      <c r="Y18" s="325" t="s">
        <v>105</v>
      </c>
      <c r="Z18" s="1"/>
      <c r="AA18" s="325" t="s">
        <v>318</v>
      </c>
      <c r="AB18" s="296">
        <v>2</v>
      </c>
      <c r="AC18" s="264" t="s">
        <v>344</v>
      </c>
      <c r="AD18" s="325" t="s">
        <v>316</v>
      </c>
      <c r="AE18" s="312">
        <v>30</v>
      </c>
      <c r="AF18" s="12" t="s">
        <v>29</v>
      </c>
      <c r="AQ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</row>
    <row r="19" spans="1:84" ht="26.1" customHeight="1" x14ac:dyDescent="0.2">
      <c r="B19" s="14" t="s">
        <v>159</v>
      </c>
      <c r="C19" s="1" t="s">
        <v>318</v>
      </c>
      <c r="D19" s="325" t="s">
        <v>319</v>
      </c>
      <c r="E19" s="292"/>
      <c r="F19" s="264" t="s">
        <v>344</v>
      </c>
      <c r="G19" s="325"/>
      <c r="H19" s="325" t="s">
        <v>316</v>
      </c>
      <c r="I19" s="328"/>
      <c r="J19" s="292" t="s">
        <v>320</v>
      </c>
      <c r="K19" s="325"/>
      <c r="L19" s="292"/>
      <c r="M19" s="14" t="s">
        <v>356</v>
      </c>
      <c r="N19" s="292"/>
      <c r="O19" s="263" t="s">
        <v>314</v>
      </c>
      <c r="P19" s="292"/>
      <c r="Q19" s="298" t="s">
        <v>357</v>
      </c>
      <c r="R19" s="265"/>
      <c r="S19" s="301" t="s">
        <v>351</v>
      </c>
      <c r="T19" s="300"/>
      <c r="U19" s="264" t="s">
        <v>316</v>
      </c>
      <c r="V19" s="265"/>
      <c r="W19" s="264" t="s">
        <v>358</v>
      </c>
      <c r="X19" s="264"/>
      <c r="Y19" s="325" t="s">
        <v>159</v>
      </c>
      <c r="Z19" s="1"/>
      <c r="AA19" s="325" t="s">
        <v>349</v>
      </c>
      <c r="AB19" s="296">
        <v>5</v>
      </c>
      <c r="AC19" s="325" t="s">
        <v>351</v>
      </c>
      <c r="AD19" s="325" t="s">
        <v>316</v>
      </c>
      <c r="AE19" s="312">
        <v>35</v>
      </c>
      <c r="AF19" s="12" t="s">
        <v>30</v>
      </c>
      <c r="AG19" s="1"/>
      <c r="AH19" s="1"/>
      <c r="AI19" s="1"/>
      <c r="AJ19" s="1"/>
      <c r="AK19" s="1"/>
      <c r="AL19" s="1"/>
      <c r="AM19" s="1"/>
      <c r="AN19" s="1"/>
      <c r="AP19" s="268"/>
      <c r="AQ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</row>
    <row r="20" spans="1:84" ht="26.1" customHeight="1" x14ac:dyDescent="0.2">
      <c r="B20" s="14" t="s">
        <v>321</v>
      </c>
      <c r="C20" s="1" t="s">
        <v>318</v>
      </c>
      <c r="D20" s="325" t="s">
        <v>319</v>
      </c>
      <c r="E20" s="292"/>
      <c r="F20" s="264" t="s">
        <v>344</v>
      </c>
      <c r="G20" s="325"/>
      <c r="H20" s="325" t="s">
        <v>316</v>
      </c>
      <c r="I20" s="328"/>
      <c r="J20" s="292" t="s">
        <v>320</v>
      </c>
      <c r="K20" s="325"/>
      <c r="L20" s="292"/>
      <c r="M20" s="14" t="s">
        <v>356</v>
      </c>
      <c r="N20" s="292"/>
      <c r="O20" s="263" t="s">
        <v>349</v>
      </c>
      <c r="P20" s="292"/>
      <c r="Q20" s="298" t="s">
        <v>357</v>
      </c>
      <c r="R20" s="265"/>
      <c r="S20" s="301" t="s">
        <v>351</v>
      </c>
      <c r="T20" s="300"/>
      <c r="U20" s="264" t="s">
        <v>316</v>
      </c>
      <c r="V20" s="265"/>
      <c r="W20" s="264" t="s">
        <v>359</v>
      </c>
      <c r="X20" s="264"/>
      <c r="Y20" s="325" t="s">
        <v>159</v>
      </c>
      <c r="Z20" s="1"/>
      <c r="AA20" s="325" t="s">
        <v>349</v>
      </c>
      <c r="AB20" s="296">
        <v>12</v>
      </c>
      <c r="AC20" s="264" t="s">
        <v>344</v>
      </c>
      <c r="AD20" s="325" t="s">
        <v>354</v>
      </c>
      <c r="AE20" s="312">
        <v>47</v>
      </c>
      <c r="AF20" s="12" t="s">
        <v>32</v>
      </c>
      <c r="AG20" s="1"/>
      <c r="AH20" s="1"/>
      <c r="AI20" s="1"/>
      <c r="AJ20" s="1"/>
      <c r="AK20" s="1"/>
      <c r="AL20" s="1"/>
      <c r="AM20" s="1"/>
      <c r="AN20" s="1"/>
      <c r="AP20" s="268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</row>
    <row r="21" spans="1:84" ht="26.1" customHeight="1" x14ac:dyDescent="0.2">
      <c r="B21" s="14" t="s">
        <v>321</v>
      </c>
      <c r="C21" s="1" t="s">
        <v>318</v>
      </c>
      <c r="D21" s="325" t="s">
        <v>319</v>
      </c>
      <c r="E21" s="292"/>
      <c r="F21" s="264" t="s">
        <v>344</v>
      </c>
      <c r="G21" s="325"/>
      <c r="H21" s="325" t="s">
        <v>316</v>
      </c>
      <c r="I21" s="328"/>
      <c r="J21" s="292" t="s">
        <v>320</v>
      </c>
      <c r="K21" s="325"/>
      <c r="L21" s="292"/>
      <c r="M21" s="292" t="s">
        <v>360</v>
      </c>
      <c r="N21" s="292"/>
      <c r="O21" s="263" t="s">
        <v>314</v>
      </c>
      <c r="P21" s="292"/>
      <c r="Q21" s="298" t="s">
        <v>361</v>
      </c>
      <c r="R21" s="265"/>
      <c r="S21" s="301" t="s">
        <v>332</v>
      </c>
      <c r="T21" s="300"/>
      <c r="U21" s="264" t="s">
        <v>362</v>
      </c>
      <c r="V21" s="265"/>
      <c r="W21" s="264" t="s">
        <v>363</v>
      </c>
      <c r="X21" s="264"/>
      <c r="Y21" s="325" t="s">
        <v>163</v>
      </c>
      <c r="Z21" s="1"/>
      <c r="AA21" s="325" t="s">
        <v>349</v>
      </c>
      <c r="AB21" s="296">
        <v>3</v>
      </c>
      <c r="AC21" s="325" t="s">
        <v>351</v>
      </c>
      <c r="AD21" s="325" t="s">
        <v>316</v>
      </c>
      <c r="AE21" s="312">
        <v>21</v>
      </c>
      <c r="AF21" s="1"/>
      <c r="AG21" s="1"/>
      <c r="AH21" s="1"/>
      <c r="AI21" s="1"/>
      <c r="AJ21" s="1"/>
      <c r="AK21" s="1"/>
      <c r="AL21" s="1"/>
      <c r="AM21" s="1"/>
      <c r="AN21" s="1"/>
      <c r="AP21" s="268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</row>
    <row r="22" spans="1:84" ht="26.1" customHeight="1" x14ac:dyDescent="0.2">
      <c r="A22" s="1"/>
      <c r="B22" s="305" t="s">
        <v>157</v>
      </c>
      <c r="C22" s="1" t="s">
        <v>349</v>
      </c>
      <c r="D22" s="342">
        <v>4</v>
      </c>
      <c r="E22" s="342"/>
      <c r="F22" s="325" t="s">
        <v>351</v>
      </c>
      <c r="G22" s="292"/>
      <c r="H22" s="325" t="s">
        <v>316</v>
      </c>
      <c r="I22" s="292"/>
      <c r="J22" s="341">
        <v>20</v>
      </c>
      <c r="K22" s="341"/>
      <c r="L22" s="292"/>
      <c r="M22" s="292" t="s">
        <v>321</v>
      </c>
      <c r="N22" s="325"/>
      <c r="O22" s="263" t="s">
        <v>349</v>
      </c>
      <c r="P22" s="325"/>
      <c r="Q22" s="323">
        <v>5</v>
      </c>
      <c r="R22" s="325"/>
      <c r="S22" s="325" t="s">
        <v>351</v>
      </c>
      <c r="T22" s="325"/>
      <c r="U22" s="325" t="s">
        <v>316</v>
      </c>
      <c r="V22" s="325"/>
      <c r="W22" s="312">
        <v>29</v>
      </c>
      <c r="X22" s="265"/>
      <c r="Y22" s="325" t="s">
        <v>163</v>
      </c>
      <c r="Z22" s="265"/>
      <c r="AA22" s="325" t="s">
        <v>318</v>
      </c>
      <c r="AB22" s="296">
        <v>2</v>
      </c>
      <c r="AC22" s="264" t="s">
        <v>344</v>
      </c>
      <c r="AD22" s="325" t="s">
        <v>316</v>
      </c>
      <c r="AE22" s="312">
        <v>22</v>
      </c>
      <c r="AF22" s="1"/>
      <c r="AG22" s="1"/>
      <c r="AH22" s="1"/>
      <c r="AI22" s="1"/>
      <c r="AJ22" s="1"/>
      <c r="AK22" s="1"/>
      <c r="AL22" s="1"/>
      <c r="AM22" s="1"/>
      <c r="AN22" s="1"/>
      <c r="AP22" s="268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</row>
    <row r="23" spans="1:84" ht="26.1" customHeight="1" x14ac:dyDescent="0.2">
      <c r="A23" s="1"/>
      <c r="B23" s="14" t="s">
        <v>157</v>
      </c>
      <c r="C23" s="1" t="s">
        <v>349</v>
      </c>
      <c r="D23" s="342">
        <v>4</v>
      </c>
      <c r="E23" s="342"/>
      <c r="F23" s="325" t="s">
        <v>351</v>
      </c>
      <c r="G23" s="292"/>
      <c r="H23" s="325" t="s">
        <v>316</v>
      </c>
      <c r="I23" s="292"/>
      <c r="J23" s="341">
        <v>20</v>
      </c>
      <c r="K23" s="341"/>
      <c r="L23" s="292"/>
      <c r="M23" s="14" t="s">
        <v>321</v>
      </c>
      <c r="N23" s="292"/>
      <c r="O23" s="308" t="s">
        <v>318</v>
      </c>
      <c r="P23" s="292"/>
      <c r="Q23" s="323">
        <v>2</v>
      </c>
      <c r="R23" s="292"/>
      <c r="S23" s="264" t="s">
        <v>344</v>
      </c>
      <c r="T23" s="325"/>
      <c r="U23" s="325" t="s">
        <v>316</v>
      </c>
      <c r="V23" s="325"/>
      <c r="W23" s="326">
        <v>20</v>
      </c>
      <c r="X23" s="265"/>
      <c r="Y23" s="325"/>
      <c r="Z23" s="265"/>
      <c r="AA23" s="325"/>
      <c r="AB23" s="296"/>
      <c r="AC23" s="325"/>
      <c r="AD23" s="325"/>
      <c r="AE23" s="312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268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</row>
    <row r="24" spans="1:84" ht="26.1" customHeight="1" x14ac:dyDescent="0.2">
      <c r="A24" s="1"/>
      <c r="M24" s="292"/>
      <c r="N24" s="286"/>
      <c r="O24" s="286"/>
      <c r="P24" s="286"/>
      <c r="Q24" s="306"/>
      <c r="R24" s="286"/>
      <c r="S24" s="286"/>
      <c r="T24" s="286"/>
      <c r="U24" s="286"/>
      <c r="V24" s="286"/>
      <c r="W24" s="307"/>
      <c r="X24" s="265"/>
      <c r="Y24" s="286"/>
      <c r="Z24" s="265"/>
      <c r="AA24" s="286"/>
      <c r="AB24" s="306"/>
      <c r="AC24" s="286"/>
      <c r="AD24" s="286"/>
      <c r="AE24" s="307"/>
      <c r="AF24" s="286"/>
      <c r="AH24" s="286"/>
      <c r="AJ24" s="286"/>
      <c r="AL24" s="268"/>
      <c r="AM24" s="268"/>
      <c r="AN24" s="268"/>
      <c r="AO24" s="268"/>
      <c r="AP24" s="268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</row>
    <row r="25" spans="1:84" ht="26.1" customHeight="1" thickBot="1" x14ac:dyDescent="0.25">
      <c r="A25" s="1"/>
      <c r="B25" s="13" t="s">
        <v>10</v>
      </c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249"/>
      <c r="AC25" s="249"/>
      <c r="AD25" s="249"/>
      <c r="AE25" s="313"/>
      <c r="AG25" s="1"/>
      <c r="AH25" s="1"/>
      <c r="AK25" s="268"/>
      <c r="AL25" s="268"/>
      <c r="AM25" s="268"/>
      <c r="AN25" s="268"/>
      <c r="AO25" s="268"/>
      <c r="AP25" s="268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</row>
    <row r="26" spans="1:84" ht="26.1" customHeight="1" x14ac:dyDescent="0.2">
      <c r="A26" s="1"/>
      <c r="B26" s="17" t="s">
        <v>13</v>
      </c>
      <c r="C26" s="18" t="s">
        <v>14</v>
      </c>
      <c r="D26" s="19"/>
      <c r="E26" s="17" t="s">
        <v>15</v>
      </c>
      <c r="F26" s="19"/>
      <c r="G26" s="17" t="s">
        <v>16</v>
      </c>
      <c r="H26" s="19"/>
      <c r="I26" s="17" t="s">
        <v>17</v>
      </c>
      <c r="J26" s="19"/>
      <c r="K26" s="17" t="s">
        <v>18</v>
      </c>
      <c r="L26" s="19"/>
      <c r="M26" s="17" t="s">
        <v>19</v>
      </c>
      <c r="N26" s="19"/>
      <c r="O26" s="17" t="s">
        <v>20</v>
      </c>
      <c r="P26" s="19"/>
      <c r="Q26" s="17" t="s">
        <v>21</v>
      </c>
      <c r="R26" s="19"/>
      <c r="S26" s="17" t="s">
        <v>22</v>
      </c>
      <c r="T26" s="19"/>
      <c r="U26" s="17" t="s">
        <v>23</v>
      </c>
      <c r="V26" s="19"/>
      <c r="W26" s="17" t="s">
        <v>24</v>
      </c>
      <c r="X26" s="19"/>
      <c r="Y26" s="17" t="s">
        <v>25</v>
      </c>
      <c r="Z26" s="19"/>
      <c r="AA26" s="18" t="s">
        <v>26</v>
      </c>
      <c r="AB26" s="329"/>
      <c r="AC26" s="329"/>
      <c r="AD26" s="329"/>
      <c r="AE26" s="330"/>
      <c r="AG26" s="1"/>
      <c r="AH26" s="1"/>
      <c r="AK26" s="268"/>
      <c r="AL26" s="268"/>
      <c r="AM26" s="268"/>
      <c r="AN26" s="268"/>
      <c r="AO26" s="268"/>
      <c r="AP26" s="268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</row>
    <row r="27" spans="1:84" ht="26.1" customHeight="1" thickBot="1" x14ac:dyDescent="0.25">
      <c r="A27" s="1"/>
      <c r="B27" s="20" t="s">
        <v>28</v>
      </c>
      <c r="C27" s="21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3"/>
      <c r="AA27" s="21"/>
      <c r="AB27" s="331"/>
      <c r="AC27" s="331"/>
      <c r="AD27" s="331"/>
      <c r="AE27" s="332"/>
      <c r="AG27" s="1"/>
      <c r="AH27" s="1"/>
      <c r="AK27" s="268"/>
      <c r="AL27" s="268"/>
      <c r="AM27" s="268"/>
      <c r="AN27" s="268"/>
      <c r="AO27" s="268"/>
      <c r="AP27" s="268"/>
      <c r="CA27" s="15"/>
      <c r="CB27" s="15"/>
      <c r="CC27" s="15"/>
      <c r="CD27" s="15"/>
      <c r="CE27" s="15"/>
      <c r="CF27" s="15"/>
    </row>
    <row r="28" spans="1:84" ht="26.1" customHeight="1" x14ac:dyDescent="0.2">
      <c r="A28" s="1"/>
      <c r="B28" s="24" t="s">
        <v>31</v>
      </c>
      <c r="C28" s="25">
        <v>823</v>
      </c>
      <c r="D28" s="26"/>
      <c r="E28" s="27">
        <v>547</v>
      </c>
      <c r="F28" s="26"/>
      <c r="G28" s="27">
        <v>689</v>
      </c>
      <c r="H28" s="26"/>
      <c r="I28" s="27">
        <v>972</v>
      </c>
      <c r="J28" s="26"/>
      <c r="K28" s="28">
        <v>885</v>
      </c>
      <c r="L28" s="26"/>
      <c r="M28" s="27">
        <v>1026</v>
      </c>
      <c r="N28" s="26"/>
      <c r="O28" s="27">
        <v>904</v>
      </c>
      <c r="P28" s="26"/>
      <c r="Q28" s="27">
        <v>817</v>
      </c>
      <c r="R28" s="26"/>
      <c r="S28" s="27">
        <v>1065</v>
      </c>
      <c r="T28" s="26"/>
      <c r="U28" s="27">
        <v>1385</v>
      </c>
      <c r="V28" s="26"/>
      <c r="W28" s="27">
        <v>1256</v>
      </c>
      <c r="X28" s="26"/>
      <c r="Y28" s="27">
        <v>984</v>
      </c>
      <c r="Z28" s="26"/>
      <c r="AA28" s="25">
        <f>SUM(C28:Y28)</f>
        <v>11353</v>
      </c>
      <c r="AB28" s="255"/>
      <c r="AC28" s="255"/>
      <c r="AD28" s="255"/>
      <c r="AE28" s="314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CA28" s="15"/>
      <c r="CB28" s="15"/>
      <c r="CC28" s="15"/>
      <c r="CD28" s="15"/>
      <c r="CE28" s="15"/>
      <c r="CF28" s="15"/>
    </row>
    <row r="29" spans="1:84" ht="26.1" customHeight="1" x14ac:dyDescent="0.2">
      <c r="A29" s="1"/>
      <c r="B29" s="24" t="s">
        <v>33</v>
      </c>
      <c r="C29" s="25">
        <v>854</v>
      </c>
      <c r="D29" s="26"/>
      <c r="E29" s="27">
        <v>1128</v>
      </c>
      <c r="F29" s="26"/>
      <c r="G29" s="27">
        <v>1145</v>
      </c>
      <c r="H29" s="26"/>
      <c r="I29" s="27">
        <v>1144</v>
      </c>
      <c r="J29" s="26"/>
      <c r="K29" s="267">
        <v>983</v>
      </c>
      <c r="L29" s="26"/>
      <c r="M29" s="27">
        <v>1506</v>
      </c>
      <c r="N29" s="26"/>
      <c r="O29" s="255">
        <v>2034</v>
      </c>
      <c r="P29" s="26"/>
      <c r="Q29" s="27">
        <v>1281</v>
      </c>
      <c r="R29" s="26"/>
      <c r="S29" s="27">
        <v>1194</v>
      </c>
      <c r="T29" s="26"/>
      <c r="U29" s="27">
        <v>1176</v>
      </c>
      <c r="V29" s="26"/>
      <c r="W29" s="27">
        <v>1356</v>
      </c>
      <c r="X29" s="26"/>
      <c r="Y29" s="27">
        <v>1432</v>
      </c>
      <c r="Z29" s="26"/>
      <c r="AA29" s="25">
        <f>SUM(C29:Y29)</f>
        <v>15233</v>
      </c>
      <c r="AB29" s="255"/>
      <c r="AC29" s="255"/>
      <c r="AD29" s="255"/>
      <c r="AE29" s="314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CA29" s="15"/>
      <c r="CB29" s="15"/>
      <c r="CC29" s="15"/>
      <c r="CD29" s="15"/>
      <c r="CE29" s="15"/>
      <c r="CF29" s="15"/>
    </row>
    <row r="30" spans="1:84" ht="26.1" customHeight="1" x14ac:dyDescent="0.2">
      <c r="A30" s="1"/>
      <c r="B30" s="29" t="s">
        <v>286</v>
      </c>
      <c r="C30" s="30">
        <v>1014</v>
      </c>
      <c r="D30" s="31"/>
      <c r="E30" s="32">
        <v>1631</v>
      </c>
      <c r="F30" s="31"/>
      <c r="G30" s="32">
        <v>1203</v>
      </c>
      <c r="H30" s="31"/>
      <c r="I30" s="32">
        <v>927</v>
      </c>
      <c r="J30" s="31"/>
      <c r="K30" s="266">
        <f>SUM(K43:K46)</f>
        <v>1148</v>
      </c>
      <c r="L30" s="31"/>
      <c r="M30" s="32">
        <v>1477</v>
      </c>
      <c r="N30" s="31"/>
      <c r="O30" s="287">
        <f>SUM(O43:O46)</f>
        <v>1647</v>
      </c>
      <c r="P30" s="31"/>
      <c r="Q30" s="32">
        <v>1100</v>
      </c>
      <c r="R30" s="31"/>
      <c r="S30" s="32">
        <f>S47</f>
        <v>1050</v>
      </c>
      <c r="T30" s="31"/>
      <c r="U30" s="32">
        <v>1178</v>
      </c>
      <c r="V30" s="31"/>
      <c r="W30" s="32">
        <v>1342</v>
      </c>
      <c r="X30" s="31"/>
      <c r="Y30" s="32">
        <v>1448</v>
      </c>
      <c r="Z30" s="31"/>
      <c r="AA30" s="335">
        <f>SUM(C30:Y30)</f>
        <v>15165</v>
      </c>
      <c r="AB30" s="255"/>
      <c r="AC30" s="255"/>
      <c r="AD30" s="255"/>
      <c r="AE30" s="314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5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</row>
    <row r="31" spans="1:84" ht="26.1" customHeight="1" thickBot="1" x14ac:dyDescent="0.3">
      <c r="A31" s="1"/>
      <c r="B31" s="33" t="s">
        <v>287</v>
      </c>
      <c r="C31" s="34">
        <f>C30/C29</f>
        <v>1.1873536299765808</v>
      </c>
      <c r="D31" s="35"/>
      <c r="E31" s="36">
        <f>IF(E30="","",(C30+E30)/(C29+E29))</f>
        <v>1.3345105953582239</v>
      </c>
      <c r="F31" s="37"/>
      <c r="G31" s="36">
        <f>IF(G30="","",SUM(C30:G30)/SUM(C29:G29))</f>
        <v>1.2305724336424688</v>
      </c>
      <c r="H31" s="38"/>
      <c r="I31" s="36">
        <f>IF(I30="","",SUM(C30:I30)/SUM(C29:I29))</f>
        <v>1.1180051510184967</v>
      </c>
      <c r="J31" s="38"/>
      <c r="K31" s="39">
        <f>IF(K30="","",SUM(C30:K30)/SUM(C29:K29))</f>
        <v>1.1273315569090216</v>
      </c>
      <c r="L31" s="38"/>
      <c r="M31" s="40">
        <f>IF(M30="","",SUM(C30:M30)/SUM(C29:M29))</f>
        <v>1.0946745562130178</v>
      </c>
      <c r="N31" s="38"/>
      <c r="O31" s="40">
        <f>IF(O30="","",SUM(C30:O30)/SUM(C29:O29))</f>
        <v>1.0287696156470321</v>
      </c>
      <c r="P31" s="38"/>
      <c r="Q31" s="36">
        <f>IF(Q30="","",SUM(C30:Q30)/SUM(C29:Q29))</f>
        <v>1.0071464019851117</v>
      </c>
      <c r="R31" s="38"/>
      <c r="S31" s="36">
        <f>IF(S30="","",SUM(C30:S30)/SUM(C29:S29))</f>
        <v>0.9936107906646553</v>
      </c>
      <c r="T31" s="38"/>
      <c r="U31" s="36">
        <f>IF(U30="","",SUM(C30:U30)/SUM(C29:U29))</f>
        <v>0.99437525110486136</v>
      </c>
      <c r="V31" s="38"/>
      <c r="W31" s="36">
        <f>IF(W30="","",SUM(C30:W30)/SUM(C29:W29))</f>
        <v>0.99391348453010653</v>
      </c>
      <c r="X31" s="38"/>
      <c r="Y31" s="36">
        <f>IF(Y30="","",SUM(C30:Y30)/SUM(C29:Y29))</f>
        <v>0.99553600735245851</v>
      </c>
      <c r="Z31" s="38"/>
      <c r="AA31" s="41">
        <f>AA30/AA29</f>
        <v>0.99553600735245851</v>
      </c>
      <c r="AB31" s="303"/>
      <c r="AC31" s="303"/>
      <c r="AD31" s="11" t="s">
        <v>34</v>
      </c>
      <c r="AE31" s="315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</row>
    <row r="32" spans="1:84" ht="26.1" customHeight="1" x14ac:dyDescent="0.2">
      <c r="A32" s="1"/>
      <c r="B32" s="1"/>
      <c r="C32" s="250" t="s">
        <v>35</v>
      </c>
      <c r="D32" s="251"/>
      <c r="E32" s="250" t="s">
        <v>36</v>
      </c>
      <c r="F32" s="251"/>
      <c r="G32" s="250" t="s">
        <v>37</v>
      </c>
      <c r="H32" s="252"/>
      <c r="I32" s="250" t="s">
        <v>35</v>
      </c>
      <c r="J32" s="251"/>
      <c r="K32" s="250" t="s">
        <v>36</v>
      </c>
      <c r="L32" s="251"/>
      <c r="M32" s="250" t="s">
        <v>37</v>
      </c>
      <c r="N32" s="252"/>
      <c r="O32" s="250" t="s">
        <v>35</v>
      </c>
      <c r="P32" s="251"/>
      <c r="Q32" s="250" t="s">
        <v>36</v>
      </c>
      <c r="R32" s="251"/>
      <c r="S32" s="250" t="s">
        <v>37</v>
      </c>
      <c r="T32" s="252"/>
      <c r="U32" s="250" t="s">
        <v>35</v>
      </c>
      <c r="V32" s="251"/>
      <c r="W32" s="250" t="s">
        <v>36</v>
      </c>
      <c r="X32" s="251"/>
      <c r="Y32" s="250" t="s">
        <v>37</v>
      </c>
      <c r="Z32" s="1"/>
      <c r="AA32" s="1"/>
      <c r="AB32" s="1"/>
      <c r="AC32" s="1"/>
      <c r="AD32" s="1" t="s">
        <v>38</v>
      </c>
      <c r="AE32" s="308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</row>
    <row r="33" spans="1:77" ht="26.1" customHeight="1" x14ac:dyDescent="0.2">
      <c r="A33" s="1"/>
      <c r="B33" s="1"/>
      <c r="C33" s="1" t="s">
        <v>39</v>
      </c>
      <c r="D33" s="292"/>
      <c r="E33" s="256">
        <v>20799</v>
      </c>
      <c r="F33" s="1"/>
      <c r="G33" s="254"/>
      <c r="H33" s="292"/>
      <c r="I33" s="1" t="s">
        <v>40</v>
      </c>
      <c r="J33" s="1"/>
      <c r="K33" s="253">
        <v>17590</v>
      </c>
      <c r="L33" s="1"/>
      <c r="M33" s="254">
        <f>+K33/E38</f>
        <v>0.91462146422628954</v>
      </c>
      <c r="N33" s="1"/>
      <c r="O33" s="1" t="s">
        <v>41</v>
      </c>
      <c r="P33" s="1"/>
      <c r="Q33" s="253">
        <v>13481</v>
      </c>
      <c r="R33" s="1"/>
      <c r="S33" s="254">
        <f>+Q33/K38</f>
        <v>0.98107852412488172</v>
      </c>
      <c r="T33" s="1"/>
      <c r="U33" s="1" t="s">
        <v>42</v>
      </c>
      <c r="V33" s="292"/>
      <c r="W33" s="253">
        <v>9342</v>
      </c>
      <c r="X33" s="292"/>
      <c r="Y33" s="254">
        <f>+W33/Q38</f>
        <v>0.96738117427772596</v>
      </c>
      <c r="Z33" s="1"/>
      <c r="AA33" s="1"/>
      <c r="AB33" s="1"/>
      <c r="AC33" s="1"/>
      <c r="AD33" s="1"/>
      <c r="AE33" s="308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</row>
    <row r="34" spans="1:77" ht="26.1" customHeight="1" x14ac:dyDescent="0.2">
      <c r="A34" s="1"/>
      <c r="B34" s="1"/>
      <c r="C34" s="1" t="s">
        <v>43</v>
      </c>
      <c r="D34" s="292"/>
      <c r="E34" s="253">
        <v>21952</v>
      </c>
      <c r="F34" s="1"/>
      <c r="G34" s="254">
        <f>+E33/E34</f>
        <v>0.9474763119533528</v>
      </c>
      <c r="H34" s="292"/>
      <c r="I34" s="1" t="s">
        <v>44</v>
      </c>
      <c r="J34" s="1"/>
      <c r="K34" s="253">
        <v>16499</v>
      </c>
      <c r="L34" s="1"/>
      <c r="M34" s="254">
        <f>+K34/K33</f>
        <v>0.93797612279704379</v>
      </c>
      <c r="N34" s="1"/>
      <c r="O34" s="1" t="s">
        <v>45</v>
      </c>
      <c r="P34" s="292"/>
      <c r="Q34" s="253">
        <v>12858</v>
      </c>
      <c r="R34" s="1"/>
      <c r="S34" s="254">
        <f>+Q34/Q33</f>
        <v>0.95378681106742824</v>
      </c>
      <c r="T34" s="1"/>
      <c r="U34" s="1" t="s">
        <v>46</v>
      </c>
      <c r="V34" s="292"/>
      <c r="W34" s="253">
        <v>7826</v>
      </c>
      <c r="X34" s="292"/>
      <c r="Y34" s="254">
        <f>+W34/W33</f>
        <v>0.83772211517876261</v>
      </c>
      <c r="Z34" s="1"/>
      <c r="AA34" s="1"/>
      <c r="AB34" s="1"/>
      <c r="AC34" s="1"/>
      <c r="AD34" s="1"/>
      <c r="AE34" s="308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</row>
    <row r="35" spans="1:77" ht="26.1" customHeight="1" x14ac:dyDescent="0.2">
      <c r="A35" s="1"/>
      <c r="B35" s="42"/>
      <c r="C35" s="1" t="s">
        <v>47</v>
      </c>
      <c r="D35" s="292"/>
      <c r="E35" s="253">
        <v>23322</v>
      </c>
      <c r="F35" s="1"/>
      <c r="G35" s="254">
        <f>+E34/E35</f>
        <v>0.94125718205985764</v>
      </c>
      <c r="H35" s="292"/>
      <c r="I35" s="1" t="s">
        <v>48</v>
      </c>
      <c r="J35" s="1"/>
      <c r="K35" s="253">
        <v>15828</v>
      </c>
      <c r="L35" s="1"/>
      <c r="M35" s="254">
        <f>+K35/K34</f>
        <v>0.95933086853748717</v>
      </c>
      <c r="N35" s="1"/>
      <c r="O35" s="1" t="s">
        <v>49</v>
      </c>
      <c r="P35" s="292"/>
      <c r="Q35" s="253">
        <v>13076</v>
      </c>
      <c r="R35" s="292"/>
      <c r="S35" s="254">
        <f>+Q35/Q34</f>
        <v>1.0169544252605383</v>
      </c>
      <c r="T35" s="1"/>
      <c r="U35" s="1" t="s">
        <v>50</v>
      </c>
      <c r="V35" s="292"/>
      <c r="W35" s="253">
        <v>11353</v>
      </c>
      <c r="X35" s="292"/>
      <c r="Y35" s="254">
        <f>+W35/W34</f>
        <v>1.4506772297469972</v>
      </c>
      <c r="Z35" s="1"/>
      <c r="AA35" s="1"/>
      <c r="AB35" s="1"/>
      <c r="AC35" s="1"/>
      <c r="AD35" s="1"/>
      <c r="AE35" s="308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</row>
    <row r="36" spans="1:77" ht="26.1" customHeight="1" x14ac:dyDescent="0.2">
      <c r="A36" s="1"/>
      <c r="C36" s="1" t="s">
        <v>51</v>
      </c>
      <c r="D36" s="1"/>
      <c r="E36" s="253">
        <v>19675</v>
      </c>
      <c r="F36" s="1"/>
      <c r="G36" s="254">
        <f>+E35/E36</f>
        <v>1.1853621346886913</v>
      </c>
      <c r="H36" s="292"/>
      <c r="I36" s="1" t="s">
        <v>52</v>
      </c>
      <c r="J36" s="1"/>
      <c r="K36" s="253">
        <v>15010</v>
      </c>
      <c r="L36" s="1"/>
      <c r="M36" s="254">
        <f>+K36/K35</f>
        <v>0.94831943391458173</v>
      </c>
      <c r="N36" s="1"/>
      <c r="O36" s="1" t="s">
        <v>53</v>
      </c>
      <c r="P36" s="292"/>
      <c r="Q36" s="253">
        <v>11721</v>
      </c>
      <c r="R36" s="292"/>
      <c r="S36" s="254">
        <f>+Q36/Q35</f>
        <v>0.89637503823799325</v>
      </c>
      <c r="T36" s="1"/>
      <c r="U36" s="1" t="s">
        <v>285</v>
      </c>
      <c r="V36" s="292"/>
      <c r="W36" s="253">
        <v>15233</v>
      </c>
      <c r="X36" s="292"/>
      <c r="Y36" s="254">
        <f>+W36/W35</f>
        <v>1.3417598872544703</v>
      </c>
      <c r="Z36" s="1"/>
      <c r="AA36" s="1"/>
      <c r="AB36" s="1"/>
      <c r="AC36" s="1"/>
      <c r="AD36" s="1"/>
      <c r="AE36" s="308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</row>
    <row r="37" spans="1:77" ht="26.1" customHeight="1" x14ac:dyDescent="0.2">
      <c r="A37" s="1"/>
      <c r="C37" s="1" t="s">
        <v>54</v>
      </c>
      <c r="D37" s="1"/>
      <c r="E37" s="253">
        <v>23884</v>
      </c>
      <c r="F37" s="1"/>
      <c r="G37" s="254">
        <f>+E36/E37</f>
        <v>0.82377323731368279</v>
      </c>
      <c r="H37" s="292"/>
      <c r="I37" s="1" t="s">
        <v>55</v>
      </c>
      <c r="J37" s="1"/>
      <c r="K37" s="253">
        <v>14322</v>
      </c>
      <c r="L37" s="1"/>
      <c r="M37" s="254">
        <f>+K37/K36</f>
        <v>0.95416389073950703</v>
      </c>
      <c r="N37" s="292"/>
      <c r="O37" s="1" t="s">
        <v>56</v>
      </c>
      <c r="P37" s="292"/>
      <c r="Q37" s="253">
        <v>11853</v>
      </c>
      <c r="R37" s="292"/>
      <c r="S37" s="254">
        <f>+Q37/Q36</f>
        <v>1.0112618377271563</v>
      </c>
      <c r="T37" s="292"/>
      <c r="U37" s="1" t="s">
        <v>322</v>
      </c>
      <c r="V37" s="292"/>
      <c r="W37" s="255">
        <v>15165</v>
      </c>
      <c r="X37" s="292"/>
      <c r="Y37" s="254">
        <f>AA31</f>
        <v>0.99553600735245851</v>
      </c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</row>
    <row r="38" spans="1:77" ht="26.1" customHeight="1" x14ac:dyDescent="0.2">
      <c r="A38" s="1"/>
      <c r="C38" s="1" t="s">
        <v>57</v>
      </c>
      <c r="D38" s="1"/>
      <c r="E38" s="253">
        <v>19232</v>
      </c>
      <c r="F38" s="1"/>
      <c r="G38" s="254">
        <f>+E38/E37</f>
        <v>0.80522525540110534</v>
      </c>
      <c r="H38" s="292"/>
      <c r="I38" s="1" t="s">
        <v>58</v>
      </c>
      <c r="J38" s="1"/>
      <c r="K38" s="253">
        <v>13741</v>
      </c>
      <c r="L38" s="1"/>
      <c r="M38" s="254">
        <f>+K38/K37</f>
        <v>0.9594330400782014</v>
      </c>
      <c r="N38" s="292"/>
      <c r="O38" s="1" t="s">
        <v>59</v>
      </c>
      <c r="P38" s="292"/>
      <c r="Q38" s="253">
        <v>9657</v>
      </c>
      <c r="R38" s="292"/>
      <c r="S38" s="254">
        <f>+Q38/Q37</f>
        <v>0.81473044798785121</v>
      </c>
      <c r="T38" s="292"/>
      <c r="U38" s="1"/>
      <c r="V38" s="292"/>
      <c r="W38" s="253"/>
      <c r="X38" s="292"/>
      <c r="Y38" s="254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</row>
    <row r="39" spans="1:77" ht="26.1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292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308"/>
      <c r="AF39" s="1"/>
      <c r="AG39" s="1"/>
      <c r="AH39" s="1"/>
      <c r="AI39" s="1" t="s">
        <v>60</v>
      </c>
      <c r="AJ39" s="1" t="s">
        <v>61</v>
      </c>
      <c r="AK39" s="1" t="s">
        <v>62</v>
      </c>
      <c r="AL39" s="1" t="s">
        <v>63</v>
      </c>
      <c r="AM39" s="1" t="s">
        <v>64</v>
      </c>
      <c r="AN39" s="1" t="s">
        <v>65</v>
      </c>
      <c r="AO39" s="1" t="s">
        <v>66</v>
      </c>
      <c r="AP39" s="1" t="s">
        <v>67</v>
      </c>
      <c r="AQ39" s="1" t="s">
        <v>68</v>
      </c>
      <c r="AR39" s="1" t="s">
        <v>69</v>
      </c>
      <c r="AS39" s="1" t="s">
        <v>70</v>
      </c>
      <c r="AT39" s="1" t="s">
        <v>71</v>
      </c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</row>
    <row r="40" spans="1:77" ht="26.1" customHeight="1" x14ac:dyDescent="0.2">
      <c r="A40" s="1"/>
      <c r="B40" s="13" t="s">
        <v>284</v>
      </c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308"/>
      <c r="AF40" s="1"/>
      <c r="AG40" s="1"/>
      <c r="AH40" s="1" t="s">
        <v>72</v>
      </c>
      <c r="AI40" s="15">
        <v>727</v>
      </c>
      <c r="AJ40" s="15">
        <v>776</v>
      </c>
      <c r="AK40" s="15">
        <v>719</v>
      </c>
      <c r="AL40" s="15">
        <v>613</v>
      </c>
      <c r="AM40" s="43">
        <v>807</v>
      </c>
      <c r="AN40" s="15">
        <v>885</v>
      </c>
      <c r="AO40" s="15">
        <v>790</v>
      </c>
      <c r="AP40" s="15">
        <v>668</v>
      </c>
      <c r="AQ40" s="15">
        <v>778</v>
      </c>
      <c r="AR40" s="15">
        <v>813</v>
      </c>
      <c r="AS40" s="15">
        <v>968</v>
      </c>
      <c r="AT40" s="15">
        <v>798</v>
      </c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</row>
    <row r="41" spans="1:77" ht="26.1" customHeight="1" x14ac:dyDescent="0.2">
      <c r="A41" s="1"/>
      <c r="B41" s="1"/>
      <c r="C41" s="1" t="s">
        <v>288</v>
      </c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308"/>
      <c r="AF41" s="1"/>
      <c r="AG41" s="1"/>
      <c r="AH41" s="1" t="s">
        <v>73</v>
      </c>
      <c r="AI41" s="15">
        <v>676</v>
      </c>
      <c r="AJ41" s="15">
        <v>548</v>
      </c>
      <c r="AK41" s="15">
        <v>568</v>
      </c>
      <c r="AL41" s="15">
        <v>433</v>
      </c>
      <c r="AM41" s="43">
        <v>487</v>
      </c>
      <c r="AN41" s="15">
        <v>512</v>
      </c>
      <c r="AO41" s="15">
        <v>638</v>
      </c>
      <c r="AP41" s="15">
        <v>1064</v>
      </c>
      <c r="AQ41" s="15">
        <v>604</v>
      </c>
      <c r="AR41" s="15">
        <v>729</v>
      </c>
      <c r="AS41" s="15">
        <v>873</v>
      </c>
      <c r="AT41" s="15">
        <v>694</v>
      </c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</row>
    <row r="42" spans="1:77" ht="26.1" customHeight="1" x14ac:dyDescent="0.2">
      <c r="A42" s="1"/>
      <c r="B42" s="44" t="s">
        <v>74</v>
      </c>
      <c r="C42" s="45" t="s">
        <v>14</v>
      </c>
      <c r="D42" s="46"/>
      <c r="E42" s="45" t="s">
        <v>15</v>
      </c>
      <c r="F42" s="46"/>
      <c r="G42" s="45" t="s">
        <v>16</v>
      </c>
      <c r="H42" s="46"/>
      <c r="I42" s="45" t="s">
        <v>17</v>
      </c>
      <c r="J42" s="46"/>
      <c r="K42" s="45" t="s">
        <v>18</v>
      </c>
      <c r="L42" s="46"/>
      <c r="M42" s="45" t="s">
        <v>19</v>
      </c>
      <c r="N42" s="46"/>
      <c r="O42" s="45" t="s">
        <v>20</v>
      </c>
      <c r="P42" s="46"/>
      <c r="Q42" s="45" t="s">
        <v>21</v>
      </c>
      <c r="R42" s="46"/>
      <c r="S42" s="45" t="s">
        <v>22</v>
      </c>
      <c r="T42" s="46"/>
      <c r="U42" s="47" t="s">
        <v>23</v>
      </c>
      <c r="V42" s="48"/>
      <c r="W42" s="47" t="s">
        <v>24</v>
      </c>
      <c r="X42" s="48"/>
      <c r="Y42" s="47" t="s">
        <v>25</v>
      </c>
      <c r="Z42" s="46"/>
      <c r="AA42" s="320" t="s">
        <v>26</v>
      </c>
      <c r="AB42" s="304"/>
      <c r="AC42" s="304"/>
      <c r="AD42" s="304"/>
      <c r="AE42" s="317"/>
      <c r="AF42" s="1"/>
      <c r="AG42" s="1"/>
      <c r="AH42" s="1" t="s">
        <v>75</v>
      </c>
      <c r="AI42" s="15">
        <v>823</v>
      </c>
      <c r="AJ42" s="15">
        <v>547</v>
      </c>
      <c r="AK42" s="15">
        <v>689</v>
      </c>
      <c r="AL42" s="15">
        <v>972</v>
      </c>
      <c r="AM42" s="43">
        <v>885</v>
      </c>
      <c r="AN42" s="15">
        <v>1026</v>
      </c>
      <c r="AO42" s="15">
        <v>904</v>
      </c>
      <c r="AP42" s="15">
        <v>817</v>
      </c>
      <c r="AQ42" s="15">
        <v>1065</v>
      </c>
      <c r="AR42" s="15">
        <v>1385</v>
      </c>
      <c r="AS42" s="15">
        <v>1256</v>
      </c>
      <c r="AT42" s="15">
        <v>984</v>
      </c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</row>
    <row r="43" spans="1:77" ht="26.1" customHeight="1" x14ac:dyDescent="0.2">
      <c r="A43" s="1"/>
      <c r="B43" s="49" t="s">
        <v>76</v>
      </c>
      <c r="C43" s="50">
        <v>605</v>
      </c>
      <c r="D43" s="15"/>
      <c r="E43" s="50">
        <v>659</v>
      </c>
      <c r="F43" s="15"/>
      <c r="G43" s="50">
        <v>587</v>
      </c>
      <c r="H43" s="15"/>
      <c r="I43" s="50">
        <v>548</v>
      </c>
      <c r="J43" s="15"/>
      <c r="K43" s="51">
        <v>627</v>
      </c>
      <c r="L43" s="15"/>
      <c r="M43" s="50">
        <v>762</v>
      </c>
      <c r="N43" s="15"/>
      <c r="O43" s="50">
        <v>573</v>
      </c>
      <c r="P43" s="15"/>
      <c r="Q43" s="50">
        <v>583</v>
      </c>
      <c r="R43" s="15"/>
      <c r="S43" s="50">
        <v>608</v>
      </c>
      <c r="T43" s="15"/>
      <c r="U43" s="50">
        <v>554</v>
      </c>
      <c r="V43" s="15"/>
      <c r="W43" s="50">
        <v>741</v>
      </c>
      <c r="X43" s="15"/>
      <c r="Y43" s="50">
        <v>680</v>
      </c>
      <c r="Z43" s="1"/>
      <c r="AA43" s="321">
        <f>SUM(C43:Z43)</f>
        <v>7527</v>
      </c>
      <c r="AB43" s="255"/>
      <c r="AC43" s="255"/>
      <c r="AD43" s="255"/>
      <c r="AE43" s="314"/>
      <c r="AF43" s="1"/>
      <c r="AG43" s="1"/>
      <c r="AH43" s="1" t="s">
        <v>77</v>
      </c>
      <c r="AI43" s="1">
        <v>854</v>
      </c>
      <c r="AJ43" s="1">
        <v>1128</v>
      </c>
      <c r="AK43" s="1">
        <v>1145</v>
      </c>
      <c r="AL43" s="1">
        <v>1144</v>
      </c>
      <c r="AM43" s="1">
        <v>983</v>
      </c>
      <c r="AN43" s="1">
        <v>1506</v>
      </c>
      <c r="AO43" s="1">
        <v>2034</v>
      </c>
      <c r="AP43" s="1">
        <v>1281</v>
      </c>
      <c r="AQ43" s="1">
        <v>1194</v>
      </c>
      <c r="AR43" s="1">
        <v>1176</v>
      </c>
      <c r="AS43" s="1">
        <v>1356</v>
      </c>
      <c r="AT43" s="1">
        <v>1432</v>
      </c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</row>
    <row r="44" spans="1:77" ht="26.1" customHeight="1" x14ac:dyDescent="0.2">
      <c r="A44" s="1"/>
      <c r="B44" s="49" t="s">
        <v>78</v>
      </c>
      <c r="C44" s="50">
        <v>358</v>
      </c>
      <c r="D44" s="15"/>
      <c r="E44" s="50">
        <v>874</v>
      </c>
      <c r="F44" s="15"/>
      <c r="G44" s="50">
        <v>547</v>
      </c>
      <c r="H44" s="15"/>
      <c r="I44" s="50">
        <v>310</v>
      </c>
      <c r="J44" s="15"/>
      <c r="K44" s="51">
        <v>370</v>
      </c>
      <c r="L44" s="15"/>
      <c r="M44" s="50">
        <v>531</v>
      </c>
      <c r="N44" s="15"/>
      <c r="O44" s="50">
        <v>898</v>
      </c>
      <c r="P44" s="15"/>
      <c r="Q44" s="50">
        <v>398</v>
      </c>
      <c r="R44" s="15"/>
      <c r="S44" s="50">
        <v>349</v>
      </c>
      <c r="T44" s="15"/>
      <c r="U44" s="50">
        <v>556</v>
      </c>
      <c r="V44" s="15"/>
      <c r="W44" s="50">
        <v>491</v>
      </c>
      <c r="X44" s="15"/>
      <c r="Y44" s="50">
        <v>670</v>
      </c>
      <c r="Z44" s="1"/>
      <c r="AA44" s="321">
        <f>SUM(C44:Z44)</f>
        <v>6352</v>
      </c>
      <c r="AB44" s="255"/>
      <c r="AC44" s="255"/>
      <c r="AD44" s="255"/>
      <c r="AE44" s="314"/>
      <c r="AF44" s="1"/>
      <c r="AG44" s="1"/>
      <c r="AH44" s="1" t="s">
        <v>291</v>
      </c>
      <c r="AI44" s="15">
        <v>1014</v>
      </c>
      <c r="AJ44" s="15">
        <v>1631</v>
      </c>
      <c r="AK44" s="15">
        <v>1203</v>
      </c>
      <c r="AL44" s="15">
        <v>927</v>
      </c>
      <c r="AM44" s="50">
        <v>1148</v>
      </c>
      <c r="AN44" s="15">
        <v>1477</v>
      </c>
      <c r="AO44" s="15">
        <v>1647</v>
      </c>
      <c r="AP44" s="15">
        <v>1100</v>
      </c>
      <c r="AQ44" s="15">
        <f>S30</f>
        <v>1050</v>
      </c>
      <c r="AR44" s="15">
        <f>U47</f>
        <v>1178</v>
      </c>
      <c r="AS44" s="50">
        <v>1342</v>
      </c>
      <c r="AT44" s="15">
        <f>Y47</f>
        <v>1448</v>
      </c>
      <c r="AU44" s="15"/>
      <c r="AV44" s="15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</row>
    <row r="45" spans="1:77" ht="26.1" customHeight="1" x14ac:dyDescent="0.2">
      <c r="A45" s="1"/>
      <c r="B45" s="49" t="s">
        <v>79</v>
      </c>
      <c r="C45" s="50">
        <v>2</v>
      </c>
      <c r="D45" s="15"/>
      <c r="E45" s="50">
        <v>8</v>
      </c>
      <c r="F45" s="15"/>
      <c r="G45" s="52">
        <v>4</v>
      </c>
      <c r="H45" s="15"/>
      <c r="I45" s="50">
        <v>4</v>
      </c>
      <c r="J45" s="15"/>
      <c r="K45" s="51">
        <v>27</v>
      </c>
      <c r="L45" s="15"/>
      <c r="M45" s="50">
        <v>2</v>
      </c>
      <c r="N45" s="15"/>
      <c r="O45" s="50">
        <v>4</v>
      </c>
      <c r="P45" s="15"/>
      <c r="Q45" s="50">
        <v>3</v>
      </c>
      <c r="R45" s="15"/>
      <c r="S45" s="50">
        <v>9</v>
      </c>
      <c r="T45" s="15"/>
      <c r="U45" s="50">
        <v>6</v>
      </c>
      <c r="V45" s="15"/>
      <c r="W45" s="50">
        <v>12</v>
      </c>
      <c r="X45" s="15"/>
      <c r="Y45" s="50">
        <v>12</v>
      </c>
      <c r="Z45" s="1"/>
      <c r="AA45" s="321">
        <f>SUM(C45:Z45)</f>
        <v>93</v>
      </c>
      <c r="AB45" s="255"/>
      <c r="AC45" s="255"/>
      <c r="AD45" s="255"/>
      <c r="AE45" s="314"/>
      <c r="AF45" s="1"/>
      <c r="AG45" s="1"/>
      <c r="AH45" s="1"/>
      <c r="AI45" s="15"/>
      <c r="AJ45" s="15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</row>
    <row r="46" spans="1:77" ht="26.1" customHeight="1" x14ac:dyDescent="0.2">
      <c r="A46" s="1"/>
      <c r="B46" s="53" t="s">
        <v>80</v>
      </c>
      <c r="C46" s="54">
        <v>49</v>
      </c>
      <c r="D46" s="27"/>
      <c r="E46" s="54">
        <v>90</v>
      </c>
      <c r="F46" s="27"/>
      <c r="G46" s="54">
        <v>65</v>
      </c>
      <c r="H46" s="27"/>
      <c r="I46" s="54">
        <v>65</v>
      </c>
      <c r="J46" s="27"/>
      <c r="K46" s="55">
        <v>124</v>
      </c>
      <c r="L46" s="27"/>
      <c r="M46" s="54">
        <v>182</v>
      </c>
      <c r="N46" s="27"/>
      <c r="O46" s="54">
        <v>172</v>
      </c>
      <c r="P46" s="27"/>
      <c r="Q46" s="54">
        <v>116</v>
      </c>
      <c r="R46" s="27"/>
      <c r="S46" s="54">
        <v>84</v>
      </c>
      <c r="T46" s="27"/>
      <c r="U46" s="54">
        <v>62</v>
      </c>
      <c r="V46" s="27"/>
      <c r="W46" s="54">
        <v>98</v>
      </c>
      <c r="X46" s="27"/>
      <c r="Y46" s="54">
        <v>86</v>
      </c>
      <c r="Z46" s="56"/>
      <c r="AA46" s="322">
        <f>SUM(C46:Z46)</f>
        <v>1193</v>
      </c>
      <c r="AB46" s="255"/>
      <c r="AC46" s="255"/>
      <c r="AD46" s="1" t="s">
        <v>81</v>
      </c>
      <c r="AE46" s="314"/>
      <c r="AG46" s="1"/>
      <c r="AH46" s="1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</row>
    <row r="47" spans="1:77" ht="26.1" customHeight="1" x14ac:dyDescent="0.2">
      <c r="A47" s="1"/>
      <c r="B47" s="49" t="s">
        <v>82</v>
      </c>
      <c r="C47" s="50">
        <f>SUM(C43:C46)</f>
        <v>1014</v>
      </c>
      <c r="D47" s="15"/>
      <c r="E47" s="50">
        <f>SUM(E43:E46)</f>
        <v>1631</v>
      </c>
      <c r="F47" s="15"/>
      <c r="G47" s="50">
        <f>SUM(G43:G46)</f>
        <v>1203</v>
      </c>
      <c r="H47" s="15"/>
      <c r="I47" s="50">
        <f>SUM(I43:I46)</f>
        <v>927</v>
      </c>
      <c r="J47" s="15"/>
      <c r="K47" s="50">
        <f>SUM(K43:K46)</f>
        <v>1148</v>
      </c>
      <c r="L47" s="15"/>
      <c r="M47" s="50">
        <f>SUM(M43:M46)</f>
        <v>1477</v>
      </c>
      <c r="N47" s="15"/>
      <c r="O47" s="50">
        <f>SUM(O43:O46)</f>
        <v>1647</v>
      </c>
      <c r="P47" s="15"/>
      <c r="Q47" s="50">
        <f>SUM(Q43:Q46)</f>
        <v>1100</v>
      </c>
      <c r="R47" s="15"/>
      <c r="S47" s="50">
        <f>SUM(S43:S46)</f>
        <v>1050</v>
      </c>
      <c r="T47" s="15"/>
      <c r="U47" s="50">
        <f>SUM(U43:U46)</f>
        <v>1178</v>
      </c>
      <c r="V47" s="15"/>
      <c r="W47" s="50">
        <f>SUM(W43:W46)</f>
        <v>1342</v>
      </c>
      <c r="X47" s="15"/>
      <c r="Y47" s="50">
        <f>SUM(Y43:Y46)</f>
        <v>1448</v>
      </c>
      <c r="Z47" s="1"/>
      <c r="AA47" s="321">
        <f>SUM(C47:Z47)</f>
        <v>15165</v>
      </c>
      <c r="AB47" s="255"/>
      <c r="AC47" s="255"/>
      <c r="AD47" s="1" t="s">
        <v>83</v>
      </c>
      <c r="AE47" s="314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</row>
    <row r="48" spans="1:77" ht="24" customHeight="1" thickBot="1" x14ac:dyDescent="0.25">
      <c r="A48" s="16"/>
      <c r="B48" s="57"/>
      <c r="C48" s="57"/>
      <c r="D48" s="57"/>
      <c r="E48" s="57"/>
      <c r="F48" s="57"/>
      <c r="G48" s="57"/>
      <c r="H48" s="57"/>
      <c r="I48" s="57"/>
      <c r="J48" s="57"/>
      <c r="K48" s="57"/>
      <c r="L48" s="57"/>
      <c r="M48" s="57"/>
      <c r="N48" s="57"/>
      <c r="O48" s="57"/>
      <c r="P48" s="57"/>
      <c r="Q48" s="57"/>
      <c r="R48" s="57"/>
      <c r="S48" s="57"/>
      <c r="T48" s="57"/>
      <c r="U48" s="57" t="s">
        <v>84</v>
      </c>
      <c r="V48" s="57"/>
      <c r="W48" s="57"/>
      <c r="X48" s="57"/>
      <c r="Y48" s="57"/>
      <c r="Z48" s="57"/>
      <c r="AA48" s="57"/>
      <c r="AB48" s="57"/>
      <c r="AC48" s="57"/>
      <c r="AD48" s="57"/>
      <c r="AE48" s="319"/>
      <c r="AF48" s="16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</row>
    <row r="49" spans="1:77" ht="7.9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308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</row>
    <row r="50" spans="1:77" ht="30" customHeight="1" x14ac:dyDescent="0.2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310"/>
      <c r="AF50" s="333" t="s">
        <v>85</v>
      </c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</row>
    <row r="51" spans="1:77" ht="9" customHeight="1" thickBot="1" x14ac:dyDescent="0.25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318"/>
      <c r="AF51" s="16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</row>
    <row r="52" spans="1:77" ht="21.9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308"/>
      <c r="AF52" s="1" t="s">
        <v>86</v>
      </c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</row>
    <row r="53" spans="1:77" ht="24.95" customHeight="1" x14ac:dyDescent="0.2">
      <c r="A53" s="1"/>
      <c r="B53" s="1"/>
      <c r="C53" s="58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308"/>
      <c r="AF53" s="1"/>
      <c r="BI53" s="15"/>
      <c r="BJ53" s="15"/>
      <c r="BK53" s="15"/>
      <c r="BL53" s="15"/>
      <c r="BM53" s="15"/>
      <c r="BN53" s="15"/>
      <c r="BO53" s="15"/>
      <c r="BP53" s="15"/>
      <c r="BQ53" s="15"/>
      <c r="BR53" s="15"/>
      <c r="BS53" s="15"/>
      <c r="BT53" s="15"/>
      <c r="BU53" s="15"/>
      <c r="BV53" s="15"/>
      <c r="BW53" s="15"/>
      <c r="BX53" s="15"/>
      <c r="BY53" s="15"/>
    </row>
    <row r="54" spans="1:77" ht="18.95" customHeight="1" x14ac:dyDescent="0.2">
      <c r="A54" s="1"/>
      <c r="B54" s="59"/>
      <c r="C54" s="60"/>
      <c r="D54" s="61"/>
      <c r="E54" s="60"/>
      <c r="F54" s="61"/>
      <c r="G54" s="60"/>
      <c r="H54" s="61"/>
      <c r="I54" s="60"/>
      <c r="J54" s="61"/>
      <c r="K54" s="60"/>
      <c r="L54" s="61"/>
      <c r="M54" s="60"/>
      <c r="N54" s="61"/>
      <c r="O54" s="60"/>
      <c r="P54" s="61"/>
      <c r="Q54" s="60"/>
      <c r="R54" s="61"/>
      <c r="S54" s="60"/>
      <c r="T54" s="61"/>
      <c r="U54" s="60"/>
      <c r="V54" s="61"/>
      <c r="W54" s="60"/>
      <c r="X54" s="61"/>
      <c r="Y54" s="60"/>
      <c r="Z54" s="1"/>
      <c r="AA54" s="1"/>
      <c r="AB54" s="1"/>
      <c r="AC54" s="1"/>
      <c r="AD54" s="1"/>
      <c r="AE54" s="308"/>
      <c r="AF54" s="1"/>
      <c r="BI54" s="15"/>
      <c r="BJ54" s="15"/>
      <c r="BK54" s="15"/>
      <c r="BL54" s="15"/>
      <c r="BM54" s="15"/>
      <c r="BN54" s="15"/>
      <c r="BO54" s="15"/>
      <c r="BP54" s="15"/>
      <c r="BQ54" s="15"/>
      <c r="BR54" s="15"/>
      <c r="BS54" s="15"/>
      <c r="BT54" s="15"/>
      <c r="BU54" s="15"/>
      <c r="BV54" s="15"/>
      <c r="BW54" s="15"/>
      <c r="BX54" s="15"/>
      <c r="BY54" s="15"/>
    </row>
    <row r="55" spans="1:77" ht="18.95" customHeight="1" x14ac:dyDescent="0.2">
      <c r="A55" s="1"/>
      <c r="B55" s="62"/>
      <c r="C55" s="62"/>
      <c r="D55" s="62"/>
      <c r="E55" s="62"/>
      <c r="F55" s="62"/>
      <c r="G55" s="62"/>
      <c r="H55" s="62"/>
      <c r="I55" s="62"/>
      <c r="J55" s="62"/>
      <c r="K55" s="62"/>
      <c r="L55" s="62"/>
      <c r="M55" s="62"/>
      <c r="N55" s="62"/>
      <c r="O55" s="62"/>
      <c r="P55" s="62"/>
      <c r="Q55" s="62"/>
      <c r="R55" s="62"/>
      <c r="S55" s="62"/>
      <c r="T55" s="62"/>
      <c r="U55" s="62"/>
      <c r="V55" s="62"/>
      <c r="W55" s="62"/>
      <c r="X55" s="62"/>
      <c r="Y55" s="62"/>
      <c r="Z55" s="1"/>
      <c r="AA55" s="1"/>
      <c r="AB55" s="1"/>
      <c r="AC55" s="1"/>
      <c r="AD55" s="1"/>
      <c r="AE55" s="308"/>
      <c r="AF55" s="1"/>
      <c r="BI55" s="15"/>
      <c r="BJ55" s="15"/>
      <c r="BK55" s="15"/>
      <c r="BL55" s="15"/>
      <c r="BM55" s="15"/>
      <c r="BN55" s="15"/>
      <c r="BO55" s="15"/>
      <c r="BP55" s="15"/>
      <c r="BQ55" s="15"/>
      <c r="BR55" s="15"/>
      <c r="BS55" s="15"/>
      <c r="BT55" s="15"/>
      <c r="BU55" s="15"/>
      <c r="BV55" s="15"/>
      <c r="BW55" s="15"/>
      <c r="BX55" s="15"/>
      <c r="BY55" s="15"/>
    </row>
    <row r="56" spans="1:77" ht="18.9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308"/>
      <c r="AF56" s="1"/>
      <c r="BI56" s="15"/>
      <c r="BJ56" s="15"/>
      <c r="BK56" s="15"/>
      <c r="BL56" s="15"/>
      <c r="BM56" s="15"/>
      <c r="BN56" s="15"/>
      <c r="BO56" s="15"/>
      <c r="BP56" s="15"/>
      <c r="BQ56" s="15"/>
      <c r="BR56" s="15"/>
      <c r="BS56" s="15"/>
      <c r="BT56" s="15"/>
      <c r="BU56" s="15"/>
      <c r="BV56" s="15"/>
      <c r="BW56" s="15"/>
      <c r="BX56" s="15"/>
      <c r="BY56" s="15"/>
    </row>
    <row r="57" spans="1:77" ht="18.9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308"/>
      <c r="AF57" s="1"/>
      <c r="BI57" s="15"/>
      <c r="BJ57" s="15"/>
      <c r="BK57" s="15"/>
      <c r="BL57" s="15"/>
      <c r="BM57" s="15"/>
      <c r="BN57" s="15"/>
      <c r="BO57" s="15"/>
      <c r="BP57" s="15"/>
      <c r="BQ57" s="15"/>
      <c r="BR57" s="15"/>
      <c r="BS57" s="15"/>
      <c r="BT57" s="15"/>
      <c r="BU57" s="15"/>
      <c r="BV57" s="15"/>
      <c r="BW57" s="15"/>
      <c r="BX57" s="15"/>
      <c r="BY57" s="15"/>
    </row>
    <row r="58" spans="1:77" ht="18.9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308"/>
      <c r="AF58" s="1"/>
      <c r="BI58" s="15"/>
      <c r="BJ58" s="15"/>
      <c r="BK58" s="15"/>
      <c r="BL58" s="15"/>
      <c r="BM58" s="15"/>
      <c r="BN58" s="15"/>
      <c r="BO58" s="15"/>
      <c r="BP58" s="15"/>
      <c r="BQ58" s="15"/>
      <c r="BR58" s="15"/>
      <c r="BS58" s="15"/>
      <c r="BT58" s="15"/>
      <c r="BU58" s="15"/>
      <c r="BV58" s="15"/>
      <c r="BW58" s="15"/>
      <c r="BX58" s="15"/>
      <c r="BY58" s="15"/>
    </row>
    <row r="59" spans="1:77" ht="18.9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308"/>
      <c r="AF59" s="1"/>
      <c r="BI59" s="15"/>
      <c r="BJ59" s="15"/>
      <c r="BK59" s="15"/>
      <c r="BL59" s="15"/>
      <c r="BM59" s="15"/>
      <c r="BN59" s="15"/>
      <c r="BO59" s="15"/>
      <c r="BP59" s="15"/>
      <c r="BQ59" s="15"/>
      <c r="BR59" s="15"/>
      <c r="BS59" s="15"/>
      <c r="BT59" s="15"/>
      <c r="BU59" s="15"/>
      <c r="BV59" s="15"/>
      <c r="BW59" s="15"/>
      <c r="BX59" s="15"/>
      <c r="BY59" s="15"/>
    </row>
    <row r="60" spans="1:77" ht="18.9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308"/>
      <c r="AF60" s="1"/>
      <c r="BI60" s="15"/>
      <c r="BJ60" s="15"/>
      <c r="BK60" s="15"/>
      <c r="BL60" s="15"/>
      <c r="BM60" s="15"/>
      <c r="BN60" s="15"/>
      <c r="BO60" s="15"/>
      <c r="BP60" s="15"/>
      <c r="BQ60" s="15"/>
      <c r="BR60" s="15"/>
      <c r="BS60" s="15"/>
      <c r="BT60" s="15"/>
      <c r="BU60" s="15"/>
      <c r="BV60" s="15"/>
      <c r="BW60" s="15"/>
      <c r="BX60" s="15"/>
      <c r="BY60" s="15"/>
    </row>
    <row r="61" spans="1:77" ht="18.9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308"/>
      <c r="AF61" s="1"/>
      <c r="BI61" s="15"/>
      <c r="BJ61" s="15"/>
      <c r="BK61" s="15"/>
      <c r="BL61" s="15"/>
      <c r="BM61" s="15"/>
      <c r="BN61" s="15"/>
      <c r="BO61" s="15"/>
      <c r="BP61" s="15"/>
      <c r="BQ61" s="15"/>
      <c r="BR61" s="15"/>
      <c r="BS61" s="15"/>
      <c r="BT61" s="15"/>
      <c r="BU61" s="15"/>
      <c r="BV61" s="15"/>
      <c r="BW61" s="15"/>
      <c r="BX61" s="15"/>
      <c r="BY61" s="15"/>
    </row>
    <row r="62" spans="1:77" ht="18.9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308"/>
      <c r="AF62" s="1"/>
      <c r="BI62" s="15"/>
      <c r="BJ62" s="15"/>
      <c r="BK62" s="15"/>
      <c r="BL62" s="15"/>
      <c r="BM62" s="15"/>
      <c r="BN62" s="15"/>
      <c r="BO62" s="15"/>
      <c r="BP62" s="15"/>
      <c r="BQ62" s="15"/>
      <c r="BR62" s="15"/>
      <c r="BS62" s="15"/>
      <c r="BT62" s="15"/>
      <c r="BU62" s="15"/>
      <c r="BV62" s="15"/>
      <c r="BW62" s="15"/>
      <c r="BX62" s="15"/>
      <c r="BY62" s="15"/>
    </row>
    <row r="63" spans="1:77" ht="18.9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308"/>
      <c r="AF63" s="1"/>
      <c r="BI63" s="15"/>
      <c r="BJ63" s="15"/>
      <c r="BK63" s="15"/>
      <c r="BL63" s="15"/>
      <c r="BM63" s="15"/>
      <c r="BN63" s="15"/>
      <c r="BO63" s="15"/>
      <c r="BP63" s="15"/>
      <c r="BQ63" s="15"/>
      <c r="BR63" s="15"/>
      <c r="BS63" s="15"/>
      <c r="BT63" s="15"/>
      <c r="BU63" s="15"/>
      <c r="BV63" s="15"/>
      <c r="BW63" s="15"/>
      <c r="BX63" s="15"/>
      <c r="BY63" s="15"/>
    </row>
    <row r="64" spans="1:77" ht="18.9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308"/>
      <c r="AF64" s="1"/>
      <c r="BI64" s="15"/>
      <c r="BJ64" s="15"/>
      <c r="BK64" s="15"/>
      <c r="BL64" s="15"/>
      <c r="BM64" s="15"/>
      <c r="BN64" s="15"/>
      <c r="BO64" s="15"/>
      <c r="BP64" s="15"/>
      <c r="BQ64" s="15"/>
      <c r="BR64" s="15"/>
      <c r="BS64" s="15"/>
      <c r="BT64" s="15"/>
      <c r="BU64" s="15"/>
      <c r="BV64" s="15"/>
      <c r="BW64" s="15"/>
      <c r="BX64" s="15"/>
      <c r="BY64" s="15"/>
    </row>
    <row r="65" spans="1:77" ht="18.9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308"/>
      <c r="AF65" s="1"/>
      <c r="BI65" s="15"/>
      <c r="BJ65" s="15"/>
      <c r="BK65" s="15"/>
      <c r="BL65" s="15"/>
      <c r="BM65" s="15"/>
      <c r="BN65" s="15"/>
      <c r="BO65" s="15"/>
      <c r="BP65" s="15"/>
      <c r="BQ65" s="15"/>
      <c r="BR65" s="15"/>
      <c r="BS65" s="15"/>
      <c r="BT65" s="15"/>
      <c r="BU65" s="15"/>
      <c r="BV65" s="15"/>
      <c r="BW65" s="15"/>
      <c r="BX65" s="15"/>
      <c r="BY65" s="15"/>
    </row>
    <row r="66" spans="1:77" ht="18.95" customHeight="1" x14ac:dyDescent="0.2">
      <c r="A66" s="1"/>
      <c r="B66" s="1"/>
      <c r="C66" s="1" t="s">
        <v>294</v>
      </c>
      <c r="D66" s="1"/>
      <c r="E66" s="1" t="s">
        <v>295</v>
      </c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308"/>
      <c r="AF66" s="1"/>
      <c r="BI66" s="15"/>
      <c r="BJ66" s="15"/>
      <c r="BK66" s="15"/>
      <c r="BL66" s="15"/>
      <c r="BM66" s="15"/>
      <c r="BN66" s="15"/>
      <c r="BO66" s="15"/>
      <c r="BP66" s="15"/>
      <c r="BQ66" s="15"/>
      <c r="BR66" s="15"/>
      <c r="BS66" s="15"/>
      <c r="BT66" s="15"/>
      <c r="BU66" s="15"/>
      <c r="BV66" s="15"/>
      <c r="BW66" s="15"/>
      <c r="BX66" s="15"/>
      <c r="BY66" s="15"/>
    </row>
    <row r="67" spans="1:77" ht="18.95" customHeight="1" x14ac:dyDescent="0.2">
      <c r="A67" s="1"/>
      <c r="B67" s="1"/>
      <c r="C67" s="1" t="s">
        <v>297</v>
      </c>
      <c r="D67" s="1"/>
      <c r="E67" s="1" t="s">
        <v>298</v>
      </c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308"/>
      <c r="AF67" s="1"/>
      <c r="BI67" s="15"/>
      <c r="BJ67" s="15"/>
      <c r="BK67" s="15"/>
      <c r="BL67" s="15"/>
      <c r="BM67" s="15"/>
      <c r="BN67" s="15"/>
      <c r="BO67" s="15"/>
      <c r="BP67" s="15"/>
      <c r="BQ67" s="15"/>
      <c r="BR67" s="15"/>
      <c r="BS67" s="15"/>
      <c r="BT67" s="15"/>
      <c r="BU67" s="15"/>
      <c r="BV67" s="15"/>
      <c r="BW67" s="15"/>
      <c r="BX67" s="15"/>
      <c r="BY67" s="15"/>
    </row>
    <row r="68" spans="1:77" ht="18.9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308"/>
      <c r="AF68" s="1"/>
      <c r="BI68" s="15"/>
      <c r="BJ68" s="15"/>
      <c r="BK68" s="15"/>
      <c r="BL68" s="15"/>
      <c r="BM68" s="15"/>
      <c r="BN68" s="15"/>
      <c r="BO68" s="15"/>
      <c r="BP68" s="15"/>
      <c r="BQ68" s="15"/>
      <c r="BR68" s="15"/>
      <c r="BS68" s="15"/>
      <c r="BT68" s="15"/>
      <c r="BU68" s="15"/>
      <c r="BV68" s="15"/>
      <c r="BW68" s="15"/>
      <c r="BX68" s="15"/>
      <c r="BY68" s="15"/>
    </row>
    <row r="69" spans="1:77" ht="18.9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308"/>
      <c r="AF69" s="1"/>
      <c r="BI69" s="15"/>
      <c r="BJ69" s="15"/>
      <c r="BK69" s="15"/>
      <c r="BL69" s="15"/>
      <c r="BM69" s="15"/>
      <c r="BN69" s="15"/>
      <c r="BO69" s="15"/>
      <c r="BP69" s="15"/>
      <c r="BQ69" s="15"/>
      <c r="BR69" s="15"/>
      <c r="BS69" s="15"/>
      <c r="BT69" s="15"/>
      <c r="BU69" s="15"/>
      <c r="BV69" s="15"/>
      <c r="BW69" s="15"/>
      <c r="BX69" s="15"/>
      <c r="BY69" s="15"/>
    </row>
    <row r="70" spans="1:77" ht="18.9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308"/>
      <c r="AF70" s="1"/>
      <c r="BI70" s="15"/>
      <c r="BJ70" s="15"/>
      <c r="BK70" s="15"/>
      <c r="BL70" s="15"/>
      <c r="BM70" s="15"/>
      <c r="BN70" s="15"/>
      <c r="BO70" s="15"/>
      <c r="BP70" s="15"/>
      <c r="BQ70" s="15"/>
      <c r="BR70" s="15"/>
      <c r="BS70" s="15"/>
      <c r="BT70" s="15"/>
      <c r="BU70" s="15"/>
      <c r="BV70" s="15"/>
      <c r="BW70" s="15"/>
      <c r="BX70" s="15"/>
      <c r="BY70" s="15"/>
    </row>
    <row r="71" spans="1:77" ht="18.9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308"/>
      <c r="AF71" s="1"/>
      <c r="BI71" s="15"/>
      <c r="BJ71" s="15"/>
      <c r="BK71" s="15"/>
      <c r="BL71" s="15"/>
      <c r="BM71" s="15"/>
      <c r="BN71" s="15"/>
      <c r="BO71" s="15"/>
      <c r="BP71" s="15"/>
      <c r="BQ71" s="15"/>
      <c r="BR71" s="15"/>
      <c r="BS71" s="15"/>
      <c r="BT71" s="15"/>
      <c r="BU71" s="15"/>
      <c r="BV71" s="15"/>
      <c r="BW71" s="15"/>
      <c r="BX71" s="15"/>
      <c r="BY71" s="15"/>
    </row>
    <row r="72" spans="1:77" ht="18.9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Z72" s="1"/>
      <c r="AA72" s="1"/>
      <c r="AB72" s="1"/>
      <c r="AC72" s="1"/>
      <c r="AD72" s="1"/>
      <c r="AE72" s="308"/>
      <c r="AF72" s="1"/>
      <c r="BI72" s="15"/>
      <c r="BJ72" s="15"/>
      <c r="BK72" s="15"/>
      <c r="BL72" s="15"/>
      <c r="BM72" s="15"/>
      <c r="BN72" s="15"/>
      <c r="BO72" s="15"/>
      <c r="BP72" s="15"/>
      <c r="BQ72" s="15"/>
      <c r="BR72" s="15"/>
      <c r="BS72" s="15"/>
      <c r="BT72" s="15"/>
      <c r="BU72" s="15"/>
      <c r="BV72" s="15"/>
      <c r="BW72" s="15"/>
      <c r="BX72" s="15"/>
      <c r="BY72" s="15"/>
    </row>
    <row r="73" spans="1:77" ht="18.9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Z73" s="1"/>
      <c r="AA73" s="1"/>
      <c r="AB73" s="1"/>
      <c r="AC73" s="1"/>
      <c r="AD73" s="1"/>
      <c r="AE73" s="308"/>
      <c r="AF73" s="1"/>
      <c r="BI73" s="15"/>
      <c r="BJ73" s="15"/>
      <c r="BK73" s="15"/>
      <c r="BL73" s="15"/>
      <c r="BM73" s="15"/>
      <c r="BN73" s="15"/>
      <c r="BO73" s="15"/>
      <c r="BP73" s="15"/>
      <c r="BQ73" s="15"/>
      <c r="BR73" s="15"/>
      <c r="BS73" s="15"/>
      <c r="BT73" s="15"/>
      <c r="BU73" s="15"/>
      <c r="BV73" s="15"/>
      <c r="BW73" s="15"/>
      <c r="BX73" s="15"/>
      <c r="BY73" s="15"/>
    </row>
    <row r="74" spans="1:77" ht="18.9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Z74" s="1"/>
      <c r="AA74" s="1"/>
      <c r="AB74" s="1"/>
      <c r="AC74" s="1"/>
      <c r="AD74" s="1"/>
      <c r="AE74" s="308"/>
      <c r="AF74" s="1"/>
      <c r="BI74" s="15"/>
      <c r="BJ74" s="15"/>
      <c r="BK74" s="15"/>
      <c r="BL74" s="15"/>
      <c r="BM74" s="15"/>
      <c r="BN74" s="15"/>
      <c r="BO74" s="15"/>
      <c r="BP74" s="15"/>
      <c r="BQ74" s="15"/>
      <c r="BR74" s="15"/>
      <c r="BS74" s="15"/>
      <c r="BT74" s="15"/>
      <c r="BU74" s="15"/>
      <c r="BV74" s="15"/>
      <c r="BW74" s="15"/>
      <c r="BX74" s="15"/>
      <c r="BY74" s="15"/>
    </row>
    <row r="75" spans="1:77" ht="18.9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Z75" s="1"/>
      <c r="AA75" s="1"/>
      <c r="AB75" s="1"/>
      <c r="AC75" s="1"/>
      <c r="AD75" s="1"/>
      <c r="AE75" s="308"/>
      <c r="AF75" s="1"/>
      <c r="BI75" s="15"/>
      <c r="BJ75" s="15"/>
      <c r="BK75" s="15"/>
      <c r="BL75" s="15"/>
      <c r="BM75" s="15"/>
      <c r="BN75" s="15"/>
      <c r="BO75" s="15"/>
      <c r="BP75" s="15"/>
      <c r="BQ75" s="15"/>
      <c r="BR75" s="15"/>
      <c r="BS75" s="15"/>
      <c r="BT75" s="15"/>
      <c r="BU75" s="15"/>
      <c r="BV75" s="15"/>
      <c r="BW75" s="15"/>
      <c r="BX75" s="15"/>
      <c r="BY75" s="15"/>
    </row>
    <row r="76" spans="1:77" ht="18.9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308"/>
      <c r="AF76" s="1"/>
      <c r="BI76" s="15"/>
      <c r="BJ76" s="15"/>
      <c r="BK76" s="15"/>
      <c r="BL76" s="15"/>
      <c r="BM76" s="15"/>
      <c r="BN76" s="15"/>
      <c r="BO76" s="15"/>
      <c r="BP76" s="15"/>
      <c r="BQ76" s="15"/>
      <c r="BR76" s="15"/>
      <c r="BS76" s="15"/>
      <c r="BT76" s="15"/>
      <c r="BU76" s="15"/>
      <c r="BV76" s="15"/>
      <c r="BW76" s="15"/>
      <c r="BX76" s="15"/>
      <c r="BY76" s="15"/>
    </row>
    <row r="77" spans="1:77" ht="18.9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308"/>
      <c r="AF77" s="1"/>
      <c r="BI77" s="15"/>
      <c r="BJ77" s="15"/>
      <c r="BK77" s="15"/>
      <c r="BL77" s="15"/>
      <c r="BM77" s="15"/>
      <c r="BN77" s="15"/>
      <c r="BO77" s="15"/>
      <c r="BP77" s="15"/>
      <c r="BQ77" s="15"/>
      <c r="BR77" s="15"/>
      <c r="BS77" s="15"/>
      <c r="BT77" s="15"/>
      <c r="BU77" s="15"/>
      <c r="BV77" s="15"/>
      <c r="BW77" s="15"/>
      <c r="BX77" s="15"/>
      <c r="BY77" s="15"/>
    </row>
    <row r="78" spans="1:77" ht="18.9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308"/>
      <c r="AF78" s="1"/>
      <c r="BI78" s="15"/>
      <c r="BJ78" s="15"/>
      <c r="BK78" s="15"/>
      <c r="BL78" s="15"/>
      <c r="BM78" s="15"/>
      <c r="BN78" s="15"/>
      <c r="BO78" s="15"/>
      <c r="BP78" s="15"/>
      <c r="BQ78" s="15"/>
      <c r="BR78" s="15"/>
      <c r="BS78" s="15"/>
      <c r="BT78" s="15"/>
      <c r="BU78" s="15"/>
      <c r="BV78" s="15"/>
      <c r="BW78" s="15"/>
      <c r="BX78" s="15"/>
      <c r="BY78" s="15"/>
    </row>
    <row r="79" spans="1:77" ht="18.95" customHeight="1" x14ac:dyDescent="0.2">
      <c r="A79" s="1"/>
      <c r="B79" s="1"/>
      <c r="C79" s="1"/>
      <c r="D79" s="1"/>
      <c r="E79" s="288">
        <v>1050</v>
      </c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308"/>
      <c r="AF79" s="1"/>
      <c r="BI79" s="15"/>
      <c r="BJ79" s="15"/>
      <c r="BK79" s="15"/>
      <c r="BL79" s="15"/>
      <c r="BM79" s="15"/>
      <c r="BN79" s="15"/>
      <c r="BO79" s="15"/>
      <c r="BP79" s="15"/>
      <c r="BQ79" s="15"/>
      <c r="BR79" s="15"/>
      <c r="BS79" s="15"/>
      <c r="BT79" s="15"/>
      <c r="BU79" s="15"/>
      <c r="BV79" s="15"/>
      <c r="BW79" s="15"/>
      <c r="BX79" s="15"/>
      <c r="BY79" s="15"/>
    </row>
    <row r="80" spans="1:77" ht="18.95" customHeight="1" x14ac:dyDescent="0.2">
      <c r="A80" s="1"/>
      <c r="B80" s="1"/>
      <c r="C80" s="1"/>
      <c r="D80" s="1"/>
      <c r="E80" s="288">
        <v>608</v>
      </c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308"/>
      <c r="AF80" s="1"/>
      <c r="BI80" s="15"/>
      <c r="BJ80" s="15"/>
      <c r="BK80" s="15"/>
      <c r="BL80" s="15"/>
      <c r="BM80" s="15"/>
      <c r="BN80" s="15"/>
      <c r="BO80" s="15"/>
      <c r="BP80" s="15"/>
      <c r="BQ80" s="15"/>
      <c r="BR80" s="15"/>
      <c r="BS80" s="15"/>
      <c r="BT80" s="15"/>
      <c r="BU80" s="15"/>
      <c r="BV80" s="15"/>
      <c r="BW80" s="15"/>
      <c r="BX80" s="15"/>
      <c r="BY80" s="15"/>
    </row>
    <row r="81" spans="1:77" ht="18.95" customHeight="1" x14ac:dyDescent="0.2">
      <c r="A81" s="1"/>
      <c r="B81" s="1"/>
      <c r="C81" s="1"/>
      <c r="D81" s="1"/>
      <c r="E81" s="288">
        <v>349</v>
      </c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308"/>
      <c r="AF81" s="1"/>
      <c r="BI81" s="15"/>
      <c r="BJ81" s="15"/>
      <c r="BK81" s="15"/>
      <c r="BL81" s="15"/>
      <c r="BM81" s="15"/>
      <c r="BN81" s="15"/>
      <c r="BO81" s="15"/>
      <c r="BP81" s="15"/>
      <c r="BQ81" s="15"/>
      <c r="BR81" s="15"/>
      <c r="BS81" s="15"/>
      <c r="BT81" s="15"/>
      <c r="BU81" s="15"/>
      <c r="BV81" s="15"/>
      <c r="BW81" s="15"/>
      <c r="BX81" s="15"/>
      <c r="BY81" s="15"/>
    </row>
    <row r="82" spans="1:77" ht="18.95" customHeight="1" x14ac:dyDescent="0.2">
      <c r="A82" s="1"/>
      <c r="B82" s="1"/>
      <c r="C82" s="1"/>
      <c r="D82" s="1"/>
      <c r="E82" s="288">
        <v>9</v>
      </c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308"/>
      <c r="AF82" s="1"/>
      <c r="BI82" s="15"/>
      <c r="BJ82" s="15"/>
      <c r="BK82" s="15"/>
      <c r="BL82" s="15"/>
      <c r="BM82" s="15"/>
      <c r="BN82" s="15"/>
      <c r="BO82" s="15"/>
      <c r="BP82" s="15"/>
      <c r="BQ82" s="15"/>
      <c r="BR82" s="15"/>
      <c r="BS82" s="15"/>
      <c r="BT82" s="15"/>
      <c r="BU82" s="15"/>
      <c r="BV82" s="15"/>
      <c r="BW82" s="15"/>
      <c r="BX82" s="15"/>
      <c r="BY82" s="15"/>
    </row>
    <row r="83" spans="1:77" ht="18.95" customHeight="1" x14ac:dyDescent="0.2">
      <c r="A83" s="1"/>
      <c r="B83" s="1"/>
      <c r="C83" s="1"/>
      <c r="D83" s="1"/>
      <c r="E83" s="288">
        <v>84</v>
      </c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308"/>
      <c r="AF83" s="1"/>
      <c r="BI83" s="15"/>
      <c r="BJ83" s="15"/>
      <c r="BK83" s="15"/>
      <c r="BL83" s="15"/>
      <c r="BM83" s="15"/>
      <c r="BN83" s="15"/>
      <c r="BO83" s="15"/>
      <c r="BP83" s="15"/>
      <c r="BQ83" s="15"/>
      <c r="BR83" s="15"/>
      <c r="BS83" s="15"/>
      <c r="BT83" s="15"/>
      <c r="BU83" s="15"/>
      <c r="BV83" s="15"/>
      <c r="BW83" s="15"/>
      <c r="BX83" s="15"/>
      <c r="BY83" s="15"/>
    </row>
    <row r="84" spans="1:77" ht="18.9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308"/>
      <c r="AF84" s="1"/>
      <c r="BI84" s="15"/>
      <c r="BJ84" s="15"/>
      <c r="BK84" s="15"/>
      <c r="BL84" s="15"/>
      <c r="BM84" s="15"/>
      <c r="BN84" s="15"/>
      <c r="BO84" s="15"/>
      <c r="BP84" s="15"/>
      <c r="BQ84" s="15"/>
      <c r="BR84" s="15"/>
      <c r="BS84" s="15"/>
      <c r="BT84" s="15"/>
      <c r="BU84" s="15"/>
      <c r="BV84" s="15"/>
      <c r="BW84" s="15"/>
      <c r="BX84" s="15"/>
      <c r="BY84" s="15"/>
    </row>
    <row r="85" spans="1:77" ht="18.9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308"/>
      <c r="AF85" s="1"/>
      <c r="BI85" s="15"/>
      <c r="BJ85" s="15"/>
      <c r="BK85" s="15"/>
      <c r="BL85" s="15"/>
      <c r="BM85" s="15"/>
      <c r="BN85" s="15"/>
      <c r="BO85" s="15"/>
      <c r="BP85" s="15"/>
      <c r="BQ85" s="15"/>
      <c r="BR85" s="15"/>
      <c r="BS85" s="15"/>
      <c r="BT85" s="15"/>
      <c r="BU85" s="15"/>
      <c r="BV85" s="15"/>
      <c r="BW85" s="15"/>
      <c r="BX85" s="15"/>
      <c r="BY85" s="15"/>
    </row>
    <row r="86" spans="1:77" ht="18.9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308"/>
      <c r="AF86" s="1"/>
      <c r="BI86" s="15"/>
      <c r="BJ86" s="15"/>
      <c r="BK86" s="15"/>
      <c r="BL86" s="15"/>
      <c r="BM86" s="15"/>
      <c r="BN86" s="15"/>
      <c r="BO86" s="15"/>
      <c r="BP86" s="15"/>
      <c r="BQ86" s="15"/>
      <c r="BR86" s="15"/>
      <c r="BS86" s="15"/>
      <c r="BT86" s="15"/>
      <c r="BU86" s="15"/>
      <c r="BV86" s="15"/>
      <c r="BW86" s="15"/>
      <c r="BX86" s="15"/>
      <c r="BY86" s="15"/>
    </row>
    <row r="87" spans="1:77" ht="18.9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308"/>
      <c r="AF87" s="1"/>
      <c r="BI87" s="15"/>
      <c r="BJ87" s="15"/>
      <c r="BK87" s="15"/>
      <c r="BL87" s="15"/>
      <c r="BM87" s="15"/>
      <c r="BN87" s="15"/>
      <c r="BO87" s="15"/>
      <c r="BP87" s="15"/>
      <c r="BQ87" s="15"/>
      <c r="BR87" s="15"/>
      <c r="BS87" s="15"/>
      <c r="BT87" s="15"/>
      <c r="BU87" s="15"/>
      <c r="BV87" s="15"/>
      <c r="BW87" s="15"/>
      <c r="BX87" s="15"/>
      <c r="BY87" s="15"/>
    </row>
    <row r="88" spans="1:77" ht="18.9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308"/>
      <c r="AF88" s="1"/>
      <c r="BI88" s="15"/>
      <c r="BJ88" s="15"/>
      <c r="BK88" s="15"/>
      <c r="BL88" s="15"/>
      <c r="BM88" s="15"/>
      <c r="BN88" s="15"/>
      <c r="BO88" s="15"/>
      <c r="BP88" s="15"/>
      <c r="BQ88" s="15"/>
      <c r="BR88" s="15"/>
      <c r="BS88" s="15"/>
      <c r="BT88" s="15"/>
      <c r="BU88" s="15"/>
      <c r="BV88" s="15"/>
      <c r="BW88" s="15"/>
      <c r="BX88" s="15"/>
      <c r="BY88" s="15"/>
    </row>
    <row r="89" spans="1:77" ht="18.9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308"/>
      <c r="AF89" s="1"/>
      <c r="BI89" s="15"/>
      <c r="BJ89" s="15"/>
      <c r="BK89" s="15"/>
      <c r="BL89" s="15"/>
      <c r="BM89" s="15"/>
      <c r="BN89" s="15"/>
      <c r="BO89" s="15"/>
      <c r="BP89" s="15"/>
      <c r="BQ89" s="15"/>
      <c r="BR89" s="15"/>
      <c r="BS89" s="15"/>
      <c r="BT89" s="15"/>
      <c r="BU89" s="15"/>
      <c r="BV89" s="15"/>
      <c r="BW89" s="15"/>
      <c r="BX89" s="15"/>
      <c r="BY89" s="15"/>
    </row>
    <row r="90" spans="1:77" ht="18.9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308"/>
      <c r="AF90" s="1"/>
      <c r="BI90" s="15"/>
      <c r="BJ90" s="15"/>
      <c r="BK90" s="15"/>
      <c r="BL90" s="15"/>
      <c r="BM90" s="15"/>
      <c r="BN90" s="15"/>
      <c r="BO90" s="15"/>
      <c r="BP90" s="15"/>
      <c r="BQ90" s="15"/>
      <c r="BR90" s="15"/>
      <c r="BS90" s="15"/>
      <c r="BT90" s="15"/>
      <c r="BU90" s="15"/>
      <c r="BV90" s="15"/>
      <c r="BW90" s="15"/>
      <c r="BX90" s="15"/>
      <c r="BY90" s="15"/>
    </row>
    <row r="91" spans="1:77" ht="18.9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308"/>
      <c r="AF91" s="1"/>
      <c r="BI91" s="15"/>
      <c r="BJ91" s="15"/>
      <c r="BK91" s="15"/>
      <c r="BL91" s="15"/>
      <c r="BM91" s="15"/>
      <c r="BN91" s="15"/>
      <c r="BO91" s="15"/>
      <c r="BP91" s="15"/>
      <c r="BQ91" s="15"/>
      <c r="BR91" s="15"/>
      <c r="BS91" s="15"/>
      <c r="BT91" s="15"/>
      <c r="BU91" s="15"/>
      <c r="BV91" s="15"/>
      <c r="BW91" s="15"/>
      <c r="BX91" s="15"/>
      <c r="BY91" s="15"/>
    </row>
    <row r="92" spans="1:77" ht="18.9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308"/>
      <c r="AF92" s="1"/>
      <c r="BI92" s="15"/>
      <c r="BJ92" s="15"/>
      <c r="BK92" s="15"/>
      <c r="BL92" s="15"/>
      <c r="BM92" s="15"/>
      <c r="BN92" s="15"/>
      <c r="BO92" s="15"/>
      <c r="BP92" s="15"/>
      <c r="BQ92" s="15"/>
      <c r="BR92" s="15"/>
      <c r="BS92" s="15"/>
      <c r="BT92" s="15"/>
      <c r="BU92" s="15"/>
      <c r="BV92" s="15"/>
      <c r="BW92" s="15"/>
      <c r="BX92" s="15"/>
      <c r="BY92" s="15"/>
    </row>
    <row r="93" spans="1:77" ht="18.9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308"/>
      <c r="AF93" s="1"/>
      <c r="BI93" s="15"/>
      <c r="BJ93" s="15"/>
      <c r="BK93" s="15"/>
      <c r="BL93" s="15"/>
      <c r="BM93" s="15"/>
      <c r="BN93" s="15"/>
      <c r="BO93" s="15"/>
      <c r="BP93" s="15"/>
      <c r="BQ93" s="15"/>
      <c r="BR93" s="15"/>
      <c r="BS93" s="15"/>
      <c r="BT93" s="15"/>
      <c r="BU93" s="15"/>
      <c r="BV93" s="15"/>
      <c r="BW93" s="15"/>
      <c r="BX93" s="15"/>
      <c r="BY93" s="15"/>
    </row>
    <row r="94" spans="1:77" ht="18.9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308"/>
      <c r="AF94" s="1"/>
      <c r="BI94" s="15"/>
      <c r="BJ94" s="15"/>
      <c r="BK94" s="15"/>
      <c r="BL94" s="15"/>
      <c r="BM94" s="15"/>
      <c r="BN94" s="15"/>
      <c r="BO94" s="15"/>
      <c r="BP94" s="15"/>
      <c r="BQ94" s="15"/>
      <c r="BR94" s="15"/>
      <c r="BS94" s="15"/>
      <c r="BT94" s="15"/>
      <c r="BU94" s="15"/>
      <c r="BV94" s="15"/>
      <c r="BW94" s="15"/>
      <c r="BX94" s="15"/>
      <c r="BY94" s="15"/>
    </row>
    <row r="95" spans="1:77" ht="18.9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308"/>
      <c r="AF95" s="1"/>
      <c r="BI95" s="15"/>
      <c r="BJ95" s="15"/>
      <c r="BK95" s="15"/>
      <c r="BL95" s="15"/>
      <c r="BM95" s="15"/>
      <c r="BN95" s="15"/>
      <c r="BO95" s="15"/>
      <c r="BP95" s="15"/>
      <c r="BQ95" s="15"/>
      <c r="BR95" s="15"/>
      <c r="BS95" s="15"/>
      <c r="BT95" s="15"/>
      <c r="BU95" s="15"/>
      <c r="BV95" s="15"/>
      <c r="BW95" s="15"/>
      <c r="BX95" s="15"/>
      <c r="BY95" s="15"/>
    </row>
    <row r="96" spans="1:77" ht="18.9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308"/>
      <c r="AF96" s="1"/>
      <c r="BI96" s="15"/>
      <c r="BJ96" s="15"/>
      <c r="BK96" s="15"/>
      <c r="BL96" s="15"/>
      <c r="BM96" s="15"/>
      <c r="BN96" s="15"/>
      <c r="BO96" s="15"/>
      <c r="BP96" s="15"/>
      <c r="BQ96" s="15"/>
      <c r="BR96" s="15"/>
      <c r="BS96" s="15"/>
      <c r="BT96" s="15"/>
      <c r="BU96" s="15"/>
      <c r="BV96" s="15"/>
      <c r="BW96" s="15"/>
      <c r="BX96" s="15"/>
      <c r="BY96" s="15"/>
    </row>
    <row r="97" spans="1:77" ht="18.9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308"/>
      <c r="AF97" s="1"/>
      <c r="BI97" s="15"/>
      <c r="BJ97" s="15"/>
      <c r="BK97" s="15"/>
      <c r="BL97" s="15"/>
      <c r="BM97" s="15"/>
      <c r="BN97" s="15"/>
      <c r="BO97" s="15"/>
      <c r="BP97" s="15"/>
      <c r="BQ97" s="15"/>
      <c r="BR97" s="15"/>
      <c r="BS97" s="15"/>
      <c r="BT97" s="15"/>
      <c r="BU97" s="15"/>
      <c r="BV97" s="15"/>
      <c r="BW97" s="15"/>
      <c r="BX97" s="15"/>
      <c r="BY97" s="15"/>
    </row>
    <row r="98" spans="1:77" ht="18.9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308"/>
      <c r="AF98" s="1"/>
      <c r="BI98" s="15"/>
      <c r="BJ98" s="15"/>
      <c r="BK98" s="15"/>
      <c r="BL98" s="15"/>
      <c r="BM98" s="15"/>
      <c r="BN98" s="15"/>
      <c r="BO98" s="15"/>
      <c r="BP98" s="15"/>
      <c r="BQ98" s="15"/>
      <c r="BR98" s="15"/>
      <c r="BS98" s="15"/>
      <c r="BT98" s="15"/>
      <c r="BU98" s="15"/>
      <c r="BV98" s="15"/>
      <c r="BW98" s="15"/>
      <c r="BX98" s="15"/>
      <c r="BY98" s="15"/>
    </row>
    <row r="99" spans="1:77" ht="18.9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308"/>
      <c r="AF99" s="1"/>
      <c r="BI99" s="15"/>
      <c r="BJ99" s="15"/>
      <c r="BK99" s="15"/>
      <c r="BL99" s="15"/>
      <c r="BM99" s="15"/>
      <c r="BN99" s="15"/>
      <c r="BO99" s="15"/>
      <c r="BP99" s="15"/>
      <c r="BQ99" s="15"/>
      <c r="BR99" s="15"/>
      <c r="BS99" s="15"/>
      <c r="BT99" s="15"/>
      <c r="BU99" s="15"/>
      <c r="BV99" s="15"/>
      <c r="BW99" s="15"/>
      <c r="BX99" s="15"/>
      <c r="BY99" s="15"/>
    </row>
    <row r="100" spans="1:77" ht="18.9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308"/>
      <c r="AF100" s="1"/>
      <c r="BI100" s="15"/>
      <c r="BJ100" s="15"/>
      <c r="BK100" s="15"/>
      <c r="BL100" s="15"/>
      <c r="BM100" s="15"/>
      <c r="BN100" s="15"/>
      <c r="BO100" s="15"/>
      <c r="BP100" s="15"/>
      <c r="BQ100" s="15"/>
      <c r="BR100" s="15"/>
      <c r="BS100" s="15"/>
      <c r="BT100" s="15"/>
      <c r="BU100" s="15"/>
      <c r="BV100" s="15"/>
      <c r="BW100" s="15"/>
      <c r="BX100" s="15"/>
      <c r="BY100" s="15"/>
    </row>
    <row r="101" spans="1:77" ht="27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308"/>
      <c r="AF101" s="1"/>
      <c r="BI101" s="15"/>
      <c r="BJ101" s="15"/>
      <c r="BK101" s="15"/>
      <c r="BL101" s="15"/>
      <c r="BM101" s="15"/>
      <c r="BN101" s="15"/>
      <c r="BO101" s="15"/>
      <c r="BP101" s="15"/>
      <c r="BQ101" s="15"/>
      <c r="BR101" s="15"/>
      <c r="BS101" s="15"/>
      <c r="BT101" s="15"/>
      <c r="BU101" s="15"/>
      <c r="BV101" s="15"/>
      <c r="BW101" s="15"/>
      <c r="BX101" s="15"/>
      <c r="BY101" s="15"/>
    </row>
    <row r="102" spans="1:77" ht="21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308"/>
      <c r="AF102" s="1"/>
      <c r="BI102" s="15"/>
      <c r="BJ102" s="15"/>
      <c r="BK102" s="15"/>
      <c r="BL102" s="15"/>
      <c r="BM102" s="15"/>
      <c r="BN102" s="15"/>
      <c r="BO102" s="15"/>
      <c r="BP102" s="15"/>
      <c r="BQ102" s="15"/>
      <c r="BR102" s="15"/>
      <c r="BS102" s="15"/>
      <c r="BT102" s="15"/>
      <c r="BU102" s="15"/>
      <c r="BV102" s="15"/>
      <c r="BW102" s="15"/>
      <c r="BX102" s="15"/>
      <c r="BY102" s="15"/>
    </row>
    <row r="103" spans="1:77" ht="21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308"/>
      <c r="AF103" s="1"/>
      <c r="BI103" s="15"/>
      <c r="BJ103" s="15"/>
      <c r="BK103" s="15"/>
      <c r="BL103" s="15"/>
      <c r="BM103" s="15"/>
      <c r="BN103" s="15"/>
      <c r="BO103" s="15"/>
      <c r="BP103" s="15"/>
      <c r="BQ103" s="15"/>
      <c r="BR103" s="15"/>
      <c r="BS103" s="15"/>
      <c r="BT103" s="15"/>
      <c r="BU103" s="15"/>
      <c r="BV103" s="15"/>
      <c r="BW103" s="15"/>
      <c r="BX103" s="15"/>
      <c r="BY103" s="15"/>
    </row>
    <row r="104" spans="1:77" ht="24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308"/>
      <c r="AF104" s="1"/>
      <c r="BI104" s="15"/>
      <c r="BJ104" s="15"/>
      <c r="BK104" s="15"/>
      <c r="BL104" s="15"/>
      <c r="BM104" s="15"/>
      <c r="BN104" s="15"/>
      <c r="BO104" s="15"/>
      <c r="BP104" s="15"/>
      <c r="BQ104" s="15"/>
      <c r="BR104" s="15"/>
      <c r="BS104" s="15"/>
      <c r="BT104" s="15"/>
      <c r="BU104" s="15"/>
      <c r="BV104" s="15"/>
      <c r="BW104" s="15"/>
      <c r="BX104" s="15"/>
      <c r="BY104" s="15"/>
    </row>
    <row r="105" spans="1:77" ht="18.9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308"/>
      <c r="AF105" s="1"/>
      <c r="BI105" s="15"/>
      <c r="BJ105" s="15"/>
      <c r="BK105" s="15"/>
      <c r="BL105" s="15"/>
      <c r="BM105" s="15"/>
      <c r="BN105" s="15"/>
      <c r="BO105" s="15"/>
      <c r="BP105" s="15"/>
      <c r="BQ105" s="15"/>
      <c r="BR105" s="15"/>
      <c r="BS105" s="15"/>
      <c r="BT105" s="15"/>
      <c r="BU105" s="15"/>
      <c r="BV105" s="15"/>
      <c r="BW105" s="15"/>
      <c r="BX105" s="15"/>
      <c r="BY105" s="15"/>
    </row>
    <row r="106" spans="1:77" ht="18.9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308"/>
      <c r="AF106" s="1"/>
      <c r="BI106" s="15"/>
      <c r="BJ106" s="15"/>
      <c r="BK106" s="15"/>
      <c r="BL106" s="15"/>
      <c r="BM106" s="15"/>
      <c r="BN106" s="15"/>
      <c r="BO106" s="15"/>
      <c r="BP106" s="15"/>
      <c r="BQ106" s="15"/>
      <c r="BR106" s="15"/>
      <c r="BS106" s="15"/>
      <c r="BT106" s="15"/>
      <c r="BU106" s="15"/>
      <c r="BV106" s="15"/>
      <c r="BW106" s="15"/>
      <c r="BX106" s="15"/>
      <c r="BY106" s="15"/>
    </row>
    <row r="107" spans="1:77" ht="18.9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308"/>
      <c r="AF107" s="1"/>
      <c r="BI107" s="15"/>
      <c r="BJ107" s="15"/>
      <c r="BK107" s="15"/>
      <c r="BL107" s="15"/>
      <c r="BM107" s="15"/>
      <c r="BN107" s="15"/>
      <c r="BO107" s="15"/>
      <c r="BP107" s="15"/>
      <c r="BQ107" s="15"/>
      <c r="BR107" s="15"/>
      <c r="BS107" s="15"/>
      <c r="BT107" s="15"/>
      <c r="BU107" s="15"/>
      <c r="BV107" s="15"/>
      <c r="BW107" s="15"/>
      <c r="BX107" s="15"/>
      <c r="BY107" s="15"/>
    </row>
    <row r="108" spans="1:77" ht="18.9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308"/>
      <c r="AF108" s="1"/>
      <c r="BI108" s="15"/>
      <c r="BJ108" s="15"/>
      <c r="BK108" s="15"/>
      <c r="BL108" s="15"/>
      <c r="BM108" s="15"/>
      <c r="BN108" s="15"/>
      <c r="BO108" s="15"/>
      <c r="BP108" s="15"/>
      <c r="BQ108" s="15"/>
      <c r="BR108" s="15"/>
      <c r="BS108" s="15"/>
      <c r="BT108" s="15"/>
      <c r="BU108" s="15"/>
      <c r="BV108" s="15"/>
      <c r="BW108" s="15"/>
      <c r="BX108" s="15"/>
      <c r="BY108" s="15"/>
    </row>
    <row r="109" spans="1:77" ht="18.9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308"/>
      <c r="AF109" s="1"/>
      <c r="BI109" s="15"/>
      <c r="BJ109" s="15"/>
      <c r="BK109" s="15"/>
      <c r="BL109" s="15"/>
      <c r="BM109" s="15"/>
      <c r="BN109" s="15"/>
      <c r="BO109" s="15"/>
      <c r="BP109" s="15"/>
      <c r="BQ109" s="15"/>
      <c r="BR109" s="15"/>
      <c r="BS109" s="15"/>
      <c r="BT109" s="15"/>
      <c r="BU109" s="15"/>
      <c r="BV109" s="15"/>
      <c r="BW109" s="15"/>
      <c r="BX109" s="15"/>
      <c r="BY109" s="15"/>
    </row>
    <row r="110" spans="1:77" ht="18.9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308"/>
      <c r="AF110" s="1"/>
      <c r="BI110" s="15"/>
      <c r="BJ110" s="15"/>
      <c r="BK110" s="15"/>
      <c r="BL110" s="15"/>
      <c r="BM110" s="15"/>
      <c r="BN110" s="15"/>
      <c r="BO110" s="15"/>
      <c r="BP110" s="15"/>
      <c r="BQ110" s="15"/>
      <c r="BR110" s="15"/>
      <c r="BS110" s="15"/>
      <c r="BT110" s="15"/>
      <c r="BU110" s="15"/>
      <c r="BV110" s="15"/>
      <c r="BW110" s="15"/>
      <c r="BX110" s="15"/>
      <c r="BY110" s="15"/>
    </row>
    <row r="111" spans="1:77" ht="18.9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308"/>
      <c r="AF111" s="1"/>
      <c r="BI111" s="15"/>
      <c r="BJ111" s="15"/>
      <c r="BK111" s="15"/>
      <c r="BL111" s="15"/>
      <c r="BM111" s="15"/>
      <c r="BN111" s="15"/>
      <c r="BO111" s="15"/>
      <c r="BP111" s="15"/>
      <c r="BQ111" s="15"/>
      <c r="BR111" s="15"/>
      <c r="BS111" s="15"/>
      <c r="BT111" s="15"/>
      <c r="BU111" s="15"/>
      <c r="BV111" s="15"/>
      <c r="BW111" s="15"/>
      <c r="BX111" s="15"/>
      <c r="BY111" s="15"/>
    </row>
    <row r="112" spans="1:77" ht="18.9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308"/>
      <c r="AF112" s="1"/>
      <c r="BI112" s="15"/>
      <c r="BJ112" s="15"/>
      <c r="BK112" s="15"/>
      <c r="BL112" s="15"/>
      <c r="BM112" s="15"/>
      <c r="BN112" s="15"/>
      <c r="BO112" s="15"/>
      <c r="BP112" s="15"/>
      <c r="BQ112" s="15"/>
      <c r="BR112" s="15"/>
      <c r="BS112" s="15"/>
      <c r="BT112" s="15"/>
      <c r="BU112" s="15"/>
      <c r="BV112" s="15"/>
      <c r="BW112" s="15"/>
      <c r="BX112" s="15"/>
      <c r="BY112" s="15"/>
    </row>
    <row r="113" spans="1:77" ht="18.9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308"/>
      <c r="AF113" s="1"/>
      <c r="BI113" s="15"/>
      <c r="BJ113" s="15"/>
      <c r="BK113" s="15"/>
      <c r="BL113" s="15"/>
      <c r="BM113" s="15"/>
      <c r="BN113" s="15"/>
      <c r="BO113" s="15"/>
      <c r="BP113" s="15"/>
      <c r="BQ113" s="15"/>
      <c r="BR113" s="15"/>
      <c r="BS113" s="15"/>
      <c r="BT113" s="15"/>
      <c r="BU113" s="15"/>
      <c r="BV113" s="15"/>
      <c r="BW113" s="15"/>
      <c r="BX113" s="15"/>
      <c r="BY113" s="15"/>
    </row>
    <row r="114" spans="1:77" ht="18.95" customHeight="1" x14ac:dyDescent="0.2">
      <c r="A114" s="1"/>
      <c r="B114" s="1"/>
      <c r="C114" s="1" t="s">
        <v>294</v>
      </c>
      <c r="D114" s="1"/>
      <c r="E114" s="1" t="s">
        <v>295</v>
      </c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308"/>
      <c r="AF114" s="1"/>
      <c r="BI114" s="15"/>
      <c r="BJ114" s="15"/>
      <c r="BK114" s="15"/>
      <c r="BL114" s="15"/>
      <c r="BM114" s="15"/>
      <c r="BN114" s="15"/>
      <c r="BO114" s="15"/>
      <c r="BP114" s="15"/>
      <c r="BQ114" s="15"/>
      <c r="BR114" s="15"/>
      <c r="BS114" s="15"/>
      <c r="BT114" s="15"/>
      <c r="BU114" s="15"/>
      <c r="BV114" s="15"/>
      <c r="BW114" s="15"/>
      <c r="BX114" s="15"/>
      <c r="BY114" s="15"/>
    </row>
    <row r="115" spans="1:77" ht="18.95" customHeight="1" x14ac:dyDescent="0.2">
      <c r="A115" s="1"/>
      <c r="B115" s="1"/>
      <c r="C115" s="1" t="s">
        <v>297</v>
      </c>
      <c r="D115" s="1"/>
      <c r="E115" s="1" t="s">
        <v>298</v>
      </c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308"/>
      <c r="AF115" s="1"/>
      <c r="BI115" s="15"/>
      <c r="BJ115" s="15"/>
      <c r="BK115" s="15"/>
      <c r="BL115" s="15"/>
      <c r="BM115" s="15"/>
      <c r="BN115" s="15"/>
      <c r="BO115" s="15"/>
      <c r="BP115" s="15"/>
      <c r="BQ115" s="15"/>
      <c r="BR115" s="15"/>
      <c r="BS115" s="15"/>
      <c r="BT115" s="15"/>
      <c r="BU115" s="15"/>
      <c r="BV115" s="15"/>
      <c r="BW115" s="15"/>
      <c r="BX115" s="15"/>
      <c r="BY115" s="15"/>
    </row>
    <row r="116" spans="1:77" ht="18.9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308"/>
      <c r="AF116" s="1"/>
      <c r="BI116" s="15"/>
      <c r="BJ116" s="15"/>
      <c r="BK116" s="15"/>
      <c r="BL116" s="15"/>
      <c r="BM116" s="15"/>
      <c r="BN116" s="15"/>
      <c r="BO116" s="15"/>
      <c r="BP116" s="15"/>
      <c r="BQ116" s="15"/>
      <c r="BR116" s="15"/>
      <c r="BS116" s="15"/>
      <c r="BT116" s="15"/>
      <c r="BU116" s="15"/>
      <c r="BV116" s="15"/>
      <c r="BW116" s="15"/>
      <c r="BX116" s="15"/>
      <c r="BY116" s="15"/>
    </row>
    <row r="117" spans="1:77" ht="18.9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308"/>
      <c r="AF117" s="1"/>
      <c r="BI117" s="15"/>
      <c r="BJ117" s="15"/>
      <c r="BK117" s="15"/>
      <c r="BL117" s="15"/>
      <c r="BM117" s="15"/>
      <c r="BN117" s="15"/>
      <c r="BO117" s="15"/>
      <c r="BP117" s="15"/>
      <c r="BQ117" s="15"/>
      <c r="BR117" s="15"/>
      <c r="BS117" s="15"/>
      <c r="BT117" s="15"/>
      <c r="BU117" s="15"/>
      <c r="BV117" s="15"/>
      <c r="BW117" s="15"/>
      <c r="BX117" s="15"/>
      <c r="BY117" s="15"/>
    </row>
    <row r="118" spans="1:77" ht="18.9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308"/>
      <c r="AF118" s="1"/>
      <c r="BI118" s="15"/>
      <c r="BJ118" s="15"/>
      <c r="BK118" s="15"/>
      <c r="BL118" s="15"/>
      <c r="BM118" s="15"/>
      <c r="BN118" s="15"/>
      <c r="BO118" s="15"/>
      <c r="BP118" s="15"/>
      <c r="BQ118" s="15"/>
      <c r="BR118" s="15"/>
      <c r="BS118" s="15"/>
      <c r="BT118" s="15"/>
      <c r="BU118" s="15"/>
      <c r="BV118" s="15"/>
      <c r="BW118" s="15"/>
      <c r="BX118" s="15"/>
      <c r="BY118" s="15"/>
    </row>
    <row r="119" spans="1:77" ht="18.9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308"/>
      <c r="AF119" s="1"/>
      <c r="BI119" s="15"/>
      <c r="BJ119" s="15"/>
      <c r="BK119" s="15"/>
      <c r="BL119" s="15"/>
      <c r="BM119" s="15"/>
      <c r="BN119" s="15"/>
      <c r="BO119" s="15"/>
      <c r="BP119" s="15"/>
      <c r="BQ119" s="15"/>
      <c r="BR119" s="15"/>
      <c r="BS119" s="15"/>
      <c r="BT119" s="15"/>
      <c r="BU119" s="15"/>
      <c r="BV119" s="15"/>
      <c r="BW119" s="15"/>
      <c r="BX119" s="15"/>
      <c r="BY119" s="15"/>
    </row>
    <row r="120" spans="1:77" ht="18.9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308"/>
      <c r="AF120" s="1"/>
      <c r="BI120" s="15"/>
      <c r="BJ120" s="15"/>
      <c r="BK120" s="15"/>
      <c r="BL120" s="15"/>
      <c r="BM120" s="15"/>
      <c r="BN120" s="15"/>
      <c r="BO120" s="15"/>
      <c r="BP120" s="15"/>
      <c r="BQ120" s="15"/>
      <c r="BR120" s="15"/>
      <c r="BS120" s="15"/>
      <c r="BT120" s="15"/>
      <c r="BU120" s="15"/>
      <c r="BV120" s="15"/>
      <c r="BW120" s="15"/>
      <c r="BX120" s="15"/>
      <c r="BY120" s="15"/>
    </row>
    <row r="121" spans="1:77" ht="18.9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308"/>
      <c r="AF121" s="1"/>
      <c r="BI121" s="15"/>
      <c r="BJ121" s="15"/>
      <c r="BK121" s="15"/>
      <c r="BL121" s="15"/>
      <c r="BM121" s="15"/>
      <c r="BN121" s="15"/>
      <c r="BO121" s="15"/>
      <c r="BP121" s="15"/>
      <c r="BQ121" s="15"/>
      <c r="BR121" s="15"/>
      <c r="BS121" s="15"/>
      <c r="BT121" s="15"/>
      <c r="BU121" s="15"/>
      <c r="BV121" s="15"/>
      <c r="BW121" s="15"/>
      <c r="BX121" s="15"/>
      <c r="BY121" s="15"/>
    </row>
    <row r="122" spans="1:77" ht="18.9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308"/>
      <c r="AF122" s="1"/>
      <c r="BI122" s="15"/>
      <c r="BJ122" s="15"/>
      <c r="BK122" s="15"/>
      <c r="BL122" s="15"/>
      <c r="BM122" s="15"/>
      <c r="BN122" s="15"/>
      <c r="BO122" s="15"/>
      <c r="BP122" s="15"/>
      <c r="BQ122" s="15"/>
      <c r="BR122" s="15"/>
      <c r="BS122" s="15"/>
      <c r="BT122" s="15"/>
      <c r="BU122" s="15"/>
      <c r="BV122" s="15"/>
      <c r="BW122" s="15"/>
      <c r="BX122" s="15"/>
      <c r="BY122" s="15"/>
    </row>
    <row r="123" spans="1:77" ht="18.9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308"/>
      <c r="AF123" s="1"/>
      <c r="BI123" s="15"/>
      <c r="BJ123" s="15"/>
      <c r="BK123" s="15"/>
      <c r="BL123" s="15"/>
      <c r="BM123" s="15"/>
      <c r="BN123" s="15"/>
      <c r="BO123" s="15"/>
      <c r="BP123" s="15"/>
      <c r="BQ123" s="15"/>
      <c r="BR123" s="15"/>
      <c r="BS123" s="15"/>
      <c r="BT123" s="15"/>
      <c r="BU123" s="15"/>
      <c r="BV123" s="15"/>
      <c r="BW123" s="15"/>
      <c r="BX123" s="15"/>
      <c r="BY123" s="15"/>
    </row>
    <row r="124" spans="1:77" ht="18.9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308"/>
      <c r="AF124" s="1"/>
      <c r="BI124" s="15"/>
      <c r="BJ124" s="15"/>
      <c r="BK124" s="15"/>
      <c r="BL124" s="15"/>
      <c r="BM124" s="15"/>
      <c r="BN124" s="15"/>
      <c r="BO124" s="15"/>
      <c r="BP124" s="15"/>
      <c r="BQ124" s="15"/>
      <c r="BR124" s="15"/>
      <c r="BS124" s="15"/>
      <c r="BT124" s="15"/>
      <c r="BU124" s="15"/>
      <c r="BV124" s="15"/>
      <c r="BW124" s="15"/>
      <c r="BX124" s="15"/>
      <c r="BY124" s="15"/>
    </row>
    <row r="125" spans="1:77" ht="18.9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308"/>
      <c r="AF125" s="1"/>
      <c r="BI125" s="15"/>
      <c r="BJ125" s="15"/>
      <c r="BK125" s="15"/>
      <c r="BL125" s="15"/>
      <c r="BM125" s="15"/>
      <c r="BN125" s="15"/>
      <c r="BO125" s="15"/>
      <c r="BP125" s="15"/>
      <c r="BQ125" s="15"/>
      <c r="BR125" s="15"/>
      <c r="BS125" s="15"/>
      <c r="BT125" s="15"/>
      <c r="BU125" s="15"/>
      <c r="BV125" s="15"/>
      <c r="BW125" s="15"/>
      <c r="BX125" s="15"/>
      <c r="BY125" s="15"/>
    </row>
    <row r="126" spans="1:77" ht="18.9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308"/>
      <c r="AF126" s="1"/>
      <c r="BI126" s="15"/>
      <c r="BJ126" s="15"/>
      <c r="BK126" s="15"/>
      <c r="BL126" s="15"/>
      <c r="BM126" s="15"/>
      <c r="BN126" s="15"/>
      <c r="BO126" s="15"/>
      <c r="BP126" s="15"/>
      <c r="BQ126" s="15"/>
      <c r="BR126" s="15"/>
      <c r="BS126" s="15"/>
      <c r="BT126" s="15"/>
      <c r="BU126" s="15"/>
      <c r="BV126" s="15"/>
      <c r="BW126" s="15"/>
      <c r="BX126" s="15"/>
      <c r="BY126" s="15"/>
    </row>
    <row r="127" spans="1:77" ht="18.9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308"/>
      <c r="AF127" s="1"/>
      <c r="BI127" s="15"/>
      <c r="BJ127" s="15"/>
      <c r="BK127" s="15"/>
      <c r="BL127" s="15"/>
      <c r="BM127" s="15"/>
      <c r="BN127" s="15"/>
      <c r="BO127" s="15"/>
      <c r="BP127" s="15"/>
      <c r="BQ127" s="15"/>
      <c r="BR127" s="15"/>
      <c r="BS127" s="15"/>
      <c r="BT127" s="15"/>
      <c r="BU127" s="15"/>
      <c r="BV127" s="15"/>
      <c r="BW127" s="15"/>
      <c r="BX127" s="15"/>
      <c r="BY127" s="15"/>
    </row>
    <row r="128" spans="1:77" ht="18.9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308"/>
      <c r="AF128" s="1"/>
      <c r="BI128" s="15"/>
      <c r="BJ128" s="15"/>
      <c r="BK128" s="15"/>
      <c r="BL128" s="15"/>
      <c r="BM128" s="15"/>
      <c r="BN128" s="15"/>
      <c r="BO128" s="15"/>
      <c r="BP128" s="15"/>
      <c r="BQ128" s="15"/>
      <c r="BR128" s="15"/>
      <c r="BS128" s="15"/>
      <c r="BT128" s="15"/>
      <c r="BU128" s="15"/>
      <c r="BV128" s="15"/>
      <c r="BW128" s="15"/>
      <c r="BX128" s="15"/>
      <c r="BY128" s="15"/>
    </row>
    <row r="129" spans="1:77" ht="18.9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308"/>
      <c r="AF129" s="1"/>
      <c r="BI129" s="15"/>
      <c r="BJ129" s="15"/>
      <c r="BK129" s="15"/>
      <c r="BL129" s="15"/>
      <c r="BM129" s="15"/>
      <c r="BN129" s="15"/>
      <c r="BO129" s="15"/>
      <c r="BP129" s="15"/>
      <c r="BQ129" s="15"/>
      <c r="BR129" s="15"/>
      <c r="BS129" s="15"/>
      <c r="BT129" s="15"/>
      <c r="BU129" s="15"/>
      <c r="BV129" s="15"/>
      <c r="BW129" s="15"/>
      <c r="BX129" s="15"/>
      <c r="BY129" s="15"/>
    </row>
    <row r="130" spans="1:77" ht="18.9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308"/>
      <c r="AF130" s="1"/>
      <c r="BI130" s="15"/>
      <c r="BJ130" s="15"/>
      <c r="BK130" s="15"/>
      <c r="BL130" s="15"/>
      <c r="BM130" s="15"/>
      <c r="BN130" s="15"/>
      <c r="BO130" s="15"/>
      <c r="BP130" s="15"/>
      <c r="BQ130" s="15"/>
      <c r="BR130" s="15"/>
      <c r="BS130" s="15"/>
      <c r="BT130" s="15"/>
      <c r="BU130" s="15"/>
      <c r="BV130" s="15"/>
      <c r="BW130" s="15"/>
      <c r="BX130" s="15"/>
      <c r="BY130" s="15"/>
    </row>
    <row r="131" spans="1:77" ht="18.9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308"/>
      <c r="AF131" s="1"/>
      <c r="BI131" s="15"/>
      <c r="BJ131" s="15"/>
      <c r="BK131" s="15"/>
      <c r="BL131" s="15"/>
      <c r="BM131" s="15"/>
      <c r="BN131" s="15"/>
      <c r="BO131" s="15"/>
      <c r="BP131" s="15"/>
      <c r="BQ131" s="15"/>
      <c r="BR131" s="15"/>
      <c r="BS131" s="15"/>
      <c r="BT131" s="15"/>
      <c r="BU131" s="15"/>
      <c r="BV131" s="15"/>
      <c r="BW131" s="15"/>
      <c r="BX131" s="15"/>
      <c r="BY131" s="15"/>
    </row>
    <row r="132" spans="1:77" ht="18.9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308"/>
      <c r="AF132" s="1"/>
      <c r="BI132" s="15"/>
      <c r="BJ132" s="15"/>
      <c r="BK132" s="15"/>
      <c r="BL132" s="15"/>
      <c r="BM132" s="15"/>
      <c r="BN132" s="15"/>
      <c r="BO132" s="15"/>
      <c r="BP132" s="15"/>
      <c r="BQ132" s="15"/>
      <c r="BR132" s="15"/>
      <c r="BS132" s="15"/>
      <c r="BT132" s="15"/>
      <c r="BU132" s="15"/>
      <c r="BV132" s="15"/>
      <c r="BW132" s="15"/>
      <c r="BX132" s="15"/>
      <c r="BY132" s="15"/>
    </row>
    <row r="133" spans="1:77" ht="18.9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308"/>
      <c r="AF133" s="1"/>
      <c r="BI133" s="15"/>
      <c r="BJ133" s="15"/>
      <c r="BK133" s="15"/>
      <c r="BL133" s="15"/>
      <c r="BM133" s="15"/>
      <c r="BN133" s="15"/>
      <c r="BO133" s="15"/>
      <c r="BP133" s="15"/>
      <c r="BQ133" s="15"/>
      <c r="BR133" s="15"/>
      <c r="BS133" s="15"/>
      <c r="BT133" s="15"/>
      <c r="BU133" s="15"/>
      <c r="BV133" s="15"/>
      <c r="BW133" s="15"/>
      <c r="BX133" s="15"/>
      <c r="BY133" s="15"/>
    </row>
    <row r="134" spans="1:77" ht="18.9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308"/>
      <c r="AF134" s="1"/>
      <c r="BI134" s="15"/>
      <c r="BJ134" s="15"/>
      <c r="BK134" s="15"/>
      <c r="BL134" s="15"/>
      <c r="BM134" s="15"/>
      <c r="BN134" s="15"/>
      <c r="BO134" s="15"/>
      <c r="BP134" s="15"/>
      <c r="BQ134" s="15"/>
      <c r="BR134" s="15"/>
      <c r="BS134" s="15"/>
      <c r="BT134" s="15"/>
      <c r="BU134" s="15"/>
      <c r="BV134" s="15"/>
      <c r="BW134" s="15"/>
      <c r="BX134" s="15"/>
      <c r="BY134" s="15"/>
    </row>
    <row r="135" spans="1:77" ht="18.9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308"/>
      <c r="AF135" s="1"/>
      <c r="BI135" s="15"/>
      <c r="BJ135" s="15"/>
      <c r="BK135" s="15"/>
      <c r="BL135" s="15"/>
      <c r="BM135" s="15"/>
      <c r="BN135" s="15"/>
      <c r="BO135" s="15"/>
      <c r="BP135" s="15"/>
      <c r="BQ135" s="15"/>
      <c r="BR135" s="15"/>
      <c r="BS135" s="15"/>
      <c r="BT135" s="15"/>
      <c r="BU135" s="15"/>
      <c r="BV135" s="15"/>
      <c r="BW135" s="15"/>
      <c r="BX135" s="15"/>
      <c r="BY135" s="15"/>
    </row>
    <row r="136" spans="1:77" ht="18.9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308"/>
      <c r="AF136" s="1"/>
      <c r="BI136" s="15"/>
      <c r="BJ136" s="15"/>
      <c r="BK136" s="15"/>
      <c r="BL136" s="15"/>
      <c r="BM136" s="15"/>
      <c r="BN136" s="15"/>
      <c r="BO136" s="15"/>
      <c r="BP136" s="15"/>
      <c r="BQ136" s="15"/>
      <c r="BR136" s="15"/>
      <c r="BS136" s="15"/>
      <c r="BT136" s="15"/>
      <c r="BU136" s="15"/>
      <c r="BV136" s="15"/>
      <c r="BW136" s="15"/>
      <c r="BX136" s="15"/>
      <c r="BY136" s="15"/>
    </row>
    <row r="137" spans="1:77" ht="18.9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308"/>
      <c r="AF137" s="1"/>
      <c r="BI137" s="15"/>
      <c r="BJ137" s="15"/>
      <c r="BK137" s="15"/>
      <c r="BL137" s="15"/>
      <c r="BM137" s="15"/>
      <c r="BN137" s="15"/>
      <c r="BO137" s="15"/>
      <c r="BP137" s="15"/>
      <c r="BQ137" s="15"/>
      <c r="BR137" s="15"/>
      <c r="BS137" s="15"/>
      <c r="BT137" s="15"/>
      <c r="BU137" s="15"/>
      <c r="BV137" s="15"/>
      <c r="BW137" s="15"/>
      <c r="BX137" s="15"/>
      <c r="BY137" s="15"/>
    </row>
    <row r="138" spans="1:77" ht="18.9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308"/>
      <c r="AF138" s="1"/>
      <c r="BI138" s="15"/>
      <c r="BJ138" s="15"/>
      <c r="BK138" s="15"/>
      <c r="BL138" s="15"/>
      <c r="BM138" s="15"/>
      <c r="BN138" s="15"/>
      <c r="BO138" s="15"/>
      <c r="BP138" s="15"/>
      <c r="BQ138" s="15"/>
      <c r="BR138" s="15"/>
      <c r="BS138" s="15"/>
      <c r="BT138" s="15"/>
      <c r="BU138" s="15"/>
      <c r="BV138" s="15"/>
      <c r="BW138" s="15"/>
      <c r="BX138" s="15"/>
      <c r="BY138" s="15"/>
    </row>
    <row r="139" spans="1:77" ht="18.9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308"/>
      <c r="AF139" s="1"/>
      <c r="BI139" s="15"/>
      <c r="BJ139" s="15"/>
      <c r="BK139" s="15"/>
      <c r="BL139" s="15"/>
      <c r="BM139" s="15"/>
      <c r="BN139" s="15"/>
      <c r="BO139" s="15"/>
      <c r="BP139" s="15"/>
      <c r="BQ139" s="15"/>
      <c r="BR139" s="15"/>
      <c r="BS139" s="15"/>
      <c r="BT139" s="15"/>
      <c r="BU139" s="15"/>
      <c r="BV139" s="15"/>
      <c r="BW139" s="15"/>
      <c r="BX139" s="15"/>
      <c r="BY139" s="15"/>
    </row>
    <row r="140" spans="1:77" ht="18.9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308"/>
      <c r="AF140" s="1"/>
      <c r="BI140" s="15"/>
      <c r="BJ140" s="15"/>
      <c r="BK140" s="15"/>
      <c r="BL140" s="15"/>
      <c r="BM140" s="15"/>
      <c r="BN140" s="15"/>
      <c r="BO140" s="15"/>
      <c r="BP140" s="15"/>
      <c r="BQ140" s="15"/>
      <c r="BR140" s="15"/>
      <c r="BS140" s="15"/>
      <c r="BT140" s="15"/>
      <c r="BU140" s="15"/>
      <c r="BV140" s="15"/>
      <c r="BW140" s="15"/>
      <c r="BX140" s="15"/>
      <c r="BY140" s="15"/>
    </row>
    <row r="141" spans="1:77" ht="18.9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308"/>
      <c r="AF141" s="1"/>
      <c r="BI141" s="15"/>
      <c r="BJ141" s="15"/>
      <c r="BK141" s="15"/>
      <c r="BL141" s="15"/>
      <c r="BM141" s="15"/>
      <c r="BN141" s="15"/>
      <c r="BO141" s="15"/>
      <c r="BP141" s="15"/>
      <c r="BQ141" s="15"/>
      <c r="BR141" s="15"/>
      <c r="BS141" s="15"/>
      <c r="BT141" s="15"/>
      <c r="BU141" s="15"/>
      <c r="BV141" s="15"/>
      <c r="BW141" s="15"/>
      <c r="BX141" s="15"/>
      <c r="BY141" s="15"/>
    </row>
    <row r="142" spans="1:77" ht="18.9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308"/>
      <c r="AF142" s="1"/>
      <c r="BI142" s="15"/>
      <c r="BJ142" s="15"/>
      <c r="BK142" s="15"/>
      <c r="BL142" s="15"/>
      <c r="BM142" s="15"/>
      <c r="BN142" s="15"/>
      <c r="BO142" s="15"/>
      <c r="BP142" s="15"/>
      <c r="BQ142" s="15"/>
      <c r="BR142" s="15"/>
      <c r="BS142" s="15"/>
      <c r="BT142" s="15"/>
      <c r="BU142" s="15"/>
      <c r="BV142" s="15"/>
      <c r="BW142" s="15"/>
      <c r="BX142" s="15"/>
      <c r="BY142" s="15"/>
    </row>
    <row r="143" spans="1:77" ht="18.9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308"/>
      <c r="AF143" s="1"/>
      <c r="BI143" s="15"/>
      <c r="BJ143" s="15"/>
      <c r="BK143" s="15"/>
      <c r="BL143" s="15"/>
      <c r="BM143" s="15"/>
      <c r="BN143" s="15"/>
      <c r="BO143" s="15"/>
      <c r="BP143" s="15"/>
      <c r="BQ143" s="15"/>
      <c r="BR143" s="15"/>
      <c r="BS143" s="15"/>
      <c r="BT143" s="15"/>
      <c r="BU143" s="15"/>
      <c r="BV143" s="15"/>
      <c r="BW143" s="15"/>
      <c r="BX143" s="15"/>
      <c r="BY143" s="15"/>
    </row>
    <row r="144" spans="1:77" ht="18.9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308"/>
      <c r="AF144" s="1"/>
      <c r="BI144" s="15"/>
      <c r="BJ144" s="15"/>
      <c r="BK144" s="15"/>
      <c r="BL144" s="15"/>
      <c r="BM144" s="15"/>
      <c r="BN144" s="15"/>
      <c r="BO144" s="15"/>
      <c r="BP144" s="15"/>
      <c r="BQ144" s="15"/>
      <c r="BR144" s="15"/>
      <c r="BS144" s="15"/>
      <c r="BT144" s="15"/>
      <c r="BU144" s="15"/>
      <c r="BV144" s="15"/>
      <c r="BW144" s="15"/>
      <c r="BX144" s="15"/>
      <c r="BY144" s="15"/>
    </row>
    <row r="145" spans="1:77" ht="18.9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308"/>
      <c r="AF145" s="1"/>
      <c r="BI145" s="15"/>
      <c r="BJ145" s="15"/>
      <c r="BK145" s="15"/>
      <c r="BL145" s="15"/>
      <c r="BM145" s="15"/>
      <c r="BN145" s="15"/>
      <c r="BO145" s="15"/>
      <c r="BP145" s="15"/>
      <c r="BQ145" s="15"/>
      <c r="BR145" s="15"/>
      <c r="BS145" s="15"/>
      <c r="BT145" s="15"/>
      <c r="BU145" s="15"/>
      <c r="BV145" s="15"/>
      <c r="BW145" s="15"/>
      <c r="BX145" s="15"/>
      <c r="BY145" s="15"/>
    </row>
    <row r="146" spans="1:77" ht="18.9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308"/>
      <c r="AF146" s="1"/>
      <c r="BI146" s="15"/>
      <c r="BJ146" s="15"/>
      <c r="BK146" s="15"/>
      <c r="BL146" s="15"/>
      <c r="BM146" s="15"/>
      <c r="BN146" s="15"/>
      <c r="BO146" s="15"/>
      <c r="BP146" s="15"/>
      <c r="BQ146" s="15"/>
      <c r="BR146" s="15"/>
      <c r="BS146" s="15"/>
      <c r="BT146" s="15"/>
      <c r="BU146" s="15"/>
      <c r="BV146" s="15"/>
      <c r="BW146" s="15"/>
      <c r="BX146" s="15"/>
      <c r="BY146" s="15"/>
    </row>
    <row r="147" spans="1:77" ht="18.9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308"/>
      <c r="AF147" s="1"/>
      <c r="BI147" s="15"/>
      <c r="BJ147" s="15"/>
      <c r="BK147" s="15"/>
      <c r="BL147" s="15"/>
      <c r="BM147" s="15"/>
      <c r="BN147" s="15"/>
      <c r="BO147" s="15"/>
      <c r="BP147" s="15"/>
      <c r="BQ147" s="15"/>
      <c r="BR147" s="15"/>
      <c r="BS147" s="15"/>
      <c r="BT147" s="15"/>
      <c r="BU147" s="15"/>
      <c r="BV147" s="15"/>
      <c r="BW147" s="15"/>
      <c r="BX147" s="15"/>
      <c r="BY147" s="15"/>
    </row>
    <row r="148" spans="1:77" ht="18.9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308"/>
      <c r="AF148" s="1"/>
      <c r="BI148" s="15"/>
      <c r="BJ148" s="15"/>
      <c r="BK148" s="15"/>
      <c r="BL148" s="15"/>
      <c r="BM148" s="15"/>
      <c r="BN148" s="15"/>
      <c r="BO148" s="15"/>
      <c r="BP148" s="15"/>
      <c r="BQ148" s="15"/>
      <c r="BR148" s="15"/>
      <c r="BS148" s="15"/>
      <c r="BT148" s="15"/>
      <c r="BU148" s="15"/>
      <c r="BV148" s="15"/>
      <c r="BW148" s="15"/>
      <c r="BX148" s="15"/>
      <c r="BY148" s="15"/>
    </row>
    <row r="149" spans="1:77" ht="18.9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308"/>
      <c r="AF149" s="1"/>
      <c r="BI149" s="15"/>
      <c r="BJ149" s="15"/>
      <c r="BK149" s="15"/>
      <c r="BL149" s="15"/>
      <c r="BM149" s="15"/>
      <c r="BN149" s="15"/>
      <c r="BO149" s="15"/>
      <c r="BP149" s="15"/>
      <c r="BQ149" s="15"/>
      <c r="BR149" s="15"/>
      <c r="BS149" s="15"/>
      <c r="BT149" s="15"/>
      <c r="BU149" s="15"/>
      <c r="BV149" s="15"/>
      <c r="BW149" s="15"/>
      <c r="BX149" s="15"/>
      <c r="BY149" s="15"/>
    </row>
    <row r="150" spans="1:77" ht="18.9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308"/>
      <c r="AF150" s="1"/>
      <c r="BI150" s="15"/>
      <c r="BJ150" s="15"/>
      <c r="BK150" s="15"/>
      <c r="BL150" s="15"/>
      <c r="BM150" s="15"/>
      <c r="BN150" s="15"/>
      <c r="BO150" s="15"/>
      <c r="BP150" s="15"/>
      <c r="BQ150" s="15"/>
      <c r="BR150" s="15"/>
      <c r="BS150" s="15"/>
      <c r="BT150" s="15"/>
      <c r="BU150" s="15"/>
      <c r="BV150" s="15"/>
      <c r="BW150" s="15"/>
      <c r="BX150" s="15"/>
      <c r="BY150" s="15"/>
    </row>
    <row r="151" spans="1:77" ht="18.9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308"/>
      <c r="AF151" s="1"/>
      <c r="BI151" s="15"/>
      <c r="BJ151" s="15"/>
      <c r="BK151" s="15"/>
      <c r="BL151" s="15"/>
      <c r="BM151" s="15"/>
      <c r="BN151" s="15"/>
      <c r="BO151" s="15"/>
      <c r="BP151" s="15"/>
      <c r="BQ151" s="15"/>
      <c r="BR151" s="15"/>
      <c r="BS151" s="15"/>
      <c r="BT151" s="15"/>
      <c r="BU151" s="15"/>
      <c r="BV151" s="15"/>
      <c r="BW151" s="15"/>
      <c r="BX151" s="15"/>
      <c r="BY151" s="15"/>
    </row>
    <row r="152" spans="1:77" ht="18.9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308"/>
      <c r="AF152" s="1"/>
      <c r="BI152" s="15"/>
      <c r="BJ152" s="15"/>
      <c r="BK152" s="15"/>
      <c r="BL152" s="15"/>
      <c r="BM152" s="15"/>
      <c r="BN152" s="15"/>
      <c r="BO152" s="15"/>
      <c r="BP152" s="15"/>
      <c r="BQ152" s="15"/>
      <c r="BR152" s="15"/>
      <c r="BS152" s="15"/>
      <c r="BT152" s="15"/>
      <c r="BU152" s="15"/>
      <c r="BV152" s="15"/>
      <c r="BW152" s="15"/>
      <c r="BX152" s="15"/>
      <c r="BY152" s="15"/>
    </row>
    <row r="153" spans="1:77" ht="18.9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308"/>
      <c r="AF153" s="1"/>
      <c r="BI153" s="15"/>
      <c r="BJ153" s="15"/>
      <c r="BK153" s="15"/>
      <c r="BL153" s="15"/>
      <c r="BM153" s="15"/>
      <c r="BN153" s="15"/>
      <c r="BO153" s="15"/>
      <c r="BP153" s="15"/>
      <c r="BQ153" s="15"/>
      <c r="BR153" s="15"/>
      <c r="BS153" s="15"/>
      <c r="BT153" s="15"/>
      <c r="BU153" s="15"/>
      <c r="BV153" s="15"/>
      <c r="BW153" s="15"/>
      <c r="BX153" s="15"/>
      <c r="BY153" s="15"/>
    </row>
    <row r="154" spans="1:77" ht="18.9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308"/>
      <c r="AF154" s="1"/>
      <c r="BI154" s="15"/>
      <c r="BJ154" s="15"/>
      <c r="BK154" s="15"/>
      <c r="BL154" s="15"/>
      <c r="BM154" s="15"/>
      <c r="BN154" s="15"/>
      <c r="BO154" s="15"/>
      <c r="BP154" s="15"/>
      <c r="BQ154" s="15"/>
      <c r="BR154" s="15"/>
      <c r="BS154" s="15"/>
      <c r="BT154" s="15"/>
      <c r="BU154" s="15"/>
      <c r="BV154" s="15"/>
      <c r="BW154" s="15"/>
      <c r="BX154" s="15"/>
      <c r="BY154" s="15"/>
    </row>
    <row r="155" spans="1:77" ht="17.25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308"/>
      <c r="AF155" s="1"/>
      <c r="AG155" s="15"/>
      <c r="AH155" s="15"/>
      <c r="AI155" s="15"/>
      <c r="AJ155" s="15"/>
      <c r="AK155" s="15"/>
      <c r="AL155" s="15"/>
      <c r="AM155" s="15"/>
      <c r="AN155" s="15"/>
      <c r="AO155" s="15"/>
      <c r="AP155" s="15"/>
      <c r="AQ155" s="15"/>
      <c r="AR155" s="15"/>
      <c r="AS155" s="15"/>
      <c r="AT155" s="15"/>
      <c r="AU155" s="15"/>
      <c r="AV155" s="15"/>
      <c r="AW155" s="15"/>
      <c r="AX155" s="15"/>
      <c r="AY155" s="15"/>
      <c r="AZ155" s="15"/>
      <c r="BA155" s="15"/>
      <c r="BB155" s="15"/>
      <c r="BC155" s="15"/>
      <c r="BD155" s="15"/>
      <c r="BE155" s="15"/>
      <c r="BF155" s="15"/>
      <c r="BG155" s="15"/>
      <c r="BH155" s="15"/>
      <c r="BI155" s="15"/>
      <c r="BJ155" s="15"/>
      <c r="BK155" s="15"/>
      <c r="BL155" s="15"/>
      <c r="BM155" s="15"/>
      <c r="BN155" s="15"/>
      <c r="BO155" s="15"/>
      <c r="BP155" s="15"/>
      <c r="BQ155" s="15"/>
      <c r="BR155" s="15"/>
      <c r="BS155" s="15"/>
      <c r="BT155" s="15"/>
      <c r="BU155" s="15"/>
      <c r="BV155" s="15"/>
      <c r="BW155" s="15"/>
      <c r="BX155" s="15"/>
      <c r="BY155" s="15"/>
    </row>
    <row r="156" spans="1:77" ht="15.9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308"/>
      <c r="AF156" s="1"/>
      <c r="AG156" s="15"/>
      <c r="AH156" s="15"/>
      <c r="AI156" s="15"/>
      <c r="AJ156" s="15"/>
      <c r="AK156" s="15"/>
      <c r="AL156" s="15"/>
      <c r="AM156" s="15"/>
      <c r="AN156" s="15"/>
      <c r="AO156" s="15"/>
      <c r="AP156" s="15"/>
      <c r="AQ156" s="15"/>
      <c r="AR156" s="15"/>
      <c r="AS156" s="15"/>
      <c r="AT156" s="15"/>
      <c r="AU156" s="15"/>
      <c r="AV156" s="15"/>
      <c r="AW156" s="15"/>
      <c r="AX156" s="15"/>
      <c r="AY156" s="15"/>
      <c r="AZ156" s="15"/>
      <c r="BA156" s="15"/>
      <c r="BB156" s="15"/>
      <c r="BC156" s="15"/>
      <c r="BD156" s="15"/>
      <c r="BE156" s="15"/>
      <c r="BF156" s="15"/>
      <c r="BG156" s="15"/>
    </row>
    <row r="157" spans="1:77" ht="15.9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308"/>
      <c r="AF157" s="1"/>
      <c r="AG157" s="15"/>
      <c r="AH157" s="15"/>
      <c r="AI157" s="15"/>
      <c r="AJ157" s="15"/>
      <c r="AK157" s="15"/>
      <c r="AL157" s="15"/>
      <c r="AM157" s="15"/>
      <c r="AN157" s="15"/>
      <c r="AO157" s="15"/>
      <c r="AP157" s="15"/>
      <c r="AQ157" s="15"/>
      <c r="AR157" s="15"/>
      <c r="AS157" s="15"/>
      <c r="AT157" s="15"/>
      <c r="AU157" s="15"/>
      <c r="AV157" s="15"/>
      <c r="AW157" s="15"/>
      <c r="AX157" s="15"/>
      <c r="AY157" s="15"/>
      <c r="AZ157" s="15"/>
      <c r="BA157" s="15"/>
      <c r="BB157" s="15"/>
      <c r="BC157" s="15"/>
      <c r="BD157" s="15"/>
      <c r="BE157" s="15"/>
      <c r="BF157" s="15"/>
      <c r="BG157" s="15"/>
    </row>
    <row r="158" spans="1:77" ht="15.9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308"/>
      <c r="AF158" s="1"/>
      <c r="AG158" s="15"/>
      <c r="AH158" s="15"/>
      <c r="AI158" s="15"/>
      <c r="AJ158" s="15"/>
      <c r="AK158" s="15"/>
      <c r="AL158" s="15"/>
      <c r="AM158" s="15"/>
      <c r="AN158" s="15"/>
      <c r="AO158" s="15"/>
      <c r="AP158" s="15"/>
      <c r="AQ158" s="15"/>
      <c r="AR158" s="15"/>
      <c r="AS158" s="15"/>
      <c r="AT158" s="15"/>
      <c r="AU158" s="15"/>
      <c r="AV158" s="15"/>
      <c r="AW158" s="15"/>
      <c r="AX158" s="15"/>
      <c r="AY158" s="15"/>
      <c r="AZ158" s="15"/>
      <c r="BA158" s="15"/>
      <c r="BB158" s="15"/>
      <c r="BC158" s="15"/>
      <c r="BD158" s="15"/>
      <c r="BE158" s="15"/>
      <c r="BF158" s="15"/>
      <c r="BG158" s="15"/>
    </row>
    <row r="159" spans="1:77" ht="15.9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308"/>
      <c r="AF159" s="1"/>
      <c r="AG159" s="15"/>
      <c r="AH159" s="15"/>
      <c r="AI159" s="15"/>
      <c r="AJ159" s="15"/>
      <c r="AK159" s="15"/>
      <c r="AL159" s="15"/>
      <c r="AM159" s="15"/>
      <c r="AN159" s="15"/>
      <c r="AO159" s="15"/>
      <c r="AP159" s="15"/>
      <c r="AQ159" s="15"/>
      <c r="AR159" s="15"/>
      <c r="AS159" s="15"/>
      <c r="AT159" s="15"/>
      <c r="AU159" s="15"/>
      <c r="AV159" s="15"/>
      <c r="AW159" s="15"/>
      <c r="AX159" s="15"/>
      <c r="AY159" s="15"/>
      <c r="AZ159" s="15"/>
      <c r="BA159" s="15"/>
      <c r="BB159" s="15"/>
      <c r="BC159" s="15"/>
      <c r="BD159" s="15"/>
      <c r="BE159" s="15"/>
      <c r="BF159" s="15"/>
      <c r="BG159" s="15"/>
    </row>
    <row r="160" spans="1:77" ht="15.9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308"/>
      <c r="AF160" s="1"/>
      <c r="AG160" s="15"/>
      <c r="AH160" s="15"/>
      <c r="AI160" s="15"/>
      <c r="AJ160" s="15"/>
      <c r="AK160" s="15"/>
      <c r="AL160" s="15"/>
      <c r="AM160" s="15"/>
      <c r="AN160" s="15"/>
      <c r="AO160" s="15"/>
      <c r="AP160" s="15"/>
      <c r="AQ160" s="15"/>
      <c r="AR160" s="15"/>
      <c r="AS160" s="15"/>
      <c r="AT160" s="15"/>
      <c r="AU160" s="15"/>
      <c r="AV160" s="15"/>
      <c r="AW160" s="15"/>
      <c r="AX160" s="15"/>
      <c r="AY160" s="15"/>
      <c r="AZ160" s="15"/>
      <c r="BA160" s="15"/>
      <c r="BB160" s="15"/>
      <c r="BC160" s="15"/>
      <c r="BD160" s="15"/>
      <c r="BE160" s="15"/>
      <c r="BF160" s="15"/>
      <c r="BG160" s="15"/>
    </row>
    <row r="161" spans="1:59" ht="15.9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308"/>
      <c r="AF161" s="1"/>
      <c r="AG161" s="15"/>
      <c r="AH161" s="15"/>
      <c r="AI161" s="15"/>
      <c r="AJ161" s="15"/>
      <c r="AK161" s="15"/>
      <c r="AL161" s="15"/>
      <c r="AM161" s="15"/>
      <c r="AN161" s="15"/>
      <c r="AO161" s="15"/>
      <c r="AP161" s="15"/>
      <c r="AQ161" s="15"/>
      <c r="AR161" s="15"/>
      <c r="AS161" s="15"/>
      <c r="AT161" s="15"/>
      <c r="AU161" s="15"/>
      <c r="AV161" s="15"/>
      <c r="AW161" s="15"/>
      <c r="AX161" s="15"/>
      <c r="AY161" s="15"/>
      <c r="AZ161" s="15"/>
      <c r="BA161" s="15"/>
      <c r="BB161" s="15"/>
      <c r="BC161" s="15"/>
      <c r="BD161" s="15"/>
      <c r="BE161" s="15"/>
      <c r="BF161" s="15"/>
      <c r="BG161" s="15"/>
    </row>
    <row r="162" spans="1:59" ht="15.9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308"/>
      <c r="AF162" s="1"/>
      <c r="AG162" s="15"/>
      <c r="AH162" s="15"/>
      <c r="AI162" s="15"/>
      <c r="AJ162" s="15"/>
      <c r="AK162" s="15"/>
      <c r="AL162" s="15"/>
      <c r="AM162" s="15"/>
      <c r="AN162" s="15"/>
      <c r="AO162" s="15"/>
      <c r="AP162" s="15"/>
      <c r="AQ162" s="15"/>
      <c r="AR162" s="15"/>
      <c r="AS162" s="15"/>
      <c r="AT162" s="15"/>
      <c r="AU162" s="15"/>
      <c r="AV162" s="15"/>
      <c r="AW162" s="15"/>
      <c r="AX162" s="15"/>
      <c r="AY162" s="15"/>
      <c r="AZ162" s="15"/>
      <c r="BA162" s="15"/>
      <c r="BB162" s="15"/>
      <c r="BC162" s="15"/>
      <c r="BD162" s="15"/>
      <c r="BE162" s="15"/>
      <c r="BF162" s="15"/>
      <c r="BG162" s="15"/>
    </row>
    <row r="163" spans="1:59" ht="15.9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308"/>
      <c r="AF163" s="1"/>
      <c r="AG163" s="15"/>
      <c r="AH163" s="15"/>
      <c r="AI163" s="15"/>
      <c r="AJ163" s="15"/>
      <c r="AK163" s="15"/>
      <c r="AL163" s="15"/>
      <c r="AM163" s="15"/>
      <c r="AN163" s="15"/>
      <c r="AO163" s="15"/>
      <c r="AP163" s="15"/>
      <c r="AQ163" s="15"/>
      <c r="AR163" s="15"/>
      <c r="AS163" s="15"/>
      <c r="AT163" s="15"/>
      <c r="AU163" s="15"/>
      <c r="AV163" s="15"/>
      <c r="AW163" s="15"/>
      <c r="AX163" s="15"/>
      <c r="AY163" s="15"/>
      <c r="AZ163" s="15"/>
      <c r="BA163" s="15"/>
      <c r="BB163" s="15"/>
      <c r="BC163" s="15"/>
      <c r="BD163" s="15"/>
      <c r="BE163" s="15"/>
      <c r="BF163" s="15"/>
      <c r="BG163" s="15"/>
    </row>
    <row r="164" spans="1:59" ht="15.9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308"/>
      <c r="AF164" s="1"/>
      <c r="AG164" s="15"/>
      <c r="AH164" s="15"/>
      <c r="AI164" s="15"/>
      <c r="AJ164" s="15"/>
      <c r="AK164" s="15"/>
      <c r="AL164" s="15"/>
      <c r="AM164" s="15"/>
      <c r="AN164" s="15"/>
      <c r="AO164" s="15"/>
      <c r="AP164" s="15"/>
      <c r="AQ164" s="15"/>
      <c r="AR164" s="15"/>
      <c r="AS164" s="15"/>
      <c r="AT164" s="15"/>
      <c r="AU164" s="15"/>
      <c r="AV164" s="15"/>
      <c r="AW164" s="15"/>
      <c r="AX164" s="15"/>
      <c r="AY164" s="15"/>
      <c r="AZ164" s="15"/>
      <c r="BA164" s="15"/>
      <c r="BB164" s="15"/>
      <c r="BC164" s="15"/>
      <c r="BD164" s="15"/>
      <c r="BE164" s="15"/>
      <c r="BF164" s="15"/>
      <c r="BG164" s="15"/>
    </row>
    <row r="165" spans="1:59" ht="15.9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308"/>
      <c r="AF165" s="1"/>
      <c r="AG165" s="15"/>
      <c r="AH165" s="15"/>
      <c r="AI165" s="15"/>
      <c r="AJ165" s="15"/>
      <c r="AK165" s="15"/>
      <c r="AL165" s="15"/>
      <c r="AM165" s="15"/>
      <c r="AN165" s="15"/>
      <c r="AO165" s="15"/>
      <c r="AP165" s="15"/>
      <c r="AQ165" s="15"/>
      <c r="AR165" s="15"/>
      <c r="AS165" s="15"/>
      <c r="AT165" s="15"/>
      <c r="AU165" s="15"/>
      <c r="AV165" s="15"/>
      <c r="AW165" s="15"/>
      <c r="AX165" s="15"/>
      <c r="AY165" s="15"/>
      <c r="AZ165" s="15"/>
      <c r="BA165" s="15"/>
      <c r="BB165" s="15"/>
      <c r="BC165" s="15"/>
      <c r="BD165" s="15"/>
      <c r="BE165" s="15"/>
      <c r="BF165" s="15"/>
      <c r="BG165" s="15"/>
    </row>
    <row r="166" spans="1:59" ht="15.9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308"/>
      <c r="AF166" s="1"/>
      <c r="AG166" s="15"/>
      <c r="AH166" s="15"/>
      <c r="AI166" s="15"/>
      <c r="AJ166" s="15"/>
      <c r="AK166" s="15"/>
      <c r="AL166" s="15"/>
      <c r="AM166" s="15"/>
      <c r="AN166" s="15"/>
      <c r="AO166" s="15"/>
      <c r="AP166" s="15"/>
      <c r="AQ166" s="15"/>
      <c r="AR166" s="15"/>
      <c r="AS166" s="15"/>
      <c r="AT166" s="15"/>
      <c r="AU166" s="15"/>
      <c r="AV166" s="15"/>
      <c r="AW166" s="15"/>
      <c r="AX166" s="15"/>
      <c r="AY166" s="15"/>
      <c r="AZ166" s="15"/>
      <c r="BA166" s="15"/>
      <c r="BB166" s="15"/>
      <c r="BC166" s="15"/>
      <c r="BD166" s="15"/>
      <c r="BE166" s="15"/>
      <c r="BF166" s="15"/>
      <c r="BG166" s="15"/>
    </row>
    <row r="167" spans="1:59" ht="15.9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308"/>
      <c r="AF167" s="1"/>
      <c r="AG167" s="15"/>
      <c r="AH167" s="15"/>
      <c r="AI167" s="15"/>
      <c r="AJ167" s="15"/>
      <c r="AK167" s="15"/>
      <c r="AL167" s="15"/>
      <c r="AM167" s="15"/>
      <c r="AN167" s="15"/>
      <c r="AO167" s="15"/>
      <c r="AP167" s="15"/>
      <c r="AQ167" s="15"/>
      <c r="AR167" s="15"/>
      <c r="AS167" s="15"/>
      <c r="AT167" s="15"/>
      <c r="AU167" s="15"/>
      <c r="AV167" s="15"/>
      <c r="AW167" s="15"/>
      <c r="AX167" s="15"/>
      <c r="AY167" s="15"/>
      <c r="AZ167" s="15"/>
      <c r="BA167" s="15"/>
      <c r="BB167" s="15"/>
      <c r="BC167" s="15"/>
      <c r="BD167" s="15"/>
      <c r="BE167" s="15"/>
      <c r="BF167" s="15"/>
      <c r="BG167" s="15"/>
    </row>
    <row r="168" spans="1:59" ht="15.9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308"/>
      <c r="AF168" s="1"/>
      <c r="AG168" s="15"/>
      <c r="AH168" s="15"/>
      <c r="AI168" s="15"/>
      <c r="AJ168" s="15"/>
      <c r="AK168" s="15"/>
      <c r="AL168" s="15"/>
      <c r="AM168" s="15"/>
      <c r="AN168" s="15"/>
      <c r="AO168" s="15"/>
      <c r="AP168" s="15"/>
      <c r="AQ168" s="15"/>
      <c r="AR168" s="15"/>
      <c r="AS168" s="15"/>
      <c r="AT168" s="15"/>
      <c r="AU168" s="15"/>
      <c r="AV168" s="15"/>
      <c r="AW168" s="15"/>
      <c r="AX168" s="15"/>
      <c r="AY168" s="15"/>
      <c r="AZ168" s="15"/>
      <c r="BA168" s="15"/>
      <c r="BB168" s="15"/>
      <c r="BC168" s="15"/>
      <c r="BD168" s="15"/>
      <c r="BE168" s="15"/>
      <c r="BF168" s="15"/>
      <c r="BG168" s="15"/>
    </row>
    <row r="169" spans="1:59" ht="15.9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308"/>
      <c r="AF169" s="1"/>
      <c r="AG169" s="15"/>
      <c r="AH169" s="15"/>
      <c r="AI169" s="15"/>
      <c r="AJ169" s="15"/>
      <c r="AK169" s="15"/>
      <c r="AL169" s="15"/>
      <c r="AM169" s="15"/>
      <c r="AN169" s="15"/>
      <c r="AO169" s="15"/>
      <c r="AP169" s="15"/>
      <c r="AQ169" s="15"/>
      <c r="AR169" s="15"/>
      <c r="AS169" s="15"/>
      <c r="AT169" s="15"/>
      <c r="AU169" s="15"/>
      <c r="AV169" s="15"/>
      <c r="AW169" s="15"/>
      <c r="AX169" s="15"/>
      <c r="AY169" s="15"/>
      <c r="AZ169" s="15"/>
      <c r="BA169" s="15"/>
      <c r="BB169" s="15"/>
      <c r="BC169" s="15"/>
      <c r="BD169" s="15"/>
      <c r="BE169" s="15"/>
      <c r="BF169" s="15"/>
      <c r="BG169" s="15"/>
    </row>
    <row r="170" spans="1:59" ht="15.9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308"/>
      <c r="AF170" s="1"/>
      <c r="AG170" s="15"/>
      <c r="AH170" s="15"/>
      <c r="AI170" s="15"/>
      <c r="AJ170" s="15"/>
      <c r="AK170" s="15"/>
      <c r="AL170" s="15"/>
      <c r="AM170" s="15"/>
      <c r="AN170" s="15"/>
      <c r="AO170" s="15"/>
      <c r="AP170" s="15"/>
      <c r="AQ170" s="15"/>
      <c r="AR170" s="15"/>
      <c r="AS170" s="15"/>
      <c r="AT170" s="15"/>
      <c r="AU170" s="15"/>
      <c r="AV170" s="15"/>
      <c r="AW170" s="15"/>
      <c r="AX170" s="15"/>
      <c r="AY170" s="15"/>
      <c r="AZ170" s="15"/>
      <c r="BA170" s="15"/>
      <c r="BB170" s="15"/>
      <c r="BC170" s="15"/>
      <c r="BD170" s="15"/>
      <c r="BE170" s="15"/>
      <c r="BF170" s="15"/>
      <c r="BG170" s="15"/>
    </row>
    <row r="171" spans="1:59" ht="15.9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308"/>
      <c r="AF171" s="1"/>
      <c r="AG171" s="15"/>
      <c r="AH171" s="15"/>
      <c r="AI171" s="15"/>
      <c r="AJ171" s="15"/>
      <c r="AK171" s="15"/>
      <c r="AL171" s="15"/>
      <c r="AM171" s="15"/>
      <c r="AN171" s="15"/>
      <c r="AO171" s="15"/>
      <c r="AP171" s="15"/>
      <c r="AQ171" s="15"/>
      <c r="AR171" s="15"/>
      <c r="AS171" s="15"/>
      <c r="AT171" s="15"/>
      <c r="AU171" s="15"/>
      <c r="AV171" s="15"/>
      <c r="AW171" s="15"/>
      <c r="AX171" s="15"/>
      <c r="AY171" s="15"/>
      <c r="AZ171" s="15"/>
      <c r="BA171" s="15"/>
      <c r="BB171" s="15"/>
      <c r="BC171" s="15"/>
      <c r="BD171" s="15"/>
      <c r="BE171" s="15"/>
      <c r="BF171" s="15"/>
      <c r="BG171" s="15"/>
    </row>
    <row r="172" spans="1:59" ht="15.9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308"/>
      <c r="AF172" s="1"/>
      <c r="AG172" s="15"/>
      <c r="AH172" s="15"/>
      <c r="AI172" s="15"/>
      <c r="AJ172" s="15"/>
      <c r="AK172" s="15"/>
      <c r="AL172" s="15"/>
      <c r="AM172" s="15"/>
      <c r="AN172" s="15"/>
      <c r="AO172" s="15"/>
      <c r="AP172" s="15"/>
      <c r="AQ172" s="15"/>
      <c r="AR172" s="15"/>
      <c r="AS172" s="15"/>
      <c r="AT172" s="15"/>
      <c r="AU172" s="15"/>
      <c r="AV172" s="15"/>
      <c r="AW172" s="15"/>
      <c r="AX172" s="15"/>
      <c r="AY172" s="15"/>
      <c r="AZ172" s="15"/>
      <c r="BA172" s="15"/>
      <c r="BB172" s="15"/>
      <c r="BC172" s="15"/>
      <c r="BD172" s="15"/>
      <c r="BE172" s="15"/>
      <c r="BF172" s="15"/>
      <c r="BG172" s="15"/>
    </row>
    <row r="173" spans="1:59" ht="15.9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308"/>
      <c r="AF173" s="1"/>
      <c r="AG173" s="15"/>
      <c r="AH173" s="15"/>
      <c r="AI173" s="15"/>
      <c r="AJ173" s="15"/>
      <c r="AK173" s="15"/>
      <c r="AL173" s="15"/>
      <c r="AM173" s="15"/>
      <c r="AN173" s="15"/>
      <c r="AO173" s="15"/>
      <c r="AP173" s="15"/>
      <c r="AQ173" s="15"/>
      <c r="AR173" s="15"/>
      <c r="AS173" s="15"/>
      <c r="AT173" s="15"/>
      <c r="AU173" s="15"/>
      <c r="AV173" s="15"/>
      <c r="AW173" s="15"/>
      <c r="AX173" s="15"/>
      <c r="AY173" s="15"/>
      <c r="AZ173" s="15"/>
      <c r="BA173" s="15"/>
      <c r="BB173" s="15"/>
      <c r="BC173" s="15"/>
      <c r="BD173" s="15"/>
      <c r="BE173" s="15"/>
      <c r="BF173" s="15"/>
      <c r="BG173" s="15"/>
    </row>
    <row r="174" spans="1:59" ht="15.9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308"/>
      <c r="AF174" s="1"/>
      <c r="AG174" s="15"/>
      <c r="AH174" s="15"/>
      <c r="AI174" s="15"/>
      <c r="AJ174" s="15"/>
      <c r="AK174" s="15"/>
      <c r="AL174" s="15"/>
      <c r="AM174" s="15"/>
      <c r="AN174" s="15"/>
      <c r="AO174" s="15"/>
      <c r="AP174" s="15"/>
      <c r="AQ174" s="15"/>
      <c r="AR174" s="15"/>
      <c r="AS174" s="15"/>
      <c r="AT174" s="15"/>
      <c r="AU174" s="15"/>
      <c r="AV174" s="15"/>
      <c r="AW174" s="15"/>
      <c r="AX174" s="15"/>
      <c r="AY174" s="15"/>
      <c r="AZ174" s="15"/>
      <c r="BA174" s="15"/>
      <c r="BB174" s="15"/>
      <c r="BC174" s="15"/>
      <c r="BD174" s="15"/>
      <c r="BE174" s="15"/>
      <c r="BF174" s="15"/>
      <c r="BG174" s="15"/>
    </row>
    <row r="175" spans="1:59" ht="15.9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308"/>
      <c r="AF175" s="1"/>
      <c r="AG175" s="15"/>
      <c r="AH175" s="15"/>
      <c r="AI175" s="15"/>
      <c r="AJ175" s="15"/>
      <c r="AK175" s="15"/>
      <c r="AL175" s="15"/>
      <c r="AM175" s="15"/>
      <c r="AN175" s="15"/>
      <c r="AO175" s="15"/>
      <c r="AP175" s="15"/>
      <c r="AQ175" s="15"/>
      <c r="AR175" s="15"/>
      <c r="AS175" s="15"/>
      <c r="AT175" s="15"/>
      <c r="AU175" s="15"/>
      <c r="AV175" s="15"/>
      <c r="AW175" s="15"/>
      <c r="AX175" s="15"/>
      <c r="AY175" s="15"/>
      <c r="AZ175" s="15"/>
      <c r="BA175" s="15"/>
      <c r="BB175" s="15"/>
      <c r="BC175" s="15"/>
      <c r="BD175" s="15"/>
      <c r="BE175" s="15"/>
      <c r="BF175" s="15"/>
      <c r="BG175" s="15"/>
    </row>
    <row r="176" spans="1:59" ht="15.9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308"/>
      <c r="AF176" s="1"/>
      <c r="AG176" s="15"/>
      <c r="AH176" s="15"/>
      <c r="AI176" s="15"/>
      <c r="AJ176" s="15"/>
      <c r="AK176" s="15"/>
      <c r="AL176" s="15"/>
      <c r="AM176" s="15"/>
      <c r="AN176" s="15"/>
      <c r="AO176" s="15"/>
      <c r="AP176" s="15"/>
      <c r="AQ176" s="15"/>
      <c r="AR176" s="15"/>
      <c r="AS176" s="15"/>
      <c r="AT176" s="15"/>
      <c r="AU176" s="15"/>
      <c r="AV176" s="15"/>
      <c r="AW176" s="15"/>
      <c r="AX176" s="15"/>
      <c r="AY176" s="15"/>
      <c r="AZ176" s="15"/>
      <c r="BA176" s="15"/>
      <c r="BB176" s="15"/>
      <c r="BC176" s="15"/>
      <c r="BD176" s="15"/>
      <c r="BE176" s="15"/>
      <c r="BF176" s="15"/>
      <c r="BG176" s="15"/>
    </row>
    <row r="177" spans="1:59" ht="15.9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308"/>
      <c r="AF177" s="1"/>
      <c r="AG177" s="15"/>
      <c r="AH177" s="15"/>
      <c r="AI177" s="15"/>
      <c r="AJ177" s="15"/>
      <c r="AK177" s="15"/>
      <c r="AL177" s="15"/>
      <c r="AM177" s="15"/>
      <c r="AN177" s="15"/>
      <c r="AO177" s="15"/>
      <c r="AP177" s="15"/>
      <c r="AQ177" s="15"/>
      <c r="AR177" s="15"/>
      <c r="AS177" s="15"/>
      <c r="AT177" s="15"/>
      <c r="AU177" s="15"/>
      <c r="AV177" s="15"/>
      <c r="AW177" s="15"/>
      <c r="AX177" s="15"/>
      <c r="AY177" s="15"/>
      <c r="AZ177" s="15"/>
      <c r="BA177" s="15"/>
      <c r="BB177" s="63" t="s">
        <v>87</v>
      </c>
      <c r="BC177" s="15"/>
      <c r="BD177" s="15"/>
      <c r="BE177" s="15"/>
      <c r="BF177" s="15"/>
      <c r="BG177" s="15"/>
    </row>
    <row r="178" spans="1:59" ht="15.9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308"/>
      <c r="AF178" s="1"/>
      <c r="AG178" s="15"/>
      <c r="AH178" s="15"/>
      <c r="AI178" s="15"/>
      <c r="AJ178" s="15"/>
      <c r="AK178" s="15"/>
      <c r="AL178" s="15"/>
      <c r="AM178" s="15"/>
      <c r="AN178" s="15"/>
      <c r="AO178" s="15"/>
      <c r="AP178" s="15"/>
      <c r="AQ178" s="15"/>
      <c r="AR178" s="15"/>
      <c r="AS178" s="15"/>
      <c r="AT178" s="15"/>
      <c r="AU178" s="15"/>
      <c r="AV178" s="15"/>
      <c r="AW178" s="15"/>
      <c r="AX178" s="15"/>
      <c r="AY178" s="15"/>
      <c r="AZ178" s="15"/>
      <c r="BA178" s="15"/>
      <c r="BB178" s="15"/>
      <c r="BC178" s="15"/>
      <c r="BD178" s="15"/>
      <c r="BE178" s="15"/>
      <c r="BF178" s="15"/>
      <c r="BG178" s="15"/>
    </row>
    <row r="179" spans="1:59" ht="15.9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308"/>
      <c r="AF179" s="1"/>
      <c r="AG179" s="15"/>
      <c r="AH179" s="15"/>
      <c r="AI179" s="15"/>
      <c r="AJ179" s="15"/>
      <c r="AK179" s="15"/>
      <c r="AL179" s="15"/>
      <c r="AM179" s="15"/>
      <c r="AN179" s="15"/>
      <c r="AO179" s="15"/>
      <c r="AP179" s="15"/>
      <c r="AQ179" s="15"/>
      <c r="AR179" s="15"/>
      <c r="AS179" s="15"/>
      <c r="AT179" s="15"/>
      <c r="AU179" s="15"/>
      <c r="AV179" s="15"/>
      <c r="AW179" s="15"/>
      <c r="AX179" s="15"/>
      <c r="AY179" s="15"/>
      <c r="AZ179" s="15"/>
      <c r="BA179" s="15"/>
      <c r="BB179" s="15"/>
      <c r="BC179" s="15"/>
      <c r="BD179" s="15"/>
      <c r="BE179" s="15"/>
      <c r="BF179" s="15"/>
      <c r="BG179" s="15"/>
    </row>
    <row r="180" spans="1:59" ht="15.9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308"/>
      <c r="AF180" s="1"/>
      <c r="AG180" s="15"/>
      <c r="AH180" s="15"/>
      <c r="AI180" s="15"/>
      <c r="AJ180" s="15"/>
      <c r="AK180" s="15"/>
      <c r="AL180" s="15"/>
      <c r="AM180" s="15"/>
      <c r="AN180" s="15"/>
      <c r="AO180" s="15"/>
      <c r="AP180" s="15"/>
      <c r="AQ180" s="15"/>
      <c r="AR180" s="15"/>
      <c r="AS180" s="15"/>
      <c r="AT180" s="15"/>
      <c r="AU180" s="15"/>
      <c r="AV180" s="15"/>
      <c r="AW180" s="15"/>
      <c r="AX180" s="15"/>
      <c r="AY180" s="15"/>
      <c r="AZ180" s="15"/>
      <c r="BA180" s="15"/>
      <c r="BB180" s="15"/>
      <c r="BC180" s="15"/>
      <c r="BD180" s="15"/>
      <c r="BE180" s="15"/>
      <c r="BF180" s="15"/>
      <c r="BG180" s="15"/>
    </row>
    <row r="181" spans="1:59" ht="15.9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308"/>
      <c r="AF181" s="1"/>
      <c r="AG181" s="15"/>
      <c r="AH181" s="15"/>
      <c r="AI181" s="15"/>
      <c r="AJ181" s="15"/>
      <c r="AK181" s="15"/>
      <c r="AL181" s="15"/>
      <c r="AM181" s="15"/>
      <c r="AN181" s="15"/>
      <c r="AO181" s="15"/>
      <c r="AP181" s="15"/>
      <c r="AQ181" s="15"/>
      <c r="AR181" s="15"/>
      <c r="AS181" s="15"/>
      <c r="AT181" s="15"/>
      <c r="AU181" s="15"/>
      <c r="AV181" s="15"/>
      <c r="AW181" s="15"/>
      <c r="AX181" s="15"/>
      <c r="AY181" s="15"/>
      <c r="AZ181" s="15"/>
      <c r="BA181" s="15"/>
      <c r="BB181" s="15"/>
      <c r="BC181" s="15"/>
      <c r="BD181" s="15"/>
      <c r="BE181" s="15"/>
      <c r="BF181" s="15"/>
      <c r="BG181" s="15"/>
    </row>
    <row r="182" spans="1:59" ht="15.9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308"/>
      <c r="AF182" s="1"/>
      <c r="AG182" s="15"/>
      <c r="AH182" s="15"/>
      <c r="AI182" s="15"/>
      <c r="AJ182" s="15"/>
      <c r="AK182" s="15"/>
      <c r="AL182" s="15"/>
      <c r="AM182" s="15"/>
      <c r="AN182" s="15"/>
      <c r="AO182" s="15"/>
      <c r="AP182" s="15"/>
      <c r="AQ182" s="15"/>
      <c r="AR182" s="15"/>
      <c r="AS182" s="15"/>
      <c r="AT182" s="15"/>
      <c r="AU182" s="15"/>
      <c r="AV182" s="15"/>
      <c r="AW182" s="15"/>
      <c r="AX182" s="15"/>
      <c r="AY182" s="15"/>
      <c r="AZ182" s="15"/>
      <c r="BA182" s="15"/>
      <c r="BB182" s="15"/>
      <c r="BC182" s="15"/>
      <c r="BD182" s="15"/>
      <c r="BE182" s="15"/>
      <c r="BF182" s="15"/>
      <c r="BG182" s="15"/>
    </row>
    <row r="183" spans="1:59" ht="15.9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308"/>
      <c r="AF183" s="1"/>
      <c r="AG183" s="15"/>
      <c r="AH183" s="15"/>
      <c r="AI183" s="15"/>
      <c r="AJ183" s="15"/>
      <c r="AK183" s="15"/>
      <c r="AL183" s="15"/>
      <c r="AM183" s="15"/>
      <c r="AN183" s="15"/>
      <c r="AO183" s="15"/>
      <c r="AP183" s="15"/>
      <c r="AQ183" s="15"/>
      <c r="AR183" s="15"/>
      <c r="AS183" s="15"/>
      <c r="AT183" s="15"/>
      <c r="AU183" s="15"/>
      <c r="AV183" s="15"/>
      <c r="AW183" s="15"/>
      <c r="AX183" s="15"/>
      <c r="AY183" s="15"/>
      <c r="AZ183" s="15"/>
      <c r="BA183" s="15"/>
      <c r="BB183" s="15"/>
      <c r="BC183" s="15"/>
      <c r="BD183" s="15"/>
      <c r="BE183" s="15"/>
      <c r="BF183" s="15"/>
      <c r="BG183" s="15"/>
    </row>
    <row r="184" spans="1:59" ht="15.9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308"/>
      <c r="AF184" s="1"/>
      <c r="AG184" s="15"/>
      <c r="AH184" s="15"/>
      <c r="AI184" s="15"/>
      <c r="AJ184" s="15"/>
      <c r="AK184" s="15"/>
      <c r="AL184" s="15"/>
      <c r="AM184" s="15"/>
      <c r="AN184" s="15"/>
      <c r="AO184" s="15"/>
      <c r="AP184" s="15"/>
      <c r="AQ184" s="15"/>
      <c r="AR184" s="15"/>
      <c r="AS184" s="15"/>
      <c r="AT184" s="15"/>
      <c r="AU184" s="15"/>
      <c r="AV184" s="15"/>
      <c r="AW184" s="15"/>
      <c r="AX184" s="15"/>
      <c r="AY184" s="15"/>
      <c r="AZ184" s="15"/>
      <c r="BA184" s="15"/>
      <c r="BB184" s="15"/>
      <c r="BC184" s="15"/>
      <c r="BD184" s="15"/>
      <c r="BE184" s="15"/>
      <c r="BF184" s="15"/>
      <c r="BG184" s="15"/>
    </row>
    <row r="185" spans="1:59" ht="15.9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308"/>
      <c r="AF185" s="1"/>
      <c r="AG185" s="15"/>
      <c r="AH185" s="15"/>
      <c r="AI185" s="15"/>
      <c r="AJ185" s="15"/>
      <c r="AK185" s="15"/>
      <c r="AL185" s="15"/>
      <c r="AM185" s="15"/>
      <c r="AN185" s="15"/>
      <c r="AO185" s="15"/>
      <c r="AP185" s="15"/>
      <c r="AQ185" s="15"/>
      <c r="AR185" s="15"/>
      <c r="AS185" s="15"/>
      <c r="AT185" s="15"/>
      <c r="AU185" s="15"/>
      <c r="AV185" s="15"/>
      <c r="AW185" s="15"/>
      <c r="AX185" s="15"/>
      <c r="AY185" s="15"/>
      <c r="AZ185" s="15"/>
      <c r="BA185" s="15"/>
      <c r="BB185" s="15"/>
      <c r="BC185" s="15"/>
      <c r="BD185" s="15"/>
      <c r="BE185" s="15"/>
      <c r="BF185" s="15"/>
      <c r="BG185" s="15"/>
    </row>
    <row r="186" spans="1:59" ht="15.9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308"/>
      <c r="AF186" s="1"/>
      <c r="AG186" s="15"/>
      <c r="AH186" s="15"/>
      <c r="AI186" s="15"/>
      <c r="AJ186" s="15"/>
      <c r="AK186" s="15"/>
      <c r="AL186" s="15"/>
      <c r="AM186" s="15"/>
      <c r="AN186" s="15"/>
      <c r="AO186" s="15"/>
      <c r="AP186" s="15"/>
      <c r="AQ186" s="15"/>
      <c r="AR186" s="15"/>
      <c r="AS186" s="15"/>
      <c r="AT186" s="15"/>
      <c r="AU186" s="15"/>
      <c r="AV186" s="15"/>
      <c r="AW186" s="15"/>
      <c r="AX186" s="15"/>
      <c r="AY186" s="15"/>
      <c r="AZ186" s="15"/>
      <c r="BA186" s="15"/>
      <c r="BB186" s="15"/>
      <c r="BC186" s="15"/>
      <c r="BD186" s="15"/>
      <c r="BE186" s="15"/>
      <c r="BF186" s="15"/>
      <c r="BG186" s="15"/>
    </row>
    <row r="187" spans="1:59" ht="15.9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308"/>
      <c r="AF187" s="1"/>
      <c r="AG187" s="15"/>
      <c r="AH187" s="15"/>
      <c r="AI187" s="15"/>
      <c r="AJ187" s="15"/>
      <c r="AK187" s="15"/>
      <c r="AL187" s="15"/>
      <c r="AM187" s="15"/>
      <c r="AN187" s="15"/>
      <c r="AO187" s="15"/>
      <c r="AP187" s="15"/>
      <c r="AQ187" s="15"/>
      <c r="AR187" s="15"/>
      <c r="AS187" s="15"/>
      <c r="AT187" s="15"/>
      <c r="AU187" s="15"/>
      <c r="AV187" s="15"/>
      <c r="AW187" s="15"/>
      <c r="AX187" s="15"/>
      <c r="AY187" s="15"/>
      <c r="AZ187" s="15"/>
      <c r="BA187" s="15"/>
      <c r="BB187" s="15"/>
      <c r="BC187" s="15"/>
      <c r="BD187" s="15"/>
      <c r="BE187" s="15"/>
      <c r="BF187" s="15"/>
      <c r="BG187" s="15"/>
    </row>
    <row r="188" spans="1:59" ht="15.9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308"/>
      <c r="AF188" s="1"/>
      <c r="AG188" s="15"/>
      <c r="AH188" s="15"/>
      <c r="AI188" s="15"/>
      <c r="AJ188" s="15"/>
      <c r="AK188" s="15"/>
      <c r="AL188" s="15"/>
      <c r="AM188" s="15"/>
      <c r="AN188" s="15"/>
      <c r="AO188" s="15"/>
      <c r="AP188" s="15"/>
      <c r="AQ188" s="15"/>
      <c r="AR188" s="15"/>
      <c r="AS188" s="15"/>
      <c r="AT188" s="15"/>
      <c r="AU188" s="15"/>
      <c r="AV188" s="15"/>
      <c r="AW188" s="15"/>
      <c r="AX188" s="15"/>
      <c r="AY188" s="15"/>
      <c r="AZ188" s="15"/>
      <c r="BA188" s="15"/>
      <c r="BB188" s="15"/>
      <c r="BC188" s="15"/>
      <c r="BD188" s="15"/>
      <c r="BE188" s="15"/>
      <c r="BF188" s="15"/>
      <c r="BG188" s="15"/>
    </row>
    <row r="189" spans="1:59" ht="15.9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308"/>
      <c r="AF189" s="1"/>
      <c r="AG189" s="15"/>
      <c r="AH189" s="15"/>
      <c r="AI189" s="15"/>
      <c r="AJ189" s="15"/>
      <c r="AK189" s="15"/>
      <c r="AL189" s="15"/>
      <c r="AM189" s="15"/>
      <c r="AN189" s="15"/>
      <c r="AO189" s="15"/>
      <c r="AP189" s="15"/>
      <c r="AQ189" s="15"/>
      <c r="AR189" s="15"/>
      <c r="AS189" s="15"/>
      <c r="AT189" s="15"/>
      <c r="AU189" s="15"/>
      <c r="AV189" s="15"/>
      <c r="AW189" s="15"/>
      <c r="AX189" s="15"/>
      <c r="AY189" s="15"/>
      <c r="AZ189" s="15"/>
      <c r="BA189" s="15"/>
      <c r="BB189" s="15"/>
      <c r="BC189" s="15"/>
      <c r="BD189" s="15"/>
      <c r="BE189" s="15"/>
      <c r="BF189" s="15"/>
      <c r="BG189" s="15"/>
    </row>
    <row r="190" spans="1:59" ht="15.9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308"/>
      <c r="AF190" s="1"/>
      <c r="AG190" s="15"/>
      <c r="AH190" s="15"/>
      <c r="AI190" s="15"/>
      <c r="AJ190" s="15"/>
      <c r="AK190" s="15"/>
      <c r="AL190" s="15"/>
      <c r="AM190" s="15"/>
      <c r="AN190" s="15"/>
      <c r="AO190" s="15"/>
      <c r="AP190" s="15"/>
      <c r="AQ190" s="15"/>
      <c r="AR190" s="15"/>
      <c r="AS190" s="15"/>
      <c r="AT190" s="15"/>
      <c r="AU190" s="15"/>
      <c r="AV190" s="15"/>
      <c r="AW190" s="15"/>
      <c r="AX190" s="15"/>
      <c r="AY190" s="15"/>
      <c r="AZ190" s="15"/>
      <c r="BA190" s="15"/>
      <c r="BB190" s="15"/>
      <c r="BC190" s="15"/>
      <c r="BD190" s="15"/>
      <c r="BE190" s="15"/>
      <c r="BF190" s="15"/>
      <c r="BG190" s="15"/>
    </row>
    <row r="191" spans="1:59" ht="15.9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308"/>
      <c r="AF191" s="1"/>
      <c r="AG191" s="15"/>
      <c r="AH191" s="15"/>
      <c r="AI191" s="15"/>
      <c r="AJ191" s="15"/>
      <c r="AK191" s="15"/>
      <c r="AL191" s="15"/>
      <c r="AM191" s="15"/>
      <c r="AN191" s="15"/>
      <c r="AO191" s="15"/>
      <c r="AP191" s="15"/>
      <c r="AQ191" s="15"/>
      <c r="AR191" s="15"/>
      <c r="AS191" s="15"/>
      <c r="AT191" s="15"/>
      <c r="AU191" s="15"/>
      <c r="AV191" s="15"/>
      <c r="AW191" s="15"/>
      <c r="AX191" s="15"/>
      <c r="AY191" s="15"/>
      <c r="AZ191" s="15"/>
      <c r="BA191" s="15"/>
      <c r="BB191" s="15"/>
      <c r="BC191" s="15"/>
      <c r="BD191" s="15"/>
      <c r="BE191" s="15"/>
      <c r="BF191" s="15"/>
      <c r="BG191" s="15"/>
    </row>
    <row r="192" spans="1:59" ht="15.9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308"/>
      <c r="AF192" s="1"/>
      <c r="AG192" s="15"/>
      <c r="AH192" s="15"/>
      <c r="AI192" s="15"/>
      <c r="AJ192" s="15"/>
      <c r="AK192" s="15"/>
      <c r="AL192" s="15"/>
      <c r="AM192" s="15"/>
      <c r="AN192" s="15"/>
      <c r="AO192" s="15"/>
      <c r="AP192" s="15"/>
      <c r="AQ192" s="15"/>
      <c r="AR192" s="15"/>
      <c r="AS192" s="15"/>
      <c r="AT192" s="15"/>
      <c r="AU192" s="15"/>
      <c r="AV192" s="15"/>
      <c r="AW192" s="15"/>
      <c r="AX192" s="15"/>
      <c r="AY192" s="15"/>
      <c r="AZ192" s="15"/>
      <c r="BA192" s="15"/>
      <c r="BB192" s="15"/>
      <c r="BC192" s="15"/>
      <c r="BD192" s="15"/>
      <c r="BE192" s="15"/>
      <c r="BF192" s="15"/>
      <c r="BG192" s="15"/>
    </row>
    <row r="193" spans="1:59" ht="15.9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308"/>
      <c r="AF193" s="1"/>
      <c r="AG193" s="15"/>
      <c r="AH193" s="15"/>
      <c r="AI193" s="15"/>
      <c r="AJ193" s="15"/>
      <c r="AK193" s="15"/>
      <c r="AL193" s="15"/>
      <c r="AM193" s="15"/>
      <c r="AN193" s="15"/>
      <c r="AO193" s="15"/>
      <c r="AP193" s="15"/>
      <c r="AQ193" s="15"/>
      <c r="AR193" s="15"/>
      <c r="AS193" s="15"/>
      <c r="AT193" s="15"/>
      <c r="AU193" s="15"/>
      <c r="AV193" s="15"/>
      <c r="AW193" s="15"/>
      <c r="AX193" s="15"/>
      <c r="AY193" s="15"/>
      <c r="AZ193" s="15"/>
      <c r="BA193" s="15"/>
      <c r="BB193" s="15"/>
      <c r="BC193" s="15"/>
      <c r="BD193" s="15"/>
      <c r="BE193" s="15"/>
      <c r="BF193" s="15"/>
      <c r="BG193" s="15"/>
    </row>
    <row r="194" spans="1:59" ht="15.9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308"/>
      <c r="AF194" s="1"/>
      <c r="AG194" s="15"/>
      <c r="AH194" s="15"/>
      <c r="AI194" s="15"/>
      <c r="AJ194" s="15"/>
      <c r="AK194" s="15"/>
      <c r="AL194" s="15"/>
      <c r="AM194" s="15"/>
      <c r="AN194" s="15"/>
      <c r="AO194" s="15"/>
      <c r="AP194" s="15"/>
      <c r="AQ194" s="15"/>
      <c r="AR194" s="15"/>
      <c r="AS194" s="15"/>
      <c r="AT194" s="15"/>
      <c r="AU194" s="15"/>
      <c r="AV194" s="15"/>
      <c r="AW194" s="15"/>
      <c r="AX194" s="15"/>
      <c r="AY194" s="15"/>
      <c r="AZ194" s="15"/>
      <c r="BA194" s="15"/>
      <c r="BB194" s="15"/>
      <c r="BC194" s="15"/>
      <c r="BD194" s="15"/>
      <c r="BE194" s="15"/>
      <c r="BF194" s="15"/>
      <c r="BG194" s="15"/>
    </row>
    <row r="195" spans="1:59" ht="15.9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308"/>
      <c r="AF195" s="1"/>
      <c r="AG195" s="15"/>
      <c r="AH195" s="15"/>
      <c r="AI195" s="15"/>
      <c r="AJ195" s="15"/>
      <c r="AK195" s="15"/>
      <c r="AL195" s="15"/>
      <c r="AM195" s="15"/>
      <c r="AN195" s="15"/>
      <c r="AO195" s="15"/>
      <c r="AP195" s="15"/>
      <c r="AQ195" s="15"/>
      <c r="AR195" s="15"/>
      <c r="AS195" s="15"/>
      <c r="AT195" s="15"/>
      <c r="AU195" s="15"/>
      <c r="AV195" s="15"/>
      <c r="AW195" s="15"/>
      <c r="AX195" s="15"/>
      <c r="AY195" s="15"/>
      <c r="AZ195" s="15"/>
      <c r="BA195" s="15"/>
      <c r="BB195" s="15"/>
      <c r="BC195" s="15"/>
      <c r="BD195" s="15"/>
      <c r="BE195" s="15"/>
      <c r="BF195" s="15"/>
      <c r="BG195" s="15"/>
    </row>
    <row r="196" spans="1:59" ht="15.9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308"/>
      <c r="AF196" s="1"/>
      <c r="AG196" s="15"/>
      <c r="AH196" s="15"/>
      <c r="AI196" s="15"/>
      <c r="AJ196" s="15"/>
      <c r="AK196" s="15"/>
      <c r="AL196" s="15"/>
      <c r="AM196" s="15"/>
      <c r="AN196" s="15"/>
      <c r="AO196" s="15"/>
      <c r="AP196" s="15"/>
      <c r="AQ196" s="15"/>
      <c r="AR196" s="15"/>
      <c r="AS196" s="15"/>
      <c r="AT196" s="15"/>
      <c r="AU196" s="15"/>
      <c r="AV196" s="15"/>
      <c r="AW196" s="15"/>
      <c r="AX196" s="15"/>
      <c r="AY196" s="15"/>
      <c r="AZ196" s="15"/>
      <c r="BA196" s="15"/>
      <c r="BB196" s="15"/>
      <c r="BC196" s="15"/>
      <c r="BD196" s="15"/>
      <c r="BE196" s="15"/>
      <c r="BF196" s="15"/>
      <c r="BG196" s="15"/>
    </row>
    <row r="197" spans="1:59" ht="15.9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308"/>
      <c r="AF197" s="1"/>
      <c r="AG197" s="15"/>
      <c r="AH197" s="15"/>
      <c r="AI197" s="15"/>
      <c r="AJ197" s="15"/>
      <c r="AK197" s="15"/>
      <c r="AL197" s="15"/>
      <c r="AM197" s="15"/>
      <c r="AN197" s="15"/>
      <c r="AO197" s="15"/>
      <c r="AP197" s="15"/>
      <c r="AQ197" s="15"/>
      <c r="AR197" s="15"/>
      <c r="AS197" s="15"/>
      <c r="AT197" s="15"/>
      <c r="AU197" s="15"/>
      <c r="AV197" s="15"/>
      <c r="AW197" s="15"/>
      <c r="AX197" s="15"/>
      <c r="AY197" s="15"/>
      <c r="AZ197" s="15"/>
      <c r="BA197" s="15"/>
      <c r="BB197" s="15"/>
      <c r="BC197" s="15"/>
      <c r="BD197" s="15"/>
      <c r="BE197" s="15"/>
      <c r="BF197" s="15"/>
      <c r="BG197" s="15"/>
    </row>
    <row r="198" spans="1:59" ht="15.9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308"/>
      <c r="AF198" s="1"/>
      <c r="AG198" s="15"/>
      <c r="AH198" s="15"/>
      <c r="AI198" s="15"/>
      <c r="AJ198" s="15"/>
      <c r="AK198" s="15"/>
      <c r="AL198" s="15"/>
      <c r="AM198" s="15"/>
      <c r="AN198" s="15"/>
      <c r="AO198" s="15"/>
      <c r="AP198" s="15"/>
      <c r="AQ198" s="15"/>
      <c r="AR198" s="15"/>
      <c r="AS198" s="15"/>
      <c r="AT198" s="15"/>
      <c r="AU198" s="15"/>
      <c r="AV198" s="15"/>
      <c r="AW198" s="15"/>
      <c r="AX198" s="15"/>
      <c r="AY198" s="15"/>
      <c r="AZ198" s="15"/>
      <c r="BA198" s="15"/>
      <c r="BB198" s="15"/>
      <c r="BC198" s="15"/>
      <c r="BD198" s="15"/>
      <c r="BE198" s="15"/>
      <c r="BF198" s="15"/>
      <c r="BG198" s="15"/>
    </row>
    <row r="199" spans="1:59" ht="15.9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308"/>
      <c r="AF199" s="1"/>
      <c r="AG199" s="15"/>
      <c r="AH199" s="15"/>
      <c r="AI199" s="15"/>
      <c r="AJ199" s="15"/>
      <c r="AK199" s="15"/>
      <c r="AL199" s="15"/>
      <c r="AM199" s="15"/>
      <c r="AN199" s="15"/>
      <c r="AO199" s="15"/>
      <c r="AP199" s="15"/>
      <c r="AQ199" s="15"/>
      <c r="AR199" s="15"/>
      <c r="AS199" s="15"/>
      <c r="AT199" s="15"/>
      <c r="AU199" s="15"/>
      <c r="AV199" s="15"/>
      <c r="AW199" s="15"/>
      <c r="AX199" s="15"/>
      <c r="AY199" s="15"/>
      <c r="AZ199" s="15"/>
      <c r="BA199" s="15"/>
      <c r="BB199" s="15"/>
      <c r="BC199" s="15"/>
      <c r="BD199" s="15"/>
      <c r="BE199" s="15"/>
      <c r="BF199" s="15"/>
      <c r="BG199" s="15"/>
    </row>
    <row r="200" spans="1:59" ht="15.9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308"/>
      <c r="AF200" s="1"/>
      <c r="AG200" s="15"/>
      <c r="AH200" s="15"/>
      <c r="AI200" s="15"/>
      <c r="AJ200" s="15"/>
      <c r="AK200" s="15"/>
      <c r="AL200" s="15"/>
      <c r="AM200" s="15"/>
      <c r="AN200" s="15"/>
      <c r="AO200" s="15"/>
      <c r="AP200" s="15"/>
      <c r="AQ200" s="15"/>
      <c r="AR200" s="15"/>
      <c r="AS200" s="15"/>
      <c r="AT200" s="15"/>
      <c r="AU200" s="15"/>
      <c r="AV200" s="15"/>
      <c r="AW200" s="15"/>
      <c r="AX200" s="15"/>
      <c r="AY200" s="15"/>
      <c r="AZ200" s="15"/>
      <c r="BA200" s="15"/>
      <c r="BB200" s="15"/>
      <c r="BC200" s="15"/>
      <c r="BD200" s="15"/>
      <c r="BE200" s="15"/>
      <c r="BF200" s="15"/>
      <c r="BG200" s="15"/>
    </row>
    <row r="201" spans="1:59" ht="15.9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308"/>
      <c r="AF201" s="1"/>
      <c r="AG201" s="15"/>
      <c r="AH201" s="15"/>
      <c r="AI201" s="15"/>
      <c r="AJ201" s="15"/>
      <c r="AK201" s="15"/>
      <c r="AL201" s="15"/>
      <c r="AM201" s="15"/>
      <c r="AN201" s="15"/>
      <c r="AO201" s="15"/>
      <c r="AP201" s="15"/>
      <c r="AQ201" s="15"/>
      <c r="AR201" s="15"/>
      <c r="AS201" s="15"/>
      <c r="AT201" s="15"/>
      <c r="AU201" s="15"/>
      <c r="AV201" s="15"/>
      <c r="AW201" s="15"/>
      <c r="AX201" s="15"/>
      <c r="AY201" s="15"/>
      <c r="AZ201" s="15"/>
      <c r="BA201" s="15"/>
      <c r="BB201" s="15"/>
      <c r="BC201" s="15"/>
      <c r="BD201" s="15"/>
      <c r="BE201" s="15"/>
      <c r="BF201" s="15"/>
      <c r="BG201" s="15"/>
    </row>
    <row r="202" spans="1:59" ht="15.9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308"/>
      <c r="AF202" s="1"/>
      <c r="AG202" s="15"/>
      <c r="AH202" s="15"/>
      <c r="AI202" s="15"/>
      <c r="AJ202" s="15"/>
      <c r="AK202" s="15"/>
      <c r="AL202" s="15"/>
      <c r="AM202" s="15"/>
      <c r="AN202" s="15"/>
      <c r="AO202" s="15"/>
      <c r="AP202" s="15"/>
      <c r="AQ202" s="15"/>
      <c r="AR202" s="15"/>
      <c r="AS202" s="15"/>
      <c r="AT202" s="15"/>
      <c r="AU202" s="15"/>
      <c r="AV202" s="15"/>
      <c r="AW202" s="15"/>
      <c r="AX202" s="15"/>
      <c r="AY202" s="15"/>
      <c r="AZ202" s="15"/>
      <c r="BA202" s="15"/>
      <c r="BB202" s="15"/>
      <c r="BC202" s="15"/>
      <c r="BD202" s="15"/>
      <c r="BE202" s="15"/>
      <c r="BF202" s="15"/>
      <c r="BG202" s="15"/>
    </row>
    <row r="203" spans="1:59" ht="15.9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308"/>
      <c r="AF203" s="1"/>
      <c r="AG203" s="15"/>
      <c r="AH203" s="15"/>
      <c r="AI203" s="15"/>
      <c r="AJ203" s="15"/>
      <c r="AK203" s="15"/>
      <c r="AL203" s="15"/>
      <c r="AM203" s="15"/>
      <c r="AN203" s="15"/>
      <c r="AO203" s="15"/>
      <c r="AP203" s="15"/>
      <c r="AQ203" s="15"/>
      <c r="AR203" s="15"/>
      <c r="AS203" s="15"/>
      <c r="AT203" s="15"/>
      <c r="AU203" s="15"/>
      <c r="AV203" s="15"/>
      <c r="AW203" s="15"/>
      <c r="AX203" s="15"/>
      <c r="AY203" s="15"/>
      <c r="AZ203" s="15"/>
      <c r="BA203" s="15"/>
      <c r="BB203" s="15"/>
      <c r="BC203" s="15"/>
      <c r="BD203" s="15"/>
      <c r="BE203" s="15"/>
      <c r="BF203" s="15"/>
      <c r="BG203" s="15"/>
    </row>
    <row r="204" spans="1:59" ht="15.9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308"/>
      <c r="AF204" s="1"/>
      <c r="AG204" s="15"/>
      <c r="AH204" s="15"/>
      <c r="AI204" s="15"/>
      <c r="AJ204" s="15"/>
      <c r="AK204" s="15"/>
      <c r="AL204" s="15"/>
      <c r="AM204" s="15"/>
      <c r="AN204" s="15"/>
      <c r="AO204" s="15"/>
      <c r="AP204" s="15"/>
      <c r="AQ204" s="15"/>
      <c r="AR204" s="15"/>
      <c r="AS204" s="15"/>
      <c r="AT204" s="15"/>
      <c r="AU204" s="15"/>
      <c r="AV204" s="15"/>
      <c r="AW204" s="15"/>
      <c r="AX204" s="15"/>
      <c r="AY204" s="15"/>
      <c r="AZ204" s="15"/>
      <c r="BA204" s="15"/>
      <c r="BB204" s="15"/>
      <c r="BC204" s="15"/>
      <c r="BD204" s="15"/>
      <c r="BE204" s="15"/>
      <c r="BF204" s="15"/>
      <c r="BG204" s="15"/>
    </row>
    <row r="205" spans="1:59" ht="15.9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308"/>
      <c r="AF205" s="1"/>
      <c r="AG205" s="15"/>
      <c r="AH205" s="15"/>
      <c r="AI205" s="15"/>
      <c r="AJ205" s="15"/>
      <c r="AK205" s="15"/>
      <c r="AL205" s="15"/>
      <c r="AM205" s="15"/>
      <c r="AN205" s="15"/>
      <c r="AO205" s="15"/>
      <c r="AP205" s="15"/>
      <c r="AQ205" s="15"/>
      <c r="AR205" s="15"/>
      <c r="AS205" s="15"/>
      <c r="AT205" s="15"/>
      <c r="AU205" s="15"/>
      <c r="AV205" s="15"/>
      <c r="AW205" s="15"/>
      <c r="AX205" s="15"/>
      <c r="AY205" s="15"/>
      <c r="AZ205" s="15"/>
      <c r="BA205" s="15"/>
      <c r="BB205" s="15"/>
      <c r="BC205" s="15"/>
      <c r="BD205" s="15"/>
      <c r="BE205" s="15"/>
      <c r="BF205" s="15"/>
      <c r="BG205" s="15"/>
    </row>
    <row r="206" spans="1:59" ht="15.9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308"/>
      <c r="AF206" s="1"/>
      <c r="AG206" s="15"/>
      <c r="AH206" s="15"/>
      <c r="AI206" s="15"/>
      <c r="AJ206" s="15"/>
      <c r="AK206" s="15"/>
      <c r="AL206" s="15"/>
      <c r="AM206" s="15"/>
      <c r="AN206" s="15"/>
      <c r="AO206" s="15"/>
      <c r="AP206" s="15"/>
      <c r="AQ206" s="15"/>
      <c r="AR206" s="15"/>
      <c r="AS206" s="15"/>
      <c r="AT206" s="15"/>
      <c r="AU206" s="15"/>
      <c r="AV206" s="15"/>
      <c r="AW206" s="15"/>
      <c r="AX206" s="15"/>
      <c r="AY206" s="15"/>
      <c r="AZ206" s="15"/>
      <c r="BA206" s="15"/>
      <c r="BB206" s="15"/>
      <c r="BC206" s="15"/>
      <c r="BD206" s="15"/>
      <c r="BE206" s="15"/>
      <c r="BF206" s="15"/>
      <c r="BG206" s="15"/>
    </row>
    <row r="207" spans="1:59" ht="15.9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308"/>
      <c r="AF207" s="1"/>
      <c r="AG207" s="15"/>
      <c r="AH207" s="15"/>
      <c r="AI207" s="15"/>
      <c r="AJ207" s="15"/>
      <c r="AK207" s="15"/>
      <c r="AL207" s="15"/>
      <c r="AM207" s="15"/>
      <c r="AN207" s="15"/>
      <c r="AO207" s="15"/>
      <c r="AP207" s="15"/>
      <c r="AQ207" s="15"/>
      <c r="AR207" s="15"/>
      <c r="AS207" s="15"/>
      <c r="AT207" s="15"/>
      <c r="AU207" s="15"/>
      <c r="AV207" s="15"/>
      <c r="AW207" s="15"/>
      <c r="AX207" s="15"/>
      <c r="AY207" s="15"/>
      <c r="AZ207" s="15"/>
      <c r="BA207" s="15"/>
      <c r="BB207" s="15"/>
      <c r="BC207" s="15"/>
      <c r="BD207" s="15"/>
      <c r="BE207" s="15"/>
      <c r="BF207" s="15"/>
      <c r="BG207" s="15"/>
    </row>
    <row r="208" spans="1:59" ht="15.9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308"/>
      <c r="AF208" s="1"/>
      <c r="AG208" s="15"/>
      <c r="AH208" s="15"/>
      <c r="AI208" s="15"/>
      <c r="AJ208" s="15"/>
      <c r="AK208" s="15"/>
      <c r="AL208" s="15"/>
      <c r="AM208" s="15"/>
      <c r="AN208" s="15"/>
      <c r="AO208" s="15"/>
      <c r="AP208" s="15"/>
      <c r="AQ208" s="15"/>
      <c r="AR208" s="15"/>
      <c r="AS208" s="15"/>
      <c r="AT208" s="15"/>
      <c r="AU208" s="15"/>
      <c r="AV208" s="15"/>
      <c r="AW208" s="15"/>
      <c r="AX208" s="15"/>
      <c r="AY208" s="15"/>
      <c r="AZ208" s="15"/>
      <c r="BA208" s="15"/>
      <c r="BB208" s="15"/>
      <c r="BC208" s="15"/>
      <c r="BD208" s="15"/>
      <c r="BE208" s="15"/>
      <c r="BF208" s="15"/>
      <c r="BG208" s="15"/>
    </row>
    <row r="209" spans="1:59" ht="15.9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308"/>
      <c r="AF209" s="1"/>
      <c r="AG209" s="15"/>
      <c r="AH209" s="15"/>
      <c r="AI209" s="15"/>
      <c r="AJ209" s="15"/>
      <c r="AK209" s="15"/>
      <c r="AL209" s="15"/>
      <c r="AM209" s="15"/>
      <c r="AN209" s="15"/>
      <c r="AO209" s="15"/>
      <c r="AP209" s="15"/>
      <c r="AQ209" s="15"/>
      <c r="AR209" s="15"/>
      <c r="AS209" s="15"/>
      <c r="AT209" s="15"/>
      <c r="AU209" s="15"/>
      <c r="AV209" s="15"/>
      <c r="AW209" s="15"/>
      <c r="AX209" s="15"/>
      <c r="AY209" s="15"/>
      <c r="AZ209" s="15"/>
      <c r="BA209" s="15"/>
      <c r="BB209" s="15"/>
      <c r="BC209" s="15"/>
      <c r="BD209" s="15"/>
      <c r="BE209" s="15"/>
      <c r="BF209" s="15"/>
      <c r="BG209" s="15"/>
    </row>
    <row r="210" spans="1:59" ht="15.9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308"/>
      <c r="AF210" s="1"/>
      <c r="AG210" s="15"/>
      <c r="AH210" s="15"/>
      <c r="AI210" s="15"/>
      <c r="AJ210" s="15"/>
      <c r="AK210" s="15"/>
      <c r="AL210" s="15"/>
      <c r="AM210" s="15"/>
      <c r="AN210" s="15"/>
      <c r="AO210" s="15"/>
      <c r="AP210" s="15"/>
      <c r="AQ210" s="15"/>
      <c r="AR210" s="15"/>
      <c r="AS210" s="15"/>
      <c r="AT210" s="15"/>
      <c r="AU210" s="15"/>
      <c r="AV210" s="15"/>
      <c r="AW210" s="15"/>
      <c r="AX210" s="15"/>
      <c r="AY210" s="15"/>
      <c r="AZ210" s="15"/>
      <c r="BA210" s="15"/>
      <c r="BB210" s="15"/>
      <c r="BC210" s="15"/>
      <c r="BD210" s="15"/>
      <c r="BE210" s="15"/>
      <c r="BF210" s="15"/>
      <c r="BG210" s="15"/>
    </row>
    <row r="211" spans="1:59" ht="15.9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308"/>
      <c r="AF211" s="1"/>
      <c r="AG211" s="15"/>
      <c r="AH211" s="15"/>
      <c r="AI211" s="15"/>
      <c r="AJ211" s="15"/>
      <c r="AK211" s="15"/>
      <c r="AL211" s="15"/>
      <c r="AM211" s="15"/>
      <c r="AN211" s="15"/>
      <c r="AO211" s="15"/>
      <c r="AP211" s="15"/>
      <c r="AQ211" s="15"/>
      <c r="AR211" s="15"/>
      <c r="AS211" s="15"/>
      <c r="AT211" s="15"/>
      <c r="AU211" s="15"/>
      <c r="AV211" s="15"/>
      <c r="AW211" s="15"/>
      <c r="AX211" s="15"/>
      <c r="AY211" s="15"/>
      <c r="AZ211" s="15"/>
      <c r="BA211" s="15"/>
      <c r="BB211" s="15"/>
      <c r="BC211" s="15"/>
      <c r="BD211" s="15"/>
      <c r="BE211" s="15"/>
      <c r="BF211" s="15"/>
      <c r="BG211" s="15"/>
    </row>
    <row r="212" spans="1:59" ht="15.9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308"/>
      <c r="AF212" s="1"/>
      <c r="AG212" s="15"/>
      <c r="AH212" s="15"/>
      <c r="AI212" s="15"/>
      <c r="AJ212" s="15"/>
      <c r="AK212" s="15"/>
      <c r="AL212" s="15"/>
      <c r="AM212" s="15"/>
      <c r="AN212" s="15"/>
      <c r="AO212" s="15"/>
      <c r="AP212" s="15"/>
      <c r="AQ212" s="15"/>
      <c r="AR212" s="15"/>
      <c r="AS212" s="15"/>
      <c r="AT212" s="15"/>
      <c r="AU212" s="15"/>
      <c r="AV212" s="15"/>
      <c r="AW212" s="15"/>
      <c r="AX212" s="15"/>
      <c r="AY212" s="15"/>
      <c r="AZ212" s="15"/>
      <c r="BA212" s="15"/>
      <c r="BB212" s="15"/>
      <c r="BC212" s="15"/>
      <c r="BD212" s="15"/>
      <c r="BE212" s="15"/>
      <c r="BF212" s="15"/>
      <c r="BG212" s="15"/>
    </row>
    <row r="213" spans="1:59" ht="15.9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308"/>
      <c r="AF213" s="1"/>
      <c r="AG213" s="15"/>
      <c r="AH213" s="15"/>
      <c r="AI213" s="15"/>
      <c r="AJ213" s="15"/>
      <c r="AK213" s="15"/>
      <c r="AL213" s="15"/>
      <c r="AM213" s="15"/>
      <c r="AN213" s="15"/>
      <c r="AO213" s="15"/>
      <c r="AP213" s="15"/>
      <c r="AQ213" s="15"/>
      <c r="AR213" s="15"/>
      <c r="AS213" s="15"/>
      <c r="AT213" s="15"/>
      <c r="AU213" s="15"/>
      <c r="AV213" s="15"/>
      <c r="AW213" s="15"/>
      <c r="AX213" s="15"/>
      <c r="AY213" s="15"/>
      <c r="AZ213" s="15"/>
      <c r="BA213" s="15"/>
      <c r="BB213" s="15"/>
      <c r="BC213" s="15"/>
      <c r="BD213" s="15"/>
      <c r="BE213" s="15"/>
      <c r="BF213" s="15"/>
      <c r="BG213" s="15"/>
    </row>
    <row r="214" spans="1:59" ht="15.9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308"/>
      <c r="AF214" s="1"/>
      <c r="AG214" s="15"/>
      <c r="AH214" s="15"/>
      <c r="AI214" s="15"/>
      <c r="AJ214" s="15"/>
      <c r="AK214" s="15"/>
      <c r="AL214" s="15"/>
      <c r="AM214" s="15"/>
      <c r="AN214" s="15"/>
      <c r="AO214" s="15"/>
      <c r="AP214" s="15"/>
      <c r="AQ214" s="15"/>
      <c r="AR214" s="15"/>
      <c r="AS214" s="15"/>
      <c r="AT214" s="15"/>
      <c r="AU214" s="15"/>
      <c r="AV214" s="15"/>
      <c r="AW214" s="15"/>
      <c r="AX214" s="15"/>
      <c r="AY214" s="15"/>
      <c r="AZ214" s="15"/>
      <c r="BA214" s="15"/>
      <c r="BB214" s="15"/>
      <c r="BC214" s="15"/>
      <c r="BD214" s="15"/>
      <c r="BE214" s="15"/>
      <c r="BF214" s="15"/>
      <c r="BG214" s="15"/>
    </row>
    <row r="215" spans="1:59" ht="15.9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308"/>
      <c r="AF215" s="1"/>
      <c r="AG215" s="15"/>
      <c r="AH215" s="15"/>
      <c r="AI215" s="15"/>
      <c r="AJ215" s="15"/>
      <c r="AK215" s="15"/>
      <c r="AL215" s="15"/>
      <c r="AM215" s="15"/>
      <c r="AN215" s="15"/>
      <c r="AO215" s="15"/>
      <c r="AP215" s="15"/>
      <c r="AQ215" s="15"/>
      <c r="AR215" s="15"/>
      <c r="AS215" s="15"/>
      <c r="AT215" s="15"/>
      <c r="AU215" s="15"/>
      <c r="AV215" s="15"/>
      <c r="AW215" s="15"/>
      <c r="AX215" s="15"/>
      <c r="AY215" s="15"/>
      <c r="AZ215" s="15"/>
      <c r="BA215" s="15"/>
      <c r="BB215" s="15"/>
      <c r="BC215" s="15"/>
      <c r="BD215" s="15"/>
      <c r="BE215" s="15"/>
      <c r="BF215" s="15"/>
      <c r="BG215" s="15"/>
    </row>
    <row r="216" spans="1:59" ht="15.9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308"/>
      <c r="AF216" s="1"/>
      <c r="AG216" s="15"/>
      <c r="AH216" s="15"/>
      <c r="AI216" s="15"/>
      <c r="AJ216" s="15"/>
      <c r="AK216" s="15"/>
      <c r="AL216" s="15"/>
      <c r="AM216" s="15"/>
      <c r="AN216" s="15"/>
      <c r="AO216" s="15"/>
      <c r="AP216" s="15"/>
      <c r="AQ216" s="15"/>
      <c r="AR216" s="15"/>
      <c r="AS216" s="15"/>
      <c r="AT216" s="15"/>
      <c r="AU216" s="15"/>
      <c r="AV216" s="15"/>
      <c r="AW216" s="15"/>
      <c r="AX216" s="15"/>
      <c r="AY216" s="15"/>
      <c r="AZ216" s="15"/>
      <c r="BA216" s="15"/>
      <c r="BB216" s="15"/>
      <c r="BC216" s="15"/>
      <c r="BD216" s="15"/>
      <c r="BE216" s="15"/>
      <c r="BF216" s="15"/>
      <c r="BG216" s="15"/>
    </row>
    <row r="217" spans="1:59" ht="15.9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308"/>
      <c r="AF217" s="1"/>
      <c r="AG217" s="15"/>
      <c r="AH217" s="15"/>
      <c r="AI217" s="15"/>
      <c r="AJ217" s="15"/>
      <c r="AK217" s="15"/>
      <c r="AL217" s="15"/>
      <c r="AM217" s="15"/>
      <c r="AN217" s="15"/>
      <c r="AO217" s="15"/>
      <c r="AP217" s="15"/>
      <c r="AQ217" s="15"/>
      <c r="AR217" s="15"/>
      <c r="AS217" s="15"/>
      <c r="AT217" s="15"/>
      <c r="AU217" s="15"/>
      <c r="AV217" s="15"/>
      <c r="AW217" s="15"/>
      <c r="AX217" s="15"/>
      <c r="AY217" s="15"/>
      <c r="AZ217" s="15"/>
      <c r="BA217" s="15"/>
      <c r="BB217" s="15"/>
      <c r="BC217" s="15"/>
      <c r="BD217" s="15"/>
      <c r="BE217" s="15"/>
      <c r="BF217" s="15"/>
      <c r="BG217" s="15"/>
    </row>
    <row r="218" spans="1:59" ht="15.9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308"/>
      <c r="AF218" s="1"/>
      <c r="AG218" s="15"/>
      <c r="AH218" s="15"/>
      <c r="AI218" s="15"/>
      <c r="AJ218" s="15"/>
      <c r="AK218" s="15"/>
      <c r="AL218" s="15"/>
      <c r="AM218" s="15"/>
      <c r="AN218" s="15"/>
      <c r="AO218" s="15"/>
      <c r="AP218" s="15"/>
      <c r="AQ218" s="15"/>
      <c r="AR218" s="15"/>
      <c r="AS218" s="15"/>
      <c r="AT218" s="15"/>
      <c r="AU218" s="15"/>
      <c r="AV218" s="15"/>
      <c r="AW218" s="15"/>
      <c r="AX218" s="15"/>
      <c r="AY218" s="15"/>
      <c r="AZ218" s="15"/>
      <c r="BA218" s="15"/>
      <c r="BB218" s="15"/>
      <c r="BC218" s="15"/>
      <c r="BD218" s="15"/>
      <c r="BE218" s="15"/>
      <c r="BF218" s="15"/>
      <c r="BG218" s="15"/>
    </row>
    <row r="219" spans="1:59" ht="15.9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308"/>
      <c r="AF219" s="1"/>
      <c r="AG219" s="15"/>
      <c r="AH219" s="15"/>
      <c r="AI219" s="15"/>
      <c r="AJ219" s="15"/>
      <c r="AK219" s="15"/>
      <c r="AL219" s="15"/>
      <c r="AM219" s="15"/>
      <c r="AN219" s="15"/>
      <c r="AO219" s="15"/>
      <c r="AP219" s="15"/>
      <c r="AQ219" s="15"/>
      <c r="AR219" s="15"/>
      <c r="AS219" s="15"/>
      <c r="AT219" s="15"/>
      <c r="AU219" s="15"/>
      <c r="AV219" s="15"/>
      <c r="AW219" s="15"/>
      <c r="AX219" s="15"/>
      <c r="AY219" s="15"/>
      <c r="AZ219" s="15"/>
      <c r="BA219" s="15"/>
      <c r="BB219" s="15"/>
      <c r="BC219" s="15"/>
      <c r="BD219" s="15"/>
      <c r="BE219" s="15"/>
      <c r="BF219" s="15"/>
      <c r="BG219" s="15"/>
    </row>
    <row r="220" spans="1:59" ht="15.9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308"/>
      <c r="AF220" s="1"/>
      <c r="AG220" s="15"/>
      <c r="AH220" s="15"/>
      <c r="AI220" s="15"/>
      <c r="AJ220" s="15"/>
      <c r="AK220" s="15"/>
      <c r="AL220" s="15"/>
      <c r="AM220" s="15"/>
      <c r="AN220" s="15"/>
      <c r="AO220" s="15"/>
      <c r="AP220" s="15"/>
      <c r="AQ220" s="15"/>
      <c r="AR220" s="15"/>
      <c r="AS220" s="15"/>
      <c r="AT220" s="15"/>
      <c r="AU220" s="15"/>
      <c r="AV220" s="15"/>
      <c r="AW220" s="15"/>
      <c r="AX220" s="15"/>
      <c r="AY220" s="15"/>
      <c r="AZ220" s="15"/>
      <c r="BA220" s="15"/>
      <c r="BB220" s="15"/>
      <c r="BC220" s="15"/>
      <c r="BD220" s="15"/>
      <c r="BE220" s="15"/>
      <c r="BF220" s="15"/>
      <c r="BG220" s="15"/>
    </row>
    <row r="221" spans="1:59" ht="15.9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308"/>
      <c r="AF221" s="1"/>
      <c r="AG221" s="15"/>
      <c r="AH221" s="15"/>
      <c r="AI221" s="15"/>
      <c r="AJ221" s="15"/>
      <c r="AK221" s="15"/>
      <c r="AL221" s="15"/>
      <c r="AM221" s="15"/>
      <c r="AN221" s="15"/>
      <c r="AO221" s="15"/>
      <c r="AP221" s="15"/>
      <c r="AQ221" s="15"/>
      <c r="AR221" s="15"/>
      <c r="AS221" s="15"/>
      <c r="AT221" s="15"/>
      <c r="AU221" s="15"/>
      <c r="AV221" s="15"/>
      <c r="AW221" s="15"/>
      <c r="AX221" s="15"/>
      <c r="AY221" s="15"/>
      <c r="AZ221" s="15"/>
      <c r="BA221" s="15"/>
      <c r="BB221" s="15"/>
      <c r="BC221" s="15"/>
      <c r="BD221" s="15"/>
      <c r="BE221" s="15"/>
      <c r="BF221" s="15"/>
      <c r="BG221" s="15"/>
    </row>
    <row r="222" spans="1:59" ht="15.9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308"/>
      <c r="AF222" s="1"/>
      <c r="AG222" s="15"/>
      <c r="AH222" s="15"/>
      <c r="AI222" s="15"/>
      <c r="AJ222" s="15"/>
      <c r="AK222" s="15"/>
      <c r="AL222" s="15"/>
      <c r="AM222" s="15"/>
      <c r="AN222" s="15"/>
      <c r="AO222" s="15"/>
      <c r="AP222" s="15"/>
      <c r="AQ222" s="15"/>
      <c r="AR222" s="15"/>
      <c r="AS222" s="15"/>
      <c r="AT222" s="15"/>
      <c r="AU222" s="15"/>
      <c r="AV222" s="15"/>
      <c r="AW222" s="15"/>
      <c r="AX222" s="15"/>
      <c r="AY222" s="15"/>
      <c r="AZ222" s="15"/>
      <c r="BA222" s="15"/>
      <c r="BB222" s="15"/>
      <c r="BC222" s="15"/>
      <c r="BD222" s="15"/>
      <c r="BE222" s="15"/>
      <c r="BF222" s="15"/>
      <c r="BG222" s="15"/>
    </row>
    <row r="223" spans="1:59" ht="15.9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308"/>
      <c r="AF223" s="1"/>
      <c r="AG223" s="15"/>
      <c r="AH223" s="15"/>
      <c r="AI223" s="15"/>
      <c r="AJ223" s="15"/>
      <c r="AK223" s="15"/>
      <c r="AL223" s="15"/>
      <c r="AM223" s="15"/>
      <c r="AN223" s="15"/>
      <c r="AO223" s="15"/>
      <c r="AP223" s="15"/>
      <c r="AQ223" s="15"/>
      <c r="AR223" s="15"/>
      <c r="AS223" s="15"/>
      <c r="AT223" s="15"/>
      <c r="AU223" s="15"/>
      <c r="AV223" s="15"/>
      <c r="AW223" s="15"/>
      <c r="AX223" s="15"/>
      <c r="AY223" s="15"/>
      <c r="AZ223" s="15"/>
      <c r="BA223" s="15"/>
      <c r="BB223" s="15"/>
      <c r="BC223" s="15"/>
      <c r="BD223" s="15"/>
      <c r="BE223" s="15"/>
      <c r="BF223" s="15"/>
      <c r="BG223" s="15"/>
    </row>
    <row r="224" spans="1:59" ht="15.9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308"/>
      <c r="AF224" s="1"/>
      <c r="AG224" s="15"/>
      <c r="AH224" s="15"/>
      <c r="AI224" s="15"/>
      <c r="AJ224" s="15"/>
      <c r="AK224" s="15"/>
      <c r="AL224" s="15"/>
      <c r="AM224" s="15"/>
      <c r="AN224" s="15"/>
      <c r="AO224" s="15"/>
      <c r="AP224" s="15"/>
      <c r="AQ224" s="15"/>
      <c r="AR224" s="15"/>
      <c r="AS224" s="15"/>
      <c r="AT224" s="15"/>
      <c r="AU224" s="15"/>
      <c r="AV224" s="15"/>
      <c r="AW224" s="15"/>
      <c r="AX224" s="15"/>
      <c r="AY224" s="15"/>
      <c r="AZ224" s="15"/>
      <c r="BA224" s="15"/>
      <c r="BB224" s="15"/>
      <c r="BC224" s="15"/>
      <c r="BD224" s="15"/>
      <c r="BE224" s="15"/>
      <c r="BF224" s="15"/>
      <c r="BG224" s="15"/>
    </row>
    <row r="225" spans="1:59" ht="15.9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308"/>
      <c r="AF225" s="1"/>
      <c r="AG225" s="15"/>
      <c r="AH225" s="15"/>
      <c r="AI225" s="15"/>
      <c r="AJ225" s="15"/>
      <c r="AK225" s="15"/>
      <c r="AL225" s="15"/>
      <c r="AM225" s="15"/>
      <c r="AN225" s="15"/>
      <c r="AO225" s="15"/>
      <c r="AP225" s="15"/>
      <c r="AQ225" s="15"/>
      <c r="AR225" s="15"/>
      <c r="AS225" s="15"/>
      <c r="AT225" s="15"/>
      <c r="AU225" s="15"/>
      <c r="AV225" s="15"/>
      <c r="AW225" s="15"/>
      <c r="AX225" s="15"/>
      <c r="AY225" s="15"/>
      <c r="AZ225" s="15"/>
      <c r="BA225" s="15"/>
      <c r="BB225" s="15"/>
      <c r="BC225" s="15"/>
      <c r="BD225" s="15"/>
      <c r="BE225" s="15"/>
      <c r="BF225" s="15"/>
      <c r="BG225" s="15"/>
    </row>
    <row r="226" spans="1:59" ht="15.9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308"/>
      <c r="AF226" s="1"/>
      <c r="AG226" s="15"/>
      <c r="AH226" s="15"/>
      <c r="AI226" s="15"/>
      <c r="AJ226" s="15"/>
      <c r="AK226" s="15"/>
      <c r="AL226" s="15"/>
      <c r="AM226" s="15"/>
      <c r="AN226" s="15"/>
      <c r="AO226" s="15"/>
      <c r="AP226" s="15"/>
      <c r="AQ226" s="15"/>
      <c r="AR226" s="15"/>
      <c r="AS226" s="15"/>
      <c r="AT226" s="15"/>
      <c r="AU226" s="15"/>
      <c r="AV226" s="15"/>
      <c r="AW226" s="15"/>
      <c r="AX226" s="15"/>
      <c r="AY226" s="15"/>
      <c r="AZ226" s="15"/>
      <c r="BA226" s="15"/>
      <c r="BB226" s="15"/>
      <c r="BC226" s="15"/>
      <c r="BD226" s="15"/>
      <c r="BE226" s="15"/>
      <c r="BF226" s="15"/>
      <c r="BG226" s="15"/>
    </row>
    <row r="227" spans="1:59" ht="15.9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308"/>
      <c r="AF227" s="1"/>
      <c r="AG227" s="15"/>
      <c r="AH227" s="15"/>
      <c r="AI227" s="15"/>
      <c r="AJ227" s="15"/>
      <c r="AK227" s="15"/>
      <c r="AL227" s="15"/>
      <c r="AM227" s="15"/>
      <c r="AN227" s="15"/>
      <c r="AO227" s="15"/>
      <c r="AP227" s="15"/>
      <c r="AQ227" s="15"/>
      <c r="AR227" s="15"/>
      <c r="AS227" s="15"/>
      <c r="AT227" s="15"/>
      <c r="AU227" s="15"/>
      <c r="AV227" s="15"/>
      <c r="AW227" s="15"/>
      <c r="AX227" s="15"/>
      <c r="AY227" s="15"/>
      <c r="AZ227" s="15"/>
      <c r="BA227" s="15"/>
      <c r="BB227" s="15"/>
      <c r="BC227" s="15"/>
      <c r="BD227" s="15"/>
      <c r="BE227" s="15"/>
      <c r="BF227" s="15"/>
      <c r="BG227" s="15"/>
    </row>
    <row r="228" spans="1:59" ht="15.9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308"/>
      <c r="AF228" s="1"/>
      <c r="AG228" s="15"/>
      <c r="AH228" s="15"/>
      <c r="AI228" s="15"/>
      <c r="AJ228" s="15"/>
      <c r="AK228" s="15"/>
      <c r="AL228" s="15"/>
      <c r="AM228" s="15"/>
      <c r="AN228" s="15"/>
      <c r="AO228" s="15"/>
      <c r="AP228" s="15"/>
      <c r="AQ228" s="15"/>
      <c r="AR228" s="15"/>
      <c r="AS228" s="15"/>
      <c r="AT228" s="15"/>
      <c r="AU228" s="15"/>
      <c r="AV228" s="15"/>
      <c r="AW228" s="15"/>
      <c r="AX228" s="15"/>
      <c r="AY228" s="15"/>
      <c r="AZ228" s="15"/>
      <c r="BA228" s="15"/>
      <c r="BB228" s="15"/>
      <c r="BC228" s="15"/>
      <c r="BD228" s="15"/>
      <c r="BE228" s="15"/>
      <c r="BF228" s="15"/>
      <c r="BG228" s="15"/>
    </row>
    <row r="229" spans="1:59" ht="15.95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308"/>
      <c r="AF229" s="1"/>
      <c r="AG229" s="15"/>
      <c r="AH229" s="15"/>
      <c r="AI229" s="15"/>
      <c r="AJ229" s="15"/>
      <c r="AK229" s="15"/>
      <c r="AL229" s="15"/>
      <c r="AM229" s="15"/>
      <c r="AN229" s="15"/>
      <c r="AO229" s="15"/>
      <c r="AP229" s="15"/>
      <c r="AQ229" s="15"/>
      <c r="AR229" s="15"/>
      <c r="AS229" s="15"/>
      <c r="AT229" s="15"/>
      <c r="AU229" s="15"/>
      <c r="AV229" s="15"/>
      <c r="AW229" s="15"/>
      <c r="AX229" s="15"/>
      <c r="AY229" s="15"/>
      <c r="AZ229" s="15"/>
      <c r="BA229" s="15"/>
      <c r="BB229" s="15"/>
      <c r="BC229" s="15"/>
      <c r="BD229" s="15"/>
      <c r="BE229" s="15"/>
      <c r="BF229" s="15"/>
      <c r="BG229" s="15"/>
    </row>
    <row r="230" spans="1:59" ht="15.95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308"/>
      <c r="AF230" s="1"/>
      <c r="AG230" s="15"/>
      <c r="AH230" s="15"/>
      <c r="AI230" s="15"/>
      <c r="AJ230" s="15"/>
      <c r="AK230" s="15"/>
      <c r="AL230" s="15"/>
      <c r="AM230" s="15"/>
      <c r="AN230" s="15"/>
      <c r="AO230" s="15"/>
      <c r="AP230" s="15"/>
      <c r="AQ230" s="15"/>
      <c r="AR230" s="15"/>
      <c r="AS230" s="15"/>
      <c r="AT230" s="15"/>
      <c r="AU230" s="15"/>
      <c r="AV230" s="15"/>
      <c r="AW230" s="15"/>
      <c r="AX230" s="15"/>
      <c r="AY230" s="15"/>
      <c r="AZ230" s="15"/>
      <c r="BA230" s="15"/>
      <c r="BB230" s="15"/>
      <c r="BC230" s="15"/>
      <c r="BD230" s="15"/>
      <c r="BE230" s="15"/>
      <c r="BF230" s="15"/>
      <c r="BG230" s="15"/>
    </row>
    <row r="231" spans="1:59" ht="15.95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308"/>
      <c r="AF231" s="1"/>
      <c r="AG231" s="15"/>
      <c r="AH231" s="15"/>
      <c r="AI231" s="15"/>
      <c r="AJ231" s="15"/>
      <c r="AK231" s="15"/>
      <c r="AL231" s="15"/>
      <c r="AM231" s="15"/>
      <c r="AN231" s="15"/>
      <c r="AO231" s="15"/>
      <c r="AP231" s="15"/>
      <c r="AQ231" s="15"/>
      <c r="AR231" s="15"/>
      <c r="AS231" s="15"/>
      <c r="AT231" s="15"/>
      <c r="AU231" s="15"/>
      <c r="AV231" s="15"/>
      <c r="AW231" s="15"/>
      <c r="AX231" s="15"/>
      <c r="AY231" s="15"/>
      <c r="AZ231" s="15"/>
      <c r="BA231" s="15"/>
      <c r="BB231" s="15"/>
      <c r="BC231" s="15"/>
      <c r="BD231" s="15"/>
      <c r="BE231" s="15"/>
      <c r="BF231" s="15"/>
      <c r="BG231" s="15"/>
    </row>
    <row r="232" spans="1:59" ht="15.9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308"/>
      <c r="AF232" s="1"/>
      <c r="AG232" s="15"/>
      <c r="AH232" s="15"/>
      <c r="AI232" s="15"/>
      <c r="AJ232" s="15"/>
      <c r="AK232" s="15"/>
      <c r="AL232" s="15"/>
      <c r="AM232" s="15"/>
      <c r="AN232" s="15"/>
      <c r="AO232" s="15"/>
      <c r="AP232" s="15"/>
      <c r="AQ232" s="15"/>
      <c r="AR232" s="15"/>
      <c r="AS232" s="15"/>
      <c r="AT232" s="15"/>
      <c r="AU232" s="15"/>
      <c r="AV232" s="15"/>
      <c r="AW232" s="15"/>
      <c r="AX232" s="15"/>
      <c r="AY232" s="15"/>
      <c r="AZ232" s="15"/>
      <c r="BA232" s="15"/>
      <c r="BB232" s="15"/>
      <c r="BC232" s="15"/>
      <c r="BD232" s="15"/>
      <c r="BE232" s="15"/>
      <c r="BF232" s="15"/>
      <c r="BG232" s="15"/>
    </row>
    <row r="233" spans="1:59" ht="15.9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308"/>
      <c r="AF233" s="1"/>
      <c r="AG233" s="15"/>
      <c r="AH233" s="15"/>
      <c r="AI233" s="15"/>
      <c r="AJ233" s="15"/>
      <c r="AK233" s="15"/>
      <c r="AL233" s="15"/>
      <c r="AM233" s="15"/>
      <c r="AN233" s="15"/>
      <c r="AO233" s="15"/>
      <c r="AP233" s="15"/>
      <c r="AQ233" s="15"/>
      <c r="AR233" s="15"/>
      <c r="AS233" s="15"/>
      <c r="AT233" s="15"/>
      <c r="AU233" s="15"/>
      <c r="AV233" s="15"/>
      <c r="AW233" s="15"/>
      <c r="AX233" s="15"/>
      <c r="AY233" s="15"/>
      <c r="AZ233" s="15"/>
      <c r="BA233" s="15"/>
      <c r="BB233" s="15"/>
      <c r="BC233" s="15"/>
      <c r="BD233" s="15"/>
      <c r="BE233" s="15"/>
      <c r="BF233" s="15"/>
      <c r="BG233" s="15"/>
    </row>
    <row r="234" spans="1:59" ht="15.95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308"/>
      <c r="AF234" s="1"/>
      <c r="AG234" s="15"/>
      <c r="AH234" s="15"/>
      <c r="AI234" s="15"/>
      <c r="AJ234" s="15"/>
      <c r="AK234" s="15"/>
      <c r="AL234" s="15"/>
      <c r="AM234" s="15"/>
      <c r="AN234" s="15"/>
      <c r="AO234" s="15"/>
      <c r="AP234" s="15"/>
      <c r="AQ234" s="15"/>
      <c r="AR234" s="15"/>
      <c r="AS234" s="15"/>
      <c r="AT234" s="15"/>
      <c r="AU234" s="15"/>
      <c r="AV234" s="15"/>
      <c r="AW234" s="15"/>
      <c r="AX234" s="15"/>
      <c r="AY234" s="15"/>
      <c r="AZ234" s="15"/>
      <c r="BA234" s="15"/>
      <c r="BB234" s="15"/>
      <c r="BC234" s="15"/>
      <c r="BD234" s="15"/>
      <c r="BE234" s="15"/>
      <c r="BF234" s="15"/>
      <c r="BG234" s="15"/>
    </row>
    <row r="235" spans="1:59" ht="15.9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308"/>
      <c r="AF235" s="1"/>
      <c r="AG235" s="15"/>
      <c r="AH235" s="15"/>
      <c r="AI235" s="15"/>
      <c r="AJ235" s="15"/>
      <c r="AK235" s="15"/>
      <c r="AL235" s="15"/>
      <c r="AM235" s="15"/>
      <c r="AN235" s="15"/>
      <c r="AO235" s="15"/>
      <c r="AP235" s="15"/>
      <c r="AQ235" s="15"/>
      <c r="AR235" s="15"/>
      <c r="AS235" s="15"/>
      <c r="AT235" s="15"/>
      <c r="AU235" s="15"/>
      <c r="AV235" s="15"/>
      <c r="AW235" s="15"/>
      <c r="AX235" s="15"/>
      <c r="AY235" s="15"/>
      <c r="AZ235" s="15"/>
      <c r="BA235" s="15"/>
      <c r="BB235" s="15"/>
      <c r="BC235" s="15"/>
      <c r="BD235" s="15"/>
      <c r="BE235" s="15"/>
      <c r="BF235" s="15"/>
      <c r="BG235" s="15"/>
    </row>
    <row r="236" spans="1:59" ht="15.9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308"/>
      <c r="AF236" s="1"/>
      <c r="AG236" s="15"/>
      <c r="AH236" s="15"/>
      <c r="AI236" s="15"/>
      <c r="AJ236" s="15"/>
      <c r="AK236" s="15"/>
      <c r="AL236" s="15"/>
      <c r="AM236" s="15"/>
      <c r="AN236" s="15"/>
      <c r="AO236" s="15"/>
      <c r="AP236" s="15"/>
      <c r="AQ236" s="15"/>
      <c r="AR236" s="15"/>
      <c r="AS236" s="15"/>
      <c r="AT236" s="15"/>
      <c r="AU236" s="15"/>
      <c r="AV236" s="15"/>
      <c r="AW236" s="15"/>
      <c r="AX236" s="15"/>
      <c r="AY236" s="15"/>
      <c r="AZ236" s="15"/>
      <c r="BA236" s="15"/>
      <c r="BB236" s="15"/>
      <c r="BC236" s="15"/>
      <c r="BD236" s="15"/>
      <c r="BE236" s="15"/>
      <c r="BF236" s="15"/>
      <c r="BG236" s="15"/>
    </row>
    <row r="237" spans="1:59" ht="15.9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308"/>
      <c r="AF237" s="1"/>
      <c r="AG237" s="15"/>
      <c r="AH237" s="15"/>
      <c r="AI237" s="15"/>
      <c r="AJ237" s="15"/>
      <c r="AK237" s="15"/>
      <c r="AL237" s="15"/>
      <c r="AM237" s="15"/>
      <c r="AN237" s="15"/>
      <c r="AO237" s="15"/>
      <c r="AP237" s="15"/>
      <c r="AQ237" s="15"/>
      <c r="AR237" s="15"/>
      <c r="AS237" s="15"/>
      <c r="AT237" s="15"/>
      <c r="AU237" s="15"/>
      <c r="AV237" s="15"/>
      <c r="AW237" s="15"/>
      <c r="AX237" s="15"/>
      <c r="AY237" s="15"/>
      <c r="AZ237" s="15"/>
      <c r="BA237" s="15"/>
      <c r="BB237" s="15"/>
      <c r="BC237" s="15"/>
      <c r="BD237" s="15"/>
      <c r="BE237" s="15"/>
      <c r="BF237" s="15"/>
      <c r="BG237" s="15"/>
    </row>
    <row r="238" spans="1:59" ht="15.9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308"/>
      <c r="AF238" s="1"/>
      <c r="AG238" s="15"/>
      <c r="AH238" s="15"/>
      <c r="AI238" s="15"/>
      <c r="AJ238" s="15"/>
      <c r="AK238" s="15"/>
      <c r="AL238" s="15"/>
      <c r="AM238" s="15"/>
      <c r="AN238" s="15"/>
      <c r="AO238" s="15"/>
      <c r="AP238" s="15"/>
      <c r="AQ238" s="15"/>
      <c r="AR238" s="15"/>
      <c r="AS238" s="15"/>
      <c r="AT238" s="15"/>
      <c r="AU238" s="15"/>
      <c r="AV238" s="15"/>
      <c r="AW238" s="15"/>
      <c r="AX238" s="15"/>
      <c r="AY238" s="15"/>
      <c r="AZ238" s="15"/>
      <c r="BA238" s="15"/>
      <c r="BB238" s="15"/>
      <c r="BC238" s="15"/>
      <c r="BD238" s="15"/>
      <c r="BE238" s="15"/>
      <c r="BF238" s="15"/>
      <c r="BG238" s="15"/>
    </row>
    <row r="239" spans="1:59" ht="15.9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308"/>
      <c r="AF239" s="1"/>
      <c r="AG239" s="15"/>
      <c r="AH239" s="15"/>
      <c r="AI239" s="15"/>
      <c r="AJ239" s="15"/>
      <c r="AK239" s="15"/>
      <c r="AL239" s="15"/>
      <c r="AM239" s="15"/>
      <c r="AN239" s="15"/>
      <c r="AO239" s="15"/>
      <c r="AP239" s="15"/>
      <c r="AQ239" s="15"/>
      <c r="AR239" s="15"/>
      <c r="AS239" s="15"/>
      <c r="AT239" s="15"/>
      <c r="AU239" s="15"/>
      <c r="AV239" s="15"/>
      <c r="AW239" s="15"/>
      <c r="AX239" s="15"/>
      <c r="AY239" s="15"/>
      <c r="AZ239" s="15"/>
      <c r="BA239" s="15"/>
      <c r="BB239" s="15"/>
      <c r="BC239" s="15"/>
      <c r="BD239" s="15"/>
      <c r="BE239" s="15"/>
      <c r="BF239" s="15"/>
      <c r="BG239" s="15"/>
    </row>
    <row r="240" spans="1:59" ht="15.9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308"/>
      <c r="AF240" s="1"/>
      <c r="AG240" s="15"/>
      <c r="AH240" s="15"/>
      <c r="AI240" s="15"/>
      <c r="AJ240" s="15"/>
      <c r="AK240" s="15"/>
      <c r="AL240" s="15"/>
      <c r="AM240" s="15"/>
      <c r="AN240" s="15"/>
      <c r="AO240" s="15"/>
      <c r="AP240" s="15"/>
      <c r="AQ240" s="15"/>
      <c r="AR240" s="15"/>
      <c r="AS240" s="15"/>
      <c r="AT240" s="15"/>
      <c r="AU240" s="15"/>
      <c r="AV240" s="15"/>
      <c r="AW240" s="15"/>
      <c r="AX240" s="15"/>
      <c r="AY240" s="15"/>
      <c r="AZ240" s="15"/>
      <c r="BA240" s="15"/>
      <c r="BB240" s="15"/>
      <c r="BC240" s="15"/>
      <c r="BD240" s="15"/>
      <c r="BE240" s="15"/>
      <c r="BF240" s="15"/>
      <c r="BG240" s="15"/>
    </row>
    <row r="241" spans="1:59" ht="15.9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308"/>
      <c r="AF241" s="1"/>
      <c r="AG241" s="15"/>
      <c r="AH241" s="15"/>
      <c r="AI241" s="15"/>
      <c r="AJ241" s="15"/>
      <c r="AK241" s="15"/>
      <c r="AL241" s="15"/>
      <c r="AM241" s="15"/>
      <c r="AN241" s="15"/>
      <c r="AO241" s="15"/>
      <c r="AP241" s="15"/>
      <c r="AQ241" s="15"/>
      <c r="AR241" s="15"/>
      <c r="AS241" s="15"/>
      <c r="AT241" s="15"/>
      <c r="AU241" s="15"/>
      <c r="AV241" s="15"/>
      <c r="AW241" s="15"/>
      <c r="AX241" s="15"/>
      <c r="AY241" s="15"/>
      <c r="AZ241" s="15"/>
      <c r="BA241" s="15"/>
      <c r="BB241" s="15"/>
      <c r="BC241" s="15"/>
      <c r="BD241" s="15"/>
      <c r="BE241" s="15"/>
      <c r="BF241" s="15"/>
      <c r="BG241" s="15"/>
    </row>
    <row r="242" spans="1:59" ht="15.9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308"/>
      <c r="AF242" s="1"/>
      <c r="AG242" s="15"/>
      <c r="AH242" s="15"/>
      <c r="AI242" s="15"/>
      <c r="AJ242" s="15"/>
      <c r="AK242" s="15"/>
      <c r="AL242" s="15"/>
      <c r="AM242" s="15"/>
      <c r="AN242" s="15"/>
      <c r="AO242" s="15"/>
      <c r="AP242" s="15"/>
      <c r="AQ242" s="15"/>
      <c r="AR242" s="15"/>
      <c r="AS242" s="15"/>
      <c r="AT242" s="15"/>
      <c r="AU242" s="15"/>
      <c r="AV242" s="15"/>
      <c r="AW242" s="15"/>
      <c r="AX242" s="15"/>
      <c r="AY242" s="15"/>
      <c r="AZ242" s="15"/>
      <c r="BA242" s="15"/>
      <c r="BB242" s="15"/>
      <c r="BC242" s="15"/>
      <c r="BD242" s="15"/>
      <c r="BE242" s="15"/>
      <c r="BF242" s="15"/>
      <c r="BG242" s="15"/>
    </row>
    <row r="243" spans="1:59" ht="15.9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308"/>
      <c r="AF243" s="1"/>
      <c r="AG243" s="15"/>
      <c r="AH243" s="15"/>
      <c r="AI243" s="15"/>
      <c r="AJ243" s="15"/>
      <c r="AK243" s="15"/>
      <c r="AL243" s="15"/>
      <c r="AM243" s="15"/>
      <c r="AN243" s="15"/>
      <c r="AO243" s="15"/>
      <c r="AP243" s="15"/>
      <c r="AQ243" s="15"/>
      <c r="AR243" s="15"/>
      <c r="AS243" s="15"/>
      <c r="AT243" s="15"/>
      <c r="AU243" s="15"/>
      <c r="AV243" s="15"/>
      <c r="AW243" s="15"/>
      <c r="AX243" s="15"/>
      <c r="AY243" s="15"/>
      <c r="AZ243" s="15"/>
      <c r="BA243" s="15"/>
      <c r="BB243" s="15"/>
      <c r="BC243" s="15"/>
      <c r="BD243" s="15"/>
      <c r="BE243" s="15"/>
      <c r="BF243" s="15"/>
      <c r="BG243" s="15"/>
    </row>
    <row r="244" spans="1:59" ht="15.9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308"/>
      <c r="AF244" s="1"/>
      <c r="AG244" s="15"/>
      <c r="AH244" s="15"/>
      <c r="AI244" s="15"/>
      <c r="AJ244" s="15"/>
      <c r="AK244" s="15"/>
      <c r="AL244" s="15"/>
      <c r="AM244" s="15"/>
      <c r="AN244" s="15"/>
      <c r="AO244" s="15"/>
      <c r="AP244" s="15"/>
      <c r="AQ244" s="15"/>
      <c r="AR244" s="15"/>
      <c r="AS244" s="15"/>
      <c r="AT244" s="15"/>
      <c r="AU244" s="15"/>
      <c r="AV244" s="15"/>
      <c r="AW244" s="15"/>
      <c r="AX244" s="15"/>
      <c r="AY244" s="15"/>
      <c r="AZ244" s="15"/>
      <c r="BA244" s="15"/>
      <c r="BB244" s="15"/>
      <c r="BC244" s="15"/>
      <c r="BD244" s="15"/>
      <c r="BE244" s="15"/>
      <c r="BF244" s="15"/>
      <c r="BG244" s="15"/>
    </row>
    <row r="245" spans="1:59" ht="15.9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308"/>
      <c r="AF245" s="1"/>
      <c r="AG245" s="15"/>
      <c r="AH245" s="15"/>
      <c r="AI245" s="15"/>
      <c r="AJ245" s="15"/>
      <c r="AK245" s="15"/>
      <c r="AL245" s="15"/>
      <c r="AM245" s="15"/>
      <c r="AN245" s="15"/>
      <c r="AO245" s="15"/>
      <c r="AP245" s="15"/>
      <c r="AQ245" s="15"/>
      <c r="AR245" s="15"/>
      <c r="AS245" s="15"/>
      <c r="AT245" s="15"/>
      <c r="AU245" s="15"/>
      <c r="AV245" s="15"/>
      <c r="AW245" s="15"/>
      <c r="AX245" s="15"/>
      <c r="AY245" s="15"/>
      <c r="AZ245" s="15"/>
      <c r="BA245" s="15"/>
      <c r="BB245" s="15"/>
      <c r="BC245" s="15"/>
      <c r="BD245" s="15"/>
      <c r="BE245" s="15"/>
      <c r="BF245" s="15"/>
      <c r="BG245" s="15"/>
    </row>
    <row r="246" spans="1:59" ht="15.9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308"/>
      <c r="AF246" s="1"/>
      <c r="AG246" s="15"/>
      <c r="AH246" s="15"/>
      <c r="AI246" s="15"/>
      <c r="AJ246" s="15"/>
      <c r="AK246" s="15"/>
      <c r="AL246" s="15"/>
      <c r="AM246" s="15"/>
      <c r="AN246" s="15"/>
      <c r="AO246" s="15"/>
      <c r="AP246" s="15"/>
      <c r="AQ246" s="15"/>
      <c r="AR246" s="15"/>
      <c r="AS246" s="15"/>
      <c r="AT246" s="15"/>
      <c r="AU246" s="15"/>
      <c r="AV246" s="15"/>
      <c r="AW246" s="15"/>
      <c r="AX246" s="15"/>
      <c r="AY246" s="15"/>
      <c r="AZ246" s="15"/>
      <c r="BA246" s="15"/>
      <c r="BB246" s="15"/>
      <c r="BC246" s="15"/>
      <c r="BD246" s="15"/>
      <c r="BE246" s="15"/>
      <c r="BF246" s="15"/>
      <c r="BG246" s="15"/>
    </row>
    <row r="247" spans="1:59" ht="15.9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308"/>
      <c r="AF247" s="1"/>
      <c r="AG247" s="15"/>
      <c r="AH247" s="15"/>
      <c r="AI247" s="15"/>
      <c r="AJ247" s="15"/>
      <c r="AK247" s="15"/>
      <c r="AL247" s="15"/>
      <c r="AM247" s="15"/>
      <c r="AN247" s="15"/>
      <c r="AO247" s="15"/>
      <c r="AP247" s="15"/>
      <c r="AQ247" s="15"/>
      <c r="AR247" s="15"/>
      <c r="AS247" s="15"/>
      <c r="AT247" s="15"/>
      <c r="AU247" s="15"/>
      <c r="AV247" s="15"/>
      <c r="AW247" s="15"/>
      <c r="AX247" s="15"/>
      <c r="AY247" s="15"/>
      <c r="AZ247" s="15"/>
      <c r="BA247" s="15"/>
      <c r="BB247" s="15"/>
      <c r="BC247" s="15"/>
      <c r="BD247" s="15"/>
      <c r="BE247" s="15"/>
      <c r="BF247" s="15"/>
      <c r="BG247" s="15"/>
    </row>
    <row r="248" spans="1:59" ht="15.9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308"/>
      <c r="AF248" s="1"/>
      <c r="AG248" s="15"/>
      <c r="AH248" s="15"/>
      <c r="AI248" s="15"/>
      <c r="AJ248" s="15"/>
      <c r="AK248" s="15"/>
      <c r="AL248" s="15"/>
      <c r="AM248" s="15"/>
      <c r="AN248" s="15"/>
      <c r="AO248" s="15"/>
      <c r="AP248" s="15"/>
      <c r="AQ248" s="15"/>
      <c r="AR248" s="15"/>
      <c r="AS248" s="15"/>
      <c r="AT248" s="15"/>
      <c r="AU248" s="15"/>
      <c r="AV248" s="15"/>
      <c r="AW248" s="15"/>
      <c r="AX248" s="15"/>
      <c r="AY248" s="15"/>
      <c r="AZ248" s="15"/>
      <c r="BA248" s="15"/>
      <c r="BB248" s="15"/>
      <c r="BC248" s="15"/>
      <c r="BD248" s="15"/>
      <c r="BE248" s="15"/>
      <c r="BF248" s="15"/>
      <c r="BG248" s="15"/>
    </row>
    <row r="249" spans="1:59" ht="15.9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308"/>
      <c r="AF249" s="1"/>
      <c r="AG249" s="15"/>
      <c r="AH249" s="15"/>
      <c r="AI249" s="15"/>
      <c r="AJ249" s="15"/>
      <c r="AK249" s="15"/>
      <c r="AL249" s="15"/>
      <c r="AM249" s="15"/>
      <c r="AN249" s="15"/>
      <c r="AO249" s="15"/>
      <c r="AP249" s="15"/>
      <c r="AQ249" s="15"/>
      <c r="AR249" s="15"/>
      <c r="AS249" s="15"/>
      <c r="AT249" s="15"/>
      <c r="AU249" s="15"/>
      <c r="AV249" s="15"/>
      <c r="AW249" s="15"/>
      <c r="AX249" s="15"/>
      <c r="AY249" s="15"/>
      <c r="AZ249" s="15"/>
      <c r="BA249" s="15"/>
      <c r="BB249" s="15"/>
      <c r="BC249" s="15"/>
      <c r="BD249" s="15"/>
      <c r="BE249" s="15"/>
      <c r="BF249" s="15"/>
      <c r="BG249" s="15"/>
    </row>
    <row r="250" spans="1:59" ht="15.9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308"/>
      <c r="AF250" s="1"/>
      <c r="AG250" s="15"/>
      <c r="AH250" s="15"/>
      <c r="AI250" s="15"/>
      <c r="AJ250" s="15"/>
      <c r="AK250" s="15"/>
      <c r="AL250" s="15"/>
      <c r="AM250" s="15"/>
      <c r="AN250" s="15"/>
      <c r="AO250" s="15"/>
      <c r="AP250" s="15"/>
      <c r="AQ250" s="15"/>
      <c r="AR250" s="15"/>
      <c r="AS250" s="15"/>
      <c r="AT250" s="15"/>
      <c r="AU250" s="15"/>
      <c r="AV250" s="15"/>
      <c r="AW250" s="15"/>
      <c r="AX250" s="15"/>
      <c r="AY250" s="15"/>
      <c r="AZ250" s="15"/>
      <c r="BA250" s="15"/>
      <c r="BB250" s="15"/>
      <c r="BC250" s="15"/>
      <c r="BD250" s="15"/>
      <c r="BE250" s="15"/>
      <c r="BF250" s="15"/>
      <c r="BG250" s="15"/>
    </row>
    <row r="251" spans="1:59" ht="15.9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308"/>
      <c r="AF251" s="1"/>
      <c r="AG251" s="15"/>
      <c r="AH251" s="15"/>
      <c r="AI251" s="15"/>
      <c r="AJ251" s="15"/>
      <c r="AK251" s="15"/>
      <c r="AL251" s="15"/>
      <c r="AM251" s="15"/>
      <c r="AN251" s="15"/>
      <c r="AO251" s="15"/>
      <c r="AP251" s="15"/>
      <c r="AQ251" s="15"/>
      <c r="AR251" s="15"/>
      <c r="AS251" s="15"/>
      <c r="AT251" s="15"/>
      <c r="AU251" s="15"/>
      <c r="AV251" s="15"/>
      <c r="AW251" s="15"/>
      <c r="AX251" s="15"/>
      <c r="AY251" s="15"/>
      <c r="AZ251" s="15"/>
      <c r="BA251" s="15"/>
      <c r="BB251" s="15"/>
      <c r="BC251" s="15"/>
      <c r="BD251" s="15"/>
      <c r="BE251" s="15"/>
      <c r="BF251" s="15"/>
      <c r="BG251" s="15"/>
    </row>
    <row r="252" spans="1:59" ht="15.9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308"/>
      <c r="AF252" s="1"/>
      <c r="AG252" s="15"/>
      <c r="AH252" s="15"/>
      <c r="AI252" s="15"/>
      <c r="AJ252" s="15"/>
      <c r="AK252" s="15"/>
      <c r="AL252" s="15"/>
      <c r="AM252" s="15"/>
      <c r="AN252" s="15"/>
      <c r="AO252" s="15"/>
      <c r="AP252" s="15"/>
      <c r="AQ252" s="15"/>
      <c r="AR252" s="15"/>
      <c r="AS252" s="15"/>
      <c r="AT252" s="15"/>
      <c r="AU252" s="15"/>
      <c r="AV252" s="15"/>
      <c r="AW252" s="15"/>
      <c r="AX252" s="15"/>
      <c r="AY252" s="15"/>
      <c r="AZ252" s="15"/>
      <c r="BA252" s="15"/>
      <c r="BB252" s="15"/>
      <c r="BC252" s="15"/>
      <c r="BD252" s="15"/>
      <c r="BE252" s="15"/>
      <c r="BF252" s="15"/>
      <c r="BG252" s="15"/>
    </row>
    <row r="253" spans="1:59" ht="15.9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308"/>
      <c r="AF253" s="1"/>
      <c r="AG253" s="15"/>
      <c r="AH253" s="15"/>
      <c r="AI253" s="15"/>
      <c r="AJ253" s="15"/>
      <c r="AK253" s="15"/>
      <c r="AL253" s="15"/>
      <c r="AM253" s="15"/>
      <c r="AN253" s="15"/>
      <c r="AO253" s="15"/>
      <c r="AP253" s="15"/>
      <c r="AQ253" s="15"/>
      <c r="AR253" s="15"/>
      <c r="AS253" s="15"/>
      <c r="AT253" s="15"/>
      <c r="AU253" s="15"/>
      <c r="AV253" s="15"/>
      <c r="AW253" s="15"/>
      <c r="AX253" s="15"/>
      <c r="AY253" s="15"/>
      <c r="AZ253" s="15"/>
      <c r="BA253" s="15"/>
      <c r="BB253" s="15"/>
      <c r="BC253" s="15"/>
      <c r="BD253" s="15"/>
      <c r="BE253" s="15"/>
      <c r="BF253" s="15"/>
      <c r="BG253" s="15"/>
    </row>
    <row r="254" spans="1:59" ht="15.9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308"/>
      <c r="AF254" s="1"/>
      <c r="AG254" s="15"/>
      <c r="AH254" s="15"/>
      <c r="AI254" s="15"/>
      <c r="AJ254" s="15"/>
      <c r="AK254" s="15"/>
      <c r="AL254" s="15"/>
      <c r="AM254" s="15"/>
      <c r="AN254" s="15"/>
      <c r="AO254" s="15"/>
      <c r="AP254" s="15"/>
      <c r="AQ254" s="15"/>
      <c r="AR254" s="15"/>
      <c r="AS254" s="15"/>
      <c r="AT254" s="15"/>
      <c r="AU254" s="15"/>
      <c r="AV254" s="15"/>
      <c r="AW254" s="15"/>
      <c r="AX254" s="15"/>
      <c r="AY254" s="15"/>
      <c r="AZ254" s="15"/>
      <c r="BA254" s="15"/>
      <c r="BB254" s="15"/>
      <c r="BC254" s="15"/>
      <c r="BD254" s="15"/>
      <c r="BE254" s="15"/>
      <c r="BF254" s="15"/>
      <c r="BG254" s="15"/>
    </row>
    <row r="255" spans="1:59" ht="15.9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308"/>
      <c r="AF255" s="1"/>
      <c r="AG255" s="15"/>
      <c r="AH255" s="15"/>
      <c r="AI255" s="15"/>
      <c r="AJ255" s="15"/>
      <c r="AK255" s="15"/>
      <c r="AL255" s="15"/>
      <c r="AM255" s="15"/>
      <c r="AN255" s="15"/>
      <c r="AO255" s="15"/>
      <c r="AP255" s="15"/>
      <c r="AQ255" s="15"/>
      <c r="AR255" s="15"/>
      <c r="AS255" s="15"/>
      <c r="AT255" s="15"/>
      <c r="AU255" s="15"/>
      <c r="AV255" s="15"/>
      <c r="AW255" s="15"/>
      <c r="AX255" s="15"/>
      <c r="AY255" s="15"/>
      <c r="AZ255" s="15"/>
      <c r="BA255" s="15"/>
      <c r="BB255" s="15"/>
      <c r="BC255" s="15"/>
      <c r="BD255" s="15"/>
      <c r="BE255" s="15"/>
      <c r="BF255" s="15"/>
      <c r="BG255" s="15"/>
    </row>
    <row r="256" spans="1:59" ht="15.9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308"/>
      <c r="AF256" s="1"/>
      <c r="AG256" s="15"/>
      <c r="AH256" s="15"/>
      <c r="AI256" s="15"/>
      <c r="AJ256" s="15"/>
      <c r="AK256" s="15"/>
      <c r="AL256" s="15"/>
      <c r="AM256" s="15"/>
      <c r="AN256" s="15"/>
      <c r="AO256" s="15"/>
      <c r="AP256" s="15"/>
      <c r="AQ256" s="15"/>
      <c r="AR256" s="15"/>
      <c r="AS256" s="15"/>
      <c r="AT256" s="15"/>
      <c r="AU256" s="15"/>
      <c r="AV256" s="15"/>
      <c r="AW256" s="15"/>
      <c r="AX256" s="15"/>
      <c r="AY256" s="15"/>
      <c r="AZ256" s="15"/>
      <c r="BA256" s="15"/>
      <c r="BB256" s="15"/>
      <c r="BC256" s="15"/>
      <c r="BD256" s="15"/>
      <c r="BE256" s="15"/>
      <c r="BF256" s="15"/>
      <c r="BG256" s="15"/>
    </row>
    <row r="257" spans="1:77" ht="15.9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308"/>
      <c r="AF257" s="1"/>
      <c r="AG257" s="15"/>
      <c r="AH257" s="15"/>
      <c r="AI257" s="15"/>
      <c r="AJ257" s="15"/>
      <c r="AK257" s="15"/>
      <c r="AL257" s="15"/>
      <c r="AM257" s="15"/>
      <c r="AN257" s="15"/>
      <c r="AO257" s="15"/>
      <c r="AP257" s="15"/>
      <c r="AQ257" s="15"/>
      <c r="AR257" s="15"/>
      <c r="AS257" s="15"/>
      <c r="AT257" s="15"/>
      <c r="AU257" s="15"/>
      <c r="AV257" s="15"/>
      <c r="AW257" s="15"/>
      <c r="AX257" s="15"/>
      <c r="AY257" s="15"/>
      <c r="AZ257" s="15"/>
      <c r="BA257" s="15"/>
      <c r="BB257" s="15"/>
      <c r="BC257" s="15"/>
      <c r="BD257" s="15"/>
      <c r="BE257" s="15"/>
      <c r="BF257" s="15"/>
      <c r="BG257" s="15"/>
    </row>
    <row r="258" spans="1:77" ht="15.9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308"/>
      <c r="AF258" s="1"/>
      <c r="AG258" s="15"/>
      <c r="AH258" s="15"/>
      <c r="AI258" s="15"/>
      <c r="AJ258" s="15"/>
      <c r="AK258" s="15"/>
      <c r="AL258" s="15"/>
      <c r="AM258" s="15"/>
      <c r="AN258" s="15"/>
      <c r="AO258" s="15"/>
      <c r="AP258" s="15"/>
      <c r="AQ258" s="15"/>
      <c r="AR258" s="15"/>
      <c r="AS258" s="15"/>
      <c r="AT258" s="15"/>
      <c r="AU258" s="15"/>
      <c r="AV258" s="15"/>
      <c r="AW258" s="15"/>
      <c r="AX258" s="15"/>
      <c r="AY258" s="15"/>
      <c r="AZ258" s="15"/>
      <c r="BA258" s="15"/>
      <c r="BB258" s="15"/>
      <c r="BC258" s="15"/>
      <c r="BD258" s="15"/>
      <c r="BE258" s="15"/>
      <c r="BF258" s="15"/>
      <c r="BG258" s="15"/>
    </row>
    <row r="259" spans="1:77" ht="15.9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308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1"/>
      <c r="AX259" s="1"/>
      <c r="AY259" s="1"/>
      <c r="AZ259" s="1"/>
      <c r="BA259" s="1"/>
      <c r="BB259" s="1"/>
      <c r="BC259" s="1"/>
      <c r="BD259" s="1"/>
      <c r="BE259" s="1"/>
      <c r="BF259" s="1"/>
      <c r="BG259" s="1"/>
      <c r="BH259" s="1"/>
      <c r="BI259" s="1"/>
      <c r="BJ259" s="1"/>
      <c r="BK259" s="1"/>
      <c r="BL259" s="1"/>
      <c r="BM259" s="1"/>
      <c r="BN259" s="1"/>
      <c r="BO259" s="1"/>
      <c r="BP259" s="1"/>
      <c r="BQ259" s="1"/>
      <c r="BR259" s="1"/>
      <c r="BS259" s="1"/>
      <c r="BT259" s="1"/>
      <c r="BU259" s="1"/>
      <c r="BV259" s="1"/>
      <c r="BW259" s="1"/>
      <c r="BX259" s="1"/>
      <c r="BY259" s="1"/>
    </row>
    <row r="260" spans="1:77" ht="15.95" customHeight="1" x14ac:dyDescent="0.15"/>
    <row r="261" spans="1:77" ht="15.95" customHeight="1" x14ac:dyDescent="0.15"/>
    <row r="262" spans="1:77" ht="15.95" customHeight="1" x14ac:dyDescent="0.15"/>
    <row r="263" spans="1:77" ht="15.95" customHeight="1" x14ac:dyDescent="0.15"/>
    <row r="264" spans="1:77" ht="15.95" customHeight="1" x14ac:dyDescent="0.15"/>
    <row r="265" spans="1:77" ht="15.95" customHeight="1" x14ac:dyDescent="0.15"/>
    <row r="266" spans="1:77" ht="15.95" customHeight="1" x14ac:dyDescent="0.15"/>
    <row r="267" spans="1:77" ht="15.95" customHeight="1" x14ac:dyDescent="0.15"/>
    <row r="268" spans="1:77" ht="15.95" customHeight="1" x14ac:dyDescent="0.15"/>
    <row r="269" spans="1:77" ht="15.95" customHeight="1" x14ac:dyDescent="0.15"/>
    <row r="270" spans="1:77" ht="15.95" customHeight="1" x14ac:dyDescent="0.15"/>
    <row r="271" spans="1:77" ht="15.95" customHeight="1" x14ac:dyDescent="0.15"/>
  </sheetData>
  <mergeCells count="4">
    <mergeCell ref="J22:K22"/>
    <mergeCell ref="D22:E22"/>
    <mergeCell ref="J23:K23"/>
    <mergeCell ref="D23:E23"/>
  </mergeCells>
  <phoneticPr fontId="2"/>
  <printOptions horizontalCentered="1"/>
  <pageMargins left="0" right="0" top="1.1417322834645669" bottom="0" header="0.31496062992125984" footer="0"/>
  <pageSetup paperSize="9" scale="41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139"/>
  <sheetViews>
    <sheetView view="pageBreakPreview" zoomScale="70" zoomScaleNormal="100" zoomScaleSheetLayoutView="70" workbookViewId="0">
      <selection activeCell="D24" sqref="D24"/>
    </sheetView>
  </sheetViews>
  <sheetFormatPr defaultRowHeight="13.5" x14ac:dyDescent="0.15"/>
  <cols>
    <col min="2" max="2" width="15.875" customWidth="1"/>
    <col min="3" max="20" width="10.875" customWidth="1"/>
    <col min="21" max="21" width="13.25" bestFit="1" customWidth="1"/>
    <col min="22" max="22" width="12.625" bestFit="1" customWidth="1"/>
    <col min="23" max="23" width="10.875" customWidth="1"/>
    <col min="24" max="24" width="10.375" bestFit="1" customWidth="1"/>
    <col min="25" max="27" width="10.875" customWidth="1"/>
  </cols>
  <sheetData>
    <row r="1" spans="1:28" s="12" customFormat="1" ht="24" customHeight="1" thickBot="1" x14ac:dyDescent="0.25">
      <c r="A1" s="64"/>
      <c r="B1" s="65"/>
      <c r="C1" s="66" t="s">
        <v>292</v>
      </c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7"/>
      <c r="W1" s="65" t="s">
        <v>88</v>
      </c>
      <c r="X1" s="65"/>
      <c r="Y1" s="65"/>
      <c r="Z1" s="67"/>
      <c r="AA1" s="65" t="s">
        <v>89</v>
      </c>
      <c r="AB1" s="64"/>
    </row>
    <row r="2" spans="1:28" s="12" customFormat="1" ht="24" customHeight="1" thickBot="1" x14ac:dyDescent="0.25">
      <c r="A2" s="64"/>
      <c r="B2" s="68" t="s">
        <v>90</v>
      </c>
      <c r="C2" s="69" t="s">
        <v>91</v>
      </c>
      <c r="D2" s="70"/>
      <c r="E2" s="71" t="s">
        <v>92</v>
      </c>
      <c r="F2" s="70"/>
      <c r="G2" s="71" t="s">
        <v>93</v>
      </c>
      <c r="H2" s="70"/>
      <c r="I2" s="71" t="s">
        <v>94</v>
      </c>
      <c r="J2" s="70"/>
      <c r="K2" s="71" t="s">
        <v>95</v>
      </c>
      <c r="L2" s="70"/>
      <c r="M2" s="71" t="s">
        <v>96</v>
      </c>
      <c r="N2" s="70"/>
      <c r="O2" s="71" t="s">
        <v>97</v>
      </c>
      <c r="P2" s="70"/>
      <c r="Q2" s="71" t="s">
        <v>98</v>
      </c>
      <c r="R2" s="70"/>
      <c r="S2" s="71" t="s">
        <v>99</v>
      </c>
      <c r="T2" s="70"/>
      <c r="U2" s="71" t="s">
        <v>100</v>
      </c>
      <c r="V2" s="70"/>
      <c r="W2" s="71" t="s">
        <v>101</v>
      </c>
      <c r="X2" s="70"/>
      <c r="Y2" s="71" t="s">
        <v>102</v>
      </c>
      <c r="Z2" s="70"/>
      <c r="AA2" s="72" t="s">
        <v>103</v>
      </c>
      <c r="AB2" s="65"/>
    </row>
    <row r="3" spans="1:28" s="12" customFormat="1" ht="24" customHeight="1" x14ac:dyDescent="0.2">
      <c r="A3" s="64"/>
      <c r="B3" s="73"/>
      <c r="C3" s="74">
        <v>78</v>
      </c>
      <c r="D3" s="75">
        <v>78</v>
      </c>
      <c r="E3" s="76">
        <v>100</v>
      </c>
      <c r="F3" s="75">
        <v>178</v>
      </c>
      <c r="G3" s="76">
        <v>54</v>
      </c>
      <c r="H3" s="75">
        <v>232</v>
      </c>
      <c r="I3" s="76">
        <v>177</v>
      </c>
      <c r="J3" s="75">
        <v>409</v>
      </c>
      <c r="K3" s="76">
        <v>138</v>
      </c>
      <c r="L3" s="75">
        <v>547</v>
      </c>
      <c r="M3" s="76">
        <v>210</v>
      </c>
      <c r="N3" s="75">
        <v>757</v>
      </c>
      <c r="O3" s="76">
        <v>236</v>
      </c>
      <c r="P3" s="75">
        <v>993</v>
      </c>
      <c r="Q3" s="76">
        <v>169</v>
      </c>
      <c r="R3" s="75">
        <v>1162</v>
      </c>
      <c r="S3" s="76">
        <v>126</v>
      </c>
      <c r="T3" s="75">
        <v>1288</v>
      </c>
      <c r="U3" s="76">
        <v>107</v>
      </c>
      <c r="V3" s="75">
        <v>1395</v>
      </c>
      <c r="W3" s="76">
        <v>137</v>
      </c>
      <c r="X3" s="75">
        <v>1532</v>
      </c>
      <c r="Y3" s="76">
        <v>332</v>
      </c>
      <c r="Z3" s="75">
        <v>1864</v>
      </c>
      <c r="AA3" s="77">
        <f>Z3</f>
        <v>1864</v>
      </c>
      <c r="AB3" s="65"/>
    </row>
    <row r="4" spans="1:28" s="12" customFormat="1" ht="24" customHeight="1" x14ac:dyDescent="0.2">
      <c r="A4" s="64"/>
      <c r="B4" s="78" t="s">
        <v>104</v>
      </c>
      <c r="C4" s="79">
        <f>IF(('４・５ページ'!E3)="","",('４・５ページ'!E3))</f>
        <v>217</v>
      </c>
      <c r="D4" s="80">
        <f>C4</f>
        <v>217</v>
      </c>
      <c r="E4" s="81">
        <f>IF(('４・５ページ'!G3)="","",('４・５ページ'!G3))</f>
        <v>280</v>
      </c>
      <c r="F4" s="80">
        <f>IF(E4="","",E4+D4)</f>
        <v>497</v>
      </c>
      <c r="G4" s="81">
        <f>IF(('４・５ページ'!I3)="","",('４・５ページ'!I3))</f>
        <v>224</v>
      </c>
      <c r="H4" s="80">
        <f>IF(G4="","",G4+F4)</f>
        <v>721</v>
      </c>
      <c r="I4" s="81">
        <f>IF(('４・５ページ'!K3)="","",('４・５ページ'!K3))</f>
        <v>126</v>
      </c>
      <c r="J4" s="80">
        <f>IF(I4="","",I4+H4)</f>
        <v>847</v>
      </c>
      <c r="K4" s="81">
        <f>IF(('４・５ページ'!M3)="","",('４・５ページ'!M3))</f>
        <v>218</v>
      </c>
      <c r="L4" s="80">
        <f>IF(K4="","",K4+J4)</f>
        <v>1065</v>
      </c>
      <c r="M4" s="81">
        <f>IF(('４・５ページ'!O3)="","",('４・５ページ'!O3))</f>
        <v>197</v>
      </c>
      <c r="N4" s="80">
        <f>IF(M4="","",M4+L4)</f>
        <v>1262</v>
      </c>
      <c r="O4" s="81">
        <f>IF(('４・５ページ'!Q3)="","",('４・５ページ'!Q3))</f>
        <v>132</v>
      </c>
      <c r="P4" s="80">
        <f>IF(O4="","",O4+N4)</f>
        <v>1394</v>
      </c>
      <c r="Q4" s="81">
        <f>IF(('４・５ページ'!S3)="","",('４・５ページ'!S3))</f>
        <v>123</v>
      </c>
      <c r="R4" s="80">
        <f>IF(Q4="","",Q4+P4)</f>
        <v>1517</v>
      </c>
      <c r="S4" s="81">
        <f>IF(('４・５ページ'!U3)="","",('４・５ページ'!U3))</f>
        <v>174</v>
      </c>
      <c r="T4" s="80">
        <f>IF(S4="","",S4+R4)</f>
        <v>1691</v>
      </c>
      <c r="U4" s="81">
        <f>IF(('４・５ページ'!W3)="","",('４・５ページ'!W3))</f>
        <v>155</v>
      </c>
      <c r="V4" s="80">
        <f>IF(U4="","",U4+T4)</f>
        <v>1846</v>
      </c>
      <c r="W4" s="81">
        <f>IF(('４・５ページ'!Y3)="","",('４・５ページ'!Y3))</f>
        <v>189</v>
      </c>
      <c r="X4" s="80">
        <f>IF(W4="","",W4+V4)</f>
        <v>2035</v>
      </c>
      <c r="Y4" s="81">
        <f>IF(('４・５ページ'!AA3)="","",('４・５ページ'!AA3))</f>
        <v>181</v>
      </c>
      <c r="Z4" s="80">
        <f>IF(Y4="","",Y4+X4)</f>
        <v>2216</v>
      </c>
      <c r="AA4" s="82">
        <f>MAX(D4,F4,H4,J4,L4,N4,P4,R4,T4,V4,X4,Z4)</f>
        <v>2216</v>
      </c>
      <c r="AB4" s="65"/>
    </row>
    <row r="5" spans="1:28" s="12" customFormat="1" ht="24" customHeight="1" thickBot="1" x14ac:dyDescent="0.25">
      <c r="A5" s="64"/>
      <c r="B5" s="83"/>
      <c r="C5" s="84">
        <f>D4-D3</f>
        <v>139</v>
      </c>
      <c r="D5" s="85">
        <f>D4/D3</f>
        <v>2.7820512820512819</v>
      </c>
      <c r="E5" s="86">
        <f>IF(E4="","",F4-F3)</f>
        <v>319</v>
      </c>
      <c r="F5" s="85">
        <f>IF(E4="","",F4/F3)</f>
        <v>2.792134831460674</v>
      </c>
      <c r="G5" s="86">
        <f>IF(G4="","",H4-H3)</f>
        <v>489</v>
      </c>
      <c r="H5" s="85">
        <f>IF(G4="","",H4/H3)</f>
        <v>3.1077586206896552</v>
      </c>
      <c r="I5" s="86">
        <f>IF(I4="","",J4-J3)</f>
        <v>438</v>
      </c>
      <c r="J5" s="85">
        <f>IF(I4="","",J4/J3)</f>
        <v>2.0709046454767726</v>
      </c>
      <c r="K5" s="86">
        <f>IF(K4="","",L4-L3)</f>
        <v>518</v>
      </c>
      <c r="L5" s="85">
        <f>IF(K4="","",L4/L3)</f>
        <v>1.9469835466179159</v>
      </c>
      <c r="M5" s="86">
        <f>IF(M4="","",N4-N3)</f>
        <v>505</v>
      </c>
      <c r="N5" s="85">
        <f>IF(M4="","",N4/N3)</f>
        <v>1.6671070013210039</v>
      </c>
      <c r="O5" s="86">
        <f>IF(O4="","",P4-P3)</f>
        <v>401</v>
      </c>
      <c r="P5" s="85">
        <f>IF(O4="","",P4/P3)</f>
        <v>1.403826787512588</v>
      </c>
      <c r="Q5" s="86">
        <f>IF(Q4="","",R4-R3)</f>
        <v>355</v>
      </c>
      <c r="R5" s="85">
        <f>IF(Q4="","",R4/R3)</f>
        <v>1.3055077452667814</v>
      </c>
      <c r="S5" s="86">
        <f>IF(S4="","",T4-T3)</f>
        <v>403</v>
      </c>
      <c r="T5" s="85">
        <f>IF(S4="","",T4/T3)</f>
        <v>1.3128881987577641</v>
      </c>
      <c r="U5" s="86">
        <f>IF(U4="","",V4-V3)</f>
        <v>451</v>
      </c>
      <c r="V5" s="85">
        <f>IF(U4="","",V4/V3)</f>
        <v>1.3232974910394266</v>
      </c>
      <c r="W5" s="86">
        <f>IF(W4="","",X4-X3)</f>
        <v>503</v>
      </c>
      <c r="X5" s="85">
        <f>IF(W4="","",X4/X3)</f>
        <v>1.3283289817232375</v>
      </c>
      <c r="Y5" s="86">
        <f>IF(Y4="","",Z4-Z3)</f>
        <v>352</v>
      </c>
      <c r="Z5" s="85">
        <f>IF(Y4="","",Z4/Z3)</f>
        <v>1.1888412017167382</v>
      </c>
      <c r="AA5" s="87">
        <f>AA4/AA3</f>
        <v>1.1888412017167382</v>
      </c>
      <c r="AB5" s="65"/>
    </row>
    <row r="6" spans="1:28" s="12" customFormat="1" ht="24" customHeight="1" x14ac:dyDescent="0.2">
      <c r="A6" s="64"/>
      <c r="B6" s="73"/>
      <c r="C6" s="88">
        <v>19</v>
      </c>
      <c r="D6" s="89">
        <v>19</v>
      </c>
      <c r="E6" s="90">
        <v>39</v>
      </c>
      <c r="F6" s="89">
        <v>58</v>
      </c>
      <c r="G6" s="90">
        <v>51</v>
      </c>
      <c r="H6" s="89">
        <v>109</v>
      </c>
      <c r="I6" s="90">
        <v>67</v>
      </c>
      <c r="J6" s="89">
        <v>176</v>
      </c>
      <c r="K6" s="90">
        <v>31</v>
      </c>
      <c r="L6" s="89">
        <v>207</v>
      </c>
      <c r="M6" s="90">
        <v>69</v>
      </c>
      <c r="N6" s="89">
        <v>276</v>
      </c>
      <c r="O6" s="90">
        <v>87</v>
      </c>
      <c r="P6" s="89">
        <v>363</v>
      </c>
      <c r="Q6" s="90">
        <v>53</v>
      </c>
      <c r="R6" s="89">
        <v>416</v>
      </c>
      <c r="S6" s="90">
        <v>71</v>
      </c>
      <c r="T6" s="89">
        <v>487</v>
      </c>
      <c r="U6" s="90">
        <v>67</v>
      </c>
      <c r="V6" s="89">
        <v>554</v>
      </c>
      <c r="W6" s="90">
        <v>59</v>
      </c>
      <c r="X6" s="89">
        <v>613</v>
      </c>
      <c r="Y6" s="90">
        <v>76</v>
      </c>
      <c r="Z6" s="89">
        <v>689</v>
      </c>
      <c r="AA6" s="77">
        <f>Z6</f>
        <v>689</v>
      </c>
      <c r="AB6" s="65"/>
    </row>
    <row r="7" spans="1:28" s="12" customFormat="1" ht="24" customHeight="1" x14ac:dyDescent="0.2">
      <c r="A7" s="64"/>
      <c r="B7" s="78" t="s">
        <v>105</v>
      </c>
      <c r="C7" s="79">
        <f>'４・５ページ'!E4</f>
        <v>41</v>
      </c>
      <c r="D7" s="80">
        <f>C7</f>
        <v>41</v>
      </c>
      <c r="E7" s="81">
        <f>IF(('４・５ページ'!G4)="","",('４・５ページ'!G4))</f>
        <v>79</v>
      </c>
      <c r="F7" s="80">
        <f>IF(E7="","",E7+D7)</f>
        <v>120</v>
      </c>
      <c r="G7" s="81">
        <f>IF(('４・５ページ'!I4)="","",('４・５ページ'!I4))</f>
        <v>20</v>
      </c>
      <c r="H7" s="80">
        <f>IF(G7="","",G7+F7)</f>
        <v>140</v>
      </c>
      <c r="I7" s="81">
        <f>IF(('４・５ページ'!K4)="","",('４・５ページ'!K4))</f>
        <v>31</v>
      </c>
      <c r="J7" s="80">
        <f>IF(I7="","",I7+H7)</f>
        <v>171</v>
      </c>
      <c r="K7" s="81">
        <f>IF(('４・５ページ'!M4)="","",('４・５ページ'!M4))</f>
        <v>42</v>
      </c>
      <c r="L7" s="80">
        <f>IF(K7="","",K7+J7)</f>
        <v>213</v>
      </c>
      <c r="M7" s="81">
        <f>IF(('４・５ページ'!O4)="","",('４・５ページ'!O4))</f>
        <v>76</v>
      </c>
      <c r="N7" s="80">
        <f>IF(M7="","",M7+L7)</f>
        <v>289</v>
      </c>
      <c r="O7" s="81">
        <f>IF(('４・５ページ'!Q4)="","",('４・５ページ'!Q4))</f>
        <v>92</v>
      </c>
      <c r="P7" s="80">
        <f>IF(O7="","",O7+N7)</f>
        <v>381</v>
      </c>
      <c r="Q7" s="81">
        <f>IF(('４・５ページ'!S4)="","",('４・５ページ'!S4))</f>
        <v>69</v>
      </c>
      <c r="R7" s="80">
        <f>IF(Q7="","",Q7+P7)</f>
        <v>450</v>
      </c>
      <c r="S7" s="81">
        <f>IF(('４・５ページ'!U4)="","",('４・５ページ'!U4))</f>
        <v>44</v>
      </c>
      <c r="T7" s="80">
        <f>IF(S7="","",S7+R7)</f>
        <v>494</v>
      </c>
      <c r="U7" s="81">
        <f>IF(('４・５ページ'!W4)="","",('４・５ページ'!W4))</f>
        <v>59</v>
      </c>
      <c r="V7" s="80">
        <f>IF(U7="","",U7+T7)</f>
        <v>553</v>
      </c>
      <c r="W7" s="81">
        <f>IF(('４・５ページ'!Y4)="","",('４・５ページ'!Y4))</f>
        <v>26</v>
      </c>
      <c r="X7" s="80">
        <f>IF(W7="","",W7+V7)</f>
        <v>579</v>
      </c>
      <c r="Y7" s="81">
        <f>IF(('４・５ページ'!AA4)="","",('４・５ページ'!AA4))</f>
        <v>34</v>
      </c>
      <c r="Z7" s="80">
        <f>IF(Y7="","",Y7+X7)</f>
        <v>613</v>
      </c>
      <c r="AA7" s="82">
        <f>MAX(D7,F7,H7,J7,L7,N7,P7,R7,T7,V7,X7,Z7)</f>
        <v>613</v>
      </c>
      <c r="AB7" s="65"/>
    </row>
    <row r="8" spans="1:28" s="12" customFormat="1" ht="24" customHeight="1" thickBot="1" x14ac:dyDescent="0.25">
      <c r="A8" s="64"/>
      <c r="B8" s="83"/>
      <c r="C8" s="84">
        <f>D7-D6</f>
        <v>22</v>
      </c>
      <c r="D8" s="85">
        <f>D7/D6</f>
        <v>2.1578947368421053</v>
      </c>
      <c r="E8" s="86">
        <f>IF(E7="","",F7-F6)</f>
        <v>62</v>
      </c>
      <c r="F8" s="85">
        <f>IF(E7="","",F7/F6)</f>
        <v>2.0689655172413794</v>
      </c>
      <c r="G8" s="86">
        <f>IF(G7="","",H7-H6)</f>
        <v>31</v>
      </c>
      <c r="H8" s="85">
        <f>IF(G7="","",H7/H6)</f>
        <v>1.2844036697247707</v>
      </c>
      <c r="I8" s="86">
        <f>IF(I7="","",J7-J6)</f>
        <v>-5</v>
      </c>
      <c r="J8" s="85">
        <f>IF(I7="","",J7/J6)</f>
        <v>0.97159090909090906</v>
      </c>
      <c r="K8" s="86">
        <f>IF(K7="","",L7-L6)</f>
        <v>6</v>
      </c>
      <c r="L8" s="85">
        <f>IF(K7="","",L7/L6)</f>
        <v>1.0289855072463767</v>
      </c>
      <c r="M8" s="86">
        <f>IF(M7="","",N7-N6)</f>
        <v>13</v>
      </c>
      <c r="N8" s="85">
        <f>IF(M7="","",N7/N6)</f>
        <v>1.0471014492753623</v>
      </c>
      <c r="O8" s="86">
        <f>IF(O7="","",P7-P6)</f>
        <v>18</v>
      </c>
      <c r="P8" s="85">
        <f>IF(O7="","",P7/P6)</f>
        <v>1.0495867768595042</v>
      </c>
      <c r="Q8" s="86">
        <f>IF(Q7="","",R7-R6)</f>
        <v>34</v>
      </c>
      <c r="R8" s="85">
        <f>IF(Q7="","",R7/R6)</f>
        <v>1.0817307692307692</v>
      </c>
      <c r="S8" s="86">
        <f>IF(S7="","",T7-T6)</f>
        <v>7</v>
      </c>
      <c r="T8" s="85">
        <f>IF(S7="","",T7/T6)</f>
        <v>1.0143737166324436</v>
      </c>
      <c r="U8" s="86">
        <f>IF(U7="","",V7-V6)</f>
        <v>-1</v>
      </c>
      <c r="V8" s="85">
        <f>IF(U7="","",V7/V6)</f>
        <v>0.99819494584837543</v>
      </c>
      <c r="W8" s="86">
        <f>IF(W7="","",X7-X6)</f>
        <v>-34</v>
      </c>
      <c r="X8" s="85">
        <f>IF(W7="","",X7/X6)</f>
        <v>0.94453507340946163</v>
      </c>
      <c r="Y8" s="86">
        <f>IF(Y7="","",Z7-Z6)</f>
        <v>-76</v>
      </c>
      <c r="Z8" s="85">
        <f>IF(Y7="","",Z7/Z6)</f>
        <v>0.88969521044992739</v>
      </c>
      <c r="AA8" s="87">
        <f>AA7/AA6</f>
        <v>0.88969521044992739</v>
      </c>
      <c r="AB8" s="65"/>
    </row>
    <row r="9" spans="1:28" s="12" customFormat="1" ht="24" customHeight="1" x14ac:dyDescent="0.2">
      <c r="A9" s="64"/>
      <c r="B9" s="73"/>
      <c r="C9" s="91">
        <v>192</v>
      </c>
      <c r="D9" s="92">
        <v>192</v>
      </c>
      <c r="E9" s="93">
        <v>256</v>
      </c>
      <c r="F9" s="92">
        <v>448</v>
      </c>
      <c r="G9" s="93">
        <v>250</v>
      </c>
      <c r="H9" s="92">
        <v>698</v>
      </c>
      <c r="I9" s="93">
        <v>214</v>
      </c>
      <c r="J9" s="92">
        <v>912</v>
      </c>
      <c r="K9" s="93">
        <v>148</v>
      </c>
      <c r="L9" s="92">
        <v>1060</v>
      </c>
      <c r="M9" s="93">
        <v>242</v>
      </c>
      <c r="N9" s="92">
        <v>1302</v>
      </c>
      <c r="O9" s="93">
        <v>229</v>
      </c>
      <c r="P9" s="92">
        <v>1531</v>
      </c>
      <c r="Q9" s="93">
        <v>245</v>
      </c>
      <c r="R9" s="92">
        <v>1776</v>
      </c>
      <c r="S9" s="93">
        <v>135</v>
      </c>
      <c r="T9" s="92">
        <v>1911</v>
      </c>
      <c r="U9" s="93">
        <v>155</v>
      </c>
      <c r="V9" s="92">
        <v>2066</v>
      </c>
      <c r="W9" s="93">
        <v>194</v>
      </c>
      <c r="X9" s="92">
        <v>2260</v>
      </c>
      <c r="Y9" s="93">
        <v>224</v>
      </c>
      <c r="Z9" s="94">
        <v>2484</v>
      </c>
      <c r="AA9" s="95">
        <f>+Y9+W9+U9+S9+Q9+O9+M9+K9+I9+G9+E9+C9</f>
        <v>2484</v>
      </c>
      <c r="AB9" s="65"/>
    </row>
    <row r="10" spans="1:28" s="12" customFormat="1" ht="24" customHeight="1" x14ac:dyDescent="0.2">
      <c r="A10" s="64"/>
      <c r="B10" s="78" t="s">
        <v>106</v>
      </c>
      <c r="C10" s="79">
        <f>'４・５ページ'!E5</f>
        <v>182</v>
      </c>
      <c r="D10" s="80">
        <f>C10</f>
        <v>182</v>
      </c>
      <c r="E10" s="81">
        <f>IF(('４・５ページ'!G5)="","",('４・５ページ'!G5))</f>
        <v>380</v>
      </c>
      <c r="F10" s="80">
        <f>IF(E10="","",E10+D10)</f>
        <v>562</v>
      </c>
      <c r="G10" s="81">
        <f>IF(('４・５ページ'!I5)="","",('４・５ページ'!I5))</f>
        <v>127</v>
      </c>
      <c r="H10" s="80">
        <f>IF(G10="","",G10+F10)</f>
        <v>689</v>
      </c>
      <c r="I10" s="81">
        <f>IF(('４・５ページ'!K5)="","",('４・５ページ'!K5))</f>
        <v>85</v>
      </c>
      <c r="J10" s="80">
        <f>IF(I10="","",I10+H10)</f>
        <v>774</v>
      </c>
      <c r="K10" s="81">
        <f>IF(('４・５ページ'!M5)="","",('４・５ページ'!M5))</f>
        <v>108</v>
      </c>
      <c r="L10" s="80">
        <f>IF(K10="","",K10+J10)</f>
        <v>882</v>
      </c>
      <c r="M10" s="81">
        <f>IF(('４・５ページ'!O5)="","",('４・５ページ'!O5))</f>
        <v>271</v>
      </c>
      <c r="N10" s="80">
        <f>IF(M10="","",M10+L10)</f>
        <v>1153</v>
      </c>
      <c r="O10" s="81">
        <f>IF(('４・５ページ'!Q5)="","",('４・５ページ'!Q5))</f>
        <v>340</v>
      </c>
      <c r="P10" s="80">
        <f>IF(O10="","",O10+N10)</f>
        <v>1493</v>
      </c>
      <c r="Q10" s="81">
        <f>IF(('４・５ページ'!S5)="","",('４・５ページ'!S5))</f>
        <v>255</v>
      </c>
      <c r="R10" s="80">
        <f>IF(Q10="","",Q10+P10)</f>
        <v>1748</v>
      </c>
      <c r="S10" s="81">
        <f>IF(('４・５ページ'!U5)="","",('４・５ページ'!U5))</f>
        <v>212</v>
      </c>
      <c r="T10" s="80">
        <f>IF(S10="","",S10+R10)</f>
        <v>1960</v>
      </c>
      <c r="U10" s="81">
        <f>IF(('４・５ページ'!W5)="","",('４・５ページ'!W5))</f>
        <v>90</v>
      </c>
      <c r="V10" s="80">
        <f>IF(U10="","",U10+T10)</f>
        <v>2050</v>
      </c>
      <c r="W10" s="81">
        <f>IF(('４・５ページ'!Y5)="","",('４・５ページ'!Y5))</f>
        <v>247</v>
      </c>
      <c r="X10" s="80">
        <f>IF(W10="","",W10+V10)</f>
        <v>2297</v>
      </c>
      <c r="Y10" s="81">
        <f>IF(('４・５ページ'!AA5)="","",('４・５ページ'!AA5))</f>
        <v>433</v>
      </c>
      <c r="Z10" s="80">
        <f>IF(Y10="","",Y10+X10)</f>
        <v>2730</v>
      </c>
      <c r="AA10" s="82">
        <f>MAX(D10,F10,H10,J10,L10,N10,P10,R10,T10,V10,X10,Z10)</f>
        <v>2730</v>
      </c>
      <c r="AB10" s="65"/>
    </row>
    <row r="11" spans="1:28" s="12" customFormat="1" ht="24" customHeight="1" thickBot="1" x14ac:dyDescent="0.25">
      <c r="A11" s="64"/>
      <c r="B11" s="83"/>
      <c r="C11" s="84">
        <f>D10-D9</f>
        <v>-10</v>
      </c>
      <c r="D11" s="85">
        <f>D10/D9</f>
        <v>0.94791666666666663</v>
      </c>
      <c r="E11" s="86">
        <f>IF(E10="","",F10-F9)</f>
        <v>114</v>
      </c>
      <c r="F11" s="85">
        <f>IF(E10="","",F10/F9)</f>
        <v>1.2544642857142858</v>
      </c>
      <c r="G11" s="86">
        <f>IF(G10="","",H10-H9)</f>
        <v>-9</v>
      </c>
      <c r="H11" s="85">
        <f>IF(G10="","",H10/H9)</f>
        <v>0.9871060171919771</v>
      </c>
      <c r="I11" s="86">
        <f>IF(I10="","",J10-J9)</f>
        <v>-138</v>
      </c>
      <c r="J11" s="85">
        <f>IF(I10="","",J10/J9)</f>
        <v>0.84868421052631582</v>
      </c>
      <c r="K11" s="86">
        <f>IF(K10="","",L10-L9)</f>
        <v>-178</v>
      </c>
      <c r="L11" s="85">
        <f>IF(K10="","",L10/L9)</f>
        <v>0.83207547169811324</v>
      </c>
      <c r="M11" s="86">
        <f>IF(M10="","",N10-N9)</f>
        <v>-149</v>
      </c>
      <c r="N11" s="85">
        <f>IF(M10="","",N10/N9)</f>
        <v>0.88556067588325649</v>
      </c>
      <c r="O11" s="86">
        <f>IF(O10="","",P10-P9)</f>
        <v>-38</v>
      </c>
      <c r="P11" s="85">
        <f>IF(O10="","",P10/P9)</f>
        <v>0.97517962116263879</v>
      </c>
      <c r="Q11" s="86">
        <f>IF(Q10="","",R10-R9)</f>
        <v>-28</v>
      </c>
      <c r="R11" s="85">
        <f>IF(Q10="","",R10/R9)</f>
        <v>0.98423423423423428</v>
      </c>
      <c r="S11" s="86">
        <f>IF(S10="","",T10-T9)</f>
        <v>49</v>
      </c>
      <c r="T11" s="85">
        <f>IF(S10="","",T10/T9)</f>
        <v>1.0256410256410255</v>
      </c>
      <c r="U11" s="86">
        <f>IF(U10="","",V10-V9)</f>
        <v>-16</v>
      </c>
      <c r="V11" s="85">
        <f>IF(U10="","",V10/V9)</f>
        <v>0.99225556631171341</v>
      </c>
      <c r="W11" s="86">
        <f>IF(W10="","",X10-X9)</f>
        <v>37</v>
      </c>
      <c r="X11" s="85">
        <f>IF(W10="","",X10/X9)</f>
        <v>1.0163716814159292</v>
      </c>
      <c r="Y11" s="86">
        <f>IF(Y10="","",Z10-Z9)</f>
        <v>246</v>
      </c>
      <c r="Z11" s="85">
        <f>IF(Y10="","",Z10/Z9)</f>
        <v>1.0990338164251208</v>
      </c>
      <c r="AA11" s="87">
        <f>AA10/AA9</f>
        <v>1.0990338164251208</v>
      </c>
      <c r="AB11" s="65"/>
    </row>
    <row r="12" spans="1:28" s="12" customFormat="1" ht="24" customHeight="1" x14ac:dyDescent="0.2">
      <c r="A12" s="64"/>
      <c r="B12" s="73"/>
      <c r="C12" s="91">
        <v>164</v>
      </c>
      <c r="D12" s="92">
        <v>164</v>
      </c>
      <c r="E12" s="93">
        <v>367</v>
      </c>
      <c r="F12" s="92">
        <v>531</v>
      </c>
      <c r="G12" s="93">
        <v>465</v>
      </c>
      <c r="H12" s="92">
        <v>996</v>
      </c>
      <c r="I12" s="93">
        <v>279</v>
      </c>
      <c r="J12" s="92">
        <v>1275</v>
      </c>
      <c r="K12" s="93">
        <v>316</v>
      </c>
      <c r="L12" s="92">
        <v>1591</v>
      </c>
      <c r="M12" s="93">
        <v>450</v>
      </c>
      <c r="N12" s="92">
        <v>2041</v>
      </c>
      <c r="O12" s="93">
        <v>957</v>
      </c>
      <c r="P12" s="92">
        <v>2998</v>
      </c>
      <c r="Q12" s="93">
        <v>388</v>
      </c>
      <c r="R12" s="92">
        <v>3386</v>
      </c>
      <c r="S12" s="93">
        <v>330</v>
      </c>
      <c r="T12" s="92">
        <v>3716</v>
      </c>
      <c r="U12" s="93">
        <v>302</v>
      </c>
      <c r="V12" s="92">
        <v>4018</v>
      </c>
      <c r="W12" s="93">
        <v>351</v>
      </c>
      <c r="X12" s="92">
        <v>4369</v>
      </c>
      <c r="Y12" s="93">
        <v>239</v>
      </c>
      <c r="Z12" s="94">
        <v>4608</v>
      </c>
      <c r="AA12" s="95">
        <f>+Y12+W12+U12+S12+Q12+O12+M12+K12+I12+G12+E12+C12</f>
        <v>4608</v>
      </c>
      <c r="AB12" s="65"/>
    </row>
    <row r="13" spans="1:28" s="12" customFormat="1" ht="24" customHeight="1" x14ac:dyDescent="0.2">
      <c r="A13" s="64"/>
      <c r="B13" s="78" t="s">
        <v>107</v>
      </c>
      <c r="C13" s="79">
        <f>'４・５ページ'!E6</f>
        <v>272</v>
      </c>
      <c r="D13" s="80">
        <f>C13</f>
        <v>272</v>
      </c>
      <c r="E13" s="81">
        <f>IF(('４・５ページ'!G6)="","",('４・５ページ'!G6))</f>
        <v>578</v>
      </c>
      <c r="F13" s="80">
        <f>IF(E13="","",E13+D13)</f>
        <v>850</v>
      </c>
      <c r="G13" s="81">
        <f>IF(('４・５ページ'!I6)="","",('４・５ページ'!I6))</f>
        <v>370</v>
      </c>
      <c r="H13" s="80">
        <f>IF(G13="","",G13+F13)</f>
        <v>1220</v>
      </c>
      <c r="I13" s="81">
        <f>IF(('４・５ページ'!K6)="","",('４・５ページ'!K6))</f>
        <v>180</v>
      </c>
      <c r="J13" s="80">
        <f>IF(I13="","",I13+H13)</f>
        <v>1400</v>
      </c>
      <c r="K13" s="81">
        <f>IF(('４・５ページ'!M6)="","",('４・５ページ'!M6))</f>
        <v>302</v>
      </c>
      <c r="L13" s="80">
        <f>IF(K13="","",K13+J13)</f>
        <v>1702</v>
      </c>
      <c r="M13" s="81">
        <f>IF(('４・５ページ'!O6)="","",('４・５ページ'!O6))</f>
        <v>403</v>
      </c>
      <c r="N13" s="80">
        <f>IF(M13="","",M13+L13)</f>
        <v>2105</v>
      </c>
      <c r="O13" s="81">
        <f>IF(('４・５ページ'!Q6)="","",('４・５ページ'!Q6))</f>
        <v>376</v>
      </c>
      <c r="P13" s="80">
        <f>IF(O13="","",O13+N13)</f>
        <v>2481</v>
      </c>
      <c r="Q13" s="81">
        <f>IF(('４・５ページ'!S6)="","",('４・５ページ'!S6))</f>
        <v>257</v>
      </c>
      <c r="R13" s="80">
        <f>IF(Q13="","",Q13+P13)</f>
        <v>2738</v>
      </c>
      <c r="S13" s="81">
        <f>IF(('４・５ページ'!U6)="","",('４・５ページ'!U6))</f>
        <v>207</v>
      </c>
      <c r="T13" s="80">
        <f>IF(S13="","",S13+R13)</f>
        <v>2945</v>
      </c>
      <c r="U13" s="81">
        <f>IF(('４・５ページ'!W6)="","",('４・５ページ'!W6))</f>
        <v>332</v>
      </c>
      <c r="V13" s="80">
        <f>IF(U13="","",U13+T13)</f>
        <v>3277</v>
      </c>
      <c r="W13" s="81">
        <f>IF(('４・５ページ'!Y6)="","",('４・５ページ'!Y6))</f>
        <v>359</v>
      </c>
      <c r="X13" s="80">
        <f>IF(W13="","",W13+V13)</f>
        <v>3636</v>
      </c>
      <c r="Y13" s="81">
        <f>IF(('４・５ページ'!AA6)="","",('４・５ページ'!AA6))</f>
        <v>297</v>
      </c>
      <c r="Z13" s="80">
        <f>IF(Y13="","",Y13+X13)</f>
        <v>3933</v>
      </c>
      <c r="AA13" s="82">
        <f>MAX(D13,F13,H13,J13,L13,N13,P13,R13,T13,V13,X13,Z13)</f>
        <v>3933</v>
      </c>
      <c r="AB13" s="65"/>
    </row>
    <row r="14" spans="1:28" s="12" customFormat="1" ht="24" customHeight="1" thickBot="1" x14ac:dyDescent="0.25">
      <c r="A14" s="64"/>
      <c r="B14" s="83"/>
      <c r="C14" s="84">
        <f>D13-D12</f>
        <v>108</v>
      </c>
      <c r="D14" s="85">
        <f>D13/D12</f>
        <v>1.6585365853658536</v>
      </c>
      <c r="E14" s="86">
        <f>IF(E13="","",F13-F12)</f>
        <v>319</v>
      </c>
      <c r="F14" s="85">
        <f>IF(E13="","",F13/F12)</f>
        <v>1.60075329566855</v>
      </c>
      <c r="G14" s="86">
        <f>IF(G13="","",H13-H12)</f>
        <v>224</v>
      </c>
      <c r="H14" s="85">
        <f>IF(G13="","",H13/H12)</f>
        <v>1.2248995983935742</v>
      </c>
      <c r="I14" s="86">
        <f>IF(I13="","",J13-J12)</f>
        <v>125</v>
      </c>
      <c r="J14" s="85">
        <f>IF(I13="","",J13/J12)</f>
        <v>1.0980392156862746</v>
      </c>
      <c r="K14" s="86">
        <f>IF(K13="","",L13-L12)</f>
        <v>111</v>
      </c>
      <c r="L14" s="85">
        <f>IF(K13="","",L13/L12)</f>
        <v>1.069767441860465</v>
      </c>
      <c r="M14" s="86">
        <f>IF(M13="","",N13-N12)</f>
        <v>64</v>
      </c>
      <c r="N14" s="85">
        <f>IF(M13="","",N13/N12)</f>
        <v>1.0313571778539932</v>
      </c>
      <c r="O14" s="86">
        <f>IF(O13="","",P13-P12)</f>
        <v>-517</v>
      </c>
      <c r="P14" s="85">
        <f>IF(O13="","",P13/P12)</f>
        <v>0.82755170113408938</v>
      </c>
      <c r="Q14" s="86">
        <f>IF(Q13="","",R13-R12)</f>
        <v>-648</v>
      </c>
      <c r="R14" s="85">
        <f>IF(Q13="","",R13/R12)</f>
        <v>0.80862374483165977</v>
      </c>
      <c r="S14" s="86">
        <f>IF(S13="","",T13-T12)</f>
        <v>-771</v>
      </c>
      <c r="T14" s="85">
        <f>IF(S13="","",T13/T12)</f>
        <v>0.79251883745963403</v>
      </c>
      <c r="U14" s="86">
        <f>IF(U13="","",V13-V12)</f>
        <v>-741</v>
      </c>
      <c r="V14" s="85">
        <f>IF(U13="","",V13/V12)</f>
        <v>0.81557989049278246</v>
      </c>
      <c r="W14" s="86">
        <f>IF(W13="","",X13-X12)</f>
        <v>-733</v>
      </c>
      <c r="X14" s="85">
        <f>IF(W13="","",X13/X12)</f>
        <v>0.83222705424582288</v>
      </c>
      <c r="Y14" s="86">
        <f>IF(Y13="","",Z13-Z12)</f>
        <v>-675</v>
      </c>
      <c r="Z14" s="85">
        <f>IF(Y13="","",Z13/Z12)</f>
        <v>0.853515625</v>
      </c>
      <c r="AA14" s="87">
        <f>AA13/AA12</f>
        <v>0.853515625</v>
      </c>
      <c r="AB14" s="65"/>
    </row>
    <row r="15" spans="1:28" s="12" customFormat="1" ht="24" customHeight="1" x14ac:dyDescent="0.2">
      <c r="A15" s="64"/>
      <c r="B15" s="73"/>
      <c r="C15" s="91">
        <v>59</v>
      </c>
      <c r="D15" s="92">
        <v>59</v>
      </c>
      <c r="E15" s="93">
        <v>47</v>
      </c>
      <c r="F15" s="92">
        <v>106</v>
      </c>
      <c r="G15" s="93">
        <v>44</v>
      </c>
      <c r="H15" s="92">
        <v>150</v>
      </c>
      <c r="I15" s="93">
        <v>4</v>
      </c>
      <c r="J15" s="92">
        <v>154</v>
      </c>
      <c r="K15" s="93">
        <v>6</v>
      </c>
      <c r="L15" s="92">
        <v>160</v>
      </c>
      <c r="M15" s="93">
        <v>52</v>
      </c>
      <c r="N15" s="92">
        <v>212</v>
      </c>
      <c r="O15" s="93">
        <v>29</v>
      </c>
      <c r="P15" s="92">
        <v>241</v>
      </c>
      <c r="Q15" s="93">
        <v>16</v>
      </c>
      <c r="R15" s="92">
        <v>257</v>
      </c>
      <c r="S15" s="93">
        <v>53</v>
      </c>
      <c r="T15" s="92">
        <v>310</v>
      </c>
      <c r="U15" s="93">
        <v>23</v>
      </c>
      <c r="V15" s="92">
        <v>333</v>
      </c>
      <c r="W15" s="93">
        <v>62</v>
      </c>
      <c r="X15" s="92">
        <v>395</v>
      </c>
      <c r="Y15" s="93">
        <v>64</v>
      </c>
      <c r="Z15" s="94">
        <v>459</v>
      </c>
      <c r="AA15" s="95">
        <f>+Y15+W15+U15+S15+Q15+O15+M15+K15+I15+G15+E15+C15</f>
        <v>459</v>
      </c>
      <c r="AB15" s="65"/>
    </row>
    <row r="16" spans="1:28" s="12" customFormat="1" ht="24" customHeight="1" x14ac:dyDescent="0.2">
      <c r="A16" s="64"/>
      <c r="B16" s="78" t="s">
        <v>108</v>
      </c>
      <c r="C16" s="79">
        <f>'４・５ページ'!E7</f>
        <v>33</v>
      </c>
      <c r="D16" s="80">
        <f>C16</f>
        <v>33</v>
      </c>
      <c r="E16" s="81">
        <f>IF(('４・５ページ'!G7)="","",('４・５ページ'!G7))</f>
        <v>32</v>
      </c>
      <c r="F16" s="80">
        <f>IF(E16="","",E16+D16)</f>
        <v>65</v>
      </c>
      <c r="G16" s="81">
        <f>IF(('４・５ページ'!I7)="","",('４・５ページ'!I7))</f>
        <v>38</v>
      </c>
      <c r="H16" s="80">
        <f>IF(G16="","",G16+F16)</f>
        <v>103</v>
      </c>
      <c r="I16" s="81">
        <f>IF(('４・５ページ'!K7)="","",('４・５ページ'!K7))</f>
        <v>52</v>
      </c>
      <c r="J16" s="80">
        <f>IF(I16="","",I16+H16)</f>
        <v>155</v>
      </c>
      <c r="K16" s="81">
        <f>IF(('４・５ページ'!M7)="","",('４・５ページ'!M7))</f>
        <v>20</v>
      </c>
      <c r="L16" s="80">
        <f>IF(K16="","",K16+J16)</f>
        <v>175</v>
      </c>
      <c r="M16" s="81">
        <f>IF(('４・５ページ'!O7)="","",('４・５ページ'!O7))</f>
        <v>34</v>
      </c>
      <c r="N16" s="80">
        <f>IF(M16="","",M16+L16)</f>
        <v>209</v>
      </c>
      <c r="O16" s="81">
        <f>IF(('４・５ページ'!Q7)="","",('４・５ページ'!Q7))</f>
        <v>50</v>
      </c>
      <c r="P16" s="80">
        <f>IF(O16="","",O16+N16)</f>
        <v>259</v>
      </c>
      <c r="Q16" s="81">
        <f>IF(('４・５ページ'!S7)="","",('４・５ページ'!S7))</f>
        <v>36</v>
      </c>
      <c r="R16" s="80">
        <f>IF(Q16="","",Q16+P16)</f>
        <v>295</v>
      </c>
      <c r="S16" s="81">
        <f>IF(('４・５ページ'!U7)="","",('４・５ページ'!U7))</f>
        <v>28</v>
      </c>
      <c r="T16" s="80">
        <f>IF(S16="","",S16+R16)</f>
        <v>323</v>
      </c>
      <c r="U16" s="81">
        <f>IF(('４・５ページ'!W7)="","",('４・５ページ'!W7))</f>
        <v>21</v>
      </c>
      <c r="V16" s="80">
        <f>IF(U16="","",U16+T16)</f>
        <v>344</v>
      </c>
      <c r="W16" s="81">
        <f>IF(('４・５ページ'!Y7)="","",('４・５ページ'!Y7))</f>
        <v>60</v>
      </c>
      <c r="X16" s="80">
        <f>IF(W16="","",W16+V16)</f>
        <v>404</v>
      </c>
      <c r="Y16" s="81">
        <f>IF(('４・５ページ'!AA7)="","",('４・５ページ'!AA7))</f>
        <v>25</v>
      </c>
      <c r="Z16" s="80">
        <f>IF(Y16="","",Y16+X16)</f>
        <v>429</v>
      </c>
      <c r="AA16" s="82">
        <f>MAX(D16,F16,H16,J16,L16,N16,P16,R16,T16,V16,X16,Z16)</f>
        <v>429</v>
      </c>
      <c r="AB16" s="65"/>
    </row>
    <row r="17" spans="1:28" s="12" customFormat="1" ht="24" customHeight="1" thickBot="1" x14ac:dyDescent="0.25">
      <c r="A17" s="64"/>
      <c r="B17" s="83"/>
      <c r="C17" s="84">
        <f>D16-D15</f>
        <v>-26</v>
      </c>
      <c r="D17" s="85">
        <f>D16/D15</f>
        <v>0.55932203389830504</v>
      </c>
      <c r="E17" s="86">
        <f>IF(E16="","",F16-F15)</f>
        <v>-41</v>
      </c>
      <c r="F17" s="85">
        <f>IF(E16="","",F16/F15)</f>
        <v>0.6132075471698113</v>
      </c>
      <c r="G17" s="86">
        <f>IF(G16="","",H16-H15)</f>
        <v>-47</v>
      </c>
      <c r="H17" s="85">
        <f>IF(G16="","",H16/H15)</f>
        <v>0.68666666666666665</v>
      </c>
      <c r="I17" s="86">
        <f>IF(I16="","",J16-J15)</f>
        <v>1</v>
      </c>
      <c r="J17" s="85">
        <f>IF(I16="","",J16/J15)</f>
        <v>1.0064935064935066</v>
      </c>
      <c r="K17" s="86">
        <f>IF(K16="","",L16-L15)</f>
        <v>15</v>
      </c>
      <c r="L17" s="85">
        <f>IF(K16="","",L16/L15)</f>
        <v>1.09375</v>
      </c>
      <c r="M17" s="86">
        <f>IF(M16="","",N16-N15)</f>
        <v>-3</v>
      </c>
      <c r="N17" s="85">
        <f>IF(M16="","",N16/N15)</f>
        <v>0.98584905660377353</v>
      </c>
      <c r="O17" s="86">
        <f>IF(O16="","",P16-P15)</f>
        <v>18</v>
      </c>
      <c r="P17" s="85">
        <f>IF(O16="","",P16/P15)</f>
        <v>1.0746887966804979</v>
      </c>
      <c r="Q17" s="86">
        <f>IF(Q16="","",R16-R15)</f>
        <v>38</v>
      </c>
      <c r="R17" s="85">
        <f>IF(Q16="","",R16/R15)</f>
        <v>1.1478599221789882</v>
      </c>
      <c r="S17" s="86">
        <f>IF(S16="","",T16-T15)</f>
        <v>13</v>
      </c>
      <c r="T17" s="85">
        <f>IF(S16="","",T16/T15)</f>
        <v>1.0419354838709678</v>
      </c>
      <c r="U17" s="86">
        <f>IF(U16="","",V16-V15)</f>
        <v>11</v>
      </c>
      <c r="V17" s="85">
        <f>IF(U16="","",V16/V15)</f>
        <v>1.0330330330330331</v>
      </c>
      <c r="W17" s="86">
        <f>IF(W16="","",X16-X15)</f>
        <v>9</v>
      </c>
      <c r="X17" s="85">
        <f>IF(W16="","",X16/X15)</f>
        <v>1.0227848101265822</v>
      </c>
      <c r="Y17" s="86">
        <f>IF(Y16="","",Z16-Z15)</f>
        <v>-30</v>
      </c>
      <c r="Z17" s="85">
        <f>IF(Y16="","",Z16/Z15)</f>
        <v>0.934640522875817</v>
      </c>
      <c r="AA17" s="87">
        <f>AA16/AA15</f>
        <v>0.934640522875817</v>
      </c>
      <c r="AB17" s="65"/>
    </row>
    <row r="18" spans="1:28" s="12" customFormat="1" ht="24" customHeight="1" x14ac:dyDescent="0.2">
      <c r="A18" s="64"/>
      <c r="B18" s="73"/>
      <c r="C18" s="91">
        <v>23</v>
      </c>
      <c r="D18" s="92">
        <v>23</v>
      </c>
      <c r="E18" s="93">
        <v>25</v>
      </c>
      <c r="F18" s="92">
        <v>48</v>
      </c>
      <c r="G18" s="93">
        <v>20</v>
      </c>
      <c r="H18" s="92">
        <v>68</v>
      </c>
      <c r="I18" s="93">
        <v>60</v>
      </c>
      <c r="J18" s="92">
        <v>128</v>
      </c>
      <c r="K18" s="93">
        <v>33</v>
      </c>
      <c r="L18" s="92">
        <v>161</v>
      </c>
      <c r="M18" s="93">
        <v>40</v>
      </c>
      <c r="N18" s="92">
        <v>201</v>
      </c>
      <c r="O18" s="93">
        <v>28</v>
      </c>
      <c r="P18" s="92">
        <v>229</v>
      </c>
      <c r="Q18" s="93">
        <v>44</v>
      </c>
      <c r="R18" s="92">
        <v>273</v>
      </c>
      <c r="S18" s="93">
        <v>44</v>
      </c>
      <c r="T18" s="92">
        <v>317</v>
      </c>
      <c r="U18" s="93">
        <v>49</v>
      </c>
      <c r="V18" s="92">
        <v>366</v>
      </c>
      <c r="W18" s="93">
        <v>44</v>
      </c>
      <c r="X18" s="92">
        <v>410</v>
      </c>
      <c r="Y18" s="93">
        <v>60</v>
      </c>
      <c r="Z18" s="94">
        <v>470</v>
      </c>
      <c r="AA18" s="95">
        <f>+Y18+W18+U18+S18+Q18+O18+M18+K18+I18+G18+E18+C18</f>
        <v>470</v>
      </c>
      <c r="AB18" s="65"/>
    </row>
    <row r="19" spans="1:28" s="12" customFormat="1" ht="24" customHeight="1" x14ac:dyDescent="0.2">
      <c r="A19" s="64"/>
      <c r="B19" s="78" t="s">
        <v>109</v>
      </c>
      <c r="C19" s="96">
        <f>'４・５ページ'!E8</f>
        <v>36</v>
      </c>
      <c r="D19" s="97">
        <f>C19</f>
        <v>36</v>
      </c>
      <c r="E19" s="98">
        <f>IF(('４・５ページ'!G8)="","",('４・５ページ'!G8))</f>
        <v>25</v>
      </c>
      <c r="F19" s="97">
        <f>IF(E19="","",E19+D19)</f>
        <v>61</v>
      </c>
      <c r="G19" s="98">
        <f>IF(('４・５ページ'!I8)="","",('４・５ページ'!I8))</f>
        <v>35</v>
      </c>
      <c r="H19" s="97">
        <f>IF(G19="","",G19+F19)</f>
        <v>96</v>
      </c>
      <c r="I19" s="98">
        <f>IF(('４・５ページ'!K8)="","",('４・５ページ'!K8))</f>
        <v>44</v>
      </c>
      <c r="J19" s="97">
        <f>IF(I19="","",I19+H19)</f>
        <v>140</v>
      </c>
      <c r="K19" s="98">
        <f>IF(('４・５ページ'!M8)="","",('４・５ページ'!M8))</f>
        <v>37</v>
      </c>
      <c r="L19" s="97">
        <f>IF(K19="","",K19+J19)</f>
        <v>177</v>
      </c>
      <c r="M19" s="98">
        <f>IF(('４・５ページ'!O8)="","",('４・５ページ'!O8))</f>
        <v>62</v>
      </c>
      <c r="N19" s="97">
        <f>IF(M19="","",M19+L19)</f>
        <v>239</v>
      </c>
      <c r="O19" s="98">
        <f>IF(('４・５ページ'!Q8)="","",('４・５ページ'!Q8))</f>
        <v>53</v>
      </c>
      <c r="P19" s="97">
        <f>IF(O19="","",O19+N19)</f>
        <v>292</v>
      </c>
      <c r="Q19" s="98">
        <f>IF(('４・５ページ'!S8)="","",('４・５ページ'!S8))</f>
        <v>80</v>
      </c>
      <c r="R19" s="97">
        <f>IF(Q19="","",Q19+P19)</f>
        <v>372</v>
      </c>
      <c r="S19" s="98">
        <f>IF(('４・５ページ'!U8)="","",('４・５ページ'!U8))</f>
        <v>52</v>
      </c>
      <c r="T19" s="97">
        <f>IF(S19="","",S19+R19)</f>
        <v>424</v>
      </c>
      <c r="U19" s="98">
        <f>IF(('４・５ページ'!W8)="","",('４・５ページ'!W8))</f>
        <v>62</v>
      </c>
      <c r="V19" s="97">
        <f>IF(U19="","",U19+T19)</f>
        <v>486</v>
      </c>
      <c r="W19" s="98">
        <f>IF(('４・５ページ'!Y8)="","",('４・５ページ'!Y8))</f>
        <v>66</v>
      </c>
      <c r="X19" s="97">
        <f>IF(W19="","",W19+V19)</f>
        <v>552</v>
      </c>
      <c r="Y19" s="98">
        <f>IF(('４・５ページ'!AA8)="","",('４・５ページ'!AA8))</f>
        <v>46</v>
      </c>
      <c r="Z19" s="97">
        <f>IF(Y19="","",Y19+X19)</f>
        <v>598</v>
      </c>
      <c r="AA19" s="82">
        <f>MAX(D19,F19,H19,J19,L19,N19,P19,R19,T19,V19,X19,Z19)</f>
        <v>598</v>
      </c>
      <c r="AB19" s="65"/>
    </row>
    <row r="20" spans="1:28" s="12" customFormat="1" ht="24" customHeight="1" thickBot="1" x14ac:dyDescent="0.25">
      <c r="A20" s="64"/>
      <c r="B20" s="83"/>
      <c r="C20" s="99">
        <f>D19-D18</f>
        <v>13</v>
      </c>
      <c r="D20" s="100">
        <f>D19/D18</f>
        <v>1.5652173913043479</v>
      </c>
      <c r="E20" s="101">
        <f>IF(E19="","",F19-F18)</f>
        <v>13</v>
      </c>
      <c r="F20" s="100">
        <f>IF(E19="","",F19/F18)</f>
        <v>1.2708333333333333</v>
      </c>
      <c r="G20" s="101">
        <f>IF(G19="","",H19-H18)</f>
        <v>28</v>
      </c>
      <c r="H20" s="100">
        <f>IF(G19="","",H19/H18)</f>
        <v>1.411764705882353</v>
      </c>
      <c r="I20" s="101">
        <f>IF(I19="","",J19-J18)</f>
        <v>12</v>
      </c>
      <c r="J20" s="100">
        <f>IF(I19="","",J19/J18)</f>
        <v>1.09375</v>
      </c>
      <c r="K20" s="101">
        <f>IF(K19="","",L19-L18)</f>
        <v>16</v>
      </c>
      <c r="L20" s="100">
        <f>IF(K19="","",L19/L18)</f>
        <v>1.0993788819875776</v>
      </c>
      <c r="M20" s="101">
        <f>IF(M19="","",N19-N18)</f>
        <v>38</v>
      </c>
      <c r="N20" s="100">
        <f>IF(M19="","",N19/N18)</f>
        <v>1.1890547263681592</v>
      </c>
      <c r="O20" s="101">
        <f>IF(O19="","",P19-P18)</f>
        <v>63</v>
      </c>
      <c r="P20" s="100">
        <f>IF(O19="","",P19/P18)</f>
        <v>1.2751091703056769</v>
      </c>
      <c r="Q20" s="101">
        <f>IF(Q19="","",R19-R18)</f>
        <v>99</v>
      </c>
      <c r="R20" s="100">
        <f>IF(Q19="","",R19/R18)</f>
        <v>1.3626373626373627</v>
      </c>
      <c r="S20" s="101">
        <f>IF(S19="","",T19-T18)</f>
        <v>107</v>
      </c>
      <c r="T20" s="100">
        <f>IF(S19="","",T19/T18)</f>
        <v>1.3375394321766561</v>
      </c>
      <c r="U20" s="101">
        <f>IF(U19="","",V19-V18)</f>
        <v>120</v>
      </c>
      <c r="V20" s="100">
        <f>IF(U19="","",V19/V18)</f>
        <v>1.3278688524590163</v>
      </c>
      <c r="W20" s="101">
        <f>IF(W19="","",X19-X18)</f>
        <v>142</v>
      </c>
      <c r="X20" s="100">
        <f>IF(W19="","",X19/X18)</f>
        <v>1.3463414634146342</v>
      </c>
      <c r="Y20" s="101">
        <f>IF(Y19="","",Z19-Z18)</f>
        <v>128</v>
      </c>
      <c r="Z20" s="100">
        <f>IF(Y19="","",Z19/Z18)</f>
        <v>1.2723404255319148</v>
      </c>
      <c r="AA20" s="102">
        <f>AA19/AA18</f>
        <v>1.2723404255319148</v>
      </c>
      <c r="AB20" s="65"/>
    </row>
    <row r="21" spans="1:28" s="12" customFormat="1" ht="24" customHeight="1" x14ac:dyDescent="0.2">
      <c r="A21" s="64"/>
      <c r="B21" s="73"/>
      <c r="C21" s="91">
        <v>11</v>
      </c>
      <c r="D21" s="92">
        <v>11</v>
      </c>
      <c r="E21" s="93">
        <v>5</v>
      </c>
      <c r="F21" s="92">
        <v>16</v>
      </c>
      <c r="G21" s="93">
        <v>2</v>
      </c>
      <c r="H21" s="92">
        <v>18</v>
      </c>
      <c r="I21" s="93">
        <v>9</v>
      </c>
      <c r="J21" s="92">
        <v>27</v>
      </c>
      <c r="K21" s="93">
        <v>14</v>
      </c>
      <c r="L21" s="92">
        <v>41</v>
      </c>
      <c r="M21" s="93">
        <v>17</v>
      </c>
      <c r="N21" s="92">
        <v>58</v>
      </c>
      <c r="O21" s="93">
        <v>19</v>
      </c>
      <c r="P21" s="92">
        <v>77</v>
      </c>
      <c r="Q21" s="93">
        <v>29</v>
      </c>
      <c r="R21" s="92">
        <v>106</v>
      </c>
      <c r="S21" s="93">
        <v>18</v>
      </c>
      <c r="T21" s="92">
        <v>124</v>
      </c>
      <c r="U21" s="93">
        <v>18</v>
      </c>
      <c r="V21" s="92">
        <v>142</v>
      </c>
      <c r="W21" s="93">
        <v>10</v>
      </c>
      <c r="X21" s="92">
        <v>152</v>
      </c>
      <c r="Y21" s="93">
        <v>23</v>
      </c>
      <c r="Z21" s="94">
        <v>175</v>
      </c>
      <c r="AA21" s="95">
        <f>+Y21+W21+U21+S21+Q21+O21+M21+K21+I21+G21+E21+C21</f>
        <v>175</v>
      </c>
      <c r="AB21" s="65"/>
    </row>
    <row r="22" spans="1:28" s="12" customFormat="1" ht="24" customHeight="1" x14ac:dyDescent="0.2">
      <c r="A22" s="64"/>
      <c r="B22" s="78" t="s">
        <v>110</v>
      </c>
      <c r="C22" s="79">
        <f>'４・５ページ'!E9</f>
        <v>16</v>
      </c>
      <c r="D22" s="80">
        <f>C22</f>
        <v>16</v>
      </c>
      <c r="E22" s="81">
        <f>IF(('４・５ページ'!G9)="","",('４・５ページ'!G9))</f>
        <v>11</v>
      </c>
      <c r="F22" s="80">
        <f>IF(E22="","",E22+D22)</f>
        <v>27</v>
      </c>
      <c r="G22" s="81">
        <f>IF(('４・５ページ'!I9)="","",('４・５ページ'!I9))</f>
        <v>6</v>
      </c>
      <c r="H22" s="80">
        <f>IF(G22="","",G22+F22)</f>
        <v>33</v>
      </c>
      <c r="I22" s="81">
        <f>IF(('４・５ページ'!K9)="","",('４・５ページ'!K9))</f>
        <v>21</v>
      </c>
      <c r="J22" s="80">
        <f>IF(I22="","",I22+H22)</f>
        <v>54</v>
      </c>
      <c r="K22" s="81">
        <f>IF(('４・５ページ'!M9)="","",('４・５ページ'!M9))</f>
        <v>15</v>
      </c>
      <c r="L22" s="80">
        <f>IF(K22="","",K22+J22)</f>
        <v>69</v>
      </c>
      <c r="M22" s="81">
        <f>IF(('４・５ページ'!O9)="","",('４・５ページ'!O9))</f>
        <v>12</v>
      </c>
      <c r="N22" s="80">
        <f>IF(M22="","",M22+L22)</f>
        <v>81</v>
      </c>
      <c r="O22" s="81">
        <f>IF(('４・５ページ'!Q9)="","",('４・５ページ'!Q9))</f>
        <v>21</v>
      </c>
      <c r="P22" s="80">
        <f>IF(O22="","",O22+N22)</f>
        <v>102</v>
      </c>
      <c r="Q22" s="81">
        <f>IF(('４・５ページ'!S9)="","",('４・５ページ'!S9))</f>
        <v>9</v>
      </c>
      <c r="R22" s="80">
        <f>IF(Q22="","",Q22+P22)</f>
        <v>111</v>
      </c>
      <c r="S22" s="81">
        <f>IF(('４・５ページ'!U9)="","",('４・５ページ'!U9))</f>
        <v>14</v>
      </c>
      <c r="T22" s="80">
        <f>IF(S22="","",S22+R22)</f>
        <v>125</v>
      </c>
      <c r="U22" s="81">
        <f>IF(('４・５ページ'!W9)="","",('４・５ページ'!W9))</f>
        <v>27</v>
      </c>
      <c r="V22" s="80">
        <f>IF(U22="","",U22+T22)</f>
        <v>152</v>
      </c>
      <c r="W22" s="81">
        <f>IF(('４・５ページ'!Y9)="","",('４・５ページ'!Y9))</f>
        <v>10</v>
      </c>
      <c r="X22" s="80">
        <f>IF(W22="","",W22+V22)</f>
        <v>162</v>
      </c>
      <c r="Y22" s="81">
        <f>IF(('４・５ページ'!AA9)="","",('４・５ページ'!AA9))</f>
        <v>20</v>
      </c>
      <c r="Z22" s="80">
        <f>IF(Y22="","",Y22+X22)</f>
        <v>182</v>
      </c>
      <c r="AA22" s="82">
        <f>MAX(D22,F22,H22,J22,L22,N22,P22,R22,T22,V22,X22,Z22)</f>
        <v>182</v>
      </c>
      <c r="AB22" s="65"/>
    </row>
    <row r="23" spans="1:28" s="12" customFormat="1" ht="24" customHeight="1" thickBot="1" x14ac:dyDescent="0.25">
      <c r="A23" s="64"/>
      <c r="B23" s="83"/>
      <c r="C23" s="84">
        <f>D22-D21</f>
        <v>5</v>
      </c>
      <c r="D23" s="85">
        <f>D22/D21</f>
        <v>1.4545454545454546</v>
      </c>
      <c r="E23" s="86">
        <f>IF(E22="","",F22-F21)</f>
        <v>11</v>
      </c>
      <c r="F23" s="85">
        <f>IF(E22="","",F22/F21)</f>
        <v>1.6875</v>
      </c>
      <c r="G23" s="86">
        <f>IF(G22="","",H22-H21)</f>
        <v>15</v>
      </c>
      <c r="H23" s="85">
        <f>IF(G22="","",H22/H21)</f>
        <v>1.8333333333333333</v>
      </c>
      <c r="I23" s="86">
        <f>IF(I22="","",J22-J21)</f>
        <v>27</v>
      </c>
      <c r="J23" s="85">
        <f>IF(I22="","",J22/J21)</f>
        <v>2</v>
      </c>
      <c r="K23" s="86">
        <f>IF(K22="","",L22-L21)</f>
        <v>28</v>
      </c>
      <c r="L23" s="85">
        <f>IF(K22="","",L22/L21)</f>
        <v>1.6829268292682926</v>
      </c>
      <c r="M23" s="86">
        <f>IF(M22="","",N22-N21)</f>
        <v>23</v>
      </c>
      <c r="N23" s="85">
        <f>IF(M22="","",N22/N21)</f>
        <v>1.396551724137931</v>
      </c>
      <c r="O23" s="86">
        <f>IF(O22="","",P22-P21)</f>
        <v>25</v>
      </c>
      <c r="P23" s="85">
        <f>IF(O22="","",P22/P21)</f>
        <v>1.3246753246753247</v>
      </c>
      <c r="Q23" s="86">
        <f>IF(Q22="","",R22-R21)</f>
        <v>5</v>
      </c>
      <c r="R23" s="85">
        <f>IF(Q22="","",R22/R21)</f>
        <v>1.0471698113207548</v>
      </c>
      <c r="S23" s="86">
        <f>IF(S22="","",T22-T21)</f>
        <v>1</v>
      </c>
      <c r="T23" s="85">
        <f>IF(S22="","",T22/T21)</f>
        <v>1.0080645161290323</v>
      </c>
      <c r="U23" s="86">
        <f>IF(U22="","",V22-V21)</f>
        <v>10</v>
      </c>
      <c r="V23" s="85">
        <f>IF(U22="","",V22/V21)</f>
        <v>1.0704225352112675</v>
      </c>
      <c r="W23" s="86">
        <f>IF(W22="","",X22-X21)</f>
        <v>10</v>
      </c>
      <c r="X23" s="85">
        <f>IF(W22="","",X22/X21)</f>
        <v>1.0657894736842106</v>
      </c>
      <c r="Y23" s="86">
        <f>IF(Y22="","",Z22-Z21)</f>
        <v>7</v>
      </c>
      <c r="Z23" s="85">
        <f>IF(Y22="","",Z22/Z21)</f>
        <v>1.04</v>
      </c>
      <c r="AA23" s="87">
        <f>AA22/AA21</f>
        <v>1.04</v>
      </c>
      <c r="AB23" s="65"/>
    </row>
    <row r="24" spans="1:28" s="12" customFormat="1" ht="24" customHeight="1" x14ac:dyDescent="0.2">
      <c r="A24" s="64"/>
      <c r="B24" s="73"/>
      <c r="C24" s="91">
        <v>32</v>
      </c>
      <c r="D24" s="92">
        <v>32</v>
      </c>
      <c r="E24" s="93">
        <v>58</v>
      </c>
      <c r="F24" s="92">
        <v>90</v>
      </c>
      <c r="G24" s="93">
        <v>52</v>
      </c>
      <c r="H24" s="92">
        <v>142</v>
      </c>
      <c r="I24" s="93">
        <v>118</v>
      </c>
      <c r="J24" s="92">
        <v>260</v>
      </c>
      <c r="K24" s="93">
        <v>18</v>
      </c>
      <c r="L24" s="92">
        <v>278</v>
      </c>
      <c r="M24" s="93">
        <v>63</v>
      </c>
      <c r="N24" s="92">
        <v>341</v>
      </c>
      <c r="O24" s="93">
        <v>42</v>
      </c>
      <c r="P24" s="92">
        <v>383</v>
      </c>
      <c r="Q24" s="93">
        <v>30</v>
      </c>
      <c r="R24" s="92">
        <v>413</v>
      </c>
      <c r="S24" s="93">
        <v>35</v>
      </c>
      <c r="T24" s="92">
        <v>448</v>
      </c>
      <c r="U24" s="93">
        <v>32</v>
      </c>
      <c r="V24" s="92">
        <v>480</v>
      </c>
      <c r="W24" s="93">
        <v>71</v>
      </c>
      <c r="X24" s="92">
        <v>551</v>
      </c>
      <c r="Y24" s="93">
        <v>44</v>
      </c>
      <c r="Z24" s="94">
        <v>595</v>
      </c>
      <c r="AA24" s="95">
        <f>+Y24+W24+U24+S24+Q24+O24+M24+K24+I24+G24+E24+C24</f>
        <v>595</v>
      </c>
      <c r="AB24" s="65"/>
    </row>
    <row r="25" spans="1:28" s="12" customFormat="1" ht="24" customHeight="1" x14ac:dyDescent="0.2">
      <c r="A25" s="64"/>
      <c r="B25" s="78" t="s">
        <v>111</v>
      </c>
      <c r="C25" s="79">
        <f>'４・５ページ'!E10</f>
        <v>26</v>
      </c>
      <c r="D25" s="80">
        <f>C25</f>
        <v>26</v>
      </c>
      <c r="E25" s="81">
        <f>IF(('４・５ページ'!G10)="","",('４・５ページ'!G10))</f>
        <v>19</v>
      </c>
      <c r="F25" s="80">
        <f>IF(E25="","",E25+D25)</f>
        <v>45</v>
      </c>
      <c r="G25" s="81">
        <f>IF(('４・５ページ'!I10)="","",('４・５ページ'!I10))</f>
        <v>92</v>
      </c>
      <c r="H25" s="80">
        <f>IF(G25="","",G25+F25)</f>
        <v>137</v>
      </c>
      <c r="I25" s="81">
        <f>IF(('４・５ページ'!K10)="","",('４・５ページ'!K10))</f>
        <v>103</v>
      </c>
      <c r="J25" s="80">
        <f>IF(I25="","",I25+H25)</f>
        <v>240</v>
      </c>
      <c r="K25" s="81">
        <f>IF(('４・５ページ'!M10)="","",('４・５ページ'!M10))</f>
        <v>37</v>
      </c>
      <c r="L25" s="80">
        <f>IF(K25="","",K25+J25)</f>
        <v>277</v>
      </c>
      <c r="M25" s="81">
        <f>IF(('４・５ページ'!O10)="","",('４・５ページ'!O10))</f>
        <v>53</v>
      </c>
      <c r="N25" s="80">
        <f>IF(M25="","",M25+L25)</f>
        <v>330</v>
      </c>
      <c r="O25" s="81">
        <f>IF(('４・５ページ'!Q10)="","",('４・５ページ'!Q10))</f>
        <v>160</v>
      </c>
      <c r="P25" s="80">
        <f>IF(O25="","",O25+N25)</f>
        <v>490</v>
      </c>
      <c r="Q25" s="81">
        <f>IF(('４・５ページ'!S10)="","",('４・５ページ'!S10))</f>
        <v>23</v>
      </c>
      <c r="R25" s="80">
        <f>IF(Q25="","",Q25+P25)</f>
        <v>513</v>
      </c>
      <c r="S25" s="81">
        <f>IF(('４・５ページ'!U10)="","",('４・５ページ'!U10))</f>
        <v>27</v>
      </c>
      <c r="T25" s="80">
        <f>IF(S25="","",S25+R25)</f>
        <v>540</v>
      </c>
      <c r="U25" s="81">
        <f>IF(('４・５ページ'!W10)="","",('４・５ページ'!W10))</f>
        <v>88</v>
      </c>
      <c r="V25" s="80">
        <f>IF(U25="","",U25+T25)</f>
        <v>628</v>
      </c>
      <c r="W25" s="81">
        <f>IF(('４・５ページ'!Y10)="","",('４・５ページ'!Y10))</f>
        <v>52</v>
      </c>
      <c r="X25" s="80">
        <f>IF(W25="","",W25+V25)</f>
        <v>680</v>
      </c>
      <c r="Y25" s="81">
        <f>IF(('４・５ページ'!AA10)="","",('４・５ページ'!AA10))</f>
        <v>40</v>
      </c>
      <c r="Z25" s="80">
        <f>IF(Y25="","",Y25+X25)</f>
        <v>720</v>
      </c>
      <c r="AA25" s="82">
        <f>MAX(D25,F25,H25,J25,L25,N25,P25,R25,T25,V25,X25,Z25)</f>
        <v>720</v>
      </c>
      <c r="AB25" s="65"/>
    </row>
    <row r="26" spans="1:28" s="12" customFormat="1" ht="24" customHeight="1" thickBot="1" x14ac:dyDescent="0.25">
      <c r="A26" s="64"/>
      <c r="B26" s="83"/>
      <c r="C26" s="84">
        <f>D25-D24</f>
        <v>-6</v>
      </c>
      <c r="D26" s="85">
        <f>D25/D24</f>
        <v>0.8125</v>
      </c>
      <c r="E26" s="86">
        <f>IF(E25="","",F25-F24)</f>
        <v>-45</v>
      </c>
      <c r="F26" s="85">
        <f>IF(E25="","",F25/F24)</f>
        <v>0.5</v>
      </c>
      <c r="G26" s="86">
        <f>IF(G25="","",H25-H24)</f>
        <v>-5</v>
      </c>
      <c r="H26" s="85">
        <f>IF(G25="","",H25/H24)</f>
        <v>0.96478873239436624</v>
      </c>
      <c r="I26" s="86">
        <f>IF(I25="","",J25-J24)</f>
        <v>-20</v>
      </c>
      <c r="J26" s="85">
        <f>IF(I25="","",J25/J24)</f>
        <v>0.92307692307692313</v>
      </c>
      <c r="K26" s="86">
        <f>IF(K25="","",L25-L24)</f>
        <v>-1</v>
      </c>
      <c r="L26" s="85">
        <f>IF(K25="","",L25/L24)</f>
        <v>0.99640287769784175</v>
      </c>
      <c r="M26" s="86">
        <f>IF(M25="","",N25-N24)</f>
        <v>-11</v>
      </c>
      <c r="N26" s="85">
        <f>IF(M25="","",N25/N24)</f>
        <v>0.967741935483871</v>
      </c>
      <c r="O26" s="86">
        <f>IF(O25="","",P25-P24)</f>
        <v>107</v>
      </c>
      <c r="P26" s="85">
        <f>IF(O25="","",P25/P24)</f>
        <v>1.2793733681462141</v>
      </c>
      <c r="Q26" s="86">
        <f>IF(Q25="","",R25-R24)</f>
        <v>100</v>
      </c>
      <c r="R26" s="85">
        <f>IF(Q25="","",R25/R24)</f>
        <v>1.242130750605327</v>
      </c>
      <c r="S26" s="86">
        <f>IF(S25="","",T25-T24)</f>
        <v>92</v>
      </c>
      <c r="T26" s="85">
        <f>IF(S25="","",T25/T24)</f>
        <v>1.2053571428571428</v>
      </c>
      <c r="U26" s="86">
        <f>IF(U25="","",V25-V24)</f>
        <v>148</v>
      </c>
      <c r="V26" s="85">
        <f>IF(U25="","",V25/V24)</f>
        <v>1.3083333333333333</v>
      </c>
      <c r="W26" s="86">
        <f>IF(W25="","",X25-X24)</f>
        <v>129</v>
      </c>
      <c r="X26" s="85">
        <f>IF(W25="","",X25/X24)</f>
        <v>1.2341197822141561</v>
      </c>
      <c r="Y26" s="86">
        <f>IF(Y25="","",Z25-Z24)</f>
        <v>125</v>
      </c>
      <c r="Z26" s="85">
        <f>IF(Y25="","",Z25/Z24)</f>
        <v>1.2100840336134453</v>
      </c>
      <c r="AA26" s="87">
        <f>AA25/AA24</f>
        <v>1.2100840336134453</v>
      </c>
      <c r="AB26" s="65"/>
    </row>
    <row r="27" spans="1:28" s="12" customFormat="1" ht="24" customHeight="1" x14ac:dyDescent="0.2">
      <c r="A27" s="64"/>
      <c r="B27" s="73"/>
      <c r="C27" s="91">
        <v>17</v>
      </c>
      <c r="D27" s="92">
        <v>17</v>
      </c>
      <c r="E27" s="93">
        <v>15</v>
      </c>
      <c r="F27" s="92">
        <v>32</v>
      </c>
      <c r="G27" s="93">
        <v>40</v>
      </c>
      <c r="H27" s="92">
        <v>72</v>
      </c>
      <c r="I27" s="93">
        <v>22</v>
      </c>
      <c r="J27" s="92">
        <v>94</v>
      </c>
      <c r="K27" s="93">
        <v>41</v>
      </c>
      <c r="L27" s="92">
        <v>135</v>
      </c>
      <c r="M27" s="93">
        <v>26</v>
      </c>
      <c r="N27" s="92">
        <v>161</v>
      </c>
      <c r="O27" s="93">
        <v>42</v>
      </c>
      <c r="P27" s="92">
        <v>203</v>
      </c>
      <c r="Q27" s="93">
        <v>12</v>
      </c>
      <c r="R27" s="92">
        <v>215</v>
      </c>
      <c r="S27" s="93">
        <v>15</v>
      </c>
      <c r="T27" s="92">
        <v>230</v>
      </c>
      <c r="U27" s="93">
        <v>52</v>
      </c>
      <c r="V27" s="92">
        <v>282</v>
      </c>
      <c r="W27" s="93">
        <v>28</v>
      </c>
      <c r="X27" s="92">
        <v>310</v>
      </c>
      <c r="Y27" s="93">
        <v>45</v>
      </c>
      <c r="Z27" s="94">
        <v>355</v>
      </c>
      <c r="AA27" s="95">
        <f>+Y27+W27+U27+S27+Q27+O27+M27+K27+I27+G27+E27+C27</f>
        <v>355</v>
      </c>
      <c r="AB27" s="65"/>
    </row>
    <row r="28" spans="1:28" s="12" customFormat="1" ht="24" customHeight="1" x14ac:dyDescent="0.2">
      <c r="A28" s="64"/>
      <c r="B28" s="78" t="s">
        <v>112</v>
      </c>
      <c r="C28" s="79">
        <f>'４・５ページ'!E11</f>
        <v>39</v>
      </c>
      <c r="D28" s="80">
        <f>C28</f>
        <v>39</v>
      </c>
      <c r="E28" s="81">
        <f>IF(('４・５ページ'!G11)="","",('４・５ページ'!G11))</f>
        <v>4</v>
      </c>
      <c r="F28" s="80">
        <f>IF(E28="","",E28+D28)</f>
        <v>43</v>
      </c>
      <c r="G28" s="81">
        <f>IF(('４・５ページ'!I11)="","",('４・５ページ'!I11))</f>
        <v>11</v>
      </c>
      <c r="H28" s="80">
        <f>IF(G28="","",G28+F28)</f>
        <v>54</v>
      </c>
      <c r="I28" s="81">
        <f>IF(('４・５ページ'!K11)="","",('４・５ページ'!K11))</f>
        <v>21</v>
      </c>
      <c r="J28" s="80">
        <f>IF(I28="","",I28+H28)</f>
        <v>75</v>
      </c>
      <c r="K28" s="81">
        <f>IF(('４・５ページ'!M11)="","",('４・５ページ'!M11))</f>
        <v>32</v>
      </c>
      <c r="L28" s="80">
        <f>IF(K28="","",K28+J28)</f>
        <v>107</v>
      </c>
      <c r="M28" s="81">
        <f>IF(('４・５ページ'!O11)="","",('４・５ページ'!O11))</f>
        <v>22</v>
      </c>
      <c r="N28" s="80">
        <f>IF(M28="","",M28+L28)</f>
        <v>129</v>
      </c>
      <c r="O28" s="81">
        <f>IF(('４・５ページ'!Q11)="","",('４・５ページ'!Q11))</f>
        <v>40</v>
      </c>
      <c r="P28" s="80">
        <f>IF(O28="","",O28+N28)</f>
        <v>169</v>
      </c>
      <c r="Q28" s="81">
        <f>IF(('４・５ページ'!S11)="","",('４・５ページ'!S11))</f>
        <v>10</v>
      </c>
      <c r="R28" s="80">
        <f>IF(Q28="","",Q28+P28)</f>
        <v>179</v>
      </c>
      <c r="S28" s="81">
        <f>IF(('４・５ページ'!U11)="","",('４・５ページ'!U11))</f>
        <v>17</v>
      </c>
      <c r="T28" s="80">
        <f>IF(S28="","",S28+R28)</f>
        <v>196</v>
      </c>
      <c r="U28" s="81">
        <f>IF(('４・５ページ'!W11)="","",('４・５ページ'!W11))</f>
        <v>13</v>
      </c>
      <c r="V28" s="80">
        <f>IF(U28="","",U28+T28)</f>
        <v>209</v>
      </c>
      <c r="W28" s="81">
        <f>IF(('４・５ページ'!Y11)="","",('４・５ページ'!Y11))</f>
        <v>40</v>
      </c>
      <c r="X28" s="80">
        <f>IF(W28="","",W28+V28)</f>
        <v>249</v>
      </c>
      <c r="Y28" s="81">
        <f>IF(('４・５ページ'!AA11)="","",('４・５ページ'!AA11))</f>
        <v>10</v>
      </c>
      <c r="Z28" s="80">
        <f>IF(Y28="","",Y28+X28)</f>
        <v>259</v>
      </c>
      <c r="AA28" s="82">
        <f>MAX(D28,F28,H28,J28,L28,N28,P28,R28,T28,V28,X28,Z28)</f>
        <v>259</v>
      </c>
      <c r="AB28" s="65"/>
    </row>
    <row r="29" spans="1:28" s="12" customFormat="1" ht="24" customHeight="1" thickBot="1" x14ac:dyDescent="0.25">
      <c r="A29" s="64"/>
      <c r="B29" s="83"/>
      <c r="C29" s="84">
        <f>D28-D27</f>
        <v>22</v>
      </c>
      <c r="D29" s="85">
        <f>D28/D27</f>
        <v>2.2941176470588234</v>
      </c>
      <c r="E29" s="86">
        <f>IF(E28="","",F28-F27)</f>
        <v>11</v>
      </c>
      <c r="F29" s="85">
        <f>IF(E28="","",F28/F27)</f>
        <v>1.34375</v>
      </c>
      <c r="G29" s="86">
        <f>IF(G28="","",H28-H27)</f>
        <v>-18</v>
      </c>
      <c r="H29" s="85">
        <f>IF(G28="","",H28/H27)</f>
        <v>0.75</v>
      </c>
      <c r="I29" s="86">
        <f>IF(I28="","",J28-J27)</f>
        <v>-19</v>
      </c>
      <c r="J29" s="85">
        <f>IF(I28="","",J28/J27)</f>
        <v>0.7978723404255319</v>
      </c>
      <c r="K29" s="86">
        <f>IF(K28="","",L28-L27)</f>
        <v>-28</v>
      </c>
      <c r="L29" s="85">
        <f>IF(K28="","",L28/L27)</f>
        <v>0.79259259259259263</v>
      </c>
      <c r="M29" s="86">
        <f>IF(M28="","",N28-N27)</f>
        <v>-32</v>
      </c>
      <c r="N29" s="85">
        <f>IF(M28="","",N28/N27)</f>
        <v>0.80124223602484468</v>
      </c>
      <c r="O29" s="86">
        <f>IF(O28="","",P28-P27)</f>
        <v>-34</v>
      </c>
      <c r="P29" s="85">
        <f>IF(O28="","",P28/P27)</f>
        <v>0.83251231527093594</v>
      </c>
      <c r="Q29" s="86">
        <f>IF(Q28="","",R28-R27)</f>
        <v>-36</v>
      </c>
      <c r="R29" s="85">
        <f>IF(Q28="","",R28/R27)</f>
        <v>0.83255813953488367</v>
      </c>
      <c r="S29" s="86">
        <f>IF(S28="","",T28-T27)</f>
        <v>-34</v>
      </c>
      <c r="T29" s="85">
        <f>IF(S28="","",T28/T27)</f>
        <v>0.85217391304347823</v>
      </c>
      <c r="U29" s="86">
        <f>IF(U28="","",V28-V27)</f>
        <v>-73</v>
      </c>
      <c r="V29" s="85">
        <f>IF(U28="","",V28/V27)</f>
        <v>0.74113475177304966</v>
      </c>
      <c r="W29" s="86">
        <f>IF(W28="","",X28-X27)</f>
        <v>-61</v>
      </c>
      <c r="X29" s="85">
        <f>IF(W28="","",X28/X27)</f>
        <v>0.8032258064516129</v>
      </c>
      <c r="Y29" s="86">
        <f>IF(Y28="","",Z28-Z27)</f>
        <v>-96</v>
      </c>
      <c r="Z29" s="85">
        <f>IF(Y28="","",Z28/Z27)</f>
        <v>0.72957746478873242</v>
      </c>
      <c r="AA29" s="87">
        <f>AA28/AA27</f>
        <v>0.72957746478873242</v>
      </c>
      <c r="AB29" s="65"/>
    </row>
    <row r="30" spans="1:28" s="12" customFormat="1" ht="24" customHeight="1" x14ac:dyDescent="0.2">
      <c r="A30" s="64"/>
      <c r="B30" s="73"/>
      <c r="C30" s="91">
        <v>14</v>
      </c>
      <c r="D30" s="92">
        <v>14</v>
      </c>
      <c r="E30" s="93">
        <v>2</v>
      </c>
      <c r="F30" s="92">
        <v>16</v>
      </c>
      <c r="G30" s="93">
        <v>13</v>
      </c>
      <c r="H30" s="92">
        <v>29</v>
      </c>
      <c r="I30" s="93">
        <v>18</v>
      </c>
      <c r="J30" s="92">
        <v>47</v>
      </c>
      <c r="K30" s="93">
        <v>8</v>
      </c>
      <c r="L30" s="92">
        <v>55</v>
      </c>
      <c r="M30" s="93">
        <v>14</v>
      </c>
      <c r="N30" s="92">
        <v>69</v>
      </c>
      <c r="O30" s="93">
        <v>20</v>
      </c>
      <c r="P30" s="92">
        <v>89</v>
      </c>
      <c r="Q30" s="93">
        <v>28</v>
      </c>
      <c r="R30" s="92">
        <v>117</v>
      </c>
      <c r="S30" s="93">
        <v>19</v>
      </c>
      <c r="T30" s="92">
        <v>136</v>
      </c>
      <c r="U30" s="93">
        <v>27</v>
      </c>
      <c r="V30" s="92">
        <v>163</v>
      </c>
      <c r="W30" s="93">
        <v>23</v>
      </c>
      <c r="X30" s="92">
        <v>186</v>
      </c>
      <c r="Y30" s="93">
        <v>38</v>
      </c>
      <c r="Z30" s="94">
        <v>224</v>
      </c>
      <c r="AA30" s="95">
        <f>+Y30+W30+U30+S30+Q30+O30+M30+K30+I30+G30+E30+C30</f>
        <v>224</v>
      </c>
      <c r="AB30" s="65"/>
    </row>
    <row r="31" spans="1:28" s="12" customFormat="1" ht="24" customHeight="1" x14ac:dyDescent="0.2">
      <c r="A31" s="64"/>
      <c r="B31" s="78" t="s">
        <v>113</v>
      </c>
      <c r="C31" s="79">
        <f>'４・５ページ'!E12</f>
        <v>3</v>
      </c>
      <c r="D31" s="80">
        <f>C31</f>
        <v>3</v>
      </c>
      <c r="E31" s="81">
        <f>IF(('４・５ページ'!G12)="","",('４・５ページ'!G12))</f>
        <v>18</v>
      </c>
      <c r="F31" s="80">
        <f>IF(E31="","",E31+D31)</f>
        <v>21</v>
      </c>
      <c r="G31" s="81">
        <f>IF(('４・５ページ'!I12)="","",('４・５ページ'!I12))</f>
        <v>31</v>
      </c>
      <c r="H31" s="80">
        <f>IF(G31="","",G31+F31)</f>
        <v>52</v>
      </c>
      <c r="I31" s="81">
        <f>IF(('４・５ページ'!K12)="","",('４・５ページ'!K12))</f>
        <v>15</v>
      </c>
      <c r="J31" s="80">
        <f>IF(I31="","",I31+H31)</f>
        <v>67</v>
      </c>
      <c r="K31" s="81">
        <f>IF(('４・５ページ'!M12)="","",('４・５ページ'!M12))</f>
        <v>9</v>
      </c>
      <c r="L31" s="80">
        <f>IF(K31="","",K31+J31)</f>
        <v>76</v>
      </c>
      <c r="M31" s="81">
        <f>IF(('４・５ページ'!O12)="","",('４・５ページ'!O12))</f>
        <v>29</v>
      </c>
      <c r="N31" s="80">
        <f>IF(M31="","",M31+L31)</f>
        <v>105</v>
      </c>
      <c r="O31" s="81">
        <f>IF(('４・５ページ'!Q12)="","",('４・５ページ'!Q12))</f>
        <v>8</v>
      </c>
      <c r="P31" s="80">
        <f>IF(O31="","",O31+N31)</f>
        <v>113</v>
      </c>
      <c r="Q31" s="81">
        <f>IF(('４・５ページ'!S12)="","",('４・５ページ'!S12))</f>
        <v>22</v>
      </c>
      <c r="R31" s="80">
        <f>IF(Q31="","",Q31+P31)</f>
        <v>135</v>
      </c>
      <c r="S31" s="81">
        <f>IF(('４・５ページ'!U12)="","",('４・５ページ'!U12))</f>
        <v>11</v>
      </c>
      <c r="T31" s="80">
        <f>IF(S31="","",S31+R31)</f>
        <v>146</v>
      </c>
      <c r="U31" s="81">
        <f>IF(('４・５ページ'!W12)="","",('４・５ページ'!W12))</f>
        <v>45</v>
      </c>
      <c r="V31" s="80">
        <f>IF(U31="","",U31+T31)</f>
        <v>191</v>
      </c>
      <c r="W31" s="81">
        <f>IF(('４・５ページ'!Y12)="","",('４・５ページ'!Y12))</f>
        <v>12</v>
      </c>
      <c r="X31" s="80">
        <f>IF(W31="","",W31+V31)</f>
        <v>203</v>
      </c>
      <c r="Y31" s="81">
        <f>IF(('４・５ページ'!AA12)="","",('４・５ページ'!AA12))</f>
        <v>38</v>
      </c>
      <c r="Z31" s="80">
        <f>IF(Y31="","",Y31+X31)</f>
        <v>241</v>
      </c>
      <c r="AA31" s="82">
        <f>MAX(D31,F31,H31,J31,L31,N31,P31,R31,T31,V31,X31,Z31)</f>
        <v>241</v>
      </c>
      <c r="AB31" s="65"/>
    </row>
    <row r="32" spans="1:28" s="12" customFormat="1" ht="24" customHeight="1" thickBot="1" x14ac:dyDescent="0.25">
      <c r="A32" s="64"/>
      <c r="B32" s="83"/>
      <c r="C32" s="103">
        <f>D31-D30</f>
        <v>-11</v>
      </c>
      <c r="D32" s="104">
        <f>D31/D30</f>
        <v>0.21428571428571427</v>
      </c>
      <c r="E32" s="105">
        <f>IF(E31="","",F31-F30)</f>
        <v>5</v>
      </c>
      <c r="F32" s="106">
        <f>IF(E31="","",F31/F30)</f>
        <v>1.3125</v>
      </c>
      <c r="G32" s="86">
        <f>IF(G31="","",H31-H30)</f>
        <v>23</v>
      </c>
      <c r="H32" s="85">
        <f>IF(G31="","",H31/H30)</f>
        <v>1.7931034482758621</v>
      </c>
      <c r="I32" s="86">
        <f>IF(I31="","",J31-J30)</f>
        <v>20</v>
      </c>
      <c r="J32" s="85">
        <f>IF(I31="","",J31/J30)</f>
        <v>1.425531914893617</v>
      </c>
      <c r="K32" s="86">
        <f>IF(K31="","",L31-L30)</f>
        <v>21</v>
      </c>
      <c r="L32" s="85">
        <f>IF(K31="","",L31/L30)</f>
        <v>1.3818181818181818</v>
      </c>
      <c r="M32" s="86">
        <f>IF(M31="","",N31-N30)</f>
        <v>36</v>
      </c>
      <c r="N32" s="85">
        <f>IF(M31="","",N31/N30)</f>
        <v>1.5217391304347827</v>
      </c>
      <c r="O32" s="86">
        <f>IF(O31="","",P31-P30)</f>
        <v>24</v>
      </c>
      <c r="P32" s="85">
        <f>IF(O31="","",P31/P30)</f>
        <v>1.2696629213483146</v>
      </c>
      <c r="Q32" s="86">
        <f>IF(Q31="","",R31-R30)</f>
        <v>18</v>
      </c>
      <c r="R32" s="85">
        <f>IF(Q31="","",R31/R30)</f>
        <v>1.1538461538461537</v>
      </c>
      <c r="S32" s="86">
        <f>IF(S31="","",T31-T30)</f>
        <v>10</v>
      </c>
      <c r="T32" s="85">
        <f>IF(S31="","",T31/T30)</f>
        <v>1.0735294117647058</v>
      </c>
      <c r="U32" s="86">
        <f>IF(U31="","",V31-V30)</f>
        <v>28</v>
      </c>
      <c r="V32" s="85">
        <f>IF(U31="","",V31/V30)</f>
        <v>1.1717791411042944</v>
      </c>
      <c r="W32" s="86">
        <f>IF(W31="","",X31-X30)</f>
        <v>17</v>
      </c>
      <c r="X32" s="85">
        <f>IF(W31="","",X31/X30)</f>
        <v>1.0913978494623655</v>
      </c>
      <c r="Y32" s="86">
        <f>IF(Y31="","",Z31-Z30)</f>
        <v>17</v>
      </c>
      <c r="Z32" s="85">
        <f>IF(Y31="","",Z31/Z30)</f>
        <v>1.0758928571428572</v>
      </c>
      <c r="AA32" s="87">
        <f>AA31/AA30</f>
        <v>1.0758928571428572</v>
      </c>
      <c r="AB32" s="65"/>
    </row>
    <row r="33" spans="1:28" s="12" customFormat="1" ht="24" customHeight="1" x14ac:dyDescent="0.2">
      <c r="A33" s="64"/>
      <c r="B33" s="73"/>
      <c r="C33" s="107">
        <v>63</v>
      </c>
      <c r="D33" s="108">
        <v>63</v>
      </c>
      <c r="E33" s="109">
        <v>77</v>
      </c>
      <c r="F33" s="110">
        <v>140</v>
      </c>
      <c r="G33" s="109">
        <v>32</v>
      </c>
      <c r="H33" s="108">
        <v>172</v>
      </c>
      <c r="I33" s="109">
        <v>53</v>
      </c>
      <c r="J33" s="108">
        <v>225</v>
      </c>
      <c r="K33" s="109">
        <v>30</v>
      </c>
      <c r="L33" s="108">
        <v>255</v>
      </c>
      <c r="M33" s="109">
        <v>71</v>
      </c>
      <c r="N33" s="108">
        <v>326</v>
      </c>
      <c r="O33" s="109">
        <v>122</v>
      </c>
      <c r="P33" s="108">
        <v>448</v>
      </c>
      <c r="Q33" s="109">
        <v>115</v>
      </c>
      <c r="R33" s="108">
        <v>563</v>
      </c>
      <c r="S33" s="109">
        <v>129</v>
      </c>
      <c r="T33" s="108">
        <v>692</v>
      </c>
      <c r="U33" s="109">
        <v>87</v>
      </c>
      <c r="V33" s="108">
        <v>779</v>
      </c>
      <c r="W33" s="109">
        <v>77</v>
      </c>
      <c r="X33" s="108">
        <v>856</v>
      </c>
      <c r="Y33" s="109">
        <v>93</v>
      </c>
      <c r="Z33" s="110">
        <v>949</v>
      </c>
      <c r="AA33" s="95">
        <f>+Y33+W33+U33+S33+Q33+O33+M33+K33+I33+G33+E33+C33</f>
        <v>949</v>
      </c>
      <c r="AB33" s="65"/>
    </row>
    <row r="34" spans="1:28" s="12" customFormat="1" ht="24" customHeight="1" x14ac:dyDescent="0.2">
      <c r="A34" s="64"/>
      <c r="B34" s="78" t="s">
        <v>114</v>
      </c>
      <c r="C34" s="111">
        <f>'４・５ページ'!E13</f>
        <v>34</v>
      </c>
      <c r="D34" s="80">
        <f>C34</f>
        <v>34</v>
      </c>
      <c r="E34" s="81">
        <f>IF(('４・５ページ'!G13)="","",('４・５ページ'!G13))</f>
        <v>83</v>
      </c>
      <c r="F34" s="112">
        <f>IF(E34="","",E34+D34)</f>
        <v>117</v>
      </c>
      <c r="G34" s="81">
        <f>IF(('４・５ページ'!I13)="","",('４・５ページ'!I13))</f>
        <v>78</v>
      </c>
      <c r="H34" s="80">
        <f>IF(G34="","",G34+F34)</f>
        <v>195</v>
      </c>
      <c r="I34" s="81">
        <f>IF(('４・５ページ'!K13)="","",('４・５ページ'!K13))</f>
        <v>71</v>
      </c>
      <c r="J34" s="80">
        <f>IF(I34="","",I34+H34)</f>
        <v>266</v>
      </c>
      <c r="K34" s="81">
        <f>IF(('４・５ページ'!M13)="","",('４・５ページ'!M13))</f>
        <v>77</v>
      </c>
      <c r="L34" s="80">
        <f>IF(K34="","",K34+J34)</f>
        <v>343</v>
      </c>
      <c r="M34" s="81">
        <f>IF(('４・５ページ'!O13)="","",('４・５ページ'!O13))</f>
        <v>98</v>
      </c>
      <c r="N34" s="80">
        <f>IF(M34="","",M34+L34)</f>
        <v>441</v>
      </c>
      <c r="O34" s="81">
        <f>IF(('４・５ページ'!Q13)="","",('４・５ページ'!Q13))</f>
        <v>141</v>
      </c>
      <c r="P34" s="80">
        <f>IF(O34="","",O34+N34)</f>
        <v>582</v>
      </c>
      <c r="Q34" s="81">
        <f>IF(('４・５ページ'!S13)="","",('４・５ページ'!S13))</f>
        <v>70</v>
      </c>
      <c r="R34" s="80">
        <f>IF(Q34="","",Q34+P34)</f>
        <v>652</v>
      </c>
      <c r="S34" s="81">
        <f>IF(('４・５ページ'!U13)="","",('４・５ページ'!U13))</f>
        <v>69</v>
      </c>
      <c r="T34" s="80">
        <f>IF(S34="","",S34+R34)</f>
        <v>721</v>
      </c>
      <c r="U34" s="81">
        <f>IF(('４・５ページ'!W13)="","",('４・５ページ'!W13))</f>
        <v>123</v>
      </c>
      <c r="V34" s="80">
        <f>IF(U34="","",U34+T34)</f>
        <v>844</v>
      </c>
      <c r="W34" s="81">
        <f>IF(('４・５ページ'!Y13)="","",('４・５ページ'!Y13))</f>
        <v>74</v>
      </c>
      <c r="X34" s="80">
        <f>IF(W34="","",W34+V34)</f>
        <v>918</v>
      </c>
      <c r="Y34" s="81">
        <f>IF(('４・５ページ'!AA13)="","",('４・５ページ'!AA13))</f>
        <v>111</v>
      </c>
      <c r="Z34" s="80">
        <f>IF(Y34="","",Y34+X34)</f>
        <v>1029</v>
      </c>
      <c r="AA34" s="82">
        <f>MAX(D34,F34,H34,J34,L34,N34,P34,R34,T34,V34,X34,Z34)</f>
        <v>1029</v>
      </c>
      <c r="AB34" s="65"/>
    </row>
    <row r="35" spans="1:28" s="12" customFormat="1" ht="24" customHeight="1" thickBot="1" x14ac:dyDescent="0.25">
      <c r="A35" s="64"/>
      <c r="B35" s="83"/>
      <c r="C35" s="113">
        <f>D34-D33</f>
        <v>-29</v>
      </c>
      <c r="D35" s="85">
        <f>D34/D33</f>
        <v>0.53968253968253965</v>
      </c>
      <c r="E35" s="86">
        <f>IF(E34="","",F34-F33)</f>
        <v>-23</v>
      </c>
      <c r="F35" s="114">
        <f>IF(E34="","",F34/F33)</f>
        <v>0.83571428571428574</v>
      </c>
      <c r="G35" s="86">
        <f>IF(G34="","",H34-H33)</f>
        <v>23</v>
      </c>
      <c r="H35" s="85">
        <f>IF(G34="","",H34/H33)</f>
        <v>1.1337209302325582</v>
      </c>
      <c r="I35" s="86">
        <f>IF(I34="","",J34-J33)</f>
        <v>41</v>
      </c>
      <c r="J35" s="85">
        <f>IF(I34="","",J34/J33)</f>
        <v>1.1822222222222223</v>
      </c>
      <c r="K35" s="86">
        <f>IF(K34="","",L34-L33)</f>
        <v>88</v>
      </c>
      <c r="L35" s="85">
        <f>IF(K34="","",L34/L33)</f>
        <v>1.3450980392156864</v>
      </c>
      <c r="M35" s="86">
        <f>IF(M34="","",N34-N33)</f>
        <v>115</v>
      </c>
      <c r="N35" s="85">
        <f>IF(M34="","",N34/N33)</f>
        <v>1.352760736196319</v>
      </c>
      <c r="O35" s="86">
        <f>IF(O34="","",P34-P33)</f>
        <v>134</v>
      </c>
      <c r="P35" s="85">
        <f>IF(O34="","",P34/P33)</f>
        <v>1.2991071428571428</v>
      </c>
      <c r="Q35" s="86">
        <f>IF(Q34="","",R34-R33)</f>
        <v>89</v>
      </c>
      <c r="R35" s="85">
        <f>IF(Q34="","",R34/R33)</f>
        <v>1.1580817051509769</v>
      </c>
      <c r="S35" s="86">
        <f>IF(S34="","",T34-T33)</f>
        <v>29</v>
      </c>
      <c r="T35" s="85">
        <f>IF(S34="","",T34/T33)</f>
        <v>1.0419075144508672</v>
      </c>
      <c r="U35" s="86">
        <f>IF(U34="","",V34-V33)</f>
        <v>65</v>
      </c>
      <c r="V35" s="85">
        <f>IF(U34="","",V34/V33)</f>
        <v>1.0834403080872914</v>
      </c>
      <c r="W35" s="86">
        <f>IF(W34="","",X34-X33)</f>
        <v>62</v>
      </c>
      <c r="X35" s="85">
        <f>IF(W34="","",X34/X33)</f>
        <v>1.0724299065420562</v>
      </c>
      <c r="Y35" s="86">
        <f>IF(Y34="","",Z34-Z33)</f>
        <v>80</v>
      </c>
      <c r="Z35" s="85">
        <f>IF(Y34="","",Z34/Z33)</f>
        <v>1.0842992623814542</v>
      </c>
      <c r="AA35" s="87">
        <f>AA34/AA33</f>
        <v>1.0842992623814542</v>
      </c>
      <c r="AB35" s="65"/>
    </row>
    <row r="36" spans="1:28" s="12" customFormat="1" ht="24" customHeight="1" x14ac:dyDescent="0.2">
      <c r="A36" s="64"/>
      <c r="B36" s="73"/>
      <c r="C36" s="91">
        <v>29</v>
      </c>
      <c r="D36" s="92">
        <v>29</v>
      </c>
      <c r="E36" s="93">
        <v>12</v>
      </c>
      <c r="F36" s="92">
        <v>41</v>
      </c>
      <c r="G36" s="93">
        <v>12</v>
      </c>
      <c r="H36" s="92">
        <v>53</v>
      </c>
      <c r="I36" s="93">
        <v>12</v>
      </c>
      <c r="J36" s="92">
        <v>65</v>
      </c>
      <c r="K36" s="93">
        <v>34</v>
      </c>
      <c r="L36" s="92">
        <v>99</v>
      </c>
      <c r="M36" s="93">
        <v>24</v>
      </c>
      <c r="N36" s="92">
        <v>123</v>
      </c>
      <c r="O36" s="93">
        <v>29</v>
      </c>
      <c r="P36" s="92">
        <v>152</v>
      </c>
      <c r="Q36" s="93">
        <v>16</v>
      </c>
      <c r="R36" s="92">
        <v>168</v>
      </c>
      <c r="S36" s="93">
        <v>8</v>
      </c>
      <c r="T36" s="92">
        <v>176</v>
      </c>
      <c r="U36" s="93">
        <v>57</v>
      </c>
      <c r="V36" s="92">
        <v>233</v>
      </c>
      <c r="W36" s="93">
        <v>43</v>
      </c>
      <c r="X36" s="92">
        <v>276</v>
      </c>
      <c r="Y36" s="93">
        <v>21</v>
      </c>
      <c r="Z36" s="94">
        <v>297</v>
      </c>
      <c r="AA36" s="95">
        <f>+Y36+W36+U36+S36+Q36+O36+M36+K36+I36+G36+E36+C36</f>
        <v>297</v>
      </c>
      <c r="AB36" s="65"/>
    </row>
    <row r="37" spans="1:28" s="12" customFormat="1" ht="24" customHeight="1" x14ac:dyDescent="0.2">
      <c r="A37" s="64"/>
      <c r="B37" s="78" t="s">
        <v>115</v>
      </c>
      <c r="C37" s="111">
        <f>'４・５ページ'!E14</f>
        <v>19</v>
      </c>
      <c r="D37" s="80">
        <f>C37</f>
        <v>19</v>
      </c>
      <c r="E37" s="81">
        <f>IF(('４・５ページ'!G14)="","",('４・５ページ'!G14))</f>
        <v>12</v>
      </c>
      <c r="F37" s="80">
        <f>IF(E37="","",E37+D37)</f>
        <v>31</v>
      </c>
      <c r="G37" s="81">
        <f>IF(('４・５ページ'!I14)="","",('４・５ページ'!I14))</f>
        <v>35</v>
      </c>
      <c r="H37" s="80">
        <f>IF(G37="","",G37+F37)</f>
        <v>66</v>
      </c>
      <c r="I37" s="81">
        <f>IF(('４・５ページ'!K14)="","",('４・５ページ'!K14))</f>
        <v>18</v>
      </c>
      <c r="J37" s="80">
        <f>IF(I37="","",I37+H37)</f>
        <v>84</v>
      </c>
      <c r="K37" s="81">
        <f>IF(('４・５ページ'!M14)="","",('４・５ページ'!M14))</f>
        <v>45</v>
      </c>
      <c r="L37" s="80">
        <f>IF(K37="","",K37+J37)</f>
        <v>129</v>
      </c>
      <c r="M37" s="81">
        <f>IF(('４・５ページ'!O14)="","",('４・５ページ'!O14))</f>
        <v>25</v>
      </c>
      <c r="N37" s="80">
        <f>IF(M37="","",M37+L37)</f>
        <v>154</v>
      </c>
      <c r="O37" s="81">
        <f>IF(('４・５ページ'!Q14)="","",('４・５ページ'!Q14))</f>
        <v>17</v>
      </c>
      <c r="P37" s="80">
        <f>IF(O37="","",O37+N37)</f>
        <v>171</v>
      </c>
      <c r="Q37" s="81">
        <f>IF(('４・５ページ'!S14)="","",('４・５ページ'!S14))</f>
        <v>17</v>
      </c>
      <c r="R37" s="80">
        <f>IF(Q37="","",Q37+P37)</f>
        <v>188</v>
      </c>
      <c r="S37" s="81">
        <f>IF(('４・５ページ'!U14)="","",('４・５ページ'!U14))</f>
        <v>24</v>
      </c>
      <c r="T37" s="80">
        <f>IF(S37="","",S37+R37)</f>
        <v>212</v>
      </c>
      <c r="U37" s="81">
        <f>IF(('４・５ページ'!W14)="","",('４・５ページ'!W14))</f>
        <v>28</v>
      </c>
      <c r="V37" s="80">
        <f>IF(U37="","",U37+T37)</f>
        <v>240</v>
      </c>
      <c r="W37" s="81">
        <f>IF(('４・５ページ'!Y14)="","",('４・５ページ'!Y14))</f>
        <v>23</v>
      </c>
      <c r="X37" s="80">
        <f>IF(W37="","",W37+V37)</f>
        <v>263</v>
      </c>
      <c r="Y37" s="81">
        <f>IF(('４・５ページ'!AA14)="","",('４・５ページ'!AA14))</f>
        <v>9</v>
      </c>
      <c r="Z37" s="80">
        <f>IF(Y37="","",Y37+X37)</f>
        <v>272</v>
      </c>
      <c r="AA37" s="82">
        <f>MAX(D37,F37,H37,J37,L37,N37,P37,R37,T37,V37,X37,Z37)</f>
        <v>272</v>
      </c>
      <c r="AB37" s="65"/>
    </row>
    <row r="38" spans="1:28" s="12" customFormat="1" ht="24" customHeight="1" thickBot="1" x14ac:dyDescent="0.25">
      <c r="A38" s="64"/>
      <c r="B38" s="83"/>
      <c r="C38" s="113">
        <f>D37-D36</f>
        <v>-10</v>
      </c>
      <c r="D38" s="85">
        <f>D37/D36</f>
        <v>0.65517241379310343</v>
      </c>
      <c r="E38" s="86">
        <f>IF(E37="","",F37-F36)</f>
        <v>-10</v>
      </c>
      <c r="F38" s="114">
        <f>IF(E37="","",F37/F36)</f>
        <v>0.75609756097560976</v>
      </c>
      <c r="G38" s="86">
        <f>IF(G37="","",H37-H36)</f>
        <v>13</v>
      </c>
      <c r="H38" s="85">
        <f>IF(G37="","",H37/H36)</f>
        <v>1.2452830188679245</v>
      </c>
      <c r="I38" s="86">
        <f>IF(I37="","",J37-J36)</f>
        <v>19</v>
      </c>
      <c r="J38" s="85">
        <f>IF(I37="","",J37/J36)</f>
        <v>1.2923076923076924</v>
      </c>
      <c r="K38" s="86">
        <f>IF(K37="","",L37-L36)</f>
        <v>30</v>
      </c>
      <c r="L38" s="85">
        <f>IF(K37="","",L37/L36)</f>
        <v>1.303030303030303</v>
      </c>
      <c r="M38" s="86">
        <f>IF(M37="","",N37-N36)</f>
        <v>31</v>
      </c>
      <c r="N38" s="85">
        <f>IF(M37="","",N37/N36)</f>
        <v>1.2520325203252032</v>
      </c>
      <c r="O38" s="86">
        <f>IF(O37="","",P37-P36)</f>
        <v>19</v>
      </c>
      <c r="P38" s="85">
        <f>IF(O37="","",P37/P36)</f>
        <v>1.125</v>
      </c>
      <c r="Q38" s="86">
        <f>IF(Q37="","",R37-R36)</f>
        <v>20</v>
      </c>
      <c r="R38" s="85">
        <f>IF(Q37="","",R37/R36)</f>
        <v>1.1190476190476191</v>
      </c>
      <c r="S38" s="86">
        <f>IF(S37="","",T37-T36)</f>
        <v>36</v>
      </c>
      <c r="T38" s="85">
        <f>IF(S37="","",T37/T36)</f>
        <v>1.2045454545454546</v>
      </c>
      <c r="U38" s="86">
        <f>IF(U37="","",V37-V36)</f>
        <v>7</v>
      </c>
      <c r="V38" s="85">
        <f>IF(U37="","",V37/V36)</f>
        <v>1.0300429184549356</v>
      </c>
      <c r="W38" s="86">
        <f>IF(W37="","",X37-X36)</f>
        <v>-13</v>
      </c>
      <c r="X38" s="85">
        <f>IF(W37="","",X37/X36)</f>
        <v>0.95289855072463769</v>
      </c>
      <c r="Y38" s="86">
        <f>IF(Y37="","",Z37-Z36)</f>
        <v>-25</v>
      </c>
      <c r="Z38" s="85">
        <f>IF(Y37="","",Z37/Z36)</f>
        <v>0.91582491582491588</v>
      </c>
      <c r="AA38" s="87">
        <f>AA37/AA36</f>
        <v>0.91582491582491588</v>
      </c>
      <c r="AB38" s="65"/>
    </row>
    <row r="39" spans="1:28" s="12" customFormat="1" ht="24" customHeight="1" x14ac:dyDescent="0.2">
      <c r="A39" s="64"/>
      <c r="B39" s="73"/>
      <c r="C39" s="91">
        <v>27</v>
      </c>
      <c r="D39" s="92">
        <v>27</v>
      </c>
      <c r="E39" s="93">
        <v>5</v>
      </c>
      <c r="F39" s="94">
        <v>32</v>
      </c>
      <c r="G39" s="93">
        <v>14</v>
      </c>
      <c r="H39" s="92">
        <v>46</v>
      </c>
      <c r="I39" s="93">
        <v>16</v>
      </c>
      <c r="J39" s="92">
        <v>62</v>
      </c>
      <c r="K39" s="93">
        <v>20</v>
      </c>
      <c r="L39" s="92">
        <v>82</v>
      </c>
      <c r="M39" s="93">
        <v>22</v>
      </c>
      <c r="N39" s="92">
        <v>104</v>
      </c>
      <c r="O39" s="93">
        <v>9</v>
      </c>
      <c r="P39" s="92">
        <v>113</v>
      </c>
      <c r="Q39" s="93">
        <v>16</v>
      </c>
      <c r="R39" s="92">
        <v>129</v>
      </c>
      <c r="S39" s="93">
        <v>8</v>
      </c>
      <c r="T39" s="92">
        <v>137</v>
      </c>
      <c r="U39" s="93">
        <v>17</v>
      </c>
      <c r="V39" s="92">
        <v>154</v>
      </c>
      <c r="W39" s="93">
        <v>74</v>
      </c>
      <c r="X39" s="92">
        <v>228</v>
      </c>
      <c r="Y39" s="93">
        <v>21</v>
      </c>
      <c r="Z39" s="94">
        <v>249</v>
      </c>
      <c r="AA39" s="95">
        <f>+Y39+W39+U39+S39+Q39+O39+M39+K39+I39+G39+E39+C39</f>
        <v>249</v>
      </c>
      <c r="AB39" s="65"/>
    </row>
    <row r="40" spans="1:28" s="12" customFormat="1" ht="24" customHeight="1" x14ac:dyDescent="0.2">
      <c r="A40" s="64"/>
      <c r="B40" s="78" t="s">
        <v>116</v>
      </c>
      <c r="C40" s="111">
        <f>'４・５ページ'!E15</f>
        <v>10</v>
      </c>
      <c r="D40" s="80">
        <f>C40</f>
        <v>10</v>
      </c>
      <c r="E40" s="81">
        <f>IF(('４・５ページ'!G15)="","",('４・５ページ'!G15))</f>
        <v>5</v>
      </c>
      <c r="F40" s="112">
        <f>IF(E40="","",E40+D40)</f>
        <v>15</v>
      </c>
      <c r="G40" s="81">
        <f>IF(('４・５ページ'!I15)="","",('４・５ページ'!I15))</f>
        <v>24</v>
      </c>
      <c r="H40" s="80">
        <f>IF(G40="","",G40+F40)</f>
        <v>39</v>
      </c>
      <c r="I40" s="81">
        <f>IF(('４・５ページ'!K15)="","",('４・５ページ'!K15))</f>
        <v>21</v>
      </c>
      <c r="J40" s="80">
        <f>IF(I40="","",I40+H40)</f>
        <v>60</v>
      </c>
      <c r="K40" s="81">
        <f>IF(('４・５ページ'!M15)="","",('４・５ページ'!M15))</f>
        <v>19</v>
      </c>
      <c r="L40" s="80">
        <f>IF(K40="","",K40+J40)</f>
        <v>79</v>
      </c>
      <c r="M40" s="81">
        <f>IF(('４・５ページ'!O15)="","",('４・５ページ'!O15))</f>
        <v>10</v>
      </c>
      <c r="N40" s="80">
        <f>IF(M40="","",M40+L40)</f>
        <v>89</v>
      </c>
      <c r="O40" s="81">
        <f>IF(('４・５ページ'!Q15)="","",('４・５ページ'!Q15))</f>
        <v>26</v>
      </c>
      <c r="P40" s="80">
        <f>IF(O40="","",O40+N40)</f>
        <v>115</v>
      </c>
      <c r="Q40" s="81">
        <f>IF(('４・５ページ'!S15)="","",('４・５ページ'!S15))</f>
        <v>5</v>
      </c>
      <c r="R40" s="80">
        <f>IF(Q40="","",Q40+P40)</f>
        <v>120</v>
      </c>
      <c r="S40" s="81">
        <f>IF(('４・５ページ'!U15)="","",('４・５ページ'!U15))</f>
        <v>9</v>
      </c>
      <c r="T40" s="80">
        <f>IF(S40="","",S40+R40)</f>
        <v>129</v>
      </c>
      <c r="U40" s="81">
        <f>IF(('４・５ページ'!W15)="","",('４・５ページ'!W15))</f>
        <v>13</v>
      </c>
      <c r="V40" s="80">
        <f>IF(U40="","",U40+T40)</f>
        <v>142</v>
      </c>
      <c r="W40" s="81">
        <f>IF(('４・５ページ'!Y15)="","",('４・５ページ'!Y15))</f>
        <v>35</v>
      </c>
      <c r="X40" s="80">
        <f>IF(W40="","",W40+V40)</f>
        <v>177</v>
      </c>
      <c r="Y40" s="81">
        <f>IF(('４・５ページ'!AA15)="","",('４・５ページ'!AA15))</f>
        <v>16</v>
      </c>
      <c r="Z40" s="80">
        <f>IF(Y40="","",Y40+X40)</f>
        <v>193</v>
      </c>
      <c r="AA40" s="82">
        <f>MAX(D40,F40,H40,J40,L40,N40,P40,R40,T40,V40,X40,Z40)</f>
        <v>193</v>
      </c>
      <c r="AB40" s="65"/>
    </row>
    <row r="41" spans="1:28" s="12" customFormat="1" ht="24" customHeight="1" thickBot="1" x14ac:dyDescent="0.25">
      <c r="A41" s="64"/>
      <c r="B41" s="83"/>
      <c r="C41" s="113">
        <f>D40-D39</f>
        <v>-17</v>
      </c>
      <c r="D41" s="85">
        <f>D40/D39</f>
        <v>0.37037037037037035</v>
      </c>
      <c r="E41" s="86">
        <f>IF(E40="","",F40-F39)</f>
        <v>-17</v>
      </c>
      <c r="F41" s="114">
        <f>IF(E40="","",F40/F39)</f>
        <v>0.46875</v>
      </c>
      <c r="G41" s="86">
        <f>IF(G40="","",H40-H39)</f>
        <v>-7</v>
      </c>
      <c r="H41" s="85">
        <f>IF(G40="","",H40/H39)</f>
        <v>0.84782608695652173</v>
      </c>
      <c r="I41" s="86">
        <f>IF(I40="","",J40-J39)</f>
        <v>-2</v>
      </c>
      <c r="J41" s="85">
        <f>IF(I40="","",J40/J39)</f>
        <v>0.967741935483871</v>
      </c>
      <c r="K41" s="86">
        <f>IF(K40="","",L40-L39)</f>
        <v>-3</v>
      </c>
      <c r="L41" s="85">
        <f>IF(K40="","",L40/L39)</f>
        <v>0.96341463414634143</v>
      </c>
      <c r="M41" s="86">
        <f>IF(M40="","",N40-N39)</f>
        <v>-15</v>
      </c>
      <c r="N41" s="85">
        <f>IF(M40="","",N40/N39)</f>
        <v>0.85576923076923073</v>
      </c>
      <c r="O41" s="86">
        <f>IF(O40="","",P40-P39)</f>
        <v>2</v>
      </c>
      <c r="P41" s="85">
        <f>IF(O40="","",P40/P39)</f>
        <v>1.0176991150442478</v>
      </c>
      <c r="Q41" s="86">
        <f>IF(Q40="","",R40-R39)</f>
        <v>-9</v>
      </c>
      <c r="R41" s="85">
        <f>IF(Q40="","",R40/R39)</f>
        <v>0.93023255813953487</v>
      </c>
      <c r="S41" s="86">
        <f>IF(S40="","",T40-T39)</f>
        <v>-8</v>
      </c>
      <c r="T41" s="85">
        <f>IF(S40="","",T40/T39)</f>
        <v>0.94160583941605835</v>
      </c>
      <c r="U41" s="86">
        <f>IF(U40="","",V40-V39)</f>
        <v>-12</v>
      </c>
      <c r="V41" s="85">
        <f>IF(U40="","",V40/V39)</f>
        <v>0.92207792207792205</v>
      </c>
      <c r="W41" s="86">
        <f>IF(W40="","",X40-X39)</f>
        <v>-51</v>
      </c>
      <c r="X41" s="85">
        <f>IF(W40="","",X40/X39)</f>
        <v>0.77631578947368418</v>
      </c>
      <c r="Y41" s="86">
        <f>IF(Y40="","",Z40-Z39)</f>
        <v>-56</v>
      </c>
      <c r="Z41" s="85">
        <f>IF(Y40="","",Z40/Z39)</f>
        <v>0.77510040160642568</v>
      </c>
      <c r="AA41" s="87">
        <f>AA40/AA39</f>
        <v>0.77510040160642568</v>
      </c>
      <c r="AB41" s="65"/>
    </row>
    <row r="42" spans="1:28" s="12" customFormat="1" ht="24" customHeight="1" x14ac:dyDescent="0.2">
      <c r="A42" s="64"/>
      <c r="B42" s="73"/>
      <c r="C42" s="88">
        <f>C3+C6+C9+C12+C15+C18+C21+C24+C27+C30+C33+C36+C39</f>
        <v>728</v>
      </c>
      <c r="D42" s="89">
        <f>C42</f>
        <v>728</v>
      </c>
      <c r="E42" s="115">
        <f>E3+E6+E9+E12+E15+E18+E21+E24+E27+E30+E33+E36+E39</f>
        <v>1008</v>
      </c>
      <c r="F42" s="89">
        <f>E42+D42</f>
        <v>1736</v>
      </c>
      <c r="G42" s="115">
        <f>G3+G6+G9+G12+G15+G18+G21+G24+G27+G30+G33+G36+G39</f>
        <v>1049</v>
      </c>
      <c r="H42" s="89">
        <f>G42+F42</f>
        <v>2785</v>
      </c>
      <c r="I42" s="115">
        <f>I3+I6+I9+I12+I15+I18+I21+I24+I27+I30+I33+I36+I39</f>
        <v>1049</v>
      </c>
      <c r="J42" s="89">
        <f>I42+H42</f>
        <v>3834</v>
      </c>
      <c r="K42" s="115">
        <f>K3+K6+K9+K12+K15+K18+K21+K24+K27+K30+K33+K36+K39</f>
        <v>837</v>
      </c>
      <c r="L42" s="89">
        <f>K42+J42</f>
        <v>4671</v>
      </c>
      <c r="M42" s="115">
        <f>M3+M6+M9+M12+M15+M18+M21+M24+M27+M30+M33+M36+M39</f>
        <v>1300</v>
      </c>
      <c r="N42" s="89">
        <f>M42+L42</f>
        <v>5971</v>
      </c>
      <c r="O42" s="115">
        <f>O3+O6+O9+O12+O15+O18+O21+O24+O27+O30+O33+O36+O39</f>
        <v>1849</v>
      </c>
      <c r="P42" s="89">
        <f>O42+N42</f>
        <v>7820</v>
      </c>
      <c r="Q42" s="115">
        <f>Q3+Q6+Q9+Q12+Q15+Q18+Q21+Q24+Q27+Q30+Q33+Q36+Q39</f>
        <v>1161</v>
      </c>
      <c r="R42" s="89">
        <f>Q42+P42</f>
        <v>8981</v>
      </c>
      <c r="S42" s="115">
        <f>S3+S6+S9+S12+S15+S18+S21+S24+S27+S30+S33+S36+S39</f>
        <v>991</v>
      </c>
      <c r="T42" s="89">
        <f>S42+R42</f>
        <v>9972</v>
      </c>
      <c r="U42" s="115">
        <f>U3+U6+U9+U12+U15+U18+U21+U24+U27+U30+U33+U36+U39</f>
        <v>993</v>
      </c>
      <c r="V42" s="89">
        <f>U42+T42</f>
        <v>10965</v>
      </c>
      <c r="W42" s="115">
        <f>W3+W6+W9+W12+W15+W18+W21+W24+W27+W30+W33+W36+W39</f>
        <v>1173</v>
      </c>
      <c r="X42" s="89">
        <f>W42+V42</f>
        <v>12138</v>
      </c>
      <c r="Y42" s="115">
        <f>Y3+Y6+Y9+Y12+Y15+Y18+Y21+Y24+Y27+Y30+Y33+Y36+Y39</f>
        <v>1280</v>
      </c>
      <c r="Z42" s="89">
        <f>Y42+X42</f>
        <v>13418</v>
      </c>
      <c r="AA42" s="77">
        <f>Z42</f>
        <v>13418</v>
      </c>
      <c r="AB42" s="65"/>
    </row>
    <row r="43" spans="1:28" s="12" customFormat="1" ht="24" customHeight="1" x14ac:dyDescent="0.2">
      <c r="A43" s="64"/>
      <c r="B43" s="78" t="s">
        <v>117</v>
      </c>
      <c r="C43" s="116">
        <f>C40+C37+C34+C31+C28+C25+C22+C19+C16+C13+C10+C7+C4</f>
        <v>928</v>
      </c>
      <c r="D43" s="80">
        <f>C43</f>
        <v>928</v>
      </c>
      <c r="E43" s="117">
        <f>IF(E40="","",(E40+E37+E34+E31+E28+E25+E22+E19+E16+E13+E10+E7+E4))</f>
        <v>1526</v>
      </c>
      <c r="F43" s="80">
        <f>IF(E43="","",E43+D43)</f>
        <v>2454</v>
      </c>
      <c r="G43" s="117">
        <f>IF(G40="","",(G40+G37+G34+G31+G28+G25+G22+G19+G16+G13+G10+G7+G4))</f>
        <v>1091</v>
      </c>
      <c r="H43" s="80">
        <f>IF(G43="","",G43+F43)</f>
        <v>3545</v>
      </c>
      <c r="I43" s="117">
        <f>IF(I40="","",(I40+I37+I34+I31+I28+I25+I22+I19+I16+I13+I10+I7+I4))</f>
        <v>788</v>
      </c>
      <c r="J43" s="80">
        <f>IF(I43="","",I43+H43)</f>
        <v>4333</v>
      </c>
      <c r="K43" s="117">
        <f>IF(K40="","",(K40+K37+K34+K31+K28+K25+K22+K19+K16+K13+K10+K7+K4))</f>
        <v>961</v>
      </c>
      <c r="L43" s="80">
        <f>IF(K43="","",K43+J43)</f>
        <v>5294</v>
      </c>
      <c r="M43" s="117">
        <f>IF(M40="","",(M40+M37+M34+M31+M28+M25+M22+M19+M16+M13+M10+M7+M4))</f>
        <v>1292</v>
      </c>
      <c r="N43" s="80">
        <f>IF(M43="","",M43+L43)</f>
        <v>6586</v>
      </c>
      <c r="O43" s="117">
        <f>IF(O40="","",(O40+O37+O34+O31+O28+O25+O22+O19+O16+O13+O10+O7+O4))</f>
        <v>1456</v>
      </c>
      <c r="P43" s="80">
        <f>IF(O43="","",O43+N43)</f>
        <v>8042</v>
      </c>
      <c r="Q43" s="117">
        <f>IF(Q40="","",(Q40+Q37+Q34+Q31+Q28+Q25+Q22+Q19+Q16+Q13+Q10+Q7+Q4))</f>
        <v>976</v>
      </c>
      <c r="R43" s="80">
        <f>IF(Q43="","",Q43+P43)</f>
        <v>9018</v>
      </c>
      <c r="S43" s="117">
        <f>IF(S40="","",(S40+S37+S34+S31+S28+S25+S22+S19+S16+S13+S10+S7+S4))</f>
        <v>888</v>
      </c>
      <c r="T43" s="80">
        <f>IF(S43="","",S43+R43)</f>
        <v>9906</v>
      </c>
      <c r="U43" s="117">
        <f>IF(U40="","",(U40+U37+U34+U31+U28+U25+U22+U19+U16+U13+U10+U7+U4))</f>
        <v>1056</v>
      </c>
      <c r="V43" s="80">
        <f>IF(U43="","",U43+T43)</f>
        <v>10962</v>
      </c>
      <c r="W43" s="117">
        <f>IF(W40="","",(W40+W37+W34+W31+W28+W25+W22+W19+W16+W13+W10+W7+W4))</f>
        <v>1193</v>
      </c>
      <c r="X43" s="80">
        <f>IF(W43="","",W43+V43)</f>
        <v>12155</v>
      </c>
      <c r="Y43" s="117">
        <f>IF(Y40="","",(Y40+Y37+Y34+Y31+Y28+Y25+Y22+Y19+Y16+Y13+Y10+Y7+Y4))</f>
        <v>1260</v>
      </c>
      <c r="Z43" s="80">
        <f>IF(Y43="","",Y43+X43)</f>
        <v>13415</v>
      </c>
      <c r="AA43" s="82">
        <f>AA40+AA37+AA34+AA31+AA28+AA25+AA22+AA19+AA16+AA13+AA10+AA7+AA4</f>
        <v>13415</v>
      </c>
      <c r="AB43" s="65"/>
    </row>
    <row r="44" spans="1:28" s="12" customFormat="1" ht="24" customHeight="1" thickBot="1" x14ac:dyDescent="0.25">
      <c r="A44" s="64"/>
      <c r="B44" s="83"/>
      <c r="C44" s="84">
        <f>D43-D42</f>
        <v>200</v>
      </c>
      <c r="D44" s="85">
        <f>D43/D42</f>
        <v>1.2747252747252746</v>
      </c>
      <c r="E44" s="86">
        <f>IF(E43="","",F43-F42)</f>
        <v>718</v>
      </c>
      <c r="F44" s="85">
        <f>IF(E43="","",F43/F42)</f>
        <v>1.413594470046083</v>
      </c>
      <c r="G44" s="86">
        <f>IF(G43="","",H43-H42)</f>
        <v>760</v>
      </c>
      <c r="H44" s="85">
        <f>IF(G43="","",H43/H42)</f>
        <v>1.2728904847396769</v>
      </c>
      <c r="I44" s="86">
        <f>IF(I43="","",J43-J42)</f>
        <v>499</v>
      </c>
      <c r="J44" s="85">
        <f>IF(I43="","",J43/J42)</f>
        <v>1.130151278038602</v>
      </c>
      <c r="K44" s="86">
        <f>IF(K43="","",L43-L42)</f>
        <v>623</v>
      </c>
      <c r="L44" s="85">
        <f>IF(K43="","",L43/L42)</f>
        <v>1.1333761507171911</v>
      </c>
      <c r="M44" s="86">
        <f>IF(M43="","",N43-N42)</f>
        <v>615</v>
      </c>
      <c r="N44" s="85">
        <f>IF(M43="","",N43/N42)</f>
        <v>1.1029978228102495</v>
      </c>
      <c r="O44" s="86">
        <f>IF(O43="","",P43-P42)</f>
        <v>222</v>
      </c>
      <c r="P44" s="85">
        <f>IF(O43="","",P43/P42)</f>
        <v>1.028388746803069</v>
      </c>
      <c r="Q44" s="86">
        <f>IF(Q43="","",R43-R42)</f>
        <v>37</v>
      </c>
      <c r="R44" s="85">
        <f>IF(Q43="","",R43/R42)</f>
        <v>1.0041198084845786</v>
      </c>
      <c r="S44" s="86">
        <f>IF(S43="","",T43-T42)</f>
        <v>-66</v>
      </c>
      <c r="T44" s="85">
        <f>IF(S43="","",T43/T42)</f>
        <v>0.99338146811071004</v>
      </c>
      <c r="U44" s="86">
        <f>IF(U43="","",V43-V42)</f>
        <v>-3</v>
      </c>
      <c r="V44" s="85">
        <f>IF(U43="","",V43/V42)</f>
        <v>0.9997264021887825</v>
      </c>
      <c r="W44" s="86">
        <f>IF(W43="","",X43-X42)</f>
        <v>17</v>
      </c>
      <c r="X44" s="85">
        <f>IF(W43="","",X43/X42)</f>
        <v>1.0014005602240896</v>
      </c>
      <c r="Y44" s="86">
        <f>IF(Y43="","",Z43-Z42)</f>
        <v>-3</v>
      </c>
      <c r="Z44" s="85">
        <f>IF(Y43="","",Z43/Z42)</f>
        <v>0.99977641973468478</v>
      </c>
      <c r="AA44" s="87">
        <f>AA43/AA42</f>
        <v>0.99977641973468478</v>
      </c>
      <c r="AB44" s="65"/>
    </row>
    <row r="45" spans="1:28" s="12" customFormat="1" ht="24" customHeight="1" x14ac:dyDescent="0.2">
      <c r="A45" s="64"/>
      <c r="B45" s="73"/>
      <c r="C45" s="88">
        <f>C99</f>
        <v>126</v>
      </c>
      <c r="D45" s="89">
        <f>C45</f>
        <v>126</v>
      </c>
      <c r="E45" s="90">
        <f>E99</f>
        <v>120</v>
      </c>
      <c r="F45" s="89">
        <f>E45+D45</f>
        <v>246</v>
      </c>
      <c r="G45" s="90">
        <f>G99</f>
        <v>96</v>
      </c>
      <c r="H45" s="89">
        <f>G45+F45</f>
        <v>342</v>
      </c>
      <c r="I45" s="90">
        <f>I99</f>
        <v>95</v>
      </c>
      <c r="J45" s="89">
        <f>I45+H45</f>
        <v>437</v>
      </c>
      <c r="K45" s="90">
        <f>K99</f>
        <v>146</v>
      </c>
      <c r="L45" s="89">
        <f>K45+J45</f>
        <v>583</v>
      </c>
      <c r="M45" s="90">
        <f>M99</f>
        <v>206</v>
      </c>
      <c r="N45" s="89">
        <f>M45+L45</f>
        <v>789</v>
      </c>
      <c r="O45" s="90">
        <f>O99</f>
        <v>185</v>
      </c>
      <c r="P45" s="89">
        <f>O45+N45</f>
        <v>974</v>
      </c>
      <c r="Q45" s="90">
        <f>Q99</f>
        <v>120</v>
      </c>
      <c r="R45" s="89">
        <f>Q45+P45</f>
        <v>1094</v>
      </c>
      <c r="S45" s="90">
        <f>S99</f>
        <v>203</v>
      </c>
      <c r="T45" s="89">
        <f>S45+R45</f>
        <v>1297</v>
      </c>
      <c r="U45" s="90">
        <f>U99</f>
        <v>183</v>
      </c>
      <c r="V45" s="89">
        <f>U45+T45</f>
        <v>1480</v>
      </c>
      <c r="W45" s="90">
        <f>W99</f>
        <v>183</v>
      </c>
      <c r="X45" s="89">
        <f>W45+V45</f>
        <v>1663</v>
      </c>
      <c r="Y45" s="90">
        <f>Y99</f>
        <v>152</v>
      </c>
      <c r="Z45" s="89">
        <f>Y45+X45</f>
        <v>1815</v>
      </c>
      <c r="AA45" s="77">
        <f>Z45</f>
        <v>1815</v>
      </c>
      <c r="AB45" s="65"/>
    </row>
    <row r="46" spans="1:28" s="12" customFormat="1" ht="24" customHeight="1" x14ac:dyDescent="0.2">
      <c r="A46" s="64"/>
      <c r="B46" s="78" t="s">
        <v>118</v>
      </c>
      <c r="C46" s="116">
        <f>C100</f>
        <v>86</v>
      </c>
      <c r="D46" s="80">
        <f>C46</f>
        <v>86</v>
      </c>
      <c r="E46" s="117">
        <f>E100</f>
        <v>105</v>
      </c>
      <c r="F46" s="80">
        <f>IF(E46="","",E46+D46)</f>
        <v>191</v>
      </c>
      <c r="G46" s="117">
        <f>G100</f>
        <v>112</v>
      </c>
      <c r="H46" s="80">
        <f>IF(G46="","",G46+F46)</f>
        <v>303</v>
      </c>
      <c r="I46" s="117">
        <f>I100</f>
        <v>139</v>
      </c>
      <c r="J46" s="80">
        <f>IF(I46="","",I46+H46)</f>
        <v>442</v>
      </c>
      <c r="K46" s="117">
        <f>K100</f>
        <v>187</v>
      </c>
      <c r="L46" s="80">
        <f>IF(K46="","",K46+J46)</f>
        <v>629</v>
      </c>
      <c r="M46" s="117">
        <f>M100</f>
        <v>185</v>
      </c>
      <c r="N46" s="80">
        <f>IF(M46="","",M46+L46)</f>
        <v>814</v>
      </c>
      <c r="O46" s="117">
        <f>O100</f>
        <v>191</v>
      </c>
      <c r="P46" s="80">
        <f>IF(O46="","",O46+N46)</f>
        <v>1005</v>
      </c>
      <c r="Q46" s="117">
        <f>Q100</f>
        <v>124</v>
      </c>
      <c r="R46" s="80">
        <f>IF(Q46="","",Q46+P46)</f>
        <v>1129</v>
      </c>
      <c r="S46" s="117">
        <f>S100</f>
        <v>162</v>
      </c>
      <c r="T46" s="80">
        <f>IF(S46="","",S46+R46)</f>
        <v>1291</v>
      </c>
      <c r="U46" s="117">
        <f>U100</f>
        <v>122</v>
      </c>
      <c r="V46" s="80">
        <f>IF(U46="","",U46+T46)</f>
        <v>1413</v>
      </c>
      <c r="W46" s="117">
        <f>W100</f>
        <v>149</v>
      </c>
      <c r="X46" s="80">
        <f>IF(W46="","",W46+V46)</f>
        <v>1562</v>
      </c>
      <c r="Y46" s="117">
        <f>Y100</f>
        <v>188</v>
      </c>
      <c r="Z46" s="80">
        <f>IF(Y46="","",Y46+X46)</f>
        <v>1750</v>
      </c>
      <c r="AA46" s="82">
        <f>MAX(D46,F46,H46,J46,L46,N46,P46,R46,T46,V46,X46,Z46)</f>
        <v>1750</v>
      </c>
      <c r="AB46" s="65"/>
    </row>
    <row r="47" spans="1:28" s="12" customFormat="1" ht="24" customHeight="1" thickBot="1" x14ac:dyDescent="0.25">
      <c r="A47" s="64"/>
      <c r="B47" s="83"/>
      <c r="C47" s="84">
        <f>D46-D45</f>
        <v>-40</v>
      </c>
      <c r="D47" s="85">
        <f>D46/D45</f>
        <v>0.68253968253968256</v>
      </c>
      <c r="E47" s="86">
        <f>IF(E46="","",F46-F45)</f>
        <v>-55</v>
      </c>
      <c r="F47" s="85">
        <f>IF(E46="","",F46/F45)</f>
        <v>0.77642276422764223</v>
      </c>
      <c r="G47" s="86">
        <f>IF(G46="","",H46-H45)</f>
        <v>-39</v>
      </c>
      <c r="H47" s="85">
        <f>IF(G46="","",H46/H45)</f>
        <v>0.88596491228070173</v>
      </c>
      <c r="I47" s="86">
        <f>IF(I46="","",J46-J45)</f>
        <v>5</v>
      </c>
      <c r="J47" s="85">
        <f>IF(I46="","",J46/J45)</f>
        <v>1.0114416475972541</v>
      </c>
      <c r="K47" s="86">
        <f>IF(K46="","",L46-L45)</f>
        <v>46</v>
      </c>
      <c r="L47" s="85">
        <f>IF(K46="","",L46/L45)</f>
        <v>1.0789022298456261</v>
      </c>
      <c r="M47" s="86">
        <f>IF(M46="","",N46-N45)</f>
        <v>25</v>
      </c>
      <c r="N47" s="85">
        <f>IF(M46="","",N46/N45)</f>
        <v>1.0316856780735109</v>
      </c>
      <c r="O47" s="86">
        <f>IF(O46="","",P46-P45)</f>
        <v>31</v>
      </c>
      <c r="P47" s="85">
        <f>IF(O46="","",P46/P45)</f>
        <v>1.0318275154004106</v>
      </c>
      <c r="Q47" s="86">
        <f>IF(Q46="","",R46-R45)</f>
        <v>35</v>
      </c>
      <c r="R47" s="85">
        <f>IF(Q46="","",R46/R45)</f>
        <v>1.0319926873857403</v>
      </c>
      <c r="S47" s="86">
        <f>IF(S46="","",T46-T45)</f>
        <v>-6</v>
      </c>
      <c r="T47" s="85">
        <f>IF(S46="","",T46/T45)</f>
        <v>0.99537393986121825</v>
      </c>
      <c r="U47" s="86">
        <f>IF(U46="","",V46-V45)</f>
        <v>-67</v>
      </c>
      <c r="V47" s="85">
        <f>IF(U46="","",V46/V45)</f>
        <v>0.95472972972972969</v>
      </c>
      <c r="W47" s="86">
        <f>IF(W46="","",X46-X45)</f>
        <v>-101</v>
      </c>
      <c r="X47" s="85">
        <f>IF(W46="","",X46/X45)</f>
        <v>0.93926638604930845</v>
      </c>
      <c r="Y47" s="86">
        <f>IF(Y46="","",Z46-Z45)</f>
        <v>-65</v>
      </c>
      <c r="Z47" s="85">
        <f>IF(Y46="","",Z46/Z45)</f>
        <v>0.96418732782369143</v>
      </c>
      <c r="AA47" s="87">
        <f>AA46/AA45</f>
        <v>0.96418732782369143</v>
      </c>
      <c r="AB47" s="65"/>
    </row>
    <row r="48" spans="1:28" s="12" customFormat="1" ht="24" customHeight="1" x14ac:dyDescent="0.2">
      <c r="A48" s="64"/>
      <c r="B48" s="73"/>
      <c r="C48" s="88">
        <f>C42+C45</f>
        <v>854</v>
      </c>
      <c r="D48" s="89">
        <f>C48</f>
        <v>854</v>
      </c>
      <c r="E48" s="90">
        <f>E42+E45</f>
        <v>1128</v>
      </c>
      <c r="F48" s="89">
        <f>E48+D48</f>
        <v>1982</v>
      </c>
      <c r="G48" s="90">
        <f>G42+G45</f>
        <v>1145</v>
      </c>
      <c r="H48" s="89">
        <f>G48+F48</f>
        <v>3127</v>
      </c>
      <c r="I48" s="90">
        <f>I42+I45</f>
        <v>1144</v>
      </c>
      <c r="J48" s="89">
        <f>I48+H48</f>
        <v>4271</v>
      </c>
      <c r="K48" s="90">
        <f>K42+K45</f>
        <v>983</v>
      </c>
      <c r="L48" s="89">
        <f>K48+J48</f>
        <v>5254</v>
      </c>
      <c r="M48" s="90">
        <f>M42+M45</f>
        <v>1506</v>
      </c>
      <c r="N48" s="89">
        <f>M48+L48</f>
        <v>6760</v>
      </c>
      <c r="O48" s="90">
        <f>O42+O45</f>
        <v>2034</v>
      </c>
      <c r="P48" s="89">
        <f>O48+N48</f>
        <v>8794</v>
      </c>
      <c r="Q48" s="90">
        <f>Q42+Q45</f>
        <v>1281</v>
      </c>
      <c r="R48" s="89">
        <f>Q48+P48</f>
        <v>10075</v>
      </c>
      <c r="S48" s="90">
        <f>S42+S45</f>
        <v>1194</v>
      </c>
      <c r="T48" s="89">
        <f>S48+R48</f>
        <v>11269</v>
      </c>
      <c r="U48" s="90">
        <f>U42+U45</f>
        <v>1176</v>
      </c>
      <c r="V48" s="89">
        <f>U48+T48</f>
        <v>12445</v>
      </c>
      <c r="W48" s="90">
        <f>W42+W45</f>
        <v>1356</v>
      </c>
      <c r="X48" s="89">
        <f>W48+V48</f>
        <v>13801</v>
      </c>
      <c r="Y48" s="90">
        <f>Y42+Y45</f>
        <v>1432</v>
      </c>
      <c r="Z48" s="89">
        <f>Y48+X48</f>
        <v>15233</v>
      </c>
      <c r="AA48" s="77">
        <f>Z48</f>
        <v>15233</v>
      </c>
      <c r="AB48" s="65"/>
    </row>
    <row r="49" spans="1:28" s="12" customFormat="1" ht="24" customHeight="1" x14ac:dyDescent="0.2">
      <c r="A49" s="64"/>
      <c r="B49" s="78" t="s">
        <v>119</v>
      </c>
      <c r="C49" s="116">
        <f>C46+C43</f>
        <v>1014</v>
      </c>
      <c r="D49" s="80">
        <f>C49</f>
        <v>1014</v>
      </c>
      <c r="E49" s="117">
        <f>IF(E43="","",E43+E46)</f>
        <v>1631</v>
      </c>
      <c r="F49" s="80">
        <f>IF(E49="","",E49+D49)</f>
        <v>2645</v>
      </c>
      <c r="G49" s="117">
        <f>IF(G43="","",G43+G46)</f>
        <v>1203</v>
      </c>
      <c r="H49" s="80">
        <f>IF(G49="","",G49+F49)</f>
        <v>3848</v>
      </c>
      <c r="I49" s="117">
        <f>IF(I43="","",I43+I46)</f>
        <v>927</v>
      </c>
      <c r="J49" s="80">
        <f>IF(I49="","",I49+H49)</f>
        <v>4775</v>
      </c>
      <c r="K49" s="117">
        <f>IF(K43="","",K43+K46)</f>
        <v>1148</v>
      </c>
      <c r="L49" s="80">
        <f>IF(K49="","",K49+J49)</f>
        <v>5923</v>
      </c>
      <c r="M49" s="117">
        <f>IF(M43="","",M43+M46)</f>
        <v>1477</v>
      </c>
      <c r="N49" s="80">
        <f>IF(M49="","",M49+L49)</f>
        <v>7400</v>
      </c>
      <c r="O49" s="117">
        <f>IF(O43="","",O43+O46)</f>
        <v>1647</v>
      </c>
      <c r="P49" s="80">
        <f>IF(O49="","",O49+N49)</f>
        <v>9047</v>
      </c>
      <c r="Q49" s="117">
        <f>IF(Q43="","",Q43+Q46)</f>
        <v>1100</v>
      </c>
      <c r="R49" s="80">
        <f>IF(Q49="","",Q49+P49)</f>
        <v>10147</v>
      </c>
      <c r="S49" s="117">
        <f>IF(S43="","",S43+S46)</f>
        <v>1050</v>
      </c>
      <c r="T49" s="80">
        <f>IF(S49="","",S49+R49)</f>
        <v>11197</v>
      </c>
      <c r="U49" s="117">
        <f>IF(U43="","",U43+U46)</f>
        <v>1178</v>
      </c>
      <c r="V49" s="80">
        <f>IF(U49="","",U49+T49)</f>
        <v>12375</v>
      </c>
      <c r="W49" s="117">
        <f>IF(W43="","",W43+W46)</f>
        <v>1342</v>
      </c>
      <c r="X49" s="80">
        <f>IF(W49="","",W49+V49)</f>
        <v>13717</v>
      </c>
      <c r="Y49" s="117">
        <f>IF(Y43="","",Y43+Y46)</f>
        <v>1448</v>
      </c>
      <c r="Z49" s="80">
        <f>IF(Y49="","",Y49+X49)</f>
        <v>15165</v>
      </c>
      <c r="AA49" s="82">
        <f>MAX(D49,F49,H49,J49,L49,N49,P49,R49,T49,V49,X49,Z49)</f>
        <v>15165</v>
      </c>
      <c r="AB49" s="65"/>
    </row>
    <row r="50" spans="1:28" s="12" customFormat="1" ht="24" customHeight="1" thickBot="1" x14ac:dyDescent="0.25">
      <c r="A50" s="64"/>
      <c r="B50" s="83"/>
      <c r="C50" s="84">
        <f>D49-D48</f>
        <v>160</v>
      </c>
      <c r="D50" s="85">
        <f>D49/D48</f>
        <v>1.1873536299765808</v>
      </c>
      <c r="E50" s="86">
        <f>IF(E49="","",F49-F48)</f>
        <v>663</v>
      </c>
      <c r="F50" s="85">
        <f>IF(E49="","",F49/F48)</f>
        <v>1.3345105953582239</v>
      </c>
      <c r="G50" s="86">
        <f>IF(G49="","",H49-H48)</f>
        <v>721</v>
      </c>
      <c r="H50" s="85">
        <f>IF(G49="","",H49/H48)</f>
        <v>1.2305724336424688</v>
      </c>
      <c r="I50" s="86">
        <f>IF(I49="","",J49-J48)</f>
        <v>504</v>
      </c>
      <c r="J50" s="85">
        <f>IF(I49="","",J49/J48)</f>
        <v>1.1180051510184967</v>
      </c>
      <c r="K50" s="86">
        <f>IF(K49="","",L49-L48)</f>
        <v>669</v>
      </c>
      <c r="L50" s="85">
        <f>IF(K49="","",L49/L48)</f>
        <v>1.1273315569090216</v>
      </c>
      <c r="M50" s="86">
        <f>IF(M49="","",N49-N48)</f>
        <v>640</v>
      </c>
      <c r="N50" s="85">
        <f>IF(M49="","",N49/N48)</f>
        <v>1.0946745562130178</v>
      </c>
      <c r="O50" s="86">
        <f>IF(O49="","",P49-P48)</f>
        <v>253</v>
      </c>
      <c r="P50" s="85">
        <f>IF(O49="","",P49/P48)</f>
        <v>1.0287696156470321</v>
      </c>
      <c r="Q50" s="86">
        <f>IF(Q49="","",R49-R48)</f>
        <v>72</v>
      </c>
      <c r="R50" s="85">
        <f>IF(Q49="","",R49/R48)</f>
        <v>1.0071464019851117</v>
      </c>
      <c r="S50" s="86">
        <f>IF(S49="","",T49-T48)</f>
        <v>-72</v>
      </c>
      <c r="T50" s="85">
        <f>IF(S49="","",T49/T48)</f>
        <v>0.9936107906646553</v>
      </c>
      <c r="U50" s="86">
        <f>IF(U49="","",V49-V48)</f>
        <v>-70</v>
      </c>
      <c r="V50" s="85">
        <f>IF(U49="","",V49/V48)</f>
        <v>0.99437525110486136</v>
      </c>
      <c r="W50" s="86">
        <f>IF(W49="","",X49-X48)</f>
        <v>-84</v>
      </c>
      <c r="X50" s="85">
        <f>IF(W49="","",X49/X48)</f>
        <v>0.99391348453010653</v>
      </c>
      <c r="Y50" s="86">
        <f>IF(Y49="","",Z49-Z48)</f>
        <v>-68</v>
      </c>
      <c r="Z50" s="85">
        <f>IF(Y49="","",Z49/Z48)</f>
        <v>0.99553600735245851</v>
      </c>
      <c r="AA50" s="87">
        <f>AA49/AA48</f>
        <v>0.99553600735245851</v>
      </c>
      <c r="AB50" s="65"/>
    </row>
    <row r="51" spans="1:28" s="12" customFormat="1" ht="24" customHeight="1" x14ac:dyDescent="0.2">
      <c r="A51" s="64"/>
      <c r="B51" s="78" t="s">
        <v>120</v>
      </c>
      <c r="C51" s="67">
        <v>70</v>
      </c>
      <c r="D51" s="118">
        <v>70</v>
      </c>
      <c r="E51" s="119">
        <v>130</v>
      </c>
      <c r="F51" s="118">
        <v>200</v>
      </c>
      <c r="G51" s="119">
        <v>130</v>
      </c>
      <c r="H51" s="118">
        <v>330</v>
      </c>
      <c r="I51" s="119">
        <v>49</v>
      </c>
      <c r="J51" s="118">
        <v>379</v>
      </c>
      <c r="K51" s="120">
        <v>58</v>
      </c>
      <c r="L51" s="121">
        <v>437</v>
      </c>
      <c r="M51" s="119">
        <v>67</v>
      </c>
      <c r="N51" s="118">
        <v>504</v>
      </c>
      <c r="O51" s="119">
        <v>51</v>
      </c>
      <c r="P51" s="118">
        <v>555</v>
      </c>
      <c r="Q51" s="119">
        <v>36</v>
      </c>
      <c r="R51" s="118">
        <v>591</v>
      </c>
      <c r="S51" s="119">
        <v>43</v>
      </c>
      <c r="T51" s="118">
        <v>634</v>
      </c>
      <c r="U51" s="119">
        <v>23</v>
      </c>
      <c r="V51" s="118">
        <v>657</v>
      </c>
      <c r="W51" s="119">
        <v>55</v>
      </c>
      <c r="X51" s="118">
        <v>712</v>
      </c>
      <c r="Y51" s="119">
        <v>44</v>
      </c>
      <c r="Z51" s="118">
        <v>756</v>
      </c>
      <c r="AA51" s="95">
        <f>+Y51+W51+U51+S51+Q51+O51+M51+K51+I51+G51+E51+C51</f>
        <v>756</v>
      </c>
      <c r="AB51" s="65"/>
    </row>
    <row r="52" spans="1:28" s="12" customFormat="1" ht="24" customHeight="1" x14ac:dyDescent="0.2">
      <c r="A52" s="64"/>
      <c r="B52" s="343" t="s">
        <v>121</v>
      </c>
      <c r="C52" s="122">
        <v>43</v>
      </c>
      <c r="D52" s="123">
        <f>C52</f>
        <v>43</v>
      </c>
      <c r="E52" s="124">
        <v>57</v>
      </c>
      <c r="F52" s="125">
        <f>IF(E52=0,"",E52+D52)</f>
        <v>100</v>
      </c>
      <c r="G52" s="124">
        <v>31</v>
      </c>
      <c r="H52" s="125">
        <f>IF(G52=0,"",G52+F52)</f>
        <v>131</v>
      </c>
      <c r="I52" s="124">
        <v>44</v>
      </c>
      <c r="J52" s="125">
        <f>IF(I52=0,"",I52+H52)</f>
        <v>175</v>
      </c>
      <c r="K52" s="126">
        <v>33</v>
      </c>
      <c r="L52" s="125">
        <f>IF(K52=0,"",K52+J52)</f>
        <v>208</v>
      </c>
      <c r="M52" s="124">
        <v>60</v>
      </c>
      <c r="N52" s="125">
        <f>IF(M52=0,"",M52+L52)</f>
        <v>268</v>
      </c>
      <c r="O52" s="124">
        <v>27</v>
      </c>
      <c r="P52" s="125">
        <f>IF(O52=0,"",O52+N52)</f>
        <v>295</v>
      </c>
      <c r="Q52" s="124">
        <v>21</v>
      </c>
      <c r="R52" s="125">
        <f>IF(Q52=0,"",Q52+P52)</f>
        <v>316</v>
      </c>
      <c r="S52" s="124">
        <v>40</v>
      </c>
      <c r="T52" s="125">
        <f>IF(S52=0,"",S52+R52)</f>
        <v>356</v>
      </c>
      <c r="U52" s="124">
        <v>38</v>
      </c>
      <c r="V52" s="125">
        <f>IF(U52=0,"",U52+T52)</f>
        <v>394</v>
      </c>
      <c r="W52" s="124">
        <v>46</v>
      </c>
      <c r="X52" s="125">
        <f>IF(W52=0,"",W52+V52)</f>
        <v>440</v>
      </c>
      <c r="Y52" s="124">
        <v>32</v>
      </c>
      <c r="Z52" s="125">
        <f>IF(Y52=0,"",Y52+X52)</f>
        <v>472</v>
      </c>
      <c r="AA52" s="82">
        <f>+Y52+W52+U52+S52+Q52+O52+M52+K52+I52+G52+E52+C52</f>
        <v>472</v>
      </c>
      <c r="AB52" s="65"/>
    </row>
    <row r="53" spans="1:28" s="12" customFormat="1" ht="24" customHeight="1" thickBot="1" x14ac:dyDescent="0.25">
      <c r="A53" s="64"/>
      <c r="B53" s="344"/>
      <c r="C53" s="127">
        <f>IF(C52=0,"",D52-D51)</f>
        <v>-27</v>
      </c>
      <c r="D53" s="128">
        <f>IF(C52=0,"",D52/D51)</f>
        <v>0.61428571428571432</v>
      </c>
      <c r="E53" s="129">
        <f>IF(E52=0,"",F52-F51)</f>
        <v>-100</v>
      </c>
      <c r="F53" s="128">
        <f>IF(E52=0,"",F52/F51)</f>
        <v>0.5</v>
      </c>
      <c r="G53" s="129">
        <f>IF(G52=0,"",H52-H51)</f>
        <v>-199</v>
      </c>
      <c r="H53" s="128">
        <f>IF(G52=0,"",H52/H51)</f>
        <v>0.39696969696969697</v>
      </c>
      <c r="I53" s="129">
        <f>IF(I52=0,"",J52-J51)</f>
        <v>-204</v>
      </c>
      <c r="J53" s="128">
        <f>IF(I52=0,"",J52/J51)</f>
        <v>0.46174142480211083</v>
      </c>
      <c r="K53" s="129">
        <f>IF(K52=0,"",L52-L51)</f>
        <v>-229</v>
      </c>
      <c r="L53" s="128">
        <f>IF(K52=0,"",L52/L51)</f>
        <v>0.47597254004576661</v>
      </c>
      <c r="M53" s="129">
        <f>IF(M52=0,"",N52-N51)</f>
        <v>-236</v>
      </c>
      <c r="N53" s="128">
        <f>IF(M52=0,"",N52/N51)</f>
        <v>0.53174603174603174</v>
      </c>
      <c r="O53" s="129">
        <f>IF(O52=0,"",P52-P51)</f>
        <v>-260</v>
      </c>
      <c r="P53" s="128">
        <f>IF(O52=0,"",P52/P51)</f>
        <v>0.53153153153153154</v>
      </c>
      <c r="Q53" s="129">
        <f>IF(Q52=0,"",R52-R51)</f>
        <v>-275</v>
      </c>
      <c r="R53" s="128">
        <f>IF(Q52=0,"",R52/R51)</f>
        <v>0.5346869712351946</v>
      </c>
      <c r="S53" s="129">
        <f>IF(S52=0,"",T52-T51)</f>
        <v>-278</v>
      </c>
      <c r="T53" s="128">
        <f>IF(S52=0,"",T52/T51)</f>
        <v>0.56151419558359617</v>
      </c>
      <c r="U53" s="129">
        <f>IF(U52=0,"",V52-V51)</f>
        <v>-263</v>
      </c>
      <c r="V53" s="128">
        <f>IF(U52=0,"",V52/V51)</f>
        <v>0.59969558599695583</v>
      </c>
      <c r="W53" s="129">
        <f>IF(W52=0,"",X52-X51)</f>
        <v>-272</v>
      </c>
      <c r="X53" s="128">
        <f>IF(W52=0,"",X52/X51)</f>
        <v>0.6179775280898876</v>
      </c>
      <c r="Y53" s="129">
        <f>IF(Y52=0,"",Z52-Z51)</f>
        <v>-284</v>
      </c>
      <c r="Z53" s="128">
        <f>IF(Y52=0,"",Z52/Z51)</f>
        <v>0.6243386243386243</v>
      </c>
      <c r="AA53" s="130">
        <f>AA52/AA51</f>
        <v>0.6243386243386243</v>
      </c>
      <c r="AB53" s="65"/>
    </row>
    <row r="54" spans="1:28" s="12" customFormat="1" ht="24" customHeight="1" thickBot="1" x14ac:dyDescent="0.25">
      <c r="A54" s="64"/>
      <c r="B54" s="64"/>
      <c r="C54" s="131"/>
      <c r="D54" s="131"/>
      <c r="E54" s="131"/>
      <c r="F54" s="131"/>
      <c r="G54" s="64"/>
      <c r="H54" s="64"/>
      <c r="I54" s="64"/>
      <c r="J54" s="64"/>
      <c r="K54" s="64"/>
      <c r="L54" s="64"/>
      <c r="M54" s="64"/>
      <c r="N54" s="64"/>
      <c r="O54" s="64"/>
      <c r="P54" s="64"/>
      <c r="Q54" s="64"/>
      <c r="R54" s="64"/>
      <c r="S54" s="64"/>
      <c r="T54" s="64"/>
      <c r="U54" s="64"/>
      <c r="V54" s="64"/>
      <c r="W54" s="64"/>
      <c r="X54" s="64"/>
      <c r="Y54" s="64"/>
      <c r="Z54" s="64"/>
      <c r="AA54" s="64"/>
      <c r="AB54" s="64"/>
    </row>
    <row r="55" spans="1:28" s="12" customFormat="1" ht="24" customHeight="1" x14ac:dyDescent="0.2">
      <c r="A55" s="64"/>
      <c r="B55" s="64"/>
      <c r="C55" s="132" t="s">
        <v>294</v>
      </c>
      <c r="D55" s="133"/>
      <c r="E55" s="89" t="s">
        <v>295</v>
      </c>
      <c r="F55" s="133"/>
      <c r="G55" s="134"/>
      <c r="H55" s="64"/>
      <c r="I55" s="135"/>
      <c r="J55" s="64"/>
      <c r="K55" s="135"/>
      <c r="L55" s="64"/>
      <c r="M55" s="135"/>
      <c r="N55" s="64"/>
      <c r="O55" s="135"/>
      <c r="P55" s="64"/>
      <c r="Q55" s="135"/>
      <c r="R55" s="64"/>
      <c r="S55" s="135"/>
      <c r="T55" s="64"/>
      <c r="U55" s="64"/>
      <c r="V55" s="64"/>
      <c r="W55" s="64"/>
      <c r="X55" s="64"/>
      <c r="Y55" s="64"/>
      <c r="Z55" s="64"/>
      <c r="AA55" s="64"/>
      <c r="AB55" s="64"/>
    </row>
    <row r="56" spans="1:28" s="12" customFormat="1" ht="24" customHeight="1" x14ac:dyDescent="0.2">
      <c r="A56" s="64"/>
      <c r="B56" s="64"/>
      <c r="C56" s="136" t="s">
        <v>296</v>
      </c>
      <c r="D56" s="79"/>
      <c r="E56" s="80" t="s">
        <v>298</v>
      </c>
      <c r="F56" s="79"/>
      <c r="G56" s="134"/>
      <c r="H56" s="64"/>
      <c r="I56" s="64"/>
      <c r="J56" s="64"/>
      <c r="K56" s="64"/>
      <c r="L56" s="64"/>
      <c r="M56" s="64"/>
      <c r="N56" s="64"/>
      <c r="O56" s="64"/>
      <c r="P56" s="64"/>
      <c r="Q56" s="64"/>
      <c r="R56" s="64"/>
      <c r="S56" s="64"/>
      <c r="T56" s="64"/>
      <c r="U56" s="64"/>
      <c r="V56" s="64"/>
      <c r="W56" s="64"/>
      <c r="X56" s="64"/>
      <c r="Y56" s="64"/>
      <c r="Z56" s="64"/>
      <c r="AA56" s="64"/>
      <c r="AB56" s="64"/>
    </row>
    <row r="57" spans="1:28" s="12" customFormat="1" ht="24" customHeight="1" thickBot="1" x14ac:dyDescent="0.25">
      <c r="A57" s="64"/>
      <c r="B57" s="64"/>
      <c r="C57" s="137" t="s">
        <v>122</v>
      </c>
      <c r="D57" s="131"/>
      <c r="E57" s="138" t="s">
        <v>123</v>
      </c>
      <c r="F57" s="131"/>
      <c r="G57" s="134"/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64"/>
      <c r="V57" s="64"/>
      <c r="W57" s="64"/>
      <c r="X57" s="64"/>
      <c r="Y57" s="64"/>
      <c r="Z57" s="64"/>
      <c r="AA57" s="135" t="s">
        <v>124</v>
      </c>
      <c r="AB57" s="64"/>
    </row>
    <row r="58" spans="1:28" s="12" customFormat="1" ht="24" customHeight="1" thickBot="1" x14ac:dyDescent="0.25">
      <c r="A58" s="64"/>
      <c r="B58" s="65"/>
      <c r="C58" s="66" t="s">
        <v>293</v>
      </c>
      <c r="D58" s="65"/>
      <c r="E58" s="65"/>
      <c r="F58" s="65"/>
      <c r="G58" s="65"/>
      <c r="H58" s="65"/>
      <c r="I58" s="65"/>
      <c r="J58" s="65"/>
      <c r="K58" s="65"/>
      <c r="L58" s="65"/>
      <c r="M58" s="65"/>
      <c r="N58" s="65"/>
      <c r="O58" s="65"/>
      <c r="P58" s="65"/>
      <c r="Q58" s="65"/>
      <c r="R58" s="65"/>
      <c r="S58" s="65"/>
      <c r="T58" s="65"/>
      <c r="U58" s="65"/>
      <c r="V58" s="67"/>
      <c r="W58" s="65" t="s">
        <v>88</v>
      </c>
      <c r="X58" s="65"/>
      <c r="Y58" s="65"/>
      <c r="Z58" s="67"/>
      <c r="AA58" s="65" t="s">
        <v>89</v>
      </c>
      <c r="AB58" s="64"/>
    </row>
    <row r="59" spans="1:28" s="12" customFormat="1" ht="24" customHeight="1" thickBot="1" x14ac:dyDescent="0.25">
      <c r="A59" s="64"/>
      <c r="B59" s="139" t="s">
        <v>125</v>
      </c>
      <c r="C59" s="140" t="s">
        <v>91</v>
      </c>
      <c r="D59" s="70"/>
      <c r="E59" s="71" t="s">
        <v>92</v>
      </c>
      <c r="F59" s="70"/>
      <c r="G59" s="71" t="s">
        <v>93</v>
      </c>
      <c r="H59" s="70"/>
      <c r="I59" s="71" t="s">
        <v>94</v>
      </c>
      <c r="J59" s="70"/>
      <c r="K59" s="71" t="s">
        <v>95</v>
      </c>
      <c r="L59" s="70"/>
      <c r="M59" s="71" t="s">
        <v>96</v>
      </c>
      <c r="N59" s="70"/>
      <c r="O59" s="71" t="s">
        <v>97</v>
      </c>
      <c r="P59" s="70"/>
      <c r="Q59" s="71" t="s">
        <v>98</v>
      </c>
      <c r="R59" s="70"/>
      <c r="S59" s="71" t="s">
        <v>99</v>
      </c>
      <c r="T59" s="70"/>
      <c r="U59" s="71" t="s">
        <v>100</v>
      </c>
      <c r="V59" s="70"/>
      <c r="W59" s="71" t="s">
        <v>101</v>
      </c>
      <c r="X59" s="70"/>
      <c r="Y59" s="71" t="s">
        <v>102</v>
      </c>
      <c r="Z59" s="70"/>
      <c r="AA59" s="72" t="s">
        <v>103</v>
      </c>
      <c r="AB59" s="65"/>
    </row>
    <row r="60" spans="1:28" s="12" customFormat="1" ht="24" customHeight="1" x14ac:dyDescent="0.2">
      <c r="A60" s="64"/>
      <c r="B60" s="141"/>
      <c r="C60" s="142">
        <v>9</v>
      </c>
      <c r="D60" s="143">
        <v>9</v>
      </c>
      <c r="E60" s="144">
        <v>8</v>
      </c>
      <c r="F60" s="143">
        <v>17</v>
      </c>
      <c r="G60" s="144">
        <v>19</v>
      </c>
      <c r="H60" s="143">
        <v>36</v>
      </c>
      <c r="I60" s="144">
        <v>10</v>
      </c>
      <c r="J60" s="143">
        <v>46</v>
      </c>
      <c r="K60" s="144">
        <v>7</v>
      </c>
      <c r="L60" s="143">
        <v>53</v>
      </c>
      <c r="M60" s="144">
        <v>21</v>
      </c>
      <c r="N60" s="143">
        <v>74</v>
      </c>
      <c r="O60" s="144">
        <v>20</v>
      </c>
      <c r="P60" s="143">
        <v>94</v>
      </c>
      <c r="Q60" s="144">
        <v>13</v>
      </c>
      <c r="R60" s="143">
        <v>107</v>
      </c>
      <c r="S60" s="144">
        <v>7</v>
      </c>
      <c r="T60" s="143">
        <v>114</v>
      </c>
      <c r="U60" s="144">
        <v>14</v>
      </c>
      <c r="V60" s="143">
        <v>128</v>
      </c>
      <c r="W60" s="144">
        <v>10</v>
      </c>
      <c r="X60" s="143">
        <v>138</v>
      </c>
      <c r="Y60" s="144">
        <v>7</v>
      </c>
      <c r="Z60" s="145">
        <v>145</v>
      </c>
      <c r="AA60" s="95">
        <f>+Y60+W60+U60+S60+Q60+O60+M60+K60+I60+G60+E60+C60</f>
        <v>145</v>
      </c>
      <c r="AB60" s="65"/>
    </row>
    <row r="61" spans="1:28" s="12" customFormat="1" ht="24" customHeight="1" x14ac:dyDescent="0.2">
      <c r="A61" s="64"/>
      <c r="B61" s="78" t="s">
        <v>126</v>
      </c>
      <c r="C61" s="79">
        <f>SUM('４・５ページ'!E16:E18)</f>
        <v>17</v>
      </c>
      <c r="D61" s="80">
        <f>C61</f>
        <v>17</v>
      </c>
      <c r="E61" s="81">
        <f>IF('４・５ページ'!G16="","",SUM('４・５ページ'!G16:G18))</f>
        <v>10</v>
      </c>
      <c r="F61" s="80">
        <f>IF(E61="","",E61+D61)</f>
        <v>27</v>
      </c>
      <c r="G61" s="81">
        <f>IF('４・５ページ'!I16="","",SUM('４・５ページ'!I16:I18))</f>
        <v>4</v>
      </c>
      <c r="H61" s="80">
        <f>IF(G61="","",G61+F61)</f>
        <v>31</v>
      </c>
      <c r="I61" s="81">
        <f>IF('４・５ページ'!K16="","",SUM('４・５ページ'!K16:K18))</f>
        <v>7</v>
      </c>
      <c r="J61" s="80">
        <f>IF(I61="","",I61+H61)</f>
        <v>38</v>
      </c>
      <c r="K61" s="81">
        <f>IF('４・５ページ'!M16="","",SUM('４・５ページ'!M16:M18))</f>
        <v>21</v>
      </c>
      <c r="L61" s="80">
        <f>IF(K61="","",K61+J61)</f>
        <v>59</v>
      </c>
      <c r="M61" s="81">
        <f>IF('４・５ページ'!O16="","",SUM('４・５ページ'!O16:O18))</f>
        <v>4</v>
      </c>
      <c r="N61" s="80">
        <f>IF(M61="","",M61+L61)</f>
        <v>63</v>
      </c>
      <c r="O61" s="81">
        <f>IF('４・５ページ'!Q16="","",SUM('４・５ページ'!Q16:Q18))</f>
        <v>9</v>
      </c>
      <c r="P61" s="80">
        <f>IF(O61="","",O61+N61)</f>
        <v>72</v>
      </c>
      <c r="Q61" s="81">
        <f>IF('４・５ページ'!S16="","",SUM('４・５ページ'!S16:S18))</f>
        <v>8</v>
      </c>
      <c r="R61" s="80">
        <f>IF(Q61="","",Q61+P61)</f>
        <v>80</v>
      </c>
      <c r="S61" s="81">
        <f>IF('４・５ページ'!U16="","",SUM('４・５ページ'!U16:U18))</f>
        <v>54</v>
      </c>
      <c r="T61" s="80">
        <f>IF(S61="","",S61+R61)</f>
        <v>134</v>
      </c>
      <c r="U61" s="81">
        <f>IF('４・５ページ'!W16="","",SUM('４・５ページ'!W16:W18))</f>
        <v>0</v>
      </c>
      <c r="V61" s="80">
        <f>IF(U61="","",U61+T61)</f>
        <v>134</v>
      </c>
      <c r="W61" s="81">
        <f>IF('４・５ページ'!Y16="","",SUM('４・５ページ'!Y16:Y18))</f>
        <v>13</v>
      </c>
      <c r="X61" s="80">
        <f>IF(W61="","",W61+V61)</f>
        <v>147</v>
      </c>
      <c r="Y61" s="81">
        <f>IF('４・５ページ'!AA16="","",SUM('４・５ページ'!AA16:AA18))</f>
        <v>6</v>
      </c>
      <c r="Z61" s="80">
        <f>IF(Y61="","",Y61+X61)</f>
        <v>153</v>
      </c>
      <c r="AA61" s="82">
        <f>MAX(D61,F61,H61,J61,L61,N61,P61,R61,T61,V61,X61,Z61)</f>
        <v>153</v>
      </c>
      <c r="AB61" s="65"/>
    </row>
    <row r="62" spans="1:28" s="12" customFormat="1" ht="24" customHeight="1" thickBot="1" x14ac:dyDescent="0.25">
      <c r="A62" s="64"/>
      <c r="B62" s="83"/>
      <c r="C62" s="84">
        <f>D61-D60</f>
        <v>8</v>
      </c>
      <c r="D62" s="85">
        <f>D61/D60</f>
        <v>1.8888888888888888</v>
      </c>
      <c r="E62" s="86">
        <f>IF(E61="","",F61-F60)</f>
        <v>10</v>
      </c>
      <c r="F62" s="85">
        <f>IF(E61="","",F61/F60)</f>
        <v>1.588235294117647</v>
      </c>
      <c r="G62" s="86">
        <f>IF(G61="","",H61-H60)</f>
        <v>-5</v>
      </c>
      <c r="H62" s="85">
        <f>IF(G61="","",H61/H60)</f>
        <v>0.86111111111111116</v>
      </c>
      <c r="I62" s="86">
        <f>IF(I61="","",J61-J60)</f>
        <v>-8</v>
      </c>
      <c r="J62" s="85">
        <f>IF(I61="","",J61/J60)</f>
        <v>0.82608695652173914</v>
      </c>
      <c r="K62" s="86">
        <f>IF(K61="","",L61-L60)</f>
        <v>6</v>
      </c>
      <c r="L62" s="85">
        <f>IF(K61="","",L61/L60)</f>
        <v>1.1132075471698113</v>
      </c>
      <c r="M62" s="86">
        <f>IF(M61="","",N61-N60)</f>
        <v>-11</v>
      </c>
      <c r="N62" s="85">
        <f>IF(M61="","",N61/N60)</f>
        <v>0.85135135135135132</v>
      </c>
      <c r="O62" s="86">
        <f>IF(O61="","",P61-P60)</f>
        <v>-22</v>
      </c>
      <c r="P62" s="85">
        <f>IF(O61="","",P61/P60)</f>
        <v>0.76595744680851063</v>
      </c>
      <c r="Q62" s="86">
        <f>IF(Q61="","",R61-R60)</f>
        <v>-27</v>
      </c>
      <c r="R62" s="85">
        <f>IF(Q61="","",R61/R60)</f>
        <v>0.74766355140186913</v>
      </c>
      <c r="S62" s="86">
        <f>IF(S61="","",T61-T60)</f>
        <v>20</v>
      </c>
      <c r="T62" s="85">
        <f>IF(S61="","",T61/T60)</f>
        <v>1.1754385964912282</v>
      </c>
      <c r="U62" s="86">
        <f>IF(U61="","",V61-V60)</f>
        <v>6</v>
      </c>
      <c r="V62" s="85">
        <f>IF(U61="","",V61/V60)</f>
        <v>1.046875</v>
      </c>
      <c r="W62" s="86">
        <f>IF(W61="","",X61-X60)</f>
        <v>9</v>
      </c>
      <c r="X62" s="85">
        <f>IF(W61="","",X61/X60)</f>
        <v>1.0652173913043479</v>
      </c>
      <c r="Y62" s="86">
        <f>IF(Y61="","",Z61-Z60)</f>
        <v>8</v>
      </c>
      <c r="Z62" s="85">
        <f>IF(Y61="","",Z61/Z60)</f>
        <v>1.0551724137931036</v>
      </c>
      <c r="AA62" s="87">
        <f>AA61/AA60</f>
        <v>1.0551724137931036</v>
      </c>
      <c r="AB62" s="65"/>
    </row>
    <row r="63" spans="1:28" s="12" customFormat="1" ht="24" customHeight="1" x14ac:dyDescent="0.2">
      <c r="A63" s="64"/>
      <c r="B63" s="73"/>
      <c r="C63" s="142">
        <v>5</v>
      </c>
      <c r="D63" s="143">
        <v>5</v>
      </c>
      <c r="E63" s="144">
        <v>2</v>
      </c>
      <c r="F63" s="143">
        <v>7</v>
      </c>
      <c r="G63" s="144">
        <v>1</v>
      </c>
      <c r="H63" s="143">
        <v>8</v>
      </c>
      <c r="I63" s="144">
        <v>3</v>
      </c>
      <c r="J63" s="143">
        <v>11</v>
      </c>
      <c r="K63" s="144">
        <v>1</v>
      </c>
      <c r="L63" s="143">
        <v>12</v>
      </c>
      <c r="M63" s="144">
        <v>10</v>
      </c>
      <c r="N63" s="143">
        <v>22</v>
      </c>
      <c r="O63" s="144">
        <v>5</v>
      </c>
      <c r="P63" s="143">
        <v>27</v>
      </c>
      <c r="Q63" s="144">
        <v>7</v>
      </c>
      <c r="R63" s="143">
        <v>34</v>
      </c>
      <c r="S63" s="144">
        <v>3</v>
      </c>
      <c r="T63" s="143">
        <v>37</v>
      </c>
      <c r="U63" s="144">
        <v>25</v>
      </c>
      <c r="V63" s="143">
        <v>62</v>
      </c>
      <c r="W63" s="144">
        <v>7</v>
      </c>
      <c r="X63" s="143">
        <v>69</v>
      </c>
      <c r="Y63" s="144">
        <v>20</v>
      </c>
      <c r="Z63" s="145">
        <v>89</v>
      </c>
      <c r="AA63" s="95">
        <f>+Y63+W63+U63+S63+Q63+O63+M63+K63+I63+G63+E63+C63</f>
        <v>89</v>
      </c>
      <c r="AB63" s="65"/>
    </row>
    <row r="64" spans="1:28" s="12" customFormat="1" ht="24" customHeight="1" x14ac:dyDescent="0.2">
      <c r="A64" s="64"/>
      <c r="B64" s="78" t="s">
        <v>127</v>
      </c>
      <c r="C64" s="79">
        <f>SUM('４・５ページ'!E19:E19)</f>
        <v>5</v>
      </c>
      <c r="D64" s="80">
        <f>C64</f>
        <v>5</v>
      </c>
      <c r="E64" s="81">
        <f>IF('４・５ページ'!G19="","",SUM('４・５ページ'!G19:G19))</f>
        <v>2</v>
      </c>
      <c r="F64" s="80">
        <f>IF(E64="","",E64+D64)</f>
        <v>7</v>
      </c>
      <c r="G64" s="81">
        <f>IF('４・５ページ'!I19="","",SUM('４・５ページ'!I19:I19))</f>
        <v>3</v>
      </c>
      <c r="H64" s="80">
        <f>IF(G64="","",G64+F64)</f>
        <v>10</v>
      </c>
      <c r="I64" s="81">
        <f>IF('４・５ページ'!K19="","",SUM('４・５ページ'!K19:K19))</f>
        <v>1</v>
      </c>
      <c r="J64" s="80">
        <f>IF(I64="","",I64+H64)</f>
        <v>11</v>
      </c>
      <c r="K64" s="81">
        <f>IF('４・５ページ'!M19="","",SUM('４・５ページ'!M19:M19))</f>
        <v>6</v>
      </c>
      <c r="L64" s="80">
        <f>IF(K64="","",K64+J64)</f>
        <v>17</v>
      </c>
      <c r="M64" s="81">
        <f>IF('４・５ページ'!O19="","",SUM('４・５ページ'!O19:O19))</f>
        <v>17</v>
      </c>
      <c r="N64" s="80">
        <f>IF(M64="","",M64+L64)</f>
        <v>34</v>
      </c>
      <c r="O64" s="81">
        <f>IF('４・５ページ'!Q19="","",SUM('４・５ページ'!Q19:Q19))</f>
        <v>4</v>
      </c>
      <c r="P64" s="80">
        <f>IF(O64="","",O64+N64)</f>
        <v>38</v>
      </c>
      <c r="Q64" s="81">
        <f>IF('４・５ページ'!S19="","",SUM('４・５ページ'!S19:S19))</f>
        <v>2</v>
      </c>
      <c r="R64" s="80">
        <f>IF(Q64="","",Q64+P64)</f>
        <v>40</v>
      </c>
      <c r="S64" s="81">
        <f>IF('４・５ページ'!U19="","",SUM('４・５ページ'!U19:U19))</f>
        <v>2</v>
      </c>
      <c r="T64" s="80">
        <f>IF(S64="","",S64+R64)</f>
        <v>42</v>
      </c>
      <c r="U64" s="81">
        <f>IF('４・５ページ'!W19="","",SUM('４・５ページ'!W19:W19))</f>
        <v>3</v>
      </c>
      <c r="V64" s="80">
        <f>IF(U64="","",U64+T64)</f>
        <v>45</v>
      </c>
      <c r="W64" s="81">
        <f>IF('４・５ページ'!Y19="","",SUM('４・５ページ'!Y19:Y19))</f>
        <v>14</v>
      </c>
      <c r="X64" s="80">
        <f>IF(W64="","",W64+V64)</f>
        <v>59</v>
      </c>
      <c r="Y64" s="81">
        <f>IF('４・５ページ'!AA19="","",SUM('４・５ページ'!AA19:AA19))</f>
        <v>6</v>
      </c>
      <c r="Z64" s="80">
        <f>IF(Y64="","",Y64+X64)</f>
        <v>65</v>
      </c>
      <c r="AA64" s="82">
        <f>MAX(D64,F64,H64,J64,L64,N64,P64,R64,T64,V64,X64,Z64)</f>
        <v>65</v>
      </c>
      <c r="AB64" s="65"/>
    </row>
    <row r="65" spans="1:28" s="12" customFormat="1" ht="24" customHeight="1" thickBot="1" x14ac:dyDescent="0.25">
      <c r="A65" s="64"/>
      <c r="B65" s="83"/>
      <c r="C65" s="84">
        <f>D64-D63</f>
        <v>0</v>
      </c>
      <c r="D65" s="85">
        <v>0</v>
      </c>
      <c r="E65" s="86">
        <f>IF(E64="","",F64-F63)</f>
        <v>0</v>
      </c>
      <c r="F65" s="85">
        <f>IF(E64="","",F64/F63)</f>
        <v>1</v>
      </c>
      <c r="G65" s="86">
        <f>IF(G64="","",H64-H63)</f>
        <v>2</v>
      </c>
      <c r="H65" s="85">
        <f>IF(G64="","",H64/H63)</f>
        <v>1.25</v>
      </c>
      <c r="I65" s="86">
        <f>IF(I64="","",J64-J63)</f>
        <v>0</v>
      </c>
      <c r="J65" s="85">
        <f>IF(I64="","",J64/J63)</f>
        <v>1</v>
      </c>
      <c r="K65" s="86">
        <f>IF(K64="","",L64-L63)</f>
        <v>5</v>
      </c>
      <c r="L65" s="85">
        <f>IF(K64="","",L64/L63)</f>
        <v>1.4166666666666667</v>
      </c>
      <c r="M65" s="86">
        <f>IF(M64="","",N64-N63)</f>
        <v>12</v>
      </c>
      <c r="N65" s="85">
        <f>IF(M64="","",N64/N63)</f>
        <v>1.5454545454545454</v>
      </c>
      <c r="O65" s="86">
        <f>IF(O64="","",P64-P63)</f>
        <v>11</v>
      </c>
      <c r="P65" s="85">
        <f>IF(O64="","",P64/P63)</f>
        <v>1.4074074074074074</v>
      </c>
      <c r="Q65" s="86">
        <f>IF(Q64="","",R64-R63)</f>
        <v>6</v>
      </c>
      <c r="R65" s="85">
        <f>IF(Q64="","",R64/R63)</f>
        <v>1.1764705882352942</v>
      </c>
      <c r="S65" s="86">
        <f>IF(S64="","",T64-T63)</f>
        <v>5</v>
      </c>
      <c r="T65" s="85">
        <f>IF(S64="","",T64/T63)</f>
        <v>1.1351351351351351</v>
      </c>
      <c r="U65" s="86">
        <f>IF(U64="","",V64-V63)</f>
        <v>-17</v>
      </c>
      <c r="V65" s="85">
        <f>IF(U64="","",V64/V63)</f>
        <v>0.72580645161290325</v>
      </c>
      <c r="W65" s="86">
        <f>IF(W64="","",X64-X63)</f>
        <v>-10</v>
      </c>
      <c r="X65" s="85">
        <f>IF(W64="","",X64/X63)</f>
        <v>0.85507246376811596</v>
      </c>
      <c r="Y65" s="86">
        <f>IF(Y64="","",Z64-Z63)</f>
        <v>-24</v>
      </c>
      <c r="Z65" s="85">
        <f>IF(Y64="","",Z64/Z63)</f>
        <v>0.7303370786516854</v>
      </c>
      <c r="AA65" s="87">
        <f>AA64/AA63</f>
        <v>0.7303370786516854</v>
      </c>
      <c r="AB65" s="65"/>
    </row>
    <row r="66" spans="1:28" s="12" customFormat="1" ht="24" customHeight="1" x14ac:dyDescent="0.2">
      <c r="A66" s="64"/>
      <c r="B66" s="73"/>
      <c r="C66" s="142">
        <v>16</v>
      </c>
      <c r="D66" s="143">
        <v>16</v>
      </c>
      <c r="E66" s="144">
        <v>5</v>
      </c>
      <c r="F66" s="143">
        <v>21</v>
      </c>
      <c r="G66" s="144">
        <v>7</v>
      </c>
      <c r="H66" s="143">
        <v>28</v>
      </c>
      <c r="I66" s="144">
        <v>24</v>
      </c>
      <c r="J66" s="143">
        <v>52</v>
      </c>
      <c r="K66" s="144">
        <v>11</v>
      </c>
      <c r="L66" s="143">
        <v>63</v>
      </c>
      <c r="M66" s="144">
        <v>11</v>
      </c>
      <c r="N66" s="143">
        <v>74</v>
      </c>
      <c r="O66" s="144">
        <v>5</v>
      </c>
      <c r="P66" s="143">
        <v>79</v>
      </c>
      <c r="Q66" s="144">
        <v>17</v>
      </c>
      <c r="R66" s="143">
        <v>96</v>
      </c>
      <c r="S66" s="144">
        <v>14</v>
      </c>
      <c r="T66" s="143">
        <v>110</v>
      </c>
      <c r="U66" s="144">
        <v>9</v>
      </c>
      <c r="V66" s="143">
        <v>119</v>
      </c>
      <c r="W66" s="144">
        <v>15</v>
      </c>
      <c r="X66" s="143">
        <v>134</v>
      </c>
      <c r="Y66" s="144">
        <v>13</v>
      </c>
      <c r="Z66" s="145">
        <v>147</v>
      </c>
      <c r="AA66" s="95">
        <f>+Y66+W66+U66+S66+Q66+O66+M66+K66+I66+G66+E66+C66</f>
        <v>147</v>
      </c>
      <c r="AB66" s="65"/>
    </row>
    <row r="67" spans="1:28" s="12" customFormat="1" ht="24" customHeight="1" x14ac:dyDescent="0.2">
      <c r="A67" s="64"/>
      <c r="B67" s="78" t="s">
        <v>128</v>
      </c>
      <c r="C67" s="79">
        <f>SUM('４・５ページ'!E20:E21)</f>
        <v>1</v>
      </c>
      <c r="D67" s="80">
        <f>C67</f>
        <v>1</v>
      </c>
      <c r="E67" s="81">
        <f>IF('４・５ページ'!G20="","",SUM('４・５ページ'!G20:G21))</f>
        <v>22</v>
      </c>
      <c r="F67" s="80">
        <f>IF(E67="","",E67+D67)</f>
        <v>23</v>
      </c>
      <c r="G67" s="81">
        <f>IF('４・５ページ'!I20="","",SUM('４・５ページ'!I20:I21))</f>
        <v>10</v>
      </c>
      <c r="H67" s="80">
        <f>IF(G67="","",G67+F67)</f>
        <v>33</v>
      </c>
      <c r="I67" s="81">
        <f>IF('４・５ページ'!K20="","",SUM('４・５ページ'!K20:K21))</f>
        <v>11</v>
      </c>
      <c r="J67" s="80">
        <f>IF(I67="","",I67+H67)</f>
        <v>44</v>
      </c>
      <c r="K67" s="81">
        <f>IF('４・５ページ'!M20="","",SUM('４・５ページ'!M20:M21))</f>
        <v>29</v>
      </c>
      <c r="L67" s="80">
        <f>IF(K67="","",K67+J67)</f>
        <v>73</v>
      </c>
      <c r="M67" s="81">
        <f>IF('４・５ページ'!O20="","",SUM('４・５ページ'!O20:O21))</f>
        <v>9</v>
      </c>
      <c r="N67" s="80">
        <f>IF(M67="","",M67+L67)</f>
        <v>82</v>
      </c>
      <c r="O67" s="81">
        <f>IF('４・５ページ'!Q20="","",SUM('４・５ページ'!Q20:Q21))</f>
        <v>11</v>
      </c>
      <c r="P67" s="80">
        <f>IF(O67="","",O67+N67)</f>
        <v>93</v>
      </c>
      <c r="Q67" s="81">
        <f>IF('４・５ページ'!S20="","",SUM('４・５ページ'!S20:S21))</f>
        <v>4</v>
      </c>
      <c r="R67" s="80">
        <f>IF(Q67="","",Q67+P67)</f>
        <v>97</v>
      </c>
      <c r="S67" s="81">
        <f>IF('４・５ページ'!U20="","",SUM('４・５ページ'!U20:U21))</f>
        <v>6</v>
      </c>
      <c r="T67" s="80">
        <f>IF(S67="","",S67+R67)</f>
        <v>103</v>
      </c>
      <c r="U67" s="81">
        <f>IF('４・５ページ'!W20="","",SUM('４・５ページ'!W20:W21))</f>
        <v>3</v>
      </c>
      <c r="V67" s="80">
        <f>IF(U67="","",U67+T67)</f>
        <v>106</v>
      </c>
      <c r="W67" s="81">
        <f>IF('４・５ページ'!Y20="","",SUM('４・５ページ'!Y20:Y21))</f>
        <v>14</v>
      </c>
      <c r="X67" s="80">
        <f>IF(W67="","",W67+V67)</f>
        <v>120</v>
      </c>
      <c r="Y67" s="81">
        <f>IF('４・５ページ'!AA20="","",SUM('４・５ページ'!AA20:AA21))</f>
        <v>6</v>
      </c>
      <c r="Z67" s="80">
        <f>IF(Y67="","",Y67+X67)</f>
        <v>126</v>
      </c>
      <c r="AA67" s="82">
        <f>MAX(D67,F67,H67,J67,L67,N67,P67,R67,T67,V67,X67,Z67)</f>
        <v>126</v>
      </c>
      <c r="AB67" s="65"/>
    </row>
    <row r="68" spans="1:28" s="12" customFormat="1" ht="24" customHeight="1" thickBot="1" x14ac:dyDescent="0.25">
      <c r="A68" s="64"/>
      <c r="B68" s="83"/>
      <c r="C68" s="84">
        <f>D67-D66</f>
        <v>-15</v>
      </c>
      <c r="D68" s="85">
        <f>D67/D66</f>
        <v>6.25E-2</v>
      </c>
      <c r="E68" s="86">
        <f>IF(E67="","",F67-F66)</f>
        <v>2</v>
      </c>
      <c r="F68" s="85">
        <f>IF(E67="","",F67/F66)</f>
        <v>1.0952380952380953</v>
      </c>
      <c r="G68" s="86">
        <f>IF(G67="","",H67-H66)</f>
        <v>5</v>
      </c>
      <c r="H68" s="85">
        <f>IF(G67="","",H67/H66)</f>
        <v>1.1785714285714286</v>
      </c>
      <c r="I68" s="86">
        <f>IF(I67="","",J67-J66)</f>
        <v>-8</v>
      </c>
      <c r="J68" s="85">
        <f>IF(I67="","",J67/J66)</f>
        <v>0.84615384615384615</v>
      </c>
      <c r="K68" s="86">
        <f>IF(K67="","",L67-L66)</f>
        <v>10</v>
      </c>
      <c r="L68" s="85">
        <f>IF(K67="","",L67/L66)</f>
        <v>1.1587301587301588</v>
      </c>
      <c r="M68" s="86">
        <f>IF(M67="","",N67-N66)</f>
        <v>8</v>
      </c>
      <c r="N68" s="85">
        <f>IF(M67="","",N67/N66)</f>
        <v>1.1081081081081081</v>
      </c>
      <c r="O68" s="86">
        <f>IF(O67="","",P67-P66)</f>
        <v>14</v>
      </c>
      <c r="P68" s="85">
        <f>IF(O67="","",P67/P66)</f>
        <v>1.1772151898734178</v>
      </c>
      <c r="Q68" s="86">
        <f>IF(Q67="","",R67-R66)</f>
        <v>1</v>
      </c>
      <c r="R68" s="85">
        <f>IF(Q67="","",R67/R66)</f>
        <v>1.0104166666666667</v>
      </c>
      <c r="S68" s="86">
        <f>IF(S67="","",T67-T66)</f>
        <v>-7</v>
      </c>
      <c r="T68" s="85">
        <f>IF(S67="","",T67/T66)</f>
        <v>0.9363636363636364</v>
      </c>
      <c r="U68" s="86">
        <f>IF(U67="","",V67-V66)</f>
        <v>-13</v>
      </c>
      <c r="V68" s="85">
        <f>IF(U67="","",V67/V66)</f>
        <v>0.89075630252100846</v>
      </c>
      <c r="W68" s="86">
        <f>IF(W67="","",X67-X66)</f>
        <v>-14</v>
      </c>
      <c r="X68" s="85">
        <f>IF(W67="","",X67/X66)</f>
        <v>0.89552238805970152</v>
      </c>
      <c r="Y68" s="86">
        <f>IF(Y67="","",Z67-Z66)</f>
        <v>-21</v>
      </c>
      <c r="Z68" s="85">
        <f>IF(Y67="","",Z67/Z66)</f>
        <v>0.8571428571428571</v>
      </c>
      <c r="AA68" s="87">
        <f>AA67/AA66</f>
        <v>0.8571428571428571</v>
      </c>
      <c r="AB68" s="65"/>
    </row>
    <row r="69" spans="1:28" s="12" customFormat="1" ht="24" customHeight="1" x14ac:dyDescent="0.2">
      <c r="A69" s="64"/>
      <c r="B69" s="73"/>
      <c r="C69" s="142">
        <v>0</v>
      </c>
      <c r="D69" s="143">
        <v>0</v>
      </c>
      <c r="E69" s="144">
        <v>3</v>
      </c>
      <c r="F69" s="143">
        <v>3</v>
      </c>
      <c r="G69" s="144">
        <v>0</v>
      </c>
      <c r="H69" s="143">
        <v>3</v>
      </c>
      <c r="I69" s="144">
        <v>5</v>
      </c>
      <c r="J69" s="143">
        <v>8</v>
      </c>
      <c r="K69" s="144">
        <v>7</v>
      </c>
      <c r="L69" s="143">
        <v>15</v>
      </c>
      <c r="M69" s="144">
        <v>9</v>
      </c>
      <c r="N69" s="143">
        <v>24</v>
      </c>
      <c r="O69" s="144">
        <v>3</v>
      </c>
      <c r="P69" s="143">
        <v>27</v>
      </c>
      <c r="Q69" s="144">
        <v>3</v>
      </c>
      <c r="R69" s="143">
        <v>30</v>
      </c>
      <c r="S69" s="144">
        <v>7</v>
      </c>
      <c r="T69" s="143">
        <v>37</v>
      </c>
      <c r="U69" s="144">
        <v>11</v>
      </c>
      <c r="V69" s="143">
        <v>48</v>
      </c>
      <c r="W69" s="144">
        <v>11</v>
      </c>
      <c r="X69" s="143">
        <v>59</v>
      </c>
      <c r="Y69" s="144">
        <v>2</v>
      </c>
      <c r="Z69" s="145">
        <v>61</v>
      </c>
      <c r="AA69" s="95">
        <f>+Y69+W69+U69+S69+Q69+O69+M69+K69+I69+G69+E69+C69</f>
        <v>61</v>
      </c>
      <c r="AB69" s="65"/>
    </row>
    <row r="70" spans="1:28" s="12" customFormat="1" ht="24" customHeight="1" x14ac:dyDescent="0.2">
      <c r="A70" s="64"/>
      <c r="B70" s="78" t="s">
        <v>129</v>
      </c>
      <c r="C70" s="79">
        <f>SUM('４・５ページ'!E22:E25)</f>
        <v>1</v>
      </c>
      <c r="D70" s="80">
        <f>C70</f>
        <v>1</v>
      </c>
      <c r="E70" s="81">
        <f>IF('４・５ページ'!G22="","",SUM('４・５ページ'!G22:G25))</f>
        <v>0</v>
      </c>
      <c r="F70" s="80">
        <f>IF(E70="","",E70+D70)</f>
        <v>1</v>
      </c>
      <c r="G70" s="81">
        <f>IF('４・５ページ'!I22="","",SUM('４・５ページ'!I22:I25))</f>
        <v>0</v>
      </c>
      <c r="H70" s="80">
        <f>IF(G70="","",G70+F70)</f>
        <v>1</v>
      </c>
      <c r="I70" s="81">
        <f>IF('４・５ページ'!K22="","",SUM('４・５ページ'!K22:K25))</f>
        <v>4</v>
      </c>
      <c r="J70" s="80">
        <f>IF(I70="","",I70+H70)</f>
        <v>5</v>
      </c>
      <c r="K70" s="81">
        <f>IF('４・５ページ'!M22="","",SUM('４・５ページ'!M22:M25))</f>
        <v>7</v>
      </c>
      <c r="L70" s="80">
        <f>IF(K70="","",K70+J70)</f>
        <v>12</v>
      </c>
      <c r="M70" s="81">
        <f>IF('４・５ページ'!O22="","",SUM('４・５ページ'!O22:O25))</f>
        <v>8</v>
      </c>
      <c r="N70" s="80">
        <f>IF(M70="","",M70+L70)</f>
        <v>20</v>
      </c>
      <c r="O70" s="81">
        <f>IF('４・５ページ'!Q22="","",SUM('４・５ページ'!Q22:Q25))</f>
        <v>7</v>
      </c>
      <c r="P70" s="80">
        <f>IF(O70="","",O70+N70)</f>
        <v>27</v>
      </c>
      <c r="Q70" s="81">
        <f>IF('４・５ページ'!S22="","",SUM('４・５ページ'!S22:S25))</f>
        <v>7</v>
      </c>
      <c r="R70" s="80">
        <f>IF(Q70="","",Q70+P70)</f>
        <v>34</v>
      </c>
      <c r="S70" s="81">
        <f>IF('４・５ページ'!U22="","",SUM('４・５ページ'!U22:U25))</f>
        <v>5</v>
      </c>
      <c r="T70" s="80">
        <f>IF(S70="","",S70+R70)</f>
        <v>39</v>
      </c>
      <c r="U70" s="81">
        <f>IF('４・５ページ'!W22="","",SUM('４・５ページ'!W22:W25))</f>
        <v>3</v>
      </c>
      <c r="V70" s="80">
        <f>IF(U70="","",U70+T70)</f>
        <v>42</v>
      </c>
      <c r="W70" s="81">
        <f>IF('４・５ページ'!Y22="","",SUM('４・５ページ'!Y22:Y25))</f>
        <v>5</v>
      </c>
      <c r="X70" s="80">
        <f>IF(W70="","",W70+V70)</f>
        <v>47</v>
      </c>
      <c r="Y70" s="81">
        <f>IF('４・５ページ'!AA22="","",SUM('４・５ページ'!AA22:AA25))</f>
        <v>3</v>
      </c>
      <c r="Z70" s="80">
        <f>IF(Y70="","",Y70+X70)</f>
        <v>50</v>
      </c>
      <c r="AA70" s="82">
        <f>MAX(D70,F70,H70,J70,L70,N70,P70,R70,T70,V70,X70,Z70)</f>
        <v>50</v>
      </c>
      <c r="AB70" s="65"/>
    </row>
    <row r="71" spans="1:28" s="12" customFormat="1" ht="24" customHeight="1" thickBot="1" x14ac:dyDescent="0.25">
      <c r="A71" s="64"/>
      <c r="B71" s="83"/>
      <c r="C71" s="84">
        <f>D70-D69</f>
        <v>1</v>
      </c>
      <c r="D71" s="85" t="e">
        <f>IF(C70="","",D70/D69)</f>
        <v>#DIV/0!</v>
      </c>
      <c r="E71" s="86">
        <f>IF(E70="","",F70-F69)</f>
        <v>-2</v>
      </c>
      <c r="F71" s="85">
        <f>IF(E70="","",F70/F69)</f>
        <v>0.33333333333333331</v>
      </c>
      <c r="G71" s="86">
        <f>IF(G70="","",H70-H69)</f>
        <v>-2</v>
      </c>
      <c r="H71" s="85">
        <f>IF(G70="","",H70/H69)</f>
        <v>0.33333333333333331</v>
      </c>
      <c r="I71" s="86">
        <f>IF(I70="","",J70-J69)</f>
        <v>-3</v>
      </c>
      <c r="J71" s="85">
        <f>IF(I70="","",J70/J69)</f>
        <v>0.625</v>
      </c>
      <c r="K71" s="86">
        <f>IF(K70="","",L70-L69)</f>
        <v>-3</v>
      </c>
      <c r="L71" s="85">
        <f>IF(K70="","",L70/L69)</f>
        <v>0.8</v>
      </c>
      <c r="M71" s="86">
        <f>IF(M70="","",N70-N69)</f>
        <v>-4</v>
      </c>
      <c r="N71" s="85">
        <f>IF(M70="","",N70/N69)</f>
        <v>0.83333333333333337</v>
      </c>
      <c r="O71" s="86">
        <f>IF(O70="","",P70-P69)</f>
        <v>0</v>
      </c>
      <c r="P71" s="85">
        <f>IF(O70="","",P70/P69)</f>
        <v>1</v>
      </c>
      <c r="Q71" s="86">
        <f>IF(Q70="","",R70-R69)</f>
        <v>4</v>
      </c>
      <c r="R71" s="85">
        <f>IF(Q70="","",R70/R69)</f>
        <v>1.1333333333333333</v>
      </c>
      <c r="S71" s="86">
        <f>IF(S70="","",T70-T69)</f>
        <v>2</v>
      </c>
      <c r="T71" s="85">
        <f>IF(S70="","",T70/T69)</f>
        <v>1.0540540540540539</v>
      </c>
      <c r="U71" s="86">
        <f>IF(U70="","",V70-V69)</f>
        <v>-6</v>
      </c>
      <c r="V71" s="85">
        <f>IF(U70="","",V70/V69)</f>
        <v>0.875</v>
      </c>
      <c r="W71" s="86">
        <f>IF(W70="","",X70-X69)</f>
        <v>-12</v>
      </c>
      <c r="X71" s="85">
        <f>IF(W70="","",X70/X69)</f>
        <v>0.79661016949152541</v>
      </c>
      <c r="Y71" s="86">
        <f>IF(Y70="","",Z70-Z69)</f>
        <v>-11</v>
      </c>
      <c r="Z71" s="85">
        <f>IF(Y70="","",Z70/Z69)</f>
        <v>0.81967213114754101</v>
      </c>
      <c r="AA71" s="87">
        <f>AA70/AA69</f>
        <v>0.81967213114754101</v>
      </c>
      <c r="AB71" s="65"/>
    </row>
    <row r="72" spans="1:28" s="12" customFormat="1" ht="24" customHeight="1" x14ac:dyDescent="0.2">
      <c r="A72" s="64"/>
      <c r="B72" s="73"/>
      <c r="C72" s="142">
        <v>0</v>
      </c>
      <c r="D72" s="143">
        <v>0</v>
      </c>
      <c r="E72" s="144">
        <v>2</v>
      </c>
      <c r="F72" s="143">
        <v>2</v>
      </c>
      <c r="G72" s="144">
        <v>0</v>
      </c>
      <c r="H72" s="143">
        <v>2</v>
      </c>
      <c r="I72" s="144">
        <v>7</v>
      </c>
      <c r="J72" s="143">
        <v>9</v>
      </c>
      <c r="K72" s="144">
        <v>6</v>
      </c>
      <c r="L72" s="143">
        <v>15</v>
      </c>
      <c r="M72" s="144">
        <v>6</v>
      </c>
      <c r="N72" s="143">
        <v>21</v>
      </c>
      <c r="O72" s="144">
        <v>8</v>
      </c>
      <c r="P72" s="143">
        <v>29</v>
      </c>
      <c r="Q72" s="144">
        <v>6</v>
      </c>
      <c r="R72" s="143">
        <v>35</v>
      </c>
      <c r="S72" s="144">
        <v>5</v>
      </c>
      <c r="T72" s="143">
        <v>40</v>
      </c>
      <c r="U72" s="144">
        <v>2</v>
      </c>
      <c r="V72" s="143">
        <v>42</v>
      </c>
      <c r="W72" s="144">
        <v>4</v>
      </c>
      <c r="X72" s="143">
        <v>46</v>
      </c>
      <c r="Y72" s="144">
        <v>1</v>
      </c>
      <c r="Z72" s="145">
        <v>47</v>
      </c>
      <c r="AA72" s="95">
        <f>+Y72+W72+U72+S72+Q72+O72+M72+K72+I72+G72+E72+C72</f>
        <v>47</v>
      </c>
      <c r="AB72" s="65"/>
    </row>
    <row r="73" spans="1:28" s="12" customFormat="1" ht="24" customHeight="1" x14ac:dyDescent="0.2">
      <c r="A73" s="64"/>
      <c r="B73" s="78" t="s">
        <v>130</v>
      </c>
      <c r="C73" s="79">
        <f>SUM('４・５ページ'!E26:E29)</f>
        <v>0</v>
      </c>
      <c r="D73" s="80">
        <f>C73</f>
        <v>0</v>
      </c>
      <c r="E73" s="81">
        <f>IF('４・５ページ'!G26="","",SUM('４・５ページ'!G26:G29))</f>
        <v>1</v>
      </c>
      <c r="F73" s="80">
        <f>IF(E73="","",E73+D73)</f>
        <v>1</v>
      </c>
      <c r="G73" s="81">
        <f>IF('４・５ページ'!I26="","",SUM('４・５ページ'!I26:I29))</f>
        <v>5</v>
      </c>
      <c r="H73" s="80">
        <f>IF(G73="","",G73+F73)</f>
        <v>6</v>
      </c>
      <c r="I73" s="81">
        <f>IF('４・５ページ'!K26="","",SUM('４・５ページ'!K26:K29))</f>
        <v>10</v>
      </c>
      <c r="J73" s="80">
        <f>IF(I73="","",I73+H73)</f>
        <v>16</v>
      </c>
      <c r="K73" s="81">
        <f>IF('４・５ページ'!M26="","",SUM('４・５ページ'!M26:M29))</f>
        <v>7</v>
      </c>
      <c r="L73" s="80">
        <f>IF(K73="","",K73+J73)</f>
        <v>23</v>
      </c>
      <c r="M73" s="81">
        <f>IF('４・５ページ'!O26="","",SUM('４・５ページ'!O26:O29))</f>
        <v>13</v>
      </c>
      <c r="N73" s="80">
        <f>IF(M73="","",M73+L73)</f>
        <v>36</v>
      </c>
      <c r="O73" s="81">
        <f>IF('４・５ページ'!Q26="","",SUM('４・５ページ'!Q26:Q29))</f>
        <v>6</v>
      </c>
      <c r="P73" s="80">
        <f>IF(O73="","",O73+N73)</f>
        <v>42</v>
      </c>
      <c r="Q73" s="81">
        <f>IF('４・５ページ'!S26="","",SUM('４・５ページ'!S26:S29))</f>
        <v>4</v>
      </c>
      <c r="R73" s="80">
        <f>IF(Q73="","",Q73+P73)</f>
        <v>46</v>
      </c>
      <c r="S73" s="81">
        <f>IF('４・５ページ'!U26="","",SUM('４・５ページ'!U26:U29))</f>
        <v>7</v>
      </c>
      <c r="T73" s="80">
        <f>IF(S73="","",S73+R73)</f>
        <v>53</v>
      </c>
      <c r="U73" s="81">
        <f>IF('４・５ページ'!W26="","",SUM('４・５ページ'!W26:W29))</f>
        <v>4</v>
      </c>
      <c r="V73" s="80">
        <f>IF(U73="","",U73+T73)</f>
        <v>57</v>
      </c>
      <c r="W73" s="81">
        <f>IF('４・５ページ'!Y26="","",SUM('４・５ページ'!Y26:Y29))</f>
        <v>3</v>
      </c>
      <c r="X73" s="80">
        <f>IF(W73="","",W73+V73)</f>
        <v>60</v>
      </c>
      <c r="Y73" s="81">
        <f>IF('４・５ページ'!AA26="","",SUM('４・５ページ'!AA26:AA29))</f>
        <v>3</v>
      </c>
      <c r="Z73" s="80">
        <f>IF(Y73="","",Y73+X73)</f>
        <v>63</v>
      </c>
      <c r="AA73" s="82">
        <f>MAX(D73,F73,H73,J73,L73,N73,P73,R73,T73,V73,X73,Z73)</f>
        <v>63</v>
      </c>
      <c r="AB73" s="65"/>
    </row>
    <row r="74" spans="1:28" s="12" customFormat="1" ht="24" customHeight="1" thickBot="1" x14ac:dyDescent="0.25">
      <c r="A74" s="64"/>
      <c r="B74" s="83"/>
      <c r="C74" s="84">
        <f>D73-D72</f>
        <v>0</v>
      </c>
      <c r="D74" s="85" t="e">
        <f>IF(C73="","",D73/D72)</f>
        <v>#DIV/0!</v>
      </c>
      <c r="E74" s="86">
        <f>IF(E73="","",F73-F72)</f>
        <v>-1</v>
      </c>
      <c r="F74" s="85">
        <f>IF(E73="","",F73/F72)</f>
        <v>0.5</v>
      </c>
      <c r="G74" s="86">
        <f>IF(G73="","",H73-H72)</f>
        <v>4</v>
      </c>
      <c r="H74" s="85">
        <f>IF(G73="","",H73/H72)</f>
        <v>3</v>
      </c>
      <c r="I74" s="86">
        <f>IF(I73="","",J73-J72)</f>
        <v>7</v>
      </c>
      <c r="J74" s="85">
        <f>IF(I73="","",J73/J72)</f>
        <v>1.7777777777777777</v>
      </c>
      <c r="K74" s="86">
        <f>IF(K73="","",L73-L72)</f>
        <v>8</v>
      </c>
      <c r="L74" s="85">
        <f>IF(K73="","",L73/L72)</f>
        <v>1.5333333333333334</v>
      </c>
      <c r="M74" s="86">
        <f>IF(M73="","",N73-N72)</f>
        <v>15</v>
      </c>
      <c r="N74" s="85">
        <f>IF(M73="","",N73/N72)</f>
        <v>1.7142857142857142</v>
      </c>
      <c r="O74" s="86">
        <f>IF(O73="","",P73-P72)</f>
        <v>13</v>
      </c>
      <c r="P74" s="85">
        <f>IF(O73="","",P73/P72)</f>
        <v>1.4482758620689655</v>
      </c>
      <c r="Q74" s="86">
        <f>IF(Q73="","",R73-R72)</f>
        <v>11</v>
      </c>
      <c r="R74" s="85">
        <f>IF(Q73="","",R73/R72)</f>
        <v>1.3142857142857143</v>
      </c>
      <c r="S74" s="86">
        <f>IF(S73="","",T73-T72)</f>
        <v>13</v>
      </c>
      <c r="T74" s="85">
        <f>IF(S73="","",T73/T72)</f>
        <v>1.325</v>
      </c>
      <c r="U74" s="86">
        <f>IF(U73="","",V73-V72)</f>
        <v>15</v>
      </c>
      <c r="V74" s="85">
        <f>IF(U73="","",V73/V72)</f>
        <v>1.3571428571428572</v>
      </c>
      <c r="W74" s="86">
        <f>IF(W73="","",X73-X72)</f>
        <v>14</v>
      </c>
      <c r="X74" s="85">
        <f>IF(W73="","",X73/X72)</f>
        <v>1.3043478260869565</v>
      </c>
      <c r="Y74" s="86">
        <f>IF(Y73="","",Z73-Z72)</f>
        <v>16</v>
      </c>
      <c r="Z74" s="85">
        <f>IF(Y73="","",Z73/Z72)</f>
        <v>1.3404255319148937</v>
      </c>
      <c r="AA74" s="87">
        <f>AA73/AA72</f>
        <v>1.3404255319148937</v>
      </c>
      <c r="AB74" s="65"/>
    </row>
    <row r="75" spans="1:28" s="12" customFormat="1" ht="24" customHeight="1" x14ac:dyDescent="0.2">
      <c r="A75" s="64"/>
      <c r="B75" s="73"/>
      <c r="C75" s="142">
        <v>1</v>
      </c>
      <c r="D75" s="143">
        <v>1</v>
      </c>
      <c r="E75" s="144">
        <v>2</v>
      </c>
      <c r="F75" s="143">
        <v>3</v>
      </c>
      <c r="G75" s="144">
        <v>2</v>
      </c>
      <c r="H75" s="143">
        <v>5</v>
      </c>
      <c r="I75" s="144">
        <v>3</v>
      </c>
      <c r="J75" s="143">
        <v>8</v>
      </c>
      <c r="K75" s="144">
        <v>7</v>
      </c>
      <c r="L75" s="143">
        <v>15</v>
      </c>
      <c r="M75" s="144">
        <v>25</v>
      </c>
      <c r="N75" s="143">
        <v>40</v>
      </c>
      <c r="O75" s="144">
        <v>6</v>
      </c>
      <c r="P75" s="143">
        <v>46</v>
      </c>
      <c r="Q75" s="144">
        <v>8</v>
      </c>
      <c r="R75" s="143">
        <v>54</v>
      </c>
      <c r="S75" s="144">
        <v>12</v>
      </c>
      <c r="T75" s="143">
        <v>66</v>
      </c>
      <c r="U75" s="144">
        <v>10</v>
      </c>
      <c r="V75" s="143">
        <v>76</v>
      </c>
      <c r="W75" s="144">
        <v>3</v>
      </c>
      <c r="X75" s="143">
        <v>79</v>
      </c>
      <c r="Y75" s="144">
        <v>2</v>
      </c>
      <c r="Z75" s="145">
        <v>81</v>
      </c>
      <c r="AA75" s="95">
        <f>+Y75+W75+U75+S75+Q75+O75+M75+K75+I75+G75+E75+C75</f>
        <v>81</v>
      </c>
      <c r="AB75" s="65"/>
    </row>
    <row r="76" spans="1:28" s="12" customFormat="1" ht="24" customHeight="1" x14ac:dyDescent="0.2">
      <c r="A76" s="64"/>
      <c r="B76" s="78" t="s">
        <v>131</v>
      </c>
      <c r="C76" s="79">
        <f>SUM('４・５ページ'!E30:E32)</f>
        <v>2</v>
      </c>
      <c r="D76" s="80">
        <f>C76</f>
        <v>2</v>
      </c>
      <c r="E76" s="81">
        <f>IF('４・５ページ'!G30="","",SUM('４・５ページ'!G30:G32))</f>
        <v>6</v>
      </c>
      <c r="F76" s="80">
        <f>IF(E76="","",E76+D76)</f>
        <v>8</v>
      </c>
      <c r="G76" s="81">
        <f>IF('４・５ページ'!I30="","",SUM('４・５ページ'!I30:I32))</f>
        <v>2</v>
      </c>
      <c r="H76" s="80">
        <f>IF(G76="","",G76+F76)</f>
        <v>10</v>
      </c>
      <c r="I76" s="81">
        <f>IF('４・５ページ'!K30="","",SUM('４・５ページ'!K30:K32))</f>
        <v>10</v>
      </c>
      <c r="J76" s="80">
        <f>IF(I76="","",I76+H76)</f>
        <v>20</v>
      </c>
      <c r="K76" s="81">
        <f>IF('４・５ページ'!M30="","",SUM('４・５ページ'!M30:M32))</f>
        <v>8</v>
      </c>
      <c r="L76" s="80">
        <f>IF(K76="","",K76+J76)</f>
        <v>28</v>
      </c>
      <c r="M76" s="81">
        <f>IF('４・５ページ'!O30="","",SUM('４・５ページ'!O30:O32))</f>
        <v>15</v>
      </c>
      <c r="N76" s="80">
        <f>IF(M76="","",M76+L76)</f>
        <v>43</v>
      </c>
      <c r="O76" s="81">
        <f>IF('４・５ページ'!Q30="","",SUM('４・５ページ'!Q30:Q32))</f>
        <v>9</v>
      </c>
      <c r="P76" s="80">
        <f>IF(O76="","",O76+N76)</f>
        <v>52</v>
      </c>
      <c r="Q76" s="81">
        <f>IF('４・５ページ'!S30="","",SUM('４・５ページ'!S30:S32))</f>
        <v>5</v>
      </c>
      <c r="R76" s="80">
        <f>IF(Q76="","",Q76+P76)</f>
        <v>57</v>
      </c>
      <c r="S76" s="81">
        <f>IF('４・５ページ'!U30="","",SUM('４・５ページ'!U30:U32))</f>
        <v>5</v>
      </c>
      <c r="T76" s="80">
        <f>IF(S76="","",S76+R76)</f>
        <v>62</v>
      </c>
      <c r="U76" s="81">
        <f>IF('４・５ページ'!W30="","",SUM('４・５ページ'!W30:W32))</f>
        <v>5</v>
      </c>
      <c r="V76" s="80">
        <f>IF(U76="","",U76+T76)</f>
        <v>67</v>
      </c>
      <c r="W76" s="81">
        <f>IF('４・５ページ'!Y30="","",SUM('４・５ページ'!Y30:Y32))</f>
        <v>7</v>
      </c>
      <c r="X76" s="80">
        <f>IF(W76="","",W76+V76)</f>
        <v>74</v>
      </c>
      <c r="Y76" s="81">
        <f>IF('４・５ページ'!AA30="","",SUM('４・５ページ'!AA30:AA32))</f>
        <v>6</v>
      </c>
      <c r="Z76" s="80">
        <f>IF(Y76="","",Y76+X76)</f>
        <v>80</v>
      </c>
      <c r="AA76" s="82">
        <f>MAX(D76,F76,H76,J76,L76,N76,P76,R76,T76,V76,X76,Z76)</f>
        <v>80</v>
      </c>
      <c r="AB76" s="65"/>
    </row>
    <row r="77" spans="1:28" s="12" customFormat="1" ht="24" customHeight="1" thickBot="1" x14ac:dyDescent="0.25">
      <c r="A77" s="64"/>
      <c r="B77" s="83"/>
      <c r="C77" s="84">
        <f>D76-D75</f>
        <v>1</v>
      </c>
      <c r="D77" s="85">
        <f>D76/D75</f>
        <v>2</v>
      </c>
      <c r="E77" s="86">
        <f>IF(E76="","",F76-F75)</f>
        <v>5</v>
      </c>
      <c r="F77" s="85">
        <f>IF(E76="","",F76/F75)</f>
        <v>2.6666666666666665</v>
      </c>
      <c r="G77" s="86">
        <f>IF(G76="","",H76-H75)</f>
        <v>5</v>
      </c>
      <c r="H77" s="85">
        <f>IF(G76="","",H76/H75)</f>
        <v>2</v>
      </c>
      <c r="I77" s="86">
        <f>IF(I76="","",J76-J75)</f>
        <v>12</v>
      </c>
      <c r="J77" s="85">
        <f>IF(I76="","",J76/J75)</f>
        <v>2.5</v>
      </c>
      <c r="K77" s="86">
        <f>IF(K76="","",L76-L75)</f>
        <v>13</v>
      </c>
      <c r="L77" s="85">
        <f>IF(K76="","",L76/L75)</f>
        <v>1.8666666666666667</v>
      </c>
      <c r="M77" s="86">
        <f>IF(M76="","",N76-N75)</f>
        <v>3</v>
      </c>
      <c r="N77" s="85">
        <f>IF(M76="","",N76/N75)</f>
        <v>1.075</v>
      </c>
      <c r="O77" s="86">
        <f>IF(O76="","",P76-P75)</f>
        <v>6</v>
      </c>
      <c r="P77" s="85">
        <f>IF(O76="","",P76/P75)</f>
        <v>1.1304347826086956</v>
      </c>
      <c r="Q77" s="86">
        <f>IF(Q76="","",R76-R75)</f>
        <v>3</v>
      </c>
      <c r="R77" s="85">
        <f>IF(Q76="","",R76/R75)</f>
        <v>1.0555555555555556</v>
      </c>
      <c r="S77" s="86">
        <f>IF(S76="","",T76-T75)</f>
        <v>-4</v>
      </c>
      <c r="T77" s="85">
        <f>IF(S76="","",T76/T75)</f>
        <v>0.93939393939393945</v>
      </c>
      <c r="U77" s="86">
        <f>IF(U76="","",V76-V75)</f>
        <v>-9</v>
      </c>
      <c r="V77" s="85">
        <f>IF(U76="","",V76/V75)</f>
        <v>0.88157894736842102</v>
      </c>
      <c r="W77" s="86">
        <f>IF(W76="","",X76-X75)</f>
        <v>-5</v>
      </c>
      <c r="X77" s="85">
        <f>IF(W76="","",X76/X75)</f>
        <v>0.93670886075949367</v>
      </c>
      <c r="Y77" s="86">
        <f>IF(Y76="","",Z76-Z75)</f>
        <v>-1</v>
      </c>
      <c r="Z77" s="85">
        <f>IF(Y76="","",Z76/Z75)</f>
        <v>0.98765432098765427</v>
      </c>
      <c r="AA77" s="87">
        <f>AA76/AA75</f>
        <v>0.98765432098765427</v>
      </c>
      <c r="AB77" s="65"/>
    </row>
    <row r="78" spans="1:28" s="12" customFormat="1" ht="24" customHeight="1" x14ac:dyDescent="0.2">
      <c r="A78" s="64"/>
      <c r="B78" s="73"/>
      <c r="C78" s="142">
        <v>0</v>
      </c>
      <c r="D78" s="143">
        <v>0</v>
      </c>
      <c r="E78" s="144">
        <v>11</v>
      </c>
      <c r="F78" s="143">
        <v>11</v>
      </c>
      <c r="G78" s="144">
        <v>1</v>
      </c>
      <c r="H78" s="143">
        <v>12</v>
      </c>
      <c r="I78" s="144">
        <v>2</v>
      </c>
      <c r="J78" s="143">
        <v>14</v>
      </c>
      <c r="K78" s="144">
        <v>9</v>
      </c>
      <c r="L78" s="143">
        <v>23</v>
      </c>
      <c r="M78" s="144">
        <v>10</v>
      </c>
      <c r="N78" s="143">
        <v>33</v>
      </c>
      <c r="O78" s="144">
        <v>3</v>
      </c>
      <c r="P78" s="143">
        <v>36</v>
      </c>
      <c r="Q78" s="144">
        <v>7</v>
      </c>
      <c r="R78" s="143">
        <v>43</v>
      </c>
      <c r="S78" s="144">
        <v>19</v>
      </c>
      <c r="T78" s="143">
        <v>62</v>
      </c>
      <c r="U78" s="144">
        <v>4</v>
      </c>
      <c r="V78" s="143">
        <v>66</v>
      </c>
      <c r="W78" s="144">
        <v>4</v>
      </c>
      <c r="X78" s="143">
        <v>70</v>
      </c>
      <c r="Y78" s="144">
        <v>8</v>
      </c>
      <c r="Z78" s="145">
        <v>78</v>
      </c>
      <c r="AA78" s="95">
        <f>+Y78+W78+U78+S78+Q78+O78+M78+K78+I78+G78+E78+C78</f>
        <v>78</v>
      </c>
      <c r="AB78" s="65"/>
    </row>
    <row r="79" spans="1:28" s="12" customFormat="1" ht="24" customHeight="1" x14ac:dyDescent="0.2">
      <c r="A79" s="64"/>
      <c r="B79" s="78" t="s">
        <v>132</v>
      </c>
      <c r="C79" s="79">
        <f>SUM('４・５ページ'!E36:E39)</f>
        <v>2</v>
      </c>
      <c r="D79" s="80">
        <f>C79</f>
        <v>2</v>
      </c>
      <c r="E79" s="81">
        <f>IF('４・５ページ'!G36="","",SUM('４・５ページ'!G36:G39))</f>
        <v>5</v>
      </c>
      <c r="F79" s="80">
        <f>IF(E79="","",E79+D79)</f>
        <v>7</v>
      </c>
      <c r="G79" s="81">
        <f>IF('４・５ページ'!I36="","",SUM('４・５ページ'!I36:I39))</f>
        <v>2</v>
      </c>
      <c r="H79" s="80">
        <f>IF(G79="","",G79+F79)</f>
        <v>9</v>
      </c>
      <c r="I79" s="81">
        <f>IF('４・５ページ'!K36="","",SUM('４・５ページ'!K36:K39))</f>
        <v>4</v>
      </c>
      <c r="J79" s="80">
        <f>IF(I79="","",I79+H79)</f>
        <v>13</v>
      </c>
      <c r="K79" s="81">
        <f>IF('４・５ページ'!M36="","",SUM('４・５ページ'!M36:M39))</f>
        <v>12</v>
      </c>
      <c r="L79" s="80">
        <f>IF(K79="","",K79+J79)</f>
        <v>25</v>
      </c>
      <c r="M79" s="81">
        <f>IF('４・５ページ'!O36="","",SUM('４・５ページ'!O36:O39))</f>
        <v>7</v>
      </c>
      <c r="N79" s="80">
        <f>IF(M79="","",M79+L79)</f>
        <v>32</v>
      </c>
      <c r="O79" s="81">
        <f>IF('４・５ページ'!Q36="","",SUM('４・５ページ'!Q36:Q39))</f>
        <v>26</v>
      </c>
      <c r="P79" s="80">
        <f>IF(O79="","",O79+N79)</f>
        <v>58</v>
      </c>
      <c r="Q79" s="81">
        <f>IF('４・５ページ'!S36="","",SUM('４・５ページ'!S36:S39))</f>
        <v>14</v>
      </c>
      <c r="R79" s="80">
        <f>IF(Q79="","",Q79+P79)</f>
        <v>72</v>
      </c>
      <c r="S79" s="81">
        <f>IF('４・５ページ'!U36="","",SUM('４・５ページ'!U36:U39))</f>
        <v>12</v>
      </c>
      <c r="T79" s="80">
        <f>IF(S79="","",S79+R79)</f>
        <v>84</v>
      </c>
      <c r="U79" s="81">
        <f>IF('４・５ページ'!W36="","",SUM('４・５ページ'!W36:W39))</f>
        <v>8</v>
      </c>
      <c r="V79" s="80">
        <f>IF(U79="","",U79+T79)</f>
        <v>92</v>
      </c>
      <c r="W79" s="81">
        <f>IF('４・５ページ'!Y36="","",SUM('４・５ページ'!Y36:Y39))</f>
        <v>9</v>
      </c>
      <c r="X79" s="80">
        <f>IF(W79="","",W79+V79)</f>
        <v>101</v>
      </c>
      <c r="Y79" s="81">
        <f>IF('４・５ページ'!AA36="","",SUM('４・５ページ'!AA36:AA39))</f>
        <v>25</v>
      </c>
      <c r="Z79" s="80">
        <f>IF(Y79="","",Y79+X79)</f>
        <v>126</v>
      </c>
      <c r="AA79" s="82">
        <f>MAX(D79,F79,H79,J79,L79,N79,P79,R79,T79,V79,X79,Z79)</f>
        <v>126</v>
      </c>
      <c r="AB79" s="65"/>
    </row>
    <row r="80" spans="1:28" s="12" customFormat="1" ht="24" customHeight="1" thickBot="1" x14ac:dyDescent="0.25">
      <c r="A80" s="64"/>
      <c r="B80" s="83"/>
      <c r="C80" s="84">
        <f>D79-D78</f>
        <v>2</v>
      </c>
      <c r="D80" s="85" t="e">
        <f>IF(C79="","",D79/D78)</f>
        <v>#DIV/0!</v>
      </c>
      <c r="E80" s="86">
        <f>IF(E79="","",F79-F78)</f>
        <v>-4</v>
      </c>
      <c r="F80" s="85">
        <f>IF(E79="","",F79/F78)</f>
        <v>0.63636363636363635</v>
      </c>
      <c r="G80" s="86">
        <f>IF(G79="","",H79-H78)</f>
        <v>-3</v>
      </c>
      <c r="H80" s="85">
        <f>IF(G79="","",H79/H78)</f>
        <v>0.75</v>
      </c>
      <c r="I80" s="86">
        <f>IF(I79="","",J79-J78)</f>
        <v>-1</v>
      </c>
      <c r="J80" s="85">
        <f>IF(I79="","",J79/J78)</f>
        <v>0.9285714285714286</v>
      </c>
      <c r="K80" s="86">
        <f>IF(K79="","",L79-L78)</f>
        <v>2</v>
      </c>
      <c r="L80" s="85">
        <f>IF(K79="","",L79/L78)</f>
        <v>1.0869565217391304</v>
      </c>
      <c r="M80" s="86">
        <f>IF(M79="","",N79-N78)</f>
        <v>-1</v>
      </c>
      <c r="N80" s="85">
        <f>IF(M79="","",N79/N78)</f>
        <v>0.96969696969696972</v>
      </c>
      <c r="O80" s="86">
        <f>IF(O79="","",P79-P78)</f>
        <v>22</v>
      </c>
      <c r="P80" s="85">
        <f>IF(O79="","",P79/P78)</f>
        <v>1.6111111111111112</v>
      </c>
      <c r="Q80" s="86">
        <f>IF(Q79="","",R79-R78)</f>
        <v>29</v>
      </c>
      <c r="R80" s="85">
        <f>IF(Q79="","",R79/R78)</f>
        <v>1.6744186046511629</v>
      </c>
      <c r="S80" s="86">
        <f>IF(S79="","",T79-T78)</f>
        <v>22</v>
      </c>
      <c r="T80" s="85">
        <f>IF(S79="","",T79/T78)</f>
        <v>1.3548387096774193</v>
      </c>
      <c r="U80" s="86">
        <f>IF(U79="","",V79-V78)</f>
        <v>26</v>
      </c>
      <c r="V80" s="85">
        <f>IF(U79="","",V79/V78)</f>
        <v>1.393939393939394</v>
      </c>
      <c r="W80" s="86">
        <f>IF(W79="","",X79-X78)</f>
        <v>31</v>
      </c>
      <c r="X80" s="85">
        <f>IF(W79="","",X79/X78)</f>
        <v>1.4428571428571428</v>
      </c>
      <c r="Y80" s="86">
        <f>IF(Y79="","",Z79-Z78)</f>
        <v>48</v>
      </c>
      <c r="Z80" s="85">
        <f>IF(Y79="","",Z79/Z78)</f>
        <v>1.6153846153846154</v>
      </c>
      <c r="AA80" s="87">
        <f>AA79/AA78</f>
        <v>1.6153846153846154</v>
      </c>
      <c r="AB80" s="65"/>
    </row>
    <row r="81" spans="1:28" s="12" customFormat="1" ht="24" customHeight="1" x14ac:dyDescent="0.2">
      <c r="A81" s="64"/>
      <c r="B81" s="73"/>
      <c r="C81" s="142">
        <v>46</v>
      </c>
      <c r="D81" s="143">
        <v>46</v>
      </c>
      <c r="E81" s="144">
        <v>38</v>
      </c>
      <c r="F81" s="143">
        <v>84</v>
      </c>
      <c r="G81" s="144">
        <v>37</v>
      </c>
      <c r="H81" s="143">
        <v>121</v>
      </c>
      <c r="I81" s="144">
        <v>2</v>
      </c>
      <c r="J81" s="143">
        <v>123</v>
      </c>
      <c r="K81" s="144">
        <v>6</v>
      </c>
      <c r="L81" s="143">
        <v>129</v>
      </c>
      <c r="M81" s="144">
        <v>56</v>
      </c>
      <c r="N81" s="143">
        <v>185</v>
      </c>
      <c r="O81" s="144">
        <v>20</v>
      </c>
      <c r="P81" s="143">
        <v>205</v>
      </c>
      <c r="Q81" s="144">
        <v>14</v>
      </c>
      <c r="R81" s="143">
        <v>219</v>
      </c>
      <c r="S81" s="144">
        <v>37</v>
      </c>
      <c r="T81" s="143">
        <v>256</v>
      </c>
      <c r="U81" s="144">
        <v>44</v>
      </c>
      <c r="V81" s="143">
        <v>300</v>
      </c>
      <c r="W81" s="144">
        <v>49</v>
      </c>
      <c r="X81" s="143">
        <v>349</v>
      </c>
      <c r="Y81" s="144">
        <v>30</v>
      </c>
      <c r="Z81" s="145">
        <v>379</v>
      </c>
      <c r="AA81" s="95">
        <f>+Y81+W81+U81+S81+Q81+O81+M81+K81+I81+G81+E81+C81</f>
        <v>379</v>
      </c>
      <c r="AB81" s="65"/>
    </row>
    <row r="82" spans="1:28" s="12" customFormat="1" ht="24" customHeight="1" x14ac:dyDescent="0.2">
      <c r="A82" s="64"/>
      <c r="B82" s="78" t="s">
        <v>133</v>
      </c>
      <c r="C82" s="79">
        <f>SUM('４・５ページ'!E40:E43)</f>
        <v>19</v>
      </c>
      <c r="D82" s="80">
        <f>C82</f>
        <v>19</v>
      </c>
      <c r="E82" s="81">
        <f>IF('４・５ページ'!G40="","",SUM('４・５ページ'!G40:G43))</f>
        <v>18</v>
      </c>
      <c r="F82" s="80">
        <f>IF(E82="","",E82+D82)</f>
        <v>37</v>
      </c>
      <c r="G82" s="81">
        <f>IF('４・５ページ'!I40="","",SUM('４・５ページ'!I40:I43))</f>
        <v>36</v>
      </c>
      <c r="H82" s="80">
        <f>IF(G82="","",G82+F82)</f>
        <v>73</v>
      </c>
      <c r="I82" s="81">
        <f>IF('４・５ページ'!K40="","",SUM('４・５ページ'!K40:K43))</f>
        <v>26</v>
      </c>
      <c r="J82" s="80">
        <f>IF(I82="","",I82+H82)</f>
        <v>99</v>
      </c>
      <c r="K82" s="81">
        <f>IF('４・５ページ'!M40="","",SUM('４・５ページ'!M40:M43))</f>
        <v>37</v>
      </c>
      <c r="L82" s="80">
        <f>IF(K82="","",K82+J82)</f>
        <v>136</v>
      </c>
      <c r="M82" s="81">
        <f>IF('４・５ページ'!O40="","",SUM('４・５ページ'!O40:O43))</f>
        <v>34</v>
      </c>
      <c r="N82" s="80">
        <f>IF(M82="","",M82+L82)</f>
        <v>170</v>
      </c>
      <c r="O82" s="81">
        <f>IF('４・５ページ'!Q40="","",SUM('４・５ページ'!Q40:Q43))</f>
        <v>11</v>
      </c>
      <c r="P82" s="80">
        <f>IF(O82="","",O82+N82)</f>
        <v>181</v>
      </c>
      <c r="Q82" s="81">
        <f>IF('４・５ページ'!S40="","",SUM('４・５ページ'!S40:S43))</f>
        <v>24</v>
      </c>
      <c r="R82" s="80">
        <f>IF(Q82="","",Q82+P82)</f>
        <v>205</v>
      </c>
      <c r="S82" s="81">
        <f>IF('４・５ページ'!U40="","",SUM('４・５ページ'!U40:U43))</f>
        <v>20</v>
      </c>
      <c r="T82" s="80">
        <f>IF(S82="","",S82+R82)</f>
        <v>225</v>
      </c>
      <c r="U82" s="81">
        <f>IF('４・５ページ'!W40="","",SUM('４・５ページ'!W40:W43))</f>
        <v>33</v>
      </c>
      <c r="V82" s="80">
        <f>IF(U82="","",U82+T82)</f>
        <v>258</v>
      </c>
      <c r="W82" s="81">
        <f>IF('４・５ページ'!Y40="","",SUM('４・５ページ'!Y40:Y43))</f>
        <v>30</v>
      </c>
      <c r="X82" s="80">
        <f>IF(W82="","",W82+V82)</f>
        <v>288</v>
      </c>
      <c r="Y82" s="81">
        <f>IF('４・５ページ'!AA40="","",SUM('４・５ページ'!AA40:AA43))</f>
        <v>65</v>
      </c>
      <c r="Z82" s="80">
        <f>IF(Y82="","",Y82+X82)</f>
        <v>353</v>
      </c>
      <c r="AA82" s="82">
        <f>MAX(D82,F82,H82,J82,L82,N82,P82,R82,T82,V82,X82,Z82)</f>
        <v>353</v>
      </c>
      <c r="AB82" s="65"/>
    </row>
    <row r="83" spans="1:28" s="12" customFormat="1" ht="24" customHeight="1" thickBot="1" x14ac:dyDescent="0.25">
      <c r="A83" s="64"/>
      <c r="B83" s="83"/>
      <c r="C83" s="84">
        <f>D82-D81</f>
        <v>-27</v>
      </c>
      <c r="D83" s="85">
        <f>D82/D81</f>
        <v>0.41304347826086957</v>
      </c>
      <c r="E83" s="86">
        <f>IF(E82="","",F82-F81)</f>
        <v>-47</v>
      </c>
      <c r="F83" s="85">
        <f>IF(E82="","",F82/F81)</f>
        <v>0.44047619047619047</v>
      </c>
      <c r="G83" s="86">
        <f>IF(G82="","",H82-H81)</f>
        <v>-48</v>
      </c>
      <c r="H83" s="85">
        <f>IF(G82="","",H82/H81)</f>
        <v>0.60330578512396693</v>
      </c>
      <c r="I83" s="86">
        <f>IF(I82="","",J82-J81)</f>
        <v>-24</v>
      </c>
      <c r="J83" s="85">
        <f>IF(I82="","",J82/J81)</f>
        <v>0.80487804878048785</v>
      </c>
      <c r="K83" s="86">
        <f>IF(K82="","",L82-L81)</f>
        <v>7</v>
      </c>
      <c r="L83" s="85">
        <f>IF(K82="","",L82/L81)</f>
        <v>1.054263565891473</v>
      </c>
      <c r="M83" s="86">
        <f>IF(M82="","",N82-N81)</f>
        <v>-15</v>
      </c>
      <c r="N83" s="85">
        <f>IF(M82="","",N82/N81)</f>
        <v>0.91891891891891897</v>
      </c>
      <c r="O83" s="86">
        <f>IF(O82="","",P82-P81)</f>
        <v>-24</v>
      </c>
      <c r="P83" s="85">
        <f>IF(O82="","",P82/P81)</f>
        <v>0.88292682926829269</v>
      </c>
      <c r="Q83" s="86">
        <f>IF(Q82="","",R82-R81)</f>
        <v>-14</v>
      </c>
      <c r="R83" s="85">
        <f>IF(Q82="","",R82/R81)</f>
        <v>0.9360730593607306</v>
      </c>
      <c r="S83" s="86">
        <f>IF(S82="","",T82-T81)</f>
        <v>-31</v>
      </c>
      <c r="T83" s="85">
        <f>IF(S82="","",T82/T81)</f>
        <v>0.87890625</v>
      </c>
      <c r="U83" s="86">
        <f>IF(U82="","",V82-V81)</f>
        <v>-42</v>
      </c>
      <c r="V83" s="85">
        <f>IF(U82="","",V82/V81)</f>
        <v>0.86</v>
      </c>
      <c r="W83" s="86">
        <f>IF(W82="","",X82-X81)</f>
        <v>-61</v>
      </c>
      <c r="X83" s="85">
        <f>IF(W82="","",X82/X81)</f>
        <v>0.82521489971346706</v>
      </c>
      <c r="Y83" s="86">
        <f>IF(Y82="","",Z82-Z81)</f>
        <v>-26</v>
      </c>
      <c r="Z83" s="85">
        <f>IF(Y82="","",Z82/Z81)</f>
        <v>0.93139841688654357</v>
      </c>
      <c r="AA83" s="87">
        <f>AA82/AA81</f>
        <v>0.93139841688654357</v>
      </c>
      <c r="AB83" s="65"/>
    </row>
    <row r="84" spans="1:28" s="12" customFormat="1" ht="24" customHeight="1" x14ac:dyDescent="0.2">
      <c r="A84" s="64"/>
      <c r="B84" s="73"/>
      <c r="C84" s="142">
        <v>11</v>
      </c>
      <c r="D84" s="143">
        <v>11</v>
      </c>
      <c r="E84" s="144">
        <v>13</v>
      </c>
      <c r="F84" s="143">
        <v>24</v>
      </c>
      <c r="G84" s="144">
        <v>7</v>
      </c>
      <c r="H84" s="143">
        <v>31</v>
      </c>
      <c r="I84" s="144">
        <v>5</v>
      </c>
      <c r="J84" s="143">
        <v>36</v>
      </c>
      <c r="K84" s="144">
        <v>3</v>
      </c>
      <c r="L84" s="143">
        <v>39</v>
      </c>
      <c r="M84" s="144">
        <v>28</v>
      </c>
      <c r="N84" s="143">
        <v>67</v>
      </c>
      <c r="O84" s="144">
        <v>8</v>
      </c>
      <c r="P84" s="143">
        <v>75</v>
      </c>
      <c r="Q84" s="144">
        <v>6</v>
      </c>
      <c r="R84" s="143">
        <v>81</v>
      </c>
      <c r="S84" s="144">
        <v>10</v>
      </c>
      <c r="T84" s="143">
        <v>91</v>
      </c>
      <c r="U84" s="144">
        <v>17</v>
      </c>
      <c r="V84" s="143">
        <v>108</v>
      </c>
      <c r="W84" s="144">
        <v>25</v>
      </c>
      <c r="X84" s="143">
        <v>133</v>
      </c>
      <c r="Y84" s="144">
        <v>14</v>
      </c>
      <c r="Z84" s="145">
        <v>147</v>
      </c>
      <c r="AA84" s="95">
        <f>+Y84+W84+U84+S84+Q84+O84+M84+K84+I84+G84+E84+C84</f>
        <v>147</v>
      </c>
      <c r="AB84" s="65"/>
    </row>
    <row r="85" spans="1:28" s="12" customFormat="1" ht="24" customHeight="1" x14ac:dyDescent="0.2">
      <c r="A85" s="64"/>
      <c r="B85" s="78" t="s">
        <v>134</v>
      </c>
      <c r="C85" s="79">
        <f>SUM('４・５ページ'!E44:E47)</f>
        <v>7</v>
      </c>
      <c r="D85" s="80">
        <f>C85</f>
        <v>7</v>
      </c>
      <c r="E85" s="81">
        <f>IF('４・５ページ'!G44="","",SUM('４・５ページ'!G44:G47))</f>
        <v>12</v>
      </c>
      <c r="F85" s="80">
        <f>IF(E85="","",E85+D85)</f>
        <v>19</v>
      </c>
      <c r="G85" s="81">
        <f>IF('４・５ページ'!I44="","",SUM('４・５ページ'!I44:I47))</f>
        <v>5</v>
      </c>
      <c r="H85" s="80">
        <f>IF(G85="","",G85+F85)</f>
        <v>24</v>
      </c>
      <c r="I85" s="81">
        <f>IF('４・５ページ'!K44="","",SUM('４・５ページ'!K44:K47))</f>
        <v>11</v>
      </c>
      <c r="J85" s="80">
        <f>IF(I85="","",I85+H85)</f>
        <v>35</v>
      </c>
      <c r="K85" s="81">
        <f>IF('４・５ページ'!M44="","",SUM('４・５ページ'!M44:M47))</f>
        <v>6</v>
      </c>
      <c r="L85" s="80">
        <f>IF(K85="","",K85+J85)</f>
        <v>41</v>
      </c>
      <c r="M85" s="81">
        <f>IF('４・５ページ'!O44="","",SUM('４・５ページ'!O44:O47))</f>
        <v>15</v>
      </c>
      <c r="N85" s="80">
        <f>IF(M85="","",M85+L85)</f>
        <v>56</v>
      </c>
      <c r="O85" s="81">
        <f>IF('４・５ページ'!Q44="","",SUM('４・５ページ'!Q44:Q47))</f>
        <v>8</v>
      </c>
      <c r="P85" s="80">
        <f>IF(O85="","",O85+N85)</f>
        <v>64</v>
      </c>
      <c r="Q85" s="81">
        <f>IF('４・５ページ'!S44="","",SUM('４・５ページ'!S44:S47))</f>
        <v>4</v>
      </c>
      <c r="R85" s="80">
        <f>IF(Q85="","",Q85+P85)</f>
        <v>68</v>
      </c>
      <c r="S85" s="81">
        <f>IF('４・５ページ'!U44="","",SUM('４・５ページ'!U44:U47))</f>
        <v>10</v>
      </c>
      <c r="T85" s="80">
        <f>IF(S85="","",S85+R85)</f>
        <v>78</v>
      </c>
      <c r="U85" s="81">
        <f>IF('４・５ページ'!W44="","",SUM('４・５ページ'!W44:W47))</f>
        <v>22</v>
      </c>
      <c r="V85" s="80">
        <f>IF(U85="","",U85+T85)</f>
        <v>100</v>
      </c>
      <c r="W85" s="81">
        <f>IF('４・５ページ'!Y44="","",SUM('４・５ページ'!Y44:Y47))</f>
        <v>13</v>
      </c>
      <c r="X85" s="80">
        <f>IF(W85="","",W85+V85)</f>
        <v>113</v>
      </c>
      <c r="Y85" s="81">
        <f>IF('４・５ページ'!AA44="","",SUM('４・５ページ'!AA44:AA47))</f>
        <v>6</v>
      </c>
      <c r="Z85" s="80">
        <f>IF(Y85="","",Y85+X85)</f>
        <v>119</v>
      </c>
      <c r="AA85" s="82">
        <f>MAX(D85,F85,H85,J85,L85,N85,P85,R85,T85,V85,X85,Z85)</f>
        <v>119</v>
      </c>
      <c r="AB85" s="65"/>
    </row>
    <row r="86" spans="1:28" s="12" customFormat="1" ht="24" customHeight="1" thickBot="1" x14ac:dyDescent="0.25">
      <c r="A86" s="64"/>
      <c r="B86" s="83"/>
      <c r="C86" s="84">
        <f>D85-D84</f>
        <v>-4</v>
      </c>
      <c r="D86" s="85">
        <f>D85/D84</f>
        <v>0.63636363636363635</v>
      </c>
      <c r="E86" s="86">
        <f>IF(E85="","",F85-F84)</f>
        <v>-5</v>
      </c>
      <c r="F86" s="85">
        <f>IF(E85="","",F85/F84)</f>
        <v>0.79166666666666663</v>
      </c>
      <c r="G86" s="86">
        <f>IF(G85="","",H85-H84)</f>
        <v>-7</v>
      </c>
      <c r="H86" s="85">
        <f>IF(G85="","",H85/H84)</f>
        <v>0.77419354838709675</v>
      </c>
      <c r="I86" s="86">
        <f>IF(I85="","",J85-J84)</f>
        <v>-1</v>
      </c>
      <c r="J86" s="85">
        <f>IF(I85="","",J85/J84)</f>
        <v>0.97222222222222221</v>
      </c>
      <c r="K86" s="86">
        <f>IF(K85="","",L85-L84)</f>
        <v>2</v>
      </c>
      <c r="L86" s="85">
        <f>IF(K85="","",L85/L84)</f>
        <v>1.0512820512820513</v>
      </c>
      <c r="M86" s="86">
        <f>IF(M85="","",N85-N84)</f>
        <v>-11</v>
      </c>
      <c r="N86" s="85">
        <f>IF(M85="","",N85/N84)</f>
        <v>0.83582089552238803</v>
      </c>
      <c r="O86" s="86">
        <f>IF(O85="","",P85-P84)</f>
        <v>-11</v>
      </c>
      <c r="P86" s="85">
        <f>IF(O85="","",P85/P84)</f>
        <v>0.85333333333333339</v>
      </c>
      <c r="Q86" s="86">
        <f>IF(Q85="","",R85-R84)</f>
        <v>-13</v>
      </c>
      <c r="R86" s="85">
        <f>IF(Q85="","",R85/R84)</f>
        <v>0.83950617283950613</v>
      </c>
      <c r="S86" s="86">
        <f>IF(S85="","",T85-T84)</f>
        <v>-13</v>
      </c>
      <c r="T86" s="85">
        <f>IF(S85="","",T85/T84)</f>
        <v>0.8571428571428571</v>
      </c>
      <c r="U86" s="86">
        <f>IF(U85="","",V85-V84)</f>
        <v>-8</v>
      </c>
      <c r="V86" s="85">
        <f>IF(U85="","",V85/V84)</f>
        <v>0.92592592592592593</v>
      </c>
      <c r="W86" s="86">
        <f>IF(W85="","",X85-X84)</f>
        <v>-20</v>
      </c>
      <c r="X86" s="85">
        <f>IF(W85="","",X85/X84)</f>
        <v>0.84962406015037595</v>
      </c>
      <c r="Y86" s="86">
        <f>IF(Y85="","",Z85-Z84)</f>
        <v>-28</v>
      </c>
      <c r="Z86" s="85">
        <f>IF(Y85="","",Z85/Z84)</f>
        <v>0.80952380952380953</v>
      </c>
      <c r="AA86" s="87">
        <f>AA85/AA84</f>
        <v>0.80952380952380953</v>
      </c>
      <c r="AB86" s="65"/>
    </row>
    <row r="87" spans="1:28" s="12" customFormat="1" ht="24" customHeight="1" x14ac:dyDescent="0.2">
      <c r="A87" s="64"/>
      <c r="B87" s="73"/>
      <c r="C87" s="142">
        <v>5</v>
      </c>
      <c r="D87" s="143">
        <v>5</v>
      </c>
      <c r="E87" s="144">
        <v>6</v>
      </c>
      <c r="F87" s="143">
        <v>11</v>
      </c>
      <c r="G87" s="144">
        <v>9</v>
      </c>
      <c r="H87" s="143">
        <v>20</v>
      </c>
      <c r="I87" s="144">
        <v>10</v>
      </c>
      <c r="J87" s="143">
        <v>30</v>
      </c>
      <c r="K87" s="144">
        <v>19</v>
      </c>
      <c r="L87" s="143">
        <v>49</v>
      </c>
      <c r="M87" s="144">
        <v>11</v>
      </c>
      <c r="N87" s="143">
        <v>60</v>
      </c>
      <c r="O87" s="144">
        <v>11</v>
      </c>
      <c r="P87" s="143">
        <v>71</v>
      </c>
      <c r="Q87" s="144">
        <v>11</v>
      </c>
      <c r="R87" s="143">
        <v>82</v>
      </c>
      <c r="S87" s="144">
        <v>16</v>
      </c>
      <c r="T87" s="143">
        <v>98</v>
      </c>
      <c r="U87" s="144">
        <v>10</v>
      </c>
      <c r="V87" s="143">
        <v>108</v>
      </c>
      <c r="W87" s="144">
        <v>13</v>
      </c>
      <c r="X87" s="143">
        <v>121</v>
      </c>
      <c r="Y87" s="144">
        <v>9</v>
      </c>
      <c r="Z87" s="145">
        <v>130</v>
      </c>
      <c r="AA87" s="95">
        <f>+Y87+W87+U87+S87+Q87+O87+M87+K87+I87+G87+E87+C87</f>
        <v>130</v>
      </c>
      <c r="AB87" s="65"/>
    </row>
    <row r="88" spans="1:28" s="12" customFormat="1" ht="24" customHeight="1" x14ac:dyDescent="0.2">
      <c r="A88" s="64"/>
      <c r="B88" s="78" t="s">
        <v>135</v>
      </c>
      <c r="C88" s="79">
        <f>SUM('４・５ページ'!E48:E52)</f>
        <v>7</v>
      </c>
      <c r="D88" s="80">
        <f>C88</f>
        <v>7</v>
      </c>
      <c r="E88" s="81">
        <f>IF(('４・５ページ'!G48)="","",SUM('４・５ページ'!G48:G52))</f>
        <v>12</v>
      </c>
      <c r="F88" s="80">
        <f>IF(E88="","",E88+D88)</f>
        <v>19</v>
      </c>
      <c r="G88" s="81">
        <f>IF(('４・５ページ'!I48)="","",SUM('４・５ページ'!I48:I52))</f>
        <v>8</v>
      </c>
      <c r="H88" s="80">
        <f>IF(G88="","",G88+F88)</f>
        <v>27</v>
      </c>
      <c r="I88" s="81">
        <f>IF(('４・５ページ'!K48)="","",SUM('４・５ページ'!K48:K52))</f>
        <v>14</v>
      </c>
      <c r="J88" s="80">
        <f>IF(I88="","",I88+H88)</f>
        <v>41</v>
      </c>
      <c r="K88" s="81">
        <f>IF(('４・５ページ'!M48)="","",SUM('４・５ページ'!M48:M52))</f>
        <v>10</v>
      </c>
      <c r="L88" s="80">
        <f>IF(K88="","",K88+J88)</f>
        <v>51</v>
      </c>
      <c r="M88" s="81">
        <f>IF(('４・５ページ'!O48)="","",SUM('４・５ページ'!O48:O52))</f>
        <v>13</v>
      </c>
      <c r="N88" s="80">
        <f>IF(M88="","",M88+L88)</f>
        <v>64</v>
      </c>
      <c r="O88" s="81">
        <f>IF(('４・５ページ'!Q48)="","",SUM('４・５ページ'!Q48:Q52))</f>
        <v>10</v>
      </c>
      <c r="P88" s="80">
        <f>IF(O88="","",O88+N88)</f>
        <v>74</v>
      </c>
      <c r="Q88" s="81">
        <f>IF(('４・５ページ'!S48)="","",SUM('４・５ページ'!S48:S52))</f>
        <v>20</v>
      </c>
      <c r="R88" s="80">
        <f>IF(Q88="","",Q88+P88)</f>
        <v>94</v>
      </c>
      <c r="S88" s="81">
        <f>IF(('４・５ページ'!U48)="","",SUM('４・５ページ'!U48:U52))</f>
        <v>6</v>
      </c>
      <c r="T88" s="80">
        <f>IF(S88="","",S88+R88)</f>
        <v>100</v>
      </c>
      <c r="U88" s="81">
        <f>IF(('４・５ページ'!W48)="","",SUM('４・５ページ'!W48:W52))</f>
        <v>7</v>
      </c>
      <c r="V88" s="80">
        <f>IF(U88="","",U88+T88)</f>
        <v>107</v>
      </c>
      <c r="W88" s="81">
        <f>IF(('４・５ページ'!Y48)="","",SUM('４・５ページ'!Y48:Y52))</f>
        <v>10</v>
      </c>
      <c r="X88" s="80">
        <f>IF(W88="","",W88+V88)</f>
        <v>117</v>
      </c>
      <c r="Y88" s="81">
        <f>IF(('４・５ページ'!AA48)="","",SUM('４・５ページ'!AA48:AA52))</f>
        <v>7</v>
      </c>
      <c r="Z88" s="80">
        <f>IF(Y88="","",Y88+X88)</f>
        <v>124</v>
      </c>
      <c r="AA88" s="82">
        <f>MAX(D88,F88,H88,J88,L88,N88,P88,R88,T88,V88,X88,Z88)</f>
        <v>124</v>
      </c>
      <c r="AB88" s="65"/>
    </row>
    <row r="89" spans="1:28" s="12" customFormat="1" ht="24" customHeight="1" thickBot="1" x14ac:dyDescent="0.25">
      <c r="A89" s="64"/>
      <c r="B89" s="83"/>
      <c r="C89" s="84">
        <f>D88-D87</f>
        <v>2</v>
      </c>
      <c r="D89" s="85">
        <f>D88/D87</f>
        <v>1.4</v>
      </c>
      <c r="E89" s="86">
        <f>IF(E88="","",F88-F87)</f>
        <v>8</v>
      </c>
      <c r="F89" s="85">
        <f>IF(E88="","",F88/F87)</f>
        <v>1.7272727272727273</v>
      </c>
      <c r="G89" s="86">
        <f>IF(G88="","",H88-H87)</f>
        <v>7</v>
      </c>
      <c r="H89" s="85">
        <f>IF(G88="","",H88/H87)</f>
        <v>1.35</v>
      </c>
      <c r="I89" s="86">
        <f>IF(I88="","",J88-J87)</f>
        <v>11</v>
      </c>
      <c r="J89" s="85">
        <f>IF(I88="","",J88/J87)</f>
        <v>1.3666666666666667</v>
      </c>
      <c r="K89" s="86">
        <f>IF(K88="","",L88-L87)</f>
        <v>2</v>
      </c>
      <c r="L89" s="85">
        <f>IF(K88="","",L88/L87)</f>
        <v>1.0408163265306123</v>
      </c>
      <c r="M89" s="86">
        <f>IF(M88="","",N88-N87)</f>
        <v>4</v>
      </c>
      <c r="N89" s="85">
        <f>IF(M88="","",N88/N87)</f>
        <v>1.0666666666666667</v>
      </c>
      <c r="O89" s="86">
        <f>IF(O88="","",P88-P87)</f>
        <v>3</v>
      </c>
      <c r="P89" s="85">
        <f>IF(O88="","",P88/P87)</f>
        <v>1.0422535211267605</v>
      </c>
      <c r="Q89" s="86">
        <f>IF(Q88="","",R88-R87)</f>
        <v>12</v>
      </c>
      <c r="R89" s="85">
        <f>IF(Q88="","",R88/R87)</f>
        <v>1.1463414634146341</v>
      </c>
      <c r="S89" s="86">
        <f>IF(S88="","",T88-T87)</f>
        <v>2</v>
      </c>
      <c r="T89" s="85">
        <f>IF(S88="","",T88/T87)</f>
        <v>1.0204081632653061</v>
      </c>
      <c r="U89" s="86">
        <f>IF(U88="","",V88-V87)</f>
        <v>-1</v>
      </c>
      <c r="V89" s="85">
        <f>IF(U88="","",V88/V87)</f>
        <v>0.9907407407407407</v>
      </c>
      <c r="W89" s="86">
        <f>IF(W88="","",X88-X87)</f>
        <v>-4</v>
      </c>
      <c r="X89" s="85">
        <f>IF(W88="","",X88/X87)</f>
        <v>0.96694214876033058</v>
      </c>
      <c r="Y89" s="86">
        <f>IF(Y88="","",Z88-Z87)</f>
        <v>-6</v>
      </c>
      <c r="Z89" s="85">
        <f>IF(Y88="","",Z88/Z87)</f>
        <v>0.9538461538461539</v>
      </c>
      <c r="AA89" s="87">
        <f>AA88/AA87</f>
        <v>0.9538461538461539</v>
      </c>
      <c r="AB89" s="65"/>
    </row>
    <row r="90" spans="1:28" s="12" customFormat="1" ht="24" customHeight="1" x14ac:dyDescent="0.2">
      <c r="A90" s="64"/>
      <c r="B90" s="73"/>
      <c r="C90" s="146">
        <v>2</v>
      </c>
      <c r="D90" s="143">
        <v>2</v>
      </c>
      <c r="E90" s="147">
        <v>6</v>
      </c>
      <c r="F90" s="143">
        <v>8</v>
      </c>
      <c r="G90" s="147">
        <v>9</v>
      </c>
      <c r="H90" s="143">
        <v>17</v>
      </c>
      <c r="I90" s="147">
        <v>3</v>
      </c>
      <c r="J90" s="143">
        <v>20</v>
      </c>
      <c r="K90" s="147">
        <v>11</v>
      </c>
      <c r="L90" s="143">
        <v>31</v>
      </c>
      <c r="M90" s="147">
        <v>11</v>
      </c>
      <c r="N90" s="143">
        <v>42</v>
      </c>
      <c r="O90" s="147">
        <v>29</v>
      </c>
      <c r="P90" s="143">
        <v>71</v>
      </c>
      <c r="Q90" s="147">
        <v>8</v>
      </c>
      <c r="R90" s="143">
        <v>79</v>
      </c>
      <c r="S90" s="147">
        <v>20</v>
      </c>
      <c r="T90" s="143">
        <v>99</v>
      </c>
      <c r="U90" s="147">
        <v>10</v>
      </c>
      <c r="V90" s="143">
        <v>109</v>
      </c>
      <c r="W90" s="147">
        <v>6</v>
      </c>
      <c r="X90" s="143">
        <v>115</v>
      </c>
      <c r="Y90" s="147">
        <v>6</v>
      </c>
      <c r="Z90" s="145">
        <v>121</v>
      </c>
      <c r="AA90" s="95">
        <f>+Y90+W90+U90+S90+Q90+O90+M90+K90+I90+G90+E90+C90</f>
        <v>121</v>
      </c>
      <c r="AB90" s="65"/>
    </row>
    <row r="91" spans="1:28" s="12" customFormat="1" ht="24" customHeight="1" x14ac:dyDescent="0.2">
      <c r="A91" s="64"/>
      <c r="B91" s="78" t="s">
        <v>136</v>
      </c>
      <c r="C91" s="116">
        <f>SUM('４・５ページ'!E53:E54)</f>
        <v>8</v>
      </c>
      <c r="D91" s="80">
        <f>C91</f>
        <v>8</v>
      </c>
      <c r="E91" s="117">
        <f>IF('４・５ページ'!G53="","",SUM('４・５ページ'!G53:G54))</f>
        <v>3</v>
      </c>
      <c r="F91" s="80">
        <f>IF(E91="","",E91+D91)</f>
        <v>11</v>
      </c>
      <c r="G91" s="117">
        <f>IF('４・５ページ'!I53="","",SUM('４・５ページ'!I53:I54))</f>
        <v>11</v>
      </c>
      <c r="H91" s="80">
        <f>IF(G91="","",G91+F91)</f>
        <v>22</v>
      </c>
      <c r="I91" s="117">
        <f>IF('４・５ページ'!K53="","",SUM('４・５ページ'!K53:K54))</f>
        <v>6</v>
      </c>
      <c r="J91" s="80">
        <f>IF(I91="","",I91+H91)</f>
        <v>28</v>
      </c>
      <c r="K91" s="117">
        <f>IF('４・５ページ'!M53="","",SUM('４・５ページ'!M53:M54))</f>
        <v>7</v>
      </c>
      <c r="L91" s="80">
        <f>IF(K91="","",K91+J91)</f>
        <v>35</v>
      </c>
      <c r="M91" s="117">
        <f>IF('４・５ページ'!O53="","",SUM('４・５ページ'!O53:O54))</f>
        <v>12</v>
      </c>
      <c r="N91" s="80">
        <f>IF(M91="","",M91+L91)</f>
        <v>47</v>
      </c>
      <c r="O91" s="117">
        <f>IF('４・５ページ'!Q53="","",SUM('４・５ページ'!Q53:Q54))</f>
        <v>47</v>
      </c>
      <c r="P91" s="80">
        <f>IF(O91="","",O91+N91)</f>
        <v>94</v>
      </c>
      <c r="Q91" s="117">
        <f>IF('４・５ページ'!S53="","",SUM('４・５ページ'!S53:S54))</f>
        <v>13</v>
      </c>
      <c r="R91" s="80">
        <f>IF(Q91="","",Q91+P91)</f>
        <v>107</v>
      </c>
      <c r="S91" s="117">
        <f>IF('４・５ページ'!U53="","",SUM('４・５ページ'!U53:U54))</f>
        <v>18</v>
      </c>
      <c r="T91" s="80">
        <f>IF(S91="","",S91+R91)</f>
        <v>125</v>
      </c>
      <c r="U91" s="117">
        <f>IF('４・５ページ'!W53="","",SUM('４・５ページ'!W53:W54))</f>
        <v>8</v>
      </c>
      <c r="V91" s="80">
        <f>IF(U91="","",U91+T91)</f>
        <v>133</v>
      </c>
      <c r="W91" s="117">
        <f>IF('４・５ページ'!Y53="","",SUM('４・５ページ'!Y53:Y54))</f>
        <v>8</v>
      </c>
      <c r="X91" s="80">
        <f>IF(W91="","",W91+V91)</f>
        <v>141</v>
      </c>
      <c r="Y91" s="117">
        <f>IF('４・５ページ'!AA53="","",SUM('４・５ページ'!AA53:AA54))</f>
        <v>7</v>
      </c>
      <c r="Z91" s="80">
        <f>IF(Y91="","",Y91+X91)</f>
        <v>148</v>
      </c>
      <c r="AA91" s="82">
        <f>MAX(D91,F91,H91,J91,L91,N91,P91,R91,T91,V91,X91,Z91)</f>
        <v>148</v>
      </c>
      <c r="AB91" s="65"/>
    </row>
    <row r="92" spans="1:28" s="12" customFormat="1" ht="24" customHeight="1" thickBot="1" x14ac:dyDescent="0.25">
      <c r="A92" s="64"/>
      <c r="B92" s="83"/>
      <c r="C92" s="84">
        <f>D91-D90</f>
        <v>6</v>
      </c>
      <c r="D92" s="85">
        <f>D91/D90</f>
        <v>4</v>
      </c>
      <c r="E92" s="86">
        <f>IF(E91="","",F91-F90)</f>
        <v>3</v>
      </c>
      <c r="F92" s="85">
        <f>IF(E91="","",F91/F90)</f>
        <v>1.375</v>
      </c>
      <c r="G92" s="86">
        <f>IF(G91="","",H91-H90)</f>
        <v>5</v>
      </c>
      <c r="H92" s="85">
        <f>IF(G91="","",H91/H90)</f>
        <v>1.2941176470588236</v>
      </c>
      <c r="I92" s="86">
        <f>IF(I91="","",J91-J90)</f>
        <v>8</v>
      </c>
      <c r="J92" s="85">
        <f>IF(I91="","",J91/J90)</f>
        <v>1.4</v>
      </c>
      <c r="K92" s="86">
        <f>IF(K91="","",L91-L90)</f>
        <v>4</v>
      </c>
      <c r="L92" s="85">
        <f>IF(K91="","",L91/L90)</f>
        <v>1.1290322580645162</v>
      </c>
      <c r="M92" s="86">
        <f>IF(M91="","",N91-N90)</f>
        <v>5</v>
      </c>
      <c r="N92" s="85">
        <f>IF(M91="","",N91/N90)</f>
        <v>1.1190476190476191</v>
      </c>
      <c r="O92" s="86">
        <f>IF(O91="","",P91-P90)</f>
        <v>23</v>
      </c>
      <c r="P92" s="85">
        <f>IF(O91="","",P91/P90)</f>
        <v>1.323943661971831</v>
      </c>
      <c r="Q92" s="86">
        <f>IF(Q91="","",R91-R90)</f>
        <v>28</v>
      </c>
      <c r="R92" s="85">
        <f>IF(Q91="","",R91/R90)</f>
        <v>1.3544303797468353</v>
      </c>
      <c r="S92" s="86">
        <f>IF(S91="","",T91-T90)</f>
        <v>26</v>
      </c>
      <c r="T92" s="85">
        <f>IF(S91="","",T91/T90)</f>
        <v>1.2626262626262625</v>
      </c>
      <c r="U92" s="86">
        <f>IF(U91="","",V91-V90)</f>
        <v>24</v>
      </c>
      <c r="V92" s="85">
        <f>IF(U91="","",V91/V90)</f>
        <v>1.2201834862385321</v>
      </c>
      <c r="W92" s="86">
        <f>IF(W91="","",X91-X90)</f>
        <v>26</v>
      </c>
      <c r="X92" s="85">
        <f>IF(W91="","",X91/X90)</f>
        <v>1.2260869565217392</v>
      </c>
      <c r="Y92" s="86">
        <f>IF(Y91="","",Z91-Z90)</f>
        <v>27</v>
      </c>
      <c r="Z92" s="85">
        <f>IF(Y91="","",Z91/Z90)</f>
        <v>1.2231404958677685</v>
      </c>
      <c r="AA92" s="87">
        <f>AA91/AA90</f>
        <v>1.2231404958677685</v>
      </c>
      <c r="AB92" s="65"/>
    </row>
    <row r="93" spans="1:28" s="12" customFormat="1" ht="24" customHeight="1" x14ac:dyDescent="0.2">
      <c r="A93" s="64"/>
      <c r="B93" s="73"/>
      <c r="C93" s="148">
        <v>0</v>
      </c>
      <c r="D93" s="149">
        <v>0</v>
      </c>
      <c r="E93" s="150">
        <v>0</v>
      </c>
      <c r="F93" s="149">
        <v>0</v>
      </c>
      <c r="G93" s="150">
        <v>0</v>
      </c>
      <c r="H93" s="149">
        <v>0</v>
      </c>
      <c r="I93" s="150">
        <v>12</v>
      </c>
      <c r="J93" s="149">
        <v>12</v>
      </c>
      <c r="K93" s="150">
        <v>2</v>
      </c>
      <c r="L93" s="149">
        <v>14</v>
      </c>
      <c r="M93" s="150">
        <v>2</v>
      </c>
      <c r="N93" s="149">
        <v>16</v>
      </c>
      <c r="O93" s="150">
        <v>60</v>
      </c>
      <c r="P93" s="149">
        <v>76</v>
      </c>
      <c r="Q93" s="150">
        <v>12</v>
      </c>
      <c r="R93" s="149">
        <v>88</v>
      </c>
      <c r="S93" s="150">
        <v>42</v>
      </c>
      <c r="T93" s="149">
        <v>130</v>
      </c>
      <c r="U93" s="150">
        <v>1</v>
      </c>
      <c r="V93" s="149">
        <v>131</v>
      </c>
      <c r="W93" s="150">
        <v>8</v>
      </c>
      <c r="X93" s="149">
        <v>139</v>
      </c>
      <c r="Y93" s="150">
        <v>30</v>
      </c>
      <c r="Z93" s="151">
        <v>169</v>
      </c>
      <c r="AA93" s="95">
        <f>+Y93+W93+U93+S93+Q93+O93+M93+K93+I93+G93+E93+C93</f>
        <v>169</v>
      </c>
      <c r="AB93" s="65"/>
    </row>
    <row r="94" spans="1:28" s="12" customFormat="1" ht="24" customHeight="1" x14ac:dyDescent="0.2">
      <c r="A94" s="64"/>
      <c r="B94" s="78" t="s">
        <v>137</v>
      </c>
      <c r="C94" s="116">
        <f>SUM('４・５ページ'!E55:E62)</f>
        <v>5</v>
      </c>
      <c r="D94" s="80">
        <f>C94</f>
        <v>5</v>
      </c>
      <c r="E94" s="117">
        <f>IF('４・５ページ'!G55="","",SUM('４・５ページ'!G55:G62))</f>
        <v>3</v>
      </c>
      <c r="F94" s="80">
        <f>IF(E94="","",E94+D94)</f>
        <v>8</v>
      </c>
      <c r="G94" s="117">
        <f>IF('４・５ページ'!I55="","",SUM('４・５ページ'!I55:I62))</f>
        <v>3</v>
      </c>
      <c r="H94" s="80">
        <f>IF(G94="","",G94+F94)</f>
        <v>11</v>
      </c>
      <c r="I94" s="117">
        <f>IF('４・５ページ'!K55="","",SUM('４・５ページ'!K55:K62))</f>
        <v>7</v>
      </c>
      <c r="J94" s="80">
        <f>IF(I94="","",I94+H94)</f>
        <v>18</v>
      </c>
      <c r="K94" s="117">
        <f>IF('４・５ページ'!M55="","",SUM('４・５ページ'!M55:M62))</f>
        <v>2</v>
      </c>
      <c r="L94" s="80">
        <f>IF(K94="","",K94+J94)</f>
        <v>20</v>
      </c>
      <c r="M94" s="117">
        <f>IF('４・５ページ'!O55="","",SUM('４・５ページ'!O55:O62))</f>
        <v>4</v>
      </c>
      <c r="N94" s="80">
        <f>IF(M94="","",M94+L94)</f>
        <v>24</v>
      </c>
      <c r="O94" s="117">
        <f>IF('４・５ページ'!Q55="","",SUM('４・５ページ'!Q55:Q62))</f>
        <v>4</v>
      </c>
      <c r="P94" s="80">
        <f>IF(O94="","",O94+N94)</f>
        <v>28</v>
      </c>
      <c r="Q94" s="117">
        <f>IF('４・５ページ'!S55="","",SUM('４・５ページ'!S55:S62))</f>
        <v>2</v>
      </c>
      <c r="R94" s="80">
        <f>IF(Q94="","",Q94+P94)</f>
        <v>30</v>
      </c>
      <c r="S94" s="117">
        <f>IF('４・５ページ'!U55="","",SUM('４・５ページ'!U55:U62))</f>
        <v>3</v>
      </c>
      <c r="T94" s="80">
        <f>IF(S94="","",S94+R94)</f>
        <v>33</v>
      </c>
      <c r="U94" s="117">
        <f>IF('４・５ページ'!W55="","",SUM('４・５ページ'!W55:W62))</f>
        <v>6</v>
      </c>
      <c r="V94" s="80">
        <f>IF(U94="","",U94+T94)</f>
        <v>39</v>
      </c>
      <c r="W94" s="117">
        <f>IF('４・５ページ'!Y55="","",SUM('４・５ページ'!Y55:Y62))</f>
        <v>4</v>
      </c>
      <c r="X94" s="80">
        <f>IF(W94="","",W94+V94)</f>
        <v>43</v>
      </c>
      <c r="Y94" s="117">
        <f>IF('４・５ページ'!AA55="","",SUM('４・５ページ'!AA55:AA62))</f>
        <v>42</v>
      </c>
      <c r="Z94" s="80">
        <f>IF(Y94="","",Y94+X94)</f>
        <v>85</v>
      </c>
      <c r="AA94" s="82">
        <f>MAX(D94,F94,H94,J94,L94,N94,P94,R94,T94,V94,X94,Z94)</f>
        <v>85</v>
      </c>
      <c r="AB94" s="65"/>
    </row>
    <row r="95" spans="1:28" s="12" customFormat="1" ht="24" customHeight="1" thickBot="1" x14ac:dyDescent="0.25">
      <c r="A95" s="64"/>
      <c r="B95" s="83"/>
      <c r="C95" s="84">
        <f>D94-D93</f>
        <v>5</v>
      </c>
      <c r="D95" s="85">
        <v>0</v>
      </c>
      <c r="E95" s="86">
        <f>IF(E94="","",F94-F93)</f>
        <v>8</v>
      </c>
      <c r="F95" s="85" t="e">
        <f>IF(E94="","",F94/F93)</f>
        <v>#DIV/0!</v>
      </c>
      <c r="G95" s="86">
        <f>IF(G94="","",H94-H93)</f>
        <v>11</v>
      </c>
      <c r="H95" s="85" t="e">
        <f>IF(G94="","",H94/H93)</f>
        <v>#DIV/0!</v>
      </c>
      <c r="I95" s="86">
        <f>IF(I94="","",J94-J93)</f>
        <v>6</v>
      </c>
      <c r="J95" s="85">
        <f>IF(I94="","",J94/J93)</f>
        <v>1.5</v>
      </c>
      <c r="K95" s="86">
        <f>IF(K94="","",L94-L93)</f>
        <v>6</v>
      </c>
      <c r="L95" s="85">
        <f>IF(K94="","",L94/L93)</f>
        <v>1.4285714285714286</v>
      </c>
      <c r="M95" s="86">
        <f>IF(M94="","",N94-N93)</f>
        <v>8</v>
      </c>
      <c r="N95" s="85">
        <f>IF(M94="","",N94/N93)</f>
        <v>1.5</v>
      </c>
      <c r="O95" s="86">
        <f>IF(O94="","",P94-P93)</f>
        <v>-48</v>
      </c>
      <c r="P95" s="85">
        <f>IF(O94="","",P94/P93)</f>
        <v>0.36842105263157893</v>
      </c>
      <c r="Q95" s="86">
        <f>IF(Q94="","",R94-R93)</f>
        <v>-58</v>
      </c>
      <c r="R95" s="85">
        <f>IF(Q94="","",R94/R93)</f>
        <v>0.34090909090909088</v>
      </c>
      <c r="S95" s="86">
        <f>IF(S94="","",T94-T93)</f>
        <v>-97</v>
      </c>
      <c r="T95" s="85">
        <f>IF(S94="","",T94/T93)</f>
        <v>0.25384615384615383</v>
      </c>
      <c r="U95" s="86">
        <f>IF(U94="","",V94-V93)</f>
        <v>-92</v>
      </c>
      <c r="V95" s="85">
        <f>IF(U94="","",V94/V93)</f>
        <v>0.29770992366412213</v>
      </c>
      <c r="W95" s="86">
        <f>IF(W94="","",X94-X93)</f>
        <v>-96</v>
      </c>
      <c r="X95" s="85">
        <f>IF(W94="","",X94/X93)</f>
        <v>0.30935251798561153</v>
      </c>
      <c r="Y95" s="86">
        <f>IF(Y94="","",Z94-Z93)</f>
        <v>-84</v>
      </c>
      <c r="Z95" s="85">
        <f>IF(Y94="","",Z94/Z93)</f>
        <v>0.50295857988165682</v>
      </c>
      <c r="AA95" s="87">
        <f>AA94/AA93</f>
        <v>0.50295857988165682</v>
      </c>
      <c r="AB95" s="65"/>
    </row>
    <row r="96" spans="1:28" s="12" customFormat="1" ht="24" customHeight="1" x14ac:dyDescent="0.2">
      <c r="A96" s="64"/>
      <c r="B96" s="73"/>
      <c r="C96" s="146">
        <v>31</v>
      </c>
      <c r="D96" s="143">
        <v>31</v>
      </c>
      <c r="E96" s="147">
        <v>24</v>
      </c>
      <c r="F96" s="143">
        <v>55</v>
      </c>
      <c r="G96" s="147">
        <v>4</v>
      </c>
      <c r="H96" s="143">
        <v>59</v>
      </c>
      <c r="I96" s="147">
        <v>9</v>
      </c>
      <c r="J96" s="143">
        <v>68</v>
      </c>
      <c r="K96" s="147">
        <v>57</v>
      </c>
      <c r="L96" s="143">
        <v>125</v>
      </c>
      <c r="M96" s="147">
        <v>6</v>
      </c>
      <c r="N96" s="143">
        <v>131</v>
      </c>
      <c r="O96" s="147">
        <v>7</v>
      </c>
      <c r="P96" s="143">
        <v>138</v>
      </c>
      <c r="Q96" s="147">
        <v>8</v>
      </c>
      <c r="R96" s="143">
        <v>146</v>
      </c>
      <c r="S96" s="147">
        <v>11</v>
      </c>
      <c r="T96" s="143">
        <v>157</v>
      </c>
      <c r="U96" s="147">
        <v>26</v>
      </c>
      <c r="V96" s="143">
        <v>183</v>
      </c>
      <c r="W96" s="147">
        <v>28</v>
      </c>
      <c r="X96" s="143">
        <v>211</v>
      </c>
      <c r="Y96" s="147">
        <v>10</v>
      </c>
      <c r="Z96" s="145">
        <v>221</v>
      </c>
      <c r="AA96" s="95">
        <f>+Y96+W96+U96+S96+Q96+O96+M96+K96+I96+G96+E96+C96</f>
        <v>221</v>
      </c>
      <c r="AB96" s="65"/>
    </row>
    <row r="97" spans="1:28" s="12" customFormat="1" ht="24" customHeight="1" x14ac:dyDescent="0.2">
      <c r="A97" s="64"/>
      <c r="B97" s="78" t="s">
        <v>138</v>
      </c>
      <c r="C97" s="116">
        <f>SUM('４・５ページ'!E63:E64)</f>
        <v>12</v>
      </c>
      <c r="D97" s="80">
        <f>C97</f>
        <v>12</v>
      </c>
      <c r="E97" s="117">
        <f>IF('４・５ページ'!G63="","",SUM('４・５ページ'!G63:G64))</f>
        <v>11</v>
      </c>
      <c r="F97" s="80">
        <f>IF(E97="","",E97+D97)</f>
        <v>23</v>
      </c>
      <c r="G97" s="117">
        <f>IF('４・５ページ'!I63="","",SUM('４・５ページ'!I63:I64))</f>
        <v>23</v>
      </c>
      <c r="H97" s="80">
        <f>IF(G97="","",G97+F97)</f>
        <v>46</v>
      </c>
      <c r="I97" s="117">
        <f>IF('４・５ページ'!K63="","",SUM('４・５ページ'!K63:K64))</f>
        <v>28</v>
      </c>
      <c r="J97" s="80">
        <f>IF(I97="","",I97+H97)</f>
        <v>74</v>
      </c>
      <c r="K97" s="117">
        <f>IF('４・５ページ'!M63="","",SUM('４・５ページ'!M63:M64))</f>
        <v>35</v>
      </c>
      <c r="L97" s="80">
        <f>IF(K97="","",K97+J97)</f>
        <v>109</v>
      </c>
      <c r="M97" s="117">
        <f>IF('４・５ページ'!O63="","",SUM('４・５ページ'!O63:O64))</f>
        <v>34</v>
      </c>
      <c r="N97" s="80">
        <f>IF(M97="","",M97+L97)</f>
        <v>143</v>
      </c>
      <c r="O97" s="117">
        <f>IF('４・５ページ'!Q63="","",SUM('４・５ページ'!Q63:Q64))</f>
        <v>39</v>
      </c>
      <c r="P97" s="80">
        <f>IF(O97="","",O97+N97)</f>
        <v>182</v>
      </c>
      <c r="Q97" s="117">
        <f>IF('４・５ページ'!S63="","",SUM('４・５ページ'!S63:S64))</f>
        <v>17</v>
      </c>
      <c r="R97" s="80">
        <f>IF(Q97="","",Q97+P97)</f>
        <v>199</v>
      </c>
      <c r="S97" s="117">
        <f>IF('４・５ページ'!U63="","",SUM('４・５ページ'!U63:U64))</f>
        <v>14</v>
      </c>
      <c r="T97" s="80">
        <f>IF(S97="","",S97+R97)</f>
        <v>213</v>
      </c>
      <c r="U97" s="117">
        <f>IF('４・５ページ'!W63="","",SUM('４・５ページ'!W63:W64))</f>
        <v>20</v>
      </c>
      <c r="V97" s="80">
        <f>IF(U97="","",U97+T97)</f>
        <v>233</v>
      </c>
      <c r="W97" s="117">
        <f>IF('４・５ページ'!Y63="","",SUM('４・５ページ'!Y63:Y64))</f>
        <v>19</v>
      </c>
      <c r="X97" s="80">
        <f>IF(W97="","",W97+V97)</f>
        <v>252</v>
      </c>
      <c r="Y97" s="117">
        <f>IF('４・５ページ'!AA63="","",SUM('４・５ページ'!AA63:AA64))</f>
        <v>6</v>
      </c>
      <c r="Z97" s="80">
        <f>IF(Y97="","",Y97+X97)</f>
        <v>258</v>
      </c>
      <c r="AA97" s="82">
        <f>MAX(D97,F97,H97,J97,L97,N97,P97,R97,T97,V97,X97,Z97)</f>
        <v>258</v>
      </c>
      <c r="AB97" s="65"/>
    </row>
    <row r="98" spans="1:28" s="12" customFormat="1" ht="24" customHeight="1" thickBot="1" x14ac:dyDescent="0.25">
      <c r="A98" s="64"/>
      <c r="B98" s="83"/>
      <c r="C98" s="84">
        <f>D97-D96</f>
        <v>-19</v>
      </c>
      <c r="D98" s="85">
        <f>D97/D96</f>
        <v>0.38709677419354838</v>
      </c>
      <c r="E98" s="86">
        <f>IF(E97="","",F97-F96)</f>
        <v>-32</v>
      </c>
      <c r="F98" s="85">
        <f>IF(E97="","",F97/F96)</f>
        <v>0.41818181818181815</v>
      </c>
      <c r="G98" s="86">
        <f>IF(G97="","",H97-H96)</f>
        <v>-13</v>
      </c>
      <c r="H98" s="85">
        <f>IF(G97="","",H97/H96)</f>
        <v>0.77966101694915257</v>
      </c>
      <c r="I98" s="86">
        <f>IF(I97="","",J97-J96)</f>
        <v>6</v>
      </c>
      <c r="J98" s="85">
        <f>IF(I97="","",J97/J96)</f>
        <v>1.088235294117647</v>
      </c>
      <c r="K98" s="86">
        <f>IF(K97="","",L97-L96)</f>
        <v>-16</v>
      </c>
      <c r="L98" s="85">
        <f>IF(K97="","",L97/L96)</f>
        <v>0.872</v>
      </c>
      <c r="M98" s="86">
        <f>IF(M97="","",N97-N96)</f>
        <v>12</v>
      </c>
      <c r="N98" s="85">
        <f>IF(M97="","",N97/N96)</f>
        <v>1.0916030534351144</v>
      </c>
      <c r="O98" s="86">
        <f>IF(O97="","",P97-P96)</f>
        <v>44</v>
      </c>
      <c r="P98" s="85">
        <f>IF(O97="","",P97/P96)</f>
        <v>1.318840579710145</v>
      </c>
      <c r="Q98" s="86">
        <f>IF(Q97="","",R97-R96)</f>
        <v>53</v>
      </c>
      <c r="R98" s="85">
        <f>IF(Q97="","",R97/R96)</f>
        <v>1.3630136986301369</v>
      </c>
      <c r="S98" s="86">
        <f>IF(S97="","",T97-T96)</f>
        <v>56</v>
      </c>
      <c r="T98" s="85">
        <f>IF(S97="","",T97/T96)</f>
        <v>1.3566878980891719</v>
      </c>
      <c r="U98" s="86">
        <f>IF(U97="","",V97-V96)</f>
        <v>50</v>
      </c>
      <c r="V98" s="85">
        <f>IF(U97="","",V97/V96)</f>
        <v>1.2732240437158471</v>
      </c>
      <c r="W98" s="86">
        <f>IF(W97="","",X97-X96)</f>
        <v>41</v>
      </c>
      <c r="X98" s="85">
        <f>IF(W97="","",X97/X96)</f>
        <v>1.1943127962085307</v>
      </c>
      <c r="Y98" s="86">
        <f>IF(Y97="","",Z97-Z96)</f>
        <v>37</v>
      </c>
      <c r="Z98" s="85">
        <f>IF(Y97="","",Z97/Z96)</f>
        <v>1.1674208144796381</v>
      </c>
      <c r="AA98" s="87">
        <f>AA97/AA96</f>
        <v>1.1674208144796381</v>
      </c>
      <c r="AB98" s="65"/>
    </row>
    <row r="99" spans="1:28" s="12" customFormat="1" ht="24" customHeight="1" x14ac:dyDescent="0.2">
      <c r="A99" s="64"/>
      <c r="B99" s="73"/>
      <c r="C99" s="88">
        <f>C60+C63+C66+C69+C72+C75+C78+C81+C84+C87+C90+C93+C96</f>
        <v>126</v>
      </c>
      <c r="D99" s="89">
        <f>D60+D63+D66+D69+D72+D75+D78+D81+D84+D87+D90+D93+D96</f>
        <v>126</v>
      </c>
      <c r="E99" s="90">
        <f>IF(E60="","",(E60+E63+E66+E69+E72+E75+E78+E81+E84+E87+E90+E93+E96))</f>
        <v>120</v>
      </c>
      <c r="F99" s="89">
        <f>IF(E99="","",E99+D99)</f>
        <v>246</v>
      </c>
      <c r="G99" s="90">
        <f>IF(G60="","",(G60+G63+G66+G69+G72+G75+G78+G81+G84+G87+G90+G93+G96))</f>
        <v>96</v>
      </c>
      <c r="H99" s="89">
        <f>IF(G99="","",G99+F99)</f>
        <v>342</v>
      </c>
      <c r="I99" s="90">
        <f>IF(I60="","",(I60+I63+I66+I69+I72+I75+I78+I81+I84+I87+I90+I93+I96))</f>
        <v>95</v>
      </c>
      <c r="J99" s="89">
        <f>IF(I99="","",I99+H99)</f>
        <v>437</v>
      </c>
      <c r="K99" s="90">
        <f>IF(K60="","",(K60+K63+K66+K69+K72+K75+K78+K81+K84+K87+K90+K93+K96))</f>
        <v>146</v>
      </c>
      <c r="L99" s="89">
        <f>IF(K99="","",K99+J99)</f>
        <v>583</v>
      </c>
      <c r="M99" s="90">
        <f>IF(M60="","",(M60+M63+M66+M69+M72+M75+M78+M81+M84+M87+M90+M93+M96))</f>
        <v>206</v>
      </c>
      <c r="N99" s="89">
        <f>IF(M99="","",M99+L99)</f>
        <v>789</v>
      </c>
      <c r="O99" s="90">
        <f>IF(O60="","",(O60+O63+O66+O69+O72+O75+O78+O81+O84+O87+O90+O93+O96))</f>
        <v>185</v>
      </c>
      <c r="P99" s="89">
        <f>IF(O99="","",O99+N99)</f>
        <v>974</v>
      </c>
      <c r="Q99" s="90">
        <f>IF(Q60="","",(Q60+Q63+Q66+Q69+Q72+Q75+Q78+Q81+Q84+Q87+Q90+Q93+Q96))</f>
        <v>120</v>
      </c>
      <c r="R99" s="89">
        <f>IF(Q99="","",Q99+P99)</f>
        <v>1094</v>
      </c>
      <c r="S99" s="90">
        <f>IF(S60="","",(S60+S63+S66+S69+S72+S75+S78+S81+S84+S87+S90+S93+S96))</f>
        <v>203</v>
      </c>
      <c r="T99" s="89">
        <f>IF(S99="","",S99+R99)</f>
        <v>1297</v>
      </c>
      <c r="U99" s="90">
        <f>IF(U60="","",(U60+U63+U66+U69+U72+U75+U78+U81+U84+U87+U90+U93+U96))</f>
        <v>183</v>
      </c>
      <c r="V99" s="89">
        <f>IF(U99="","",U99+T99)</f>
        <v>1480</v>
      </c>
      <c r="W99" s="90">
        <f>IF(W60="","",(W60+W63+W66+W69+W72+W75+W78+W81+W84+W87+W90+W93+W96))</f>
        <v>183</v>
      </c>
      <c r="X99" s="89">
        <f>IF(W99="","",W99+V99)</f>
        <v>1663</v>
      </c>
      <c r="Y99" s="90">
        <f>IF(Y60="","",(Y60+Y63+Y66+Y69+Y72+Y75+Y78+Y81+Y84+Y87+Y90+Y93+Y96))</f>
        <v>152</v>
      </c>
      <c r="Z99" s="89">
        <f>IF(Y99="","",Y99+X99)</f>
        <v>1815</v>
      </c>
      <c r="AA99" s="77">
        <f>Z99</f>
        <v>1815</v>
      </c>
      <c r="AB99" s="65"/>
    </row>
    <row r="100" spans="1:28" s="12" customFormat="1" ht="24" customHeight="1" x14ac:dyDescent="0.2">
      <c r="A100" s="64"/>
      <c r="B100" s="78" t="s">
        <v>118</v>
      </c>
      <c r="C100" s="116">
        <f>C61+C64+C67+C70+C73+C76+C79+C82+C85+C88+C91+C94+C97</f>
        <v>86</v>
      </c>
      <c r="D100" s="80">
        <f>C100</f>
        <v>86</v>
      </c>
      <c r="E100" s="117">
        <f>IF(E61="","",(E61+E64+E67+E70+E73+E76+E79+E82+E85+E88+E91+E94+E97))</f>
        <v>105</v>
      </c>
      <c r="F100" s="80">
        <f>IF(E100="","",E100+D100)</f>
        <v>191</v>
      </c>
      <c r="G100" s="117">
        <f>IF(G61="","",(G61+G64+G67+G70+G73+G76+G79+G82+G85+G88+G91+G94+G97))</f>
        <v>112</v>
      </c>
      <c r="H100" s="80">
        <f>IF(G100="","",G100+F100)</f>
        <v>303</v>
      </c>
      <c r="I100" s="117">
        <f>IF(I61="","",(I61+I64+I67+I70+I73+I76+I79+I82+I85+I88+I91+I94+I97))</f>
        <v>139</v>
      </c>
      <c r="J100" s="80">
        <f>IF(I100="","",I100+H100)</f>
        <v>442</v>
      </c>
      <c r="K100" s="117">
        <f>IF(K61="","",(K61+K64+K67+K70+K73+K76+K79+K82+K85+K88+K91+K94+K97))</f>
        <v>187</v>
      </c>
      <c r="L100" s="80">
        <f>IF(K100="","",K100+J100)</f>
        <v>629</v>
      </c>
      <c r="M100" s="117">
        <f>IF(M61="","",(M61+M64+M67+M70+M73+M76+M79+M82+M85+M88+M91+M94+M97))</f>
        <v>185</v>
      </c>
      <c r="N100" s="80">
        <f>IF(M100="","",M100+L100)</f>
        <v>814</v>
      </c>
      <c r="O100" s="117">
        <f>IF(O61="","",(O61+O64+O67+O70+O73+O76+O79+O82+O85+O88+O91+O94+O97))</f>
        <v>191</v>
      </c>
      <c r="P100" s="80">
        <f>IF(O100="","",O100+N100)</f>
        <v>1005</v>
      </c>
      <c r="Q100" s="117">
        <f>IF(Q61="","",(Q61+Q64+Q67+Q70+Q73+Q76+Q79+Q82+Q85+Q88+Q91+Q94+Q97))</f>
        <v>124</v>
      </c>
      <c r="R100" s="80">
        <f>IF(Q100="","",Q100+P100)</f>
        <v>1129</v>
      </c>
      <c r="S100" s="117">
        <f>IF(S61="","",(S61+S64+S67+S70+S73+S76+S79+S82+S85+S88+S91+S94+S97))</f>
        <v>162</v>
      </c>
      <c r="T100" s="80">
        <f>IF(S100="","",S100+R100)</f>
        <v>1291</v>
      </c>
      <c r="U100" s="117">
        <f>IF(U61="","",(U61+U64+U67+U70+U73+U76+U79+U82+U85+U88+U91+U94+U97))</f>
        <v>122</v>
      </c>
      <c r="V100" s="80">
        <f>IF(U100="","",U100+T100)</f>
        <v>1413</v>
      </c>
      <c r="W100" s="117">
        <f>IF(W61="","",(W61+W64+W67+W70+W73+W76+W79+W82+W85+W88+W91+W94+W97))</f>
        <v>149</v>
      </c>
      <c r="X100" s="80">
        <f>IF(W100="","",W100+V100)</f>
        <v>1562</v>
      </c>
      <c r="Y100" s="117">
        <f>IF(Y61="","",(Y61+Y64+Y67+Y70+Y73+Y76+Y79+Y82+Y85+Y88+Y91+Y94+Y97))</f>
        <v>188</v>
      </c>
      <c r="Z100" s="80">
        <f>IF(Y100="","",Y100+X100)</f>
        <v>1750</v>
      </c>
      <c r="AA100" s="82">
        <f>MAX(D100,F100,H100,J100,L100,N100,P100,R100,T100,V100,X100,Z100)</f>
        <v>1750</v>
      </c>
      <c r="AB100" s="65"/>
    </row>
    <row r="101" spans="1:28" s="12" customFormat="1" ht="24" customHeight="1" thickBot="1" x14ac:dyDescent="0.25">
      <c r="A101" s="64"/>
      <c r="B101" s="152"/>
      <c r="C101" s="127">
        <f>D100-D99</f>
        <v>-40</v>
      </c>
      <c r="D101" s="128">
        <f>D100/D99</f>
        <v>0.68253968253968256</v>
      </c>
      <c r="E101" s="129">
        <f>IF(E100="","",F100-F99)</f>
        <v>-55</v>
      </c>
      <c r="F101" s="128">
        <f>IF(E100="","",F100/F99)</f>
        <v>0.77642276422764223</v>
      </c>
      <c r="G101" s="129">
        <f>IF(G100="","",H100-H99)</f>
        <v>-39</v>
      </c>
      <c r="H101" s="128">
        <f>IF(G100="","",H100/H99)</f>
        <v>0.88596491228070173</v>
      </c>
      <c r="I101" s="129">
        <f>IF(I100="","",J100-J99)</f>
        <v>5</v>
      </c>
      <c r="J101" s="128">
        <f>IF(I100="","",J100/J99)</f>
        <v>1.0114416475972541</v>
      </c>
      <c r="K101" s="129">
        <f>IF(K100="","",L100-L99)</f>
        <v>46</v>
      </c>
      <c r="L101" s="128">
        <f>IF(K100="","",L100/L99)</f>
        <v>1.0789022298456261</v>
      </c>
      <c r="M101" s="129">
        <f>IF(M100="","",N100-N99)</f>
        <v>25</v>
      </c>
      <c r="N101" s="128">
        <f>IF(M100="","",N100/N99)</f>
        <v>1.0316856780735109</v>
      </c>
      <c r="O101" s="129">
        <f>IF(O100="","",P100-P99)</f>
        <v>31</v>
      </c>
      <c r="P101" s="128">
        <f>IF(O100="","",P100/P99)</f>
        <v>1.0318275154004106</v>
      </c>
      <c r="Q101" s="129">
        <f>IF(Q100="","",R100-R99)</f>
        <v>35</v>
      </c>
      <c r="R101" s="128">
        <f>IF(Q100="","",R100/R99)</f>
        <v>1.0319926873857403</v>
      </c>
      <c r="S101" s="129">
        <f>IF(S100="","",T100-T99)</f>
        <v>-6</v>
      </c>
      <c r="T101" s="128">
        <f>IF(S100="","",T100/T99)</f>
        <v>0.99537393986121825</v>
      </c>
      <c r="U101" s="129">
        <f>IF(U100="","",V100-V99)</f>
        <v>-67</v>
      </c>
      <c r="V101" s="128">
        <f>IF(U100="","",V100/V99)</f>
        <v>0.95472972972972969</v>
      </c>
      <c r="W101" s="129">
        <f>IF(W100="","",X100-X99)</f>
        <v>-101</v>
      </c>
      <c r="X101" s="128">
        <f>IF(W100="","",X100/X99)</f>
        <v>0.93926638604930845</v>
      </c>
      <c r="Y101" s="129">
        <f>IF(Y100="","",Z100-Z99)</f>
        <v>-65</v>
      </c>
      <c r="Z101" s="128">
        <f>IF(Y100="","",Z100/Z99)</f>
        <v>0.96418732782369143</v>
      </c>
      <c r="AA101" s="130">
        <f>AA100/AA99</f>
        <v>0.96418732782369143</v>
      </c>
      <c r="AB101" s="65"/>
    </row>
    <row r="102" spans="1:28" s="12" customFormat="1" ht="24" customHeight="1" thickBot="1" x14ac:dyDescent="0.25">
      <c r="A102" s="64"/>
      <c r="B102" s="64"/>
      <c r="C102" s="131"/>
      <c r="D102" s="131"/>
      <c r="E102" s="131"/>
      <c r="F102" s="131"/>
      <c r="G102" s="64"/>
      <c r="H102" s="64"/>
      <c r="I102" s="64"/>
      <c r="J102" s="64"/>
      <c r="K102" s="64"/>
      <c r="L102" s="64"/>
      <c r="M102" s="64"/>
      <c r="N102" s="64"/>
      <c r="O102" s="64"/>
      <c r="P102" s="64"/>
      <c r="Q102" s="64"/>
      <c r="R102" s="64"/>
      <c r="S102" s="64"/>
      <c r="T102" s="64"/>
      <c r="U102" s="64"/>
      <c r="V102" s="64"/>
      <c r="W102" s="64"/>
      <c r="X102" s="64"/>
      <c r="Y102" s="64"/>
      <c r="Z102" s="64"/>
      <c r="AA102" s="64"/>
      <c r="AB102" s="64"/>
    </row>
    <row r="103" spans="1:28" s="12" customFormat="1" ht="24" customHeight="1" x14ac:dyDescent="0.2">
      <c r="A103" s="64"/>
      <c r="B103" s="64"/>
      <c r="C103" s="132" t="s">
        <v>294</v>
      </c>
      <c r="D103" s="133"/>
      <c r="E103" s="89" t="s">
        <v>295</v>
      </c>
      <c r="F103" s="133"/>
      <c r="G103" s="134"/>
      <c r="H103" s="64"/>
      <c r="I103" s="135"/>
      <c r="J103" s="64"/>
      <c r="K103" s="64"/>
      <c r="L103" s="64"/>
      <c r="M103" s="64"/>
      <c r="N103" s="64"/>
      <c r="O103" s="64"/>
      <c r="P103" s="64"/>
      <c r="Q103" s="64"/>
      <c r="R103" s="64"/>
      <c r="S103" s="64"/>
      <c r="T103" s="64"/>
      <c r="U103" s="64"/>
      <c r="V103" s="64"/>
      <c r="W103" s="64"/>
      <c r="X103" s="64"/>
      <c r="Y103" s="64"/>
      <c r="Z103" s="64"/>
      <c r="AA103" s="64"/>
      <c r="AB103" s="64"/>
    </row>
    <row r="104" spans="1:28" s="12" customFormat="1" ht="24" customHeight="1" x14ac:dyDescent="0.2">
      <c r="A104" s="64"/>
      <c r="B104" s="64"/>
      <c r="C104" s="136" t="s">
        <v>297</v>
      </c>
      <c r="D104" s="79"/>
      <c r="E104" s="80" t="s">
        <v>298</v>
      </c>
      <c r="F104" s="79"/>
      <c r="G104" s="134"/>
      <c r="H104" s="64"/>
      <c r="I104" s="64"/>
      <c r="J104" s="64"/>
      <c r="K104" s="64"/>
      <c r="L104" s="64"/>
      <c r="M104" s="64"/>
      <c r="N104" s="64"/>
      <c r="O104" s="64"/>
      <c r="P104" s="64"/>
      <c r="Q104" s="64"/>
      <c r="R104" s="64"/>
      <c r="S104" s="64"/>
      <c r="T104" s="64"/>
      <c r="U104" s="64"/>
      <c r="V104" s="64"/>
      <c r="W104" s="64"/>
      <c r="X104" s="64"/>
      <c r="Y104" s="64"/>
      <c r="Z104" s="64"/>
      <c r="AA104" s="64"/>
      <c r="AB104" s="64"/>
    </row>
    <row r="105" spans="1:28" s="12" customFormat="1" ht="24" customHeight="1" thickBot="1" x14ac:dyDescent="0.25">
      <c r="A105" s="64"/>
      <c r="B105" s="64"/>
      <c r="C105" s="137" t="s">
        <v>122</v>
      </c>
      <c r="D105" s="131"/>
      <c r="E105" s="138" t="s">
        <v>123</v>
      </c>
      <c r="F105" s="131"/>
      <c r="G105" s="134"/>
      <c r="H105" s="64"/>
      <c r="I105" s="64"/>
      <c r="J105" s="64"/>
      <c r="K105" s="64"/>
      <c r="L105" s="64"/>
      <c r="M105" s="64"/>
      <c r="N105" s="64"/>
      <c r="O105" s="64"/>
      <c r="P105" s="64"/>
      <c r="Q105" s="64"/>
      <c r="R105" s="64"/>
      <c r="S105" s="64"/>
      <c r="T105" s="64"/>
      <c r="U105" s="64"/>
      <c r="V105" s="64"/>
      <c r="W105" s="64"/>
      <c r="X105" s="64"/>
      <c r="Y105" s="64"/>
      <c r="Z105" s="64"/>
      <c r="AA105" s="135" t="s">
        <v>139</v>
      </c>
      <c r="AB105" s="64"/>
    </row>
    <row r="106" spans="1:28" s="153" customFormat="1" ht="18.95" customHeight="1" x14ac:dyDescent="0.15"/>
    <row r="135" spans="11:15" x14ac:dyDescent="0.15">
      <c r="K135" t="s">
        <v>305</v>
      </c>
      <c r="L135" t="s">
        <v>306</v>
      </c>
      <c r="N135">
        <v>60</v>
      </c>
      <c r="O135">
        <v>6484</v>
      </c>
    </row>
    <row r="136" spans="11:15" x14ac:dyDescent="0.15">
      <c r="L136" t="s">
        <v>307</v>
      </c>
      <c r="N136">
        <v>21</v>
      </c>
      <c r="O136">
        <v>2735</v>
      </c>
    </row>
    <row r="137" spans="11:15" x14ac:dyDescent="0.15">
      <c r="L137" t="s">
        <v>308</v>
      </c>
      <c r="N137">
        <v>8</v>
      </c>
      <c r="O137">
        <v>462</v>
      </c>
    </row>
    <row r="138" spans="11:15" x14ac:dyDescent="0.15">
      <c r="L138" t="s">
        <v>309</v>
      </c>
      <c r="N138">
        <v>0</v>
      </c>
      <c r="O138">
        <v>0</v>
      </c>
    </row>
    <row r="139" spans="11:15" x14ac:dyDescent="0.15">
      <c r="L139" t="s">
        <v>310</v>
      </c>
      <c r="N139">
        <v>31</v>
      </c>
      <c r="O139">
        <v>3287</v>
      </c>
    </row>
  </sheetData>
  <mergeCells count="1">
    <mergeCell ref="B52:B53"/>
  </mergeCells>
  <phoneticPr fontId="2"/>
  <printOptions horizontalCentered="1"/>
  <pageMargins left="0.19685039370078741" right="0.19685039370078741" top="0.54" bottom="0.38" header="0.35" footer="0.21"/>
  <pageSetup paperSize="9" scale="48" fitToHeight="0" orientation="landscape" r:id="rId1"/>
  <headerFooter alignWithMargins="0"/>
  <rowBreaks count="1" manualBreakCount="1">
    <brk id="5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72"/>
  <sheetViews>
    <sheetView view="pageBreakPreview" topLeftCell="B1" zoomScale="60" zoomScaleNormal="100" workbookViewId="0">
      <pane xSplit="2" ySplit="2" topLeftCell="E3" activePane="bottomRight" state="frozenSplit"/>
      <selection activeCell="G34" sqref="G34"/>
      <selection pane="topRight" activeCell="G34" sqref="G34"/>
      <selection pane="bottomLeft" activeCell="G34" sqref="G34"/>
      <selection pane="bottomRight" activeCell="B1" sqref="B1"/>
    </sheetView>
  </sheetViews>
  <sheetFormatPr defaultRowHeight="13.5" x14ac:dyDescent="0.15"/>
  <cols>
    <col min="1" max="1" width="5.625" customWidth="1"/>
    <col min="2" max="2" width="12.125" customWidth="1"/>
    <col min="3" max="3" width="15.875" customWidth="1"/>
    <col min="4" max="29" width="9.625" customWidth="1"/>
    <col min="30" max="30" width="5.375" customWidth="1"/>
  </cols>
  <sheetData>
    <row r="1" spans="1:30" s="12" customFormat="1" ht="21.95" customHeight="1" thickBot="1" x14ac:dyDescent="0.25">
      <c r="A1" s="64"/>
      <c r="B1" s="66" t="s">
        <v>289</v>
      </c>
      <c r="C1" s="65"/>
      <c r="D1" s="65" t="s">
        <v>140</v>
      </c>
      <c r="E1" s="65" t="s">
        <v>141</v>
      </c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 t="s">
        <v>88</v>
      </c>
      <c r="X1" s="65"/>
      <c r="Y1" s="65"/>
      <c r="Z1" s="65"/>
      <c r="AA1" s="67"/>
      <c r="AB1" s="65" t="s">
        <v>142</v>
      </c>
      <c r="AC1" s="65"/>
      <c r="AD1" s="64"/>
    </row>
    <row r="2" spans="1:30" s="12" customFormat="1" ht="21.95" customHeight="1" thickBot="1" x14ac:dyDescent="0.25">
      <c r="A2" s="64"/>
      <c r="B2" s="154"/>
      <c r="C2" s="155" t="s">
        <v>143</v>
      </c>
      <c r="D2" s="140" t="s">
        <v>144</v>
      </c>
      <c r="E2" s="70"/>
      <c r="F2" s="71" t="s">
        <v>145</v>
      </c>
      <c r="G2" s="70"/>
      <c r="H2" s="71" t="s">
        <v>146</v>
      </c>
      <c r="I2" s="70"/>
      <c r="J2" s="71" t="s">
        <v>147</v>
      </c>
      <c r="K2" s="70"/>
      <c r="L2" s="71" t="s">
        <v>148</v>
      </c>
      <c r="M2" s="70"/>
      <c r="N2" s="71" t="s">
        <v>149</v>
      </c>
      <c r="O2" s="70"/>
      <c r="P2" s="71" t="s">
        <v>150</v>
      </c>
      <c r="Q2" s="70"/>
      <c r="R2" s="71" t="s">
        <v>151</v>
      </c>
      <c r="S2" s="70"/>
      <c r="T2" s="71" t="s">
        <v>152</v>
      </c>
      <c r="U2" s="70"/>
      <c r="V2" s="71" t="s">
        <v>153</v>
      </c>
      <c r="W2" s="70"/>
      <c r="X2" s="71" t="s">
        <v>154</v>
      </c>
      <c r="Y2" s="70"/>
      <c r="Z2" s="71" t="s">
        <v>155</v>
      </c>
      <c r="AA2" s="70"/>
      <c r="AB2" s="71" t="s">
        <v>156</v>
      </c>
      <c r="AC2" s="156"/>
      <c r="AD2" s="65"/>
    </row>
    <row r="3" spans="1:30" s="12" customFormat="1" ht="21.95" customHeight="1" x14ac:dyDescent="0.2">
      <c r="A3" s="64"/>
      <c r="B3" s="157"/>
      <c r="C3" s="158" t="s">
        <v>157</v>
      </c>
      <c r="D3" s="159">
        <v>139</v>
      </c>
      <c r="E3" s="160">
        <v>217</v>
      </c>
      <c r="F3" s="161">
        <v>198</v>
      </c>
      <c r="G3" s="162">
        <v>280</v>
      </c>
      <c r="H3" s="159">
        <v>118</v>
      </c>
      <c r="I3" s="160">
        <v>224</v>
      </c>
      <c r="J3" s="159">
        <v>105</v>
      </c>
      <c r="K3" s="160">
        <v>126</v>
      </c>
      <c r="L3" s="159">
        <v>105</v>
      </c>
      <c r="M3" s="160">
        <v>218</v>
      </c>
      <c r="N3" s="163">
        <v>124</v>
      </c>
      <c r="O3" s="269">
        <v>197</v>
      </c>
      <c r="P3" s="159">
        <v>73</v>
      </c>
      <c r="Q3" s="164">
        <v>132</v>
      </c>
      <c r="R3" s="163">
        <v>97</v>
      </c>
      <c r="S3" s="162">
        <v>123</v>
      </c>
      <c r="T3" s="159">
        <v>116</v>
      </c>
      <c r="U3" s="160">
        <v>174</v>
      </c>
      <c r="V3" s="159">
        <v>59</v>
      </c>
      <c r="W3" s="160">
        <v>155</v>
      </c>
      <c r="X3" s="159">
        <v>139</v>
      </c>
      <c r="Y3" s="160">
        <v>189</v>
      </c>
      <c r="Z3" s="159">
        <v>118</v>
      </c>
      <c r="AA3" s="160">
        <v>181</v>
      </c>
      <c r="AB3" s="165">
        <f>SUM(D3,F3,H3,J3,L3,N3,P3,R3,T3,V3,X3,Z3)</f>
        <v>1391</v>
      </c>
      <c r="AC3" s="166">
        <f>SUM(E3,G3,I3,K3,M3,O3,Q3,S3,U3,W3,Y3,AA3)</f>
        <v>2216</v>
      </c>
      <c r="AD3" s="65"/>
    </row>
    <row r="4" spans="1:30" s="12" customFormat="1" ht="21.95" customHeight="1" x14ac:dyDescent="0.2">
      <c r="A4" s="64"/>
      <c r="B4" s="157"/>
      <c r="C4" s="158" t="s">
        <v>158</v>
      </c>
      <c r="D4" s="159">
        <v>12</v>
      </c>
      <c r="E4" s="160">
        <v>41</v>
      </c>
      <c r="F4" s="159">
        <v>34</v>
      </c>
      <c r="G4" s="167">
        <v>79</v>
      </c>
      <c r="H4" s="159">
        <v>18</v>
      </c>
      <c r="I4" s="160">
        <v>20</v>
      </c>
      <c r="J4" s="159">
        <v>27</v>
      </c>
      <c r="K4" s="160">
        <v>31</v>
      </c>
      <c r="L4" s="159">
        <v>33</v>
      </c>
      <c r="M4" s="160">
        <v>42</v>
      </c>
      <c r="N4" s="168">
        <v>59</v>
      </c>
      <c r="O4" s="269">
        <v>76</v>
      </c>
      <c r="P4" s="159">
        <v>59</v>
      </c>
      <c r="Q4" s="169">
        <v>92</v>
      </c>
      <c r="R4" s="170">
        <v>66</v>
      </c>
      <c r="S4" s="171">
        <v>69</v>
      </c>
      <c r="T4" s="159">
        <v>41</v>
      </c>
      <c r="U4" s="160">
        <v>44</v>
      </c>
      <c r="V4" s="159">
        <v>42</v>
      </c>
      <c r="W4" s="160">
        <v>59</v>
      </c>
      <c r="X4" s="159">
        <v>26</v>
      </c>
      <c r="Y4" s="160">
        <v>26</v>
      </c>
      <c r="Z4" s="159">
        <v>32</v>
      </c>
      <c r="AA4" s="160">
        <v>34</v>
      </c>
      <c r="AB4" s="172">
        <f t="shared" ref="AB4:AC32" si="0">SUM(D4,F4,H4,J4,L4,N4,P4,R4,T4,V4,X4,Z4)</f>
        <v>449</v>
      </c>
      <c r="AC4" s="173">
        <f t="shared" si="0"/>
        <v>613</v>
      </c>
      <c r="AD4" s="65"/>
    </row>
    <row r="5" spans="1:30" s="12" customFormat="1" ht="21.95" customHeight="1" x14ac:dyDescent="0.2">
      <c r="A5" s="64"/>
      <c r="B5" s="157"/>
      <c r="C5" s="158" t="s">
        <v>159</v>
      </c>
      <c r="D5" s="159">
        <v>117</v>
      </c>
      <c r="E5" s="160">
        <v>182</v>
      </c>
      <c r="F5" s="159">
        <v>215</v>
      </c>
      <c r="G5" s="167">
        <v>380</v>
      </c>
      <c r="H5" s="159">
        <v>102</v>
      </c>
      <c r="I5" s="160">
        <v>127</v>
      </c>
      <c r="J5" s="159">
        <v>57</v>
      </c>
      <c r="K5" s="160">
        <v>85</v>
      </c>
      <c r="L5" s="159">
        <v>83</v>
      </c>
      <c r="M5" s="160">
        <v>108</v>
      </c>
      <c r="N5" s="168">
        <v>159</v>
      </c>
      <c r="O5" s="269">
        <v>271</v>
      </c>
      <c r="P5" s="159">
        <v>153</v>
      </c>
      <c r="Q5" s="169">
        <v>340</v>
      </c>
      <c r="R5" s="170">
        <v>136</v>
      </c>
      <c r="S5" s="171">
        <v>255</v>
      </c>
      <c r="T5" s="159">
        <v>164</v>
      </c>
      <c r="U5" s="160">
        <v>212</v>
      </c>
      <c r="V5" s="159">
        <v>60</v>
      </c>
      <c r="W5" s="160">
        <v>90</v>
      </c>
      <c r="X5" s="159">
        <v>163</v>
      </c>
      <c r="Y5" s="160">
        <v>247</v>
      </c>
      <c r="Z5" s="159">
        <v>298</v>
      </c>
      <c r="AA5" s="160">
        <v>433</v>
      </c>
      <c r="AB5" s="172">
        <f t="shared" si="0"/>
        <v>1707</v>
      </c>
      <c r="AC5" s="173">
        <f t="shared" si="0"/>
        <v>2730</v>
      </c>
      <c r="AD5" s="65"/>
    </row>
    <row r="6" spans="1:30" s="12" customFormat="1" ht="21.95" customHeight="1" x14ac:dyDescent="0.2">
      <c r="A6" s="64"/>
      <c r="B6" s="157"/>
      <c r="C6" s="158" t="s">
        <v>160</v>
      </c>
      <c r="D6" s="159">
        <v>184</v>
      </c>
      <c r="E6" s="160">
        <v>272</v>
      </c>
      <c r="F6" s="159">
        <v>265</v>
      </c>
      <c r="G6" s="167">
        <v>578</v>
      </c>
      <c r="H6" s="159">
        <v>223</v>
      </c>
      <c r="I6" s="160">
        <v>370</v>
      </c>
      <c r="J6" s="159">
        <v>146</v>
      </c>
      <c r="K6" s="160">
        <v>180</v>
      </c>
      <c r="L6" s="159">
        <v>213</v>
      </c>
      <c r="M6" s="160">
        <v>302</v>
      </c>
      <c r="N6" s="168">
        <v>269</v>
      </c>
      <c r="O6" s="269">
        <v>403</v>
      </c>
      <c r="P6" s="159">
        <v>142</v>
      </c>
      <c r="Q6" s="169">
        <v>376</v>
      </c>
      <c r="R6" s="170">
        <v>190</v>
      </c>
      <c r="S6" s="171">
        <v>257</v>
      </c>
      <c r="T6" s="159">
        <v>136</v>
      </c>
      <c r="U6" s="160">
        <v>207</v>
      </c>
      <c r="V6" s="159">
        <v>249</v>
      </c>
      <c r="W6" s="160">
        <v>332</v>
      </c>
      <c r="X6" s="159">
        <v>288</v>
      </c>
      <c r="Y6" s="160">
        <v>359</v>
      </c>
      <c r="Z6" s="159">
        <v>219</v>
      </c>
      <c r="AA6" s="160">
        <v>297</v>
      </c>
      <c r="AB6" s="172">
        <f t="shared" si="0"/>
        <v>2524</v>
      </c>
      <c r="AC6" s="173">
        <f t="shared" si="0"/>
        <v>3933</v>
      </c>
      <c r="AD6" s="65"/>
    </row>
    <row r="7" spans="1:30" s="12" customFormat="1" ht="21.95" customHeight="1" x14ac:dyDescent="0.2">
      <c r="A7" s="64"/>
      <c r="B7" s="174" t="s">
        <v>161</v>
      </c>
      <c r="C7" s="158" t="s">
        <v>162</v>
      </c>
      <c r="D7" s="159">
        <v>33</v>
      </c>
      <c r="E7" s="160">
        <v>33</v>
      </c>
      <c r="F7" s="159">
        <v>29</v>
      </c>
      <c r="G7" s="167">
        <v>32</v>
      </c>
      <c r="H7" s="159">
        <v>38</v>
      </c>
      <c r="I7" s="160">
        <v>38</v>
      </c>
      <c r="J7" s="159">
        <v>52</v>
      </c>
      <c r="K7" s="160">
        <v>52</v>
      </c>
      <c r="L7" s="159">
        <v>20</v>
      </c>
      <c r="M7" s="160">
        <v>20</v>
      </c>
      <c r="N7" s="168">
        <v>32</v>
      </c>
      <c r="O7" s="269">
        <v>34</v>
      </c>
      <c r="P7" s="159">
        <v>22</v>
      </c>
      <c r="Q7" s="169">
        <v>50</v>
      </c>
      <c r="R7" s="170">
        <v>25</v>
      </c>
      <c r="S7" s="169">
        <v>36</v>
      </c>
      <c r="T7" s="159">
        <v>25</v>
      </c>
      <c r="U7" s="160">
        <v>28</v>
      </c>
      <c r="V7" s="159">
        <v>19</v>
      </c>
      <c r="W7" s="160">
        <v>21</v>
      </c>
      <c r="X7" s="159">
        <v>31</v>
      </c>
      <c r="Y7" s="160">
        <v>60</v>
      </c>
      <c r="Z7" s="159">
        <v>24</v>
      </c>
      <c r="AA7" s="160">
        <v>25</v>
      </c>
      <c r="AB7" s="172">
        <f t="shared" si="0"/>
        <v>350</v>
      </c>
      <c r="AC7" s="173">
        <f t="shared" si="0"/>
        <v>429</v>
      </c>
      <c r="AD7" s="65"/>
    </row>
    <row r="8" spans="1:30" s="12" customFormat="1" ht="21.95" customHeight="1" x14ac:dyDescent="0.2">
      <c r="A8" s="64"/>
      <c r="B8" s="157"/>
      <c r="C8" s="158" t="s">
        <v>163</v>
      </c>
      <c r="D8" s="175">
        <v>34</v>
      </c>
      <c r="E8" s="176">
        <v>36</v>
      </c>
      <c r="F8" s="175">
        <v>21</v>
      </c>
      <c r="G8" s="171">
        <v>25</v>
      </c>
      <c r="H8" s="175">
        <v>29</v>
      </c>
      <c r="I8" s="176">
        <v>35</v>
      </c>
      <c r="J8" s="175">
        <v>28</v>
      </c>
      <c r="K8" s="176">
        <v>44</v>
      </c>
      <c r="L8" s="175">
        <v>29</v>
      </c>
      <c r="M8" s="176">
        <v>37</v>
      </c>
      <c r="N8" s="170">
        <v>34</v>
      </c>
      <c r="O8" s="270">
        <v>62</v>
      </c>
      <c r="P8" s="175">
        <v>30</v>
      </c>
      <c r="Q8" s="169">
        <v>53</v>
      </c>
      <c r="R8" s="170">
        <v>37</v>
      </c>
      <c r="S8" s="169">
        <v>80</v>
      </c>
      <c r="T8" s="175">
        <v>48</v>
      </c>
      <c r="U8" s="176">
        <v>52</v>
      </c>
      <c r="V8" s="175">
        <v>58</v>
      </c>
      <c r="W8" s="176">
        <v>62</v>
      </c>
      <c r="X8" s="175">
        <v>57</v>
      </c>
      <c r="Y8" s="176">
        <v>66</v>
      </c>
      <c r="Z8" s="175">
        <v>44</v>
      </c>
      <c r="AA8" s="177">
        <v>46</v>
      </c>
      <c r="AB8" s="172">
        <f t="shared" si="0"/>
        <v>449</v>
      </c>
      <c r="AC8" s="173">
        <f t="shared" si="0"/>
        <v>598</v>
      </c>
      <c r="AD8" s="65"/>
    </row>
    <row r="9" spans="1:30" s="12" customFormat="1" ht="21.95" customHeight="1" x14ac:dyDescent="0.2">
      <c r="A9" s="64"/>
      <c r="B9" s="157"/>
      <c r="C9" s="158" t="s">
        <v>164</v>
      </c>
      <c r="D9" s="159">
        <v>16</v>
      </c>
      <c r="E9" s="160">
        <v>16</v>
      </c>
      <c r="F9" s="159">
        <v>10</v>
      </c>
      <c r="G9" s="167">
        <v>11</v>
      </c>
      <c r="H9" s="159">
        <v>6</v>
      </c>
      <c r="I9" s="160">
        <v>6</v>
      </c>
      <c r="J9" s="159">
        <v>20</v>
      </c>
      <c r="K9" s="160">
        <v>21</v>
      </c>
      <c r="L9" s="159">
        <v>13</v>
      </c>
      <c r="M9" s="160">
        <v>15</v>
      </c>
      <c r="N9" s="168">
        <v>8</v>
      </c>
      <c r="O9" s="269">
        <v>12</v>
      </c>
      <c r="P9" s="159">
        <v>19</v>
      </c>
      <c r="Q9" s="169">
        <v>21</v>
      </c>
      <c r="R9" s="170">
        <v>9</v>
      </c>
      <c r="S9" s="169">
        <v>9</v>
      </c>
      <c r="T9" s="159">
        <v>14</v>
      </c>
      <c r="U9" s="160">
        <v>14</v>
      </c>
      <c r="V9" s="159">
        <v>26</v>
      </c>
      <c r="W9" s="160">
        <v>27</v>
      </c>
      <c r="X9" s="159">
        <v>10</v>
      </c>
      <c r="Y9" s="160">
        <v>10</v>
      </c>
      <c r="Z9" s="159">
        <v>20</v>
      </c>
      <c r="AA9" s="160">
        <v>20</v>
      </c>
      <c r="AB9" s="172">
        <f t="shared" si="0"/>
        <v>171</v>
      </c>
      <c r="AC9" s="173">
        <f t="shared" si="0"/>
        <v>182</v>
      </c>
      <c r="AD9" s="65"/>
    </row>
    <row r="10" spans="1:30" s="12" customFormat="1" ht="21.95" customHeight="1" x14ac:dyDescent="0.2">
      <c r="A10" s="64"/>
      <c r="B10" s="157"/>
      <c r="C10" s="158" t="s">
        <v>165</v>
      </c>
      <c r="D10" s="159">
        <v>25</v>
      </c>
      <c r="E10" s="160">
        <v>26</v>
      </c>
      <c r="F10" s="159">
        <v>18</v>
      </c>
      <c r="G10" s="167">
        <v>19</v>
      </c>
      <c r="H10" s="159">
        <v>47</v>
      </c>
      <c r="I10" s="160">
        <v>92</v>
      </c>
      <c r="J10" s="159">
        <v>103</v>
      </c>
      <c r="K10" s="160">
        <v>103</v>
      </c>
      <c r="L10" s="159">
        <v>28</v>
      </c>
      <c r="M10" s="160">
        <v>37</v>
      </c>
      <c r="N10" s="168">
        <v>43</v>
      </c>
      <c r="O10" s="269">
        <v>53</v>
      </c>
      <c r="P10" s="159">
        <v>155</v>
      </c>
      <c r="Q10" s="169">
        <v>160</v>
      </c>
      <c r="R10" s="170">
        <v>19</v>
      </c>
      <c r="S10" s="171">
        <v>23</v>
      </c>
      <c r="T10" s="159">
        <v>25</v>
      </c>
      <c r="U10" s="160">
        <v>27</v>
      </c>
      <c r="V10" s="159">
        <v>74</v>
      </c>
      <c r="W10" s="160">
        <v>88</v>
      </c>
      <c r="X10" s="159">
        <v>50</v>
      </c>
      <c r="Y10" s="160">
        <v>52</v>
      </c>
      <c r="Z10" s="159">
        <v>38</v>
      </c>
      <c r="AA10" s="160">
        <v>40</v>
      </c>
      <c r="AB10" s="172">
        <f t="shared" si="0"/>
        <v>625</v>
      </c>
      <c r="AC10" s="173">
        <f t="shared" si="0"/>
        <v>720</v>
      </c>
      <c r="AD10" s="65"/>
    </row>
    <row r="11" spans="1:30" s="12" customFormat="1" ht="21.95" customHeight="1" x14ac:dyDescent="0.2">
      <c r="A11" s="64"/>
      <c r="B11" s="157"/>
      <c r="C11" s="158" t="s">
        <v>166</v>
      </c>
      <c r="D11" s="159">
        <v>25</v>
      </c>
      <c r="E11" s="160">
        <v>39</v>
      </c>
      <c r="F11" s="159">
        <v>4</v>
      </c>
      <c r="G11" s="167">
        <v>4</v>
      </c>
      <c r="H11" s="159">
        <v>5</v>
      </c>
      <c r="I11" s="160">
        <v>11</v>
      </c>
      <c r="J11" s="159">
        <v>20</v>
      </c>
      <c r="K11" s="160">
        <v>21</v>
      </c>
      <c r="L11" s="159">
        <v>18</v>
      </c>
      <c r="M11" s="160">
        <v>32</v>
      </c>
      <c r="N11" s="168">
        <v>20</v>
      </c>
      <c r="O11" s="269">
        <v>22</v>
      </c>
      <c r="P11" s="159">
        <v>17</v>
      </c>
      <c r="Q11" s="169">
        <v>40</v>
      </c>
      <c r="R11" s="170">
        <v>6</v>
      </c>
      <c r="S11" s="171">
        <v>10</v>
      </c>
      <c r="T11" s="159">
        <v>9</v>
      </c>
      <c r="U11" s="160">
        <v>17</v>
      </c>
      <c r="V11" s="159">
        <v>13</v>
      </c>
      <c r="W11" s="160">
        <v>13</v>
      </c>
      <c r="X11" s="159">
        <v>15</v>
      </c>
      <c r="Y11" s="160">
        <v>40</v>
      </c>
      <c r="Z11" s="159">
        <v>9</v>
      </c>
      <c r="AA11" s="160">
        <v>10</v>
      </c>
      <c r="AB11" s="172">
        <f t="shared" si="0"/>
        <v>161</v>
      </c>
      <c r="AC11" s="173">
        <f t="shared" si="0"/>
        <v>259</v>
      </c>
      <c r="AD11" s="65"/>
    </row>
    <row r="12" spans="1:30" s="12" customFormat="1" ht="21.95" customHeight="1" x14ac:dyDescent="0.2">
      <c r="A12" s="64"/>
      <c r="B12" s="178"/>
      <c r="C12" s="179" t="s">
        <v>167</v>
      </c>
      <c r="D12" s="134">
        <v>3</v>
      </c>
      <c r="E12" s="180">
        <v>3</v>
      </c>
      <c r="F12" s="134">
        <v>14</v>
      </c>
      <c r="G12" s="181">
        <v>18</v>
      </c>
      <c r="H12" s="134">
        <v>11</v>
      </c>
      <c r="I12" s="180">
        <v>31</v>
      </c>
      <c r="J12" s="134">
        <v>14</v>
      </c>
      <c r="K12" s="180">
        <v>15</v>
      </c>
      <c r="L12" s="134">
        <v>8</v>
      </c>
      <c r="M12" s="180">
        <v>9</v>
      </c>
      <c r="N12" s="182">
        <v>9</v>
      </c>
      <c r="O12" s="271">
        <v>29</v>
      </c>
      <c r="P12" s="134">
        <v>7</v>
      </c>
      <c r="Q12" s="169">
        <v>8</v>
      </c>
      <c r="R12" s="134">
        <v>22</v>
      </c>
      <c r="S12" s="180">
        <v>22</v>
      </c>
      <c r="T12" s="134">
        <v>11</v>
      </c>
      <c r="U12" s="180">
        <v>11</v>
      </c>
      <c r="V12" s="134">
        <v>17</v>
      </c>
      <c r="W12" s="180">
        <v>45</v>
      </c>
      <c r="X12" s="134">
        <v>10</v>
      </c>
      <c r="Y12" s="180">
        <v>12</v>
      </c>
      <c r="Z12" s="134">
        <v>25</v>
      </c>
      <c r="AA12" s="180">
        <v>38</v>
      </c>
      <c r="AB12" s="172">
        <f t="shared" si="0"/>
        <v>151</v>
      </c>
      <c r="AC12" s="173">
        <f t="shared" si="0"/>
        <v>241</v>
      </c>
      <c r="AD12" s="65"/>
    </row>
    <row r="13" spans="1:30" s="12" customFormat="1" ht="21.95" customHeight="1" x14ac:dyDescent="0.2">
      <c r="A13" s="64"/>
      <c r="B13" s="157"/>
      <c r="C13" s="183" t="s">
        <v>114</v>
      </c>
      <c r="D13" s="184">
        <v>29</v>
      </c>
      <c r="E13" s="185">
        <v>34</v>
      </c>
      <c r="F13" s="184">
        <v>56</v>
      </c>
      <c r="G13" s="186">
        <v>83</v>
      </c>
      <c r="H13" s="184">
        <v>57</v>
      </c>
      <c r="I13" s="185">
        <v>78</v>
      </c>
      <c r="J13" s="184">
        <v>65</v>
      </c>
      <c r="K13" s="185">
        <v>71</v>
      </c>
      <c r="L13" s="184">
        <v>45</v>
      </c>
      <c r="M13" s="185">
        <v>77</v>
      </c>
      <c r="N13" s="187">
        <v>77</v>
      </c>
      <c r="O13" s="272">
        <v>98</v>
      </c>
      <c r="P13" s="184">
        <v>81</v>
      </c>
      <c r="Q13" s="169">
        <v>141</v>
      </c>
      <c r="R13" s="184">
        <v>46</v>
      </c>
      <c r="S13" s="185">
        <v>70</v>
      </c>
      <c r="T13" s="184">
        <v>26</v>
      </c>
      <c r="U13" s="185">
        <v>69</v>
      </c>
      <c r="V13" s="184">
        <v>113</v>
      </c>
      <c r="W13" s="185">
        <v>123</v>
      </c>
      <c r="X13" s="184">
        <v>64</v>
      </c>
      <c r="Y13" s="185">
        <v>74</v>
      </c>
      <c r="Z13" s="184">
        <v>87</v>
      </c>
      <c r="AA13" s="185">
        <v>111</v>
      </c>
      <c r="AB13" s="172">
        <f t="shared" si="0"/>
        <v>746</v>
      </c>
      <c r="AC13" s="173">
        <f t="shared" si="0"/>
        <v>1029</v>
      </c>
      <c r="AD13" s="65"/>
    </row>
    <row r="14" spans="1:30" s="12" customFormat="1" ht="21.95" customHeight="1" x14ac:dyDescent="0.2">
      <c r="A14" s="64"/>
      <c r="B14" s="157"/>
      <c r="C14" s="188" t="s">
        <v>168</v>
      </c>
      <c r="D14" s="175">
        <v>19</v>
      </c>
      <c r="E14" s="176">
        <v>19</v>
      </c>
      <c r="F14" s="175">
        <v>12</v>
      </c>
      <c r="G14" s="171">
        <v>12</v>
      </c>
      <c r="H14" s="175">
        <v>31</v>
      </c>
      <c r="I14" s="176">
        <v>35</v>
      </c>
      <c r="J14" s="175">
        <v>18</v>
      </c>
      <c r="K14" s="176">
        <v>18</v>
      </c>
      <c r="L14" s="175">
        <v>33</v>
      </c>
      <c r="M14" s="176">
        <v>45</v>
      </c>
      <c r="N14" s="170">
        <v>24</v>
      </c>
      <c r="O14" s="270">
        <v>25</v>
      </c>
      <c r="P14" s="175">
        <v>16</v>
      </c>
      <c r="Q14" s="171">
        <v>17</v>
      </c>
      <c r="R14" s="175">
        <v>17</v>
      </c>
      <c r="S14" s="176">
        <v>17</v>
      </c>
      <c r="T14" s="175">
        <v>22</v>
      </c>
      <c r="U14" s="176">
        <v>24</v>
      </c>
      <c r="V14" s="175">
        <v>17</v>
      </c>
      <c r="W14" s="176">
        <v>28</v>
      </c>
      <c r="X14" s="175">
        <v>23</v>
      </c>
      <c r="Y14" s="176">
        <v>23</v>
      </c>
      <c r="Z14" s="175">
        <v>8</v>
      </c>
      <c r="AA14" s="176">
        <v>9</v>
      </c>
      <c r="AB14" s="172">
        <f t="shared" si="0"/>
        <v>240</v>
      </c>
      <c r="AC14" s="173">
        <f t="shared" si="0"/>
        <v>272</v>
      </c>
      <c r="AD14" s="65"/>
    </row>
    <row r="15" spans="1:30" s="12" customFormat="1" ht="21.95" customHeight="1" thickBot="1" x14ac:dyDescent="0.25">
      <c r="A15" s="64"/>
      <c r="B15" s="189"/>
      <c r="C15" s="190" t="s">
        <v>169</v>
      </c>
      <c r="D15" s="191">
        <v>9</v>
      </c>
      <c r="E15" s="192">
        <v>10</v>
      </c>
      <c r="F15" s="191">
        <v>5</v>
      </c>
      <c r="G15" s="193">
        <v>5</v>
      </c>
      <c r="H15" s="191">
        <v>16</v>
      </c>
      <c r="I15" s="192">
        <v>24</v>
      </c>
      <c r="J15" s="191">
        <v>15</v>
      </c>
      <c r="K15" s="192">
        <v>21</v>
      </c>
      <c r="L15" s="191">
        <v>13</v>
      </c>
      <c r="M15" s="192">
        <v>19</v>
      </c>
      <c r="N15" s="191">
        <v>9</v>
      </c>
      <c r="O15" s="273">
        <v>10</v>
      </c>
      <c r="P15" s="191">
        <v>26</v>
      </c>
      <c r="Q15" s="192">
        <v>26</v>
      </c>
      <c r="R15" s="191">
        <v>5</v>
      </c>
      <c r="S15" s="192">
        <v>5</v>
      </c>
      <c r="T15" s="191">
        <v>6</v>
      </c>
      <c r="U15" s="192">
        <v>9</v>
      </c>
      <c r="V15" s="191">
        <v>13</v>
      </c>
      <c r="W15" s="192">
        <v>13</v>
      </c>
      <c r="X15" s="191">
        <v>18</v>
      </c>
      <c r="Y15" s="192">
        <v>35</v>
      </c>
      <c r="Z15" s="191">
        <v>6</v>
      </c>
      <c r="AA15" s="192">
        <v>16</v>
      </c>
      <c r="AB15" s="194">
        <f t="shared" si="0"/>
        <v>141</v>
      </c>
      <c r="AC15" s="195">
        <f t="shared" si="0"/>
        <v>193</v>
      </c>
      <c r="AD15" s="65"/>
    </row>
    <row r="16" spans="1:30" s="12" customFormat="1" ht="21.95" customHeight="1" x14ac:dyDescent="0.2">
      <c r="A16" s="64"/>
      <c r="B16" s="157"/>
      <c r="C16" s="158" t="s">
        <v>170</v>
      </c>
      <c r="D16" s="175">
        <v>14</v>
      </c>
      <c r="E16" s="160">
        <v>14</v>
      </c>
      <c r="F16" s="159">
        <v>5</v>
      </c>
      <c r="G16" s="167">
        <v>5</v>
      </c>
      <c r="H16" s="159">
        <v>1</v>
      </c>
      <c r="I16" s="160">
        <v>1</v>
      </c>
      <c r="J16" s="159">
        <v>3</v>
      </c>
      <c r="K16" s="160">
        <v>3</v>
      </c>
      <c r="L16" s="159">
        <v>5</v>
      </c>
      <c r="M16" s="160">
        <v>15</v>
      </c>
      <c r="N16" s="159">
        <v>3</v>
      </c>
      <c r="O16" s="274">
        <v>3</v>
      </c>
      <c r="P16" s="159">
        <v>3</v>
      </c>
      <c r="Q16" s="160">
        <v>3</v>
      </c>
      <c r="R16" s="159">
        <v>3</v>
      </c>
      <c r="S16" s="160">
        <v>4</v>
      </c>
      <c r="T16" s="159">
        <v>51</v>
      </c>
      <c r="U16" s="160">
        <v>51</v>
      </c>
      <c r="V16" s="159">
        <v>0</v>
      </c>
      <c r="W16" s="160">
        <v>0</v>
      </c>
      <c r="X16" s="159">
        <v>5</v>
      </c>
      <c r="Y16" s="160">
        <v>6</v>
      </c>
      <c r="Z16" s="159">
        <v>3</v>
      </c>
      <c r="AA16" s="160">
        <v>3</v>
      </c>
      <c r="AB16" s="165">
        <f t="shared" si="0"/>
        <v>96</v>
      </c>
      <c r="AC16" s="166">
        <f t="shared" si="0"/>
        <v>108</v>
      </c>
      <c r="AD16" s="65"/>
    </row>
    <row r="17" spans="1:30" s="12" customFormat="1" ht="21.95" customHeight="1" x14ac:dyDescent="0.2">
      <c r="A17" s="64"/>
      <c r="B17" s="174" t="s">
        <v>171</v>
      </c>
      <c r="C17" s="158" t="s">
        <v>172</v>
      </c>
      <c r="D17" s="196">
        <v>3</v>
      </c>
      <c r="E17" s="160">
        <v>3</v>
      </c>
      <c r="F17" s="159">
        <v>1</v>
      </c>
      <c r="G17" s="167">
        <v>1</v>
      </c>
      <c r="H17" s="159">
        <v>2</v>
      </c>
      <c r="I17" s="160">
        <v>2</v>
      </c>
      <c r="J17" s="159">
        <v>3</v>
      </c>
      <c r="K17" s="160">
        <v>3</v>
      </c>
      <c r="L17" s="159">
        <v>3</v>
      </c>
      <c r="M17" s="160">
        <v>3</v>
      </c>
      <c r="N17" s="159">
        <v>0</v>
      </c>
      <c r="O17" s="274">
        <v>0</v>
      </c>
      <c r="P17" s="159">
        <v>1</v>
      </c>
      <c r="Q17" s="160">
        <v>1</v>
      </c>
      <c r="R17" s="159">
        <v>0</v>
      </c>
      <c r="S17" s="160">
        <v>0</v>
      </c>
      <c r="T17" s="159">
        <v>2</v>
      </c>
      <c r="U17" s="160">
        <v>2</v>
      </c>
      <c r="V17" s="159">
        <v>0</v>
      </c>
      <c r="W17" s="160">
        <v>0</v>
      </c>
      <c r="X17" s="159">
        <v>2</v>
      </c>
      <c r="Y17" s="160">
        <v>2</v>
      </c>
      <c r="Z17" s="159">
        <v>1</v>
      </c>
      <c r="AA17" s="160">
        <v>1</v>
      </c>
      <c r="AB17" s="172">
        <f t="shared" si="0"/>
        <v>18</v>
      </c>
      <c r="AC17" s="173">
        <f t="shared" si="0"/>
        <v>18</v>
      </c>
      <c r="AD17" s="65"/>
    </row>
    <row r="18" spans="1:30" s="12" customFormat="1" ht="21.75" customHeight="1" thickBot="1" x14ac:dyDescent="0.25">
      <c r="A18" s="64"/>
      <c r="B18" s="197"/>
      <c r="C18" s="198" t="s">
        <v>173</v>
      </c>
      <c r="D18" s="199">
        <v>0</v>
      </c>
      <c r="E18" s="200">
        <v>0</v>
      </c>
      <c r="F18" s="201">
        <v>4</v>
      </c>
      <c r="G18" s="202">
        <v>4</v>
      </c>
      <c r="H18" s="201">
        <v>1</v>
      </c>
      <c r="I18" s="200">
        <v>1</v>
      </c>
      <c r="J18" s="201">
        <v>1</v>
      </c>
      <c r="K18" s="200">
        <v>1</v>
      </c>
      <c r="L18" s="201">
        <v>3</v>
      </c>
      <c r="M18" s="200">
        <v>3</v>
      </c>
      <c r="N18" s="201">
        <v>1</v>
      </c>
      <c r="O18" s="275">
        <v>1</v>
      </c>
      <c r="P18" s="201">
        <v>4</v>
      </c>
      <c r="Q18" s="200">
        <v>5</v>
      </c>
      <c r="R18" s="201">
        <v>4</v>
      </c>
      <c r="S18" s="200">
        <v>4</v>
      </c>
      <c r="T18" s="201">
        <v>1</v>
      </c>
      <c r="U18" s="200">
        <v>1</v>
      </c>
      <c r="V18" s="201">
        <v>0</v>
      </c>
      <c r="W18" s="200">
        <v>0</v>
      </c>
      <c r="X18" s="201">
        <v>3</v>
      </c>
      <c r="Y18" s="200">
        <v>5</v>
      </c>
      <c r="Z18" s="201">
        <v>1</v>
      </c>
      <c r="AA18" s="200">
        <v>2</v>
      </c>
      <c r="AB18" s="194">
        <f t="shared" si="0"/>
        <v>23</v>
      </c>
      <c r="AC18" s="195">
        <f t="shared" si="0"/>
        <v>27</v>
      </c>
      <c r="AD18" s="65"/>
    </row>
    <row r="19" spans="1:30" s="12" customFormat="1" ht="21.95" customHeight="1" thickBot="1" x14ac:dyDescent="0.25">
      <c r="A19" s="64"/>
      <c r="B19" s="174" t="s">
        <v>174</v>
      </c>
      <c r="C19" s="179" t="s">
        <v>175</v>
      </c>
      <c r="D19" s="134">
        <v>5</v>
      </c>
      <c r="E19" s="180">
        <v>5</v>
      </c>
      <c r="F19" s="134">
        <v>2</v>
      </c>
      <c r="G19" s="181">
        <v>2</v>
      </c>
      <c r="H19" s="134">
        <v>3</v>
      </c>
      <c r="I19" s="180">
        <v>3</v>
      </c>
      <c r="J19" s="134">
        <v>0</v>
      </c>
      <c r="K19" s="180">
        <v>1</v>
      </c>
      <c r="L19" s="134">
        <v>6</v>
      </c>
      <c r="M19" s="180">
        <v>6</v>
      </c>
      <c r="N19" s="134">
        <v>16</v>
      </c>
      <c r="O19" s="276">
        <v>17</v>
      </c>
      <c r="P19" s="134">
        <v>4</v>
      </c>
      <c r="Q19" s="180">
        <v>4</v>
      </c>
      <c r="R19" s="134">
        <v>2</v>
      </c>
      <c r="S19" s="180">
        <v>2</v>
      </c>
      <c r="T19" s="134">
        <v>2</v>
      </c>
      <c r="U19" s="180">
        <v>2</v>
      </c>
      <c r="V19" s="134">
        <v>3</v>
      </c>
      <c r="W19" s="180">
        <v>3</v>
      </c>
      <c r="X19" s="134">
        <v>6</v>
      </c>
      <c r="Y19" s="180">
        <v>14</v>
      </c>
      <c r="Z19" s="134">
        <v>6</v>
      </c>
      <c r="AA19" s="180">
        <v>6</v>
      </c>
      <c r="AB19" s="203">
        <f t="shared" si="0"/>
        <v>55</v>
      </c>
      <c r="AC19" s="204">
        <f t="shared" si="0"/>
        <v>65</v>
      </c>
      <c r="AD19" s="65"/>
    </row>
    <row r="20" spans="1:30" s="12" customFormat="1" ht="21.95" customHeight="1" x14ac:dyDescent="0.2">
      <c r="A20" s="64"/>
      <c r="B20" s="139" t="s">
        <v>176</v>
      </c>
      <c r="C20" s="205" t="s">
        <v>177</v>
      </c>
      <c r="D20" s="163">
        <v>1</v>
      </c>
      <c r="E20" s="206">
        <v>1</v>
      </c>
      <c r="F20" s="207">
        <v>10</v>
      </c>
      <c r="G20" s="208">
        <v>20</v>
      </c>
      <c r="H20" s="207">
        <v>4</v>
      </c>
      <c r="I20" s="208">
        <v>10</v>
      </c>
      <c r="J20" s="209">
        <v>4</v>
      </c>
      <c r="K20" s="210">
        <v>5</v>
      </c>
      <c r="L20" s="209">
        <v>4</v>
      </c>
      <c r="M20" s="210">
        <v>28</v>
      </c>
      <c r="N20" s="209">
        <v>8</v>
      </c>
      <c r="O20" s="277">
        <v>8</v>
      </c>
      <c r="P20" s="209">
        <v>9</v>
      </c>
      <c r="Q20" s="210">
        <v>9</v>
      </c>
      <c r="R20" s="209">
        <v>4</v>
      </c>
      <c r="S20" s="210">
        <v>4</v>
      </c>
      <c r="T20" s="209">
        <v>3</v>
      </c>
      <c r="U20" s="210">
        <v>3</v>
      </c>
      <c r="V20" s="209">
        <v>1</v>
      </c>
      <c r="W20" s="210">
        <v>1</v>
      </c>
      <c r="X20" s="209">
        <v>5</v>
      </c>
      <c r="Y20" s="210">
        <v>12</v>
      </c>
      <c r="Z20" s="209">
        <v>5</v>
      </c>
      <c r="AA20" s="211">
        <v>5</v>
      </c>
      <c r="AB20" s="165">
        <f t="shared" si="0"/>
        <v>58</v>
      </c>
      <c r="AC20" s="166">
        <f t="shared" si="0"/>
        <v>106</v>
      </c>
      <c r="AD20" s="65"/>
    </row>
    <row r="21" spans="1:30" s="12" customFormat="1" ht="21.95" customHeight="1" thickBot="1" x14ac:dyDescent="0.25">
      <c r="A21" s="64"/>
      <c r="B21" s="189"/>
      <c r="C21" s="212" t="s">
        <v>178</v>
      </c>
      <c r="D21" s="134">
        <v>0</v>
      </c>
      <c r="E21" s="213">
        <v>0</v>
      </c>
      <c r="F21" s="214">
        <v>2</v>
      </c>
      <c r="G21" s="215">
        <v>2</v>
      </c>
      <c r="H21" s="214">
        <v>0</v>
      </c>
      <c r="I21" s="213">
        <v>0</v>
      </c>
      <c r="J21" s="191">
        <v>6</v>
      </c>
      <c r="K21" s="193">
        <v>6</v>
      </c>
      <c r="L21" s="191">
        <v>1</v>
      </c>
      <c r="M21" s="192">
        <v>1</v>
      </c>
      <c r="N21" s="191">
        <v>1</v>
      </c>
      <c r="O21" s="273">
        <v>1</v>
      </c>
      <c r="P21" s="191">
        <v>2</v>
      </c>
      <c r="Q21" s="192">
        <v>2</v>
      </c>
      <c r="R21" s="191">
        <v>0</v>
      </c>
      <c r="S21" s="192">
        <v>0</v>
      </c>
      <c r="T21" s="191">
        <v>3</v>
      </c>
      <c r="U21" s="192">
        <v>3</v>
      </c>
      <c r="V21" s="191">
        <v>2</v>
      </c>
      <c r="W21" s="192">
        <v>2</v>
      </c>
      <c r="X21" s="191">
        <v>2</v>
      </c>
      <c r="Y21" s="192">
        <v>2</v>
      </c>
      <c r="Z21" s="191">
        <v>1</v>
      </c>
      <c r="AA21" s="192">
        <v>1</v>
      </c>
      <c r="AB21" s="194">
        <f t="shared" si="0"/>
        <v>20</v>
      </c>
      <c r="AC21" s="195">
        <f t="shared" si="0"/>
        <v>20</v>
      </c>
      <c r="AD21" s="65"/>
    </row>
    <row r="22" spans="1:30" s="12" customFormat="1" ht="21.95" customHeight="1" x14ac:dyDescent="0.2">
      <c r="A22" s="64"/>
      <c r="B22" s="157"/>
      <c r="C22" s="158" t="s">
        <v>179</v>
      </c>
      <c r="D22" s="163">
        <v>0</v>
      </c>
      <c r="E22" s="160">
        <v>0</v>
      </c>
      <c r="F22" s="159">
        <v>0</v>
      </c>
      <c r="G22" s="167">
        <v>0</v>
      </c>
      <c r="H22" s="159">
        <v>0</v>
      </c>
      <c r="I22" s="160">
        <v>0</v>
      </c>
      <c r="J22" s="159">
        <v>0</v>
      </c>
      <c r="K22" s="160">
        <v>0</v>
      </c>
      <c r="L22" s="159">
        <v>3</v>
      </c>
      <c r="M22" s="160">
        <v>3</v>
      </c>
      <c r="N22" s="159">
        <v>3</v>
      </c>
      <c r="O22" s="274">
        <v>3</v>
      </c>
      <c r="P22" s="159">
        <v>0</v>
      </c>
      <c r="Q22" s="160">
        <v>0</v>
      </c>
      <c r="R22" s="159">
        <v>1</v>
      </c>
      <c r="S22" s="160">
        <v>1</v>
      </c>
      <c r="T22" s="159">
        <v>0</v>
      </c>
      <c r="U22" s="160">
        <v>0</v>
      </c>
      <c r="V22" s="159">
        <v>2</v>
      </c>
      <c r="W22" s="160">
        <v>2</v>
      </c>
      <c r="X22" s="159">
        <v>0</v>
      </c>
      <c r="Y22" s="160">
        <v>0</v>
      </c>
      <c r="Z22" s="159">
        <v>0</v>
      </c>
      <c r="AA22" s="160">
        <v>0</v>
      </c>
      <c r="AB22" s="165">
        <f t="shared" si="0"/>
        <v>9</v>
      </c>
      <c r="AC22" s="166">
        <f t="shared" si="0"/>
        <v>9</v>
      </c>
      <c r="AD22" s="65"/>
    </row>
    <row r="23" spans="1:30" s="12" customFormat="1" ht="21.95" customHeight="1" x14ac:dyDescent="0.2">
      <c r="A23" s="64"/>
      <c r="B23" s="174" t="s">
        <v>180</v>
      </c>
      <c r="C23" s="158" t="s">
        <v>181</v>
      </c>
      <c r="D23" s="159">
        <v>0</v>
      </c>
      <c r="E23" s="160">
        <v>0</v>
      </c>
      <c r="F23" s="159">
        <v>0</v>
      </c>
      <c r="G23" s="167">
        <v>0</v>
      </c>
      <c r="H23" s="159">
        <v>0</v>
      </c>
      <c r="I23" s="160">
        <v>0</v>
      </c>
      <c r="J23" s="159">
        <v>0</v>
      </c>
      <c r="K23" s="160">
        <v>0</v>
      </c>
      <c r="L23" s="159">
        <v>0</v>
      </c>
      <c r="M23" s="160">
        <v>0</v>
      </c>
      <c r="N23" s="159">
        <v>0</v>
      </c>
      <c r="O23" s="274">
        <v>0</v>
      </c>
      <c r="P23" s="159">
        <v>0</v>
      </c>
      <c r="Q23" s="160">
        <v>0</v>
      </c>
      <c r="R23" s="159">
        <v>0</v>
      </c>
      <c r="S23" s="160">
        <v>0</v>
      </c>
      <c r="T23" s="159">
        <v>0</v>
      </c>
      <c r="U23" s="160">
        <v>0</v>
      </c>
      <c r="V23" s="159">
        <v>0</v>
      </c>
      <c r="W23" s="160">
        <v>0</v>
      </c>
      <c r="X23" s="159">
        <v>0</v>
      </c>
      <c r="Y23" s="160">
        <v>0</v>
      </c>
      <c r="Z23" s="159">
        <v>0</v>
      </c>
      <c r="AA23" s="160">
        <v>0</v>
      </c>
      <c r="AB23" s="172">
        <f t="shared" si="0"/>
        <v>0</v>
      </c>
      <c r="AC23" s="173">
        <f t="shared" si="0"/>
        <v>0</v>
      </c>
      <c r="AD23" s="65"/>
    </row>
    <row r="24" spans="1:30" s="12" customFormat="1" ht="21.95" customHeight="1" x14ac:dyDescent="0.2">
      <c r="A24" s="64"/>
      <c r="B24" s="157"/>
      <c r="C24" s="179" t="s">
        <v>182</v>
      </c>
      <c r="D24" s="196">
        <v>0</v>
      </c>
      <c r="E24" s="180">
        <v>0</v>
      </c>
      <c r="F24" s="134">
        <v>0</v>
      </c>
      <c r="G24" s="181">
        <v>0</v>
      </c>
      <c r="H24" s="134">
        <v>0</v>
      </c>
      <c r="I24" s="180">
        <v>0</v>
      </c>
      <c r="J24" s="134">
        <v>0</v>
      </c>
      <c r="K24" s="180">
        <v>0</v>
      </c>
      <c r="L24" s="134">
        <v>1</v>
      </c>
      <c r="M24" s="180">
        <v>1</v>
      </c>
      <c r="N24" s="134">
        <v>3</v>
      </c>
      <c r="O24" s="276">
        <v>3</v>
      </c>
      <c r="P24" s="134">
        <v>2</v>
      </c>
      <c r="Q24" s="180">
        <v>2</v>
      </c>
      <c r="R24" s="134">
        <v>0</v>
      </c>
      <c r="S24" s="180">
        <v>0</v>
      </c>
      <c r="T24" s="134">
        <v>2</v>
      </c>
      <c r="U24" s="180">
        <v>3</v>
      </c>
      <c r="V24" s="134">
        <v>0</v>
      </c>
      <c r="W24" s="180">
        <v>0</v>
      </c>
      <c r="X24" s="134">
        <v>0</v>
      </c>
      <c r="Y24" s="180">
        <v>0</v>
      </c>
      <c r="Z24" s="134">
        <v>0</v>
      </c>
      <c r="AA24" s="180">
        <v>0</v>
      </c>
      <c r="AB24" s="172">
        <f t="shared" si="0"/>
        <v>8</v>
      </c>
      <c r="AC24" s="173">
        <f t="shared" si="0"/>
        <v>9</v>
      </c>
      <c r="AD24" s="65"/>
    </row>
    <row r="25" spans="1:30" s="12" customFormat="1" ht="21.95" customHeight="1" thickBot="1" x14ac:dyDescent="0.25">
      <c r="A25" s="64"/>
      <c r="B25" s="216"/>
      <c r="C25" s="217" t="s">
        <v>183</v>
      </c>
      <c r="D25" s="218">
        <v>1</v>
      </c>
      <c r="E25" s="192">
        <v>1</v>
      </c>
      <c r="F25" s="191">
        <v>0</v>
      </c>
      <c r="G25" s="193">
        <v>0</v>
      </c>
      <c r="H25" s="191">
        <v>0</v>
      </c>
      <c r="I25" s="193">
        <v>0</v>
      </c>
      <c r="J25" s="219">
        <v>4</v>
      </c>
      <c r="K25" s="220">
        <v>4</v>
      </c>
      <c r="L25" s="219">
        <v>2</v>
      </c>
      <c r="M25" s="220">
        <v>3</v>
      </c>
      <c r="N25" s="219">
        <v>2</v>
      </c>
      <c r="O25" s="278">
        <v>2</v>
      </c>
      <c r="P25" s="219">
        <v>4</v>
      </c>
      <c r="Q25" s="220">
        <v>5</v>
      </c>
      <c r="R25" s="219">
        <v>2</v>
      </c>
      <c r="S25" s="220">
        <v>6</v>
      </c>
      <c r="T25" s="219">
        <v>1</v>
      </c>
      <c r="U25" s="220">
        <v>2</v>
      </c>
      <c r="V25" s="219">
        <v>1</v>
      </c>
      <c r="W25" s="220">
        <v>1</v>
      </c>
      <c r="X25" s="219">
        <v>5</v>
      </c>
      <c r="Y25" s="220">
        <v>5</v>
      </c>
      <c r="Z25" s="219">
        <v>3</v>
      </c>
      <c r="AA25" s="220">
        <v>3</v>
      </c>
      <c r="AB25" s="194">
        <f t="shared" si="0"/>
        <v>25</v>
      </c>
      <c r="AC25" s="195">
        <f t="shared" si="0"/>
        <v>32</v>
      </c>
      <c r="AD25" s="65"/>
    </row>
    <row r="26" spans="1:30" s="12" customFormat="1" ht="21.95" customHeight="1" x14ac:dyDescent="0.2">
      <c r="A26" s="64"/>
      <c r="B26" s="157"/>
      <c r="C26" s="158" t="s">
        <v>184</v>
      </c>
      <c r="D26" s="134">
        <v>0</v>
      </c>
      <c r="E26" s="160">
        <v>0</v>
      </c>
      <c r="F26" s="159">
        <v>0</v>
      </c>
      <c r="G26" s="167">
        <v>0</v>
      </c>
      <c r="H26" s="159">
        <v>0</v>
      </c>
      <c r="I26" s="160">
        <v>0</v>
      </c>
      <c r="J26" s="159">
        <v>0</v>
      </c>
      <c r="K26" s="160">
        <v>0</v>
      </c>
      <c r="L26" s="159">
        <v>0</v>
      </c>
      <c r="M26" s="160">
        <v>0</v>
      </c>
      <c r="N26" s="159">
        <v>0</v>
      </c>
      <c r="O26" s="274">
        <v>0</v>
      </c>
      <c r="P26" s="159">
        <v>4</v>
      </c>
      <c r="Q26" s="160">
        <v>4</v>
      </c>
      <c r="R26" s="159">
        <v>1</v>
      </c>
      <c r="S26" s="160">
        <v>1</v>
      </c>
      <c r="T26" s="159">
        <v>0</v>
      </c>
      <c r="U26" s="160">
        <v>0</v>
      </c>
      <c r="V26" s="159">
        <v>1</v>
      </c>
      <c r="W26" s="160">
        <v>1</v>
      </c>
      <c r="X26" s="159">
        <v>0</v>
      </c>
      <c r="Y26" s="160">
        <v>0</v>
      </c>
      <c r="Z26" s="159">
        <v>0</v>
      </c>
      <c r="AA26" s="160">
        <v>0</v>
      </c>
      <c r="AB26" s="165">
        <f t="shared" si="0"/>
        <v>6</v>
      </c>
      <c r="AC26" s="166">
        <f t="shared" si="0"/>
        <v>6</v>
      </c>
      <c r="AD26" s="65"/>
    </row>
    <row r="27" spans="1:30" s="12" customFormat="1" ht="21.95" customHeight="1" x14ac:dyDescent="0.2">
      <c r="A27" s="64"/>
      <c r="B27" s="174" t="s">
        <v>185</v>
      </c>
      <c r="C27" s="158" t="s">
        <v>186</v>
      </c>
      <c r="D27" s="170">
        <v>0</v>
      </c>
      <c r="E27" s="160">
        <v>0</v>
      </c>
      <c r="F27" s="159">
        <v>0</v>
      </c>
      <c r="G27" s="167">
        <v>0</v>
      </c>
      <c r="H27" s="159">
        <v>0</v>
      </c>
      <c r="I27" s="160">
        <v>0</v>
      </c>
      <c r="J27" s="159">
        <v>2</v>
      </c>
      <c r="K27" s="160">
        <v>2</v>
      </c>
      <c r="L27" s="159">
        <v>2</v>
      </c>
      <c r="M27" s="160">
        <v>2</v>
      </c>
      <c r="N27" s="159">
        <v>0</v>
      </c>
      <c r="O27" s="274">
        <v>1</v>
      </c>
      <c r="P27" s="159">
        <v>0</v>
      </c>
      <c r="Q27" s="160">
        <v>0</v>
      </c>
      <c r="R27" s="159">
        <v>1</v>
      </c>
      <c r="S27" s="160">
        <v>1</v>
      </c>
      <c r="T27" s="159">
        <v>1</v>
      </c>
      <c r="U27" s="160">
        <v>1</v>
      </c>
      <c r="V27" s="159">
        <v>2</v>
      </c>
      <c r="W27" s="160">
        <v>2</v>
      </c>
      <c r="X27" s="159">
        <v>0</v>
      </c>
      <c r="Y27" s="160">
        <v>0</v>
      </c>
      <c r="Z27" s="159">
        <v>0</v>
      </c>
      <c r="AA27" s="160">
        <v>0</v>
      </c>
      <c r="AB27" s="172">
        <f t="shared" si="0"/>
        <v>8</v>
      </c>
      <c r="AC27" s="173">
        <f t="shared" si="0"/>
        <v>9</v>
      </c>
      <c r="AD27" s="65"/>
    </row>
    <row r="28" spans="1:30" s="12" customFormat="1" ht="21.95" customHeight="1" x14ac:dyDescent="0.2">
      <c r="A28" s="64"/>
      <c r="B28" s="157"/>
      <c r="C28" s="158" t="s">
        <v>187</v>
      </c>
      <c r="D28" s="170">
        <v>0</v>
      </c>
      <c r="E28" s="160">
        <v>0</v>
      </c>
      <c r="F28" s="159">
        <v>0</v>
      </c>
      <c r="G28" s="167">
        <v>0</v>
      </c>
      <c r="H28" s="159">
        <v>0</v>
      </c>
      <c r="I28" s="160">
        <v>0</v>
      </c>
      <c r="J28" s="159">
        <v>2</v>
      </c>
      <c r="K28" s="160">
        <v>2</v>
      </c>
      <c r="L28" s="159">
        <v>0</v>
      </c>
      <c r="M28" s="160">
        <v>0</v>
      </c>
      <c r="N28" s="159">
        <v>4</v>
      </c>
      <c r="O28" s="274">
        <v>4</v>
      </c>
      <c r="P28" s="159">
        <v>0</v>
      </c>
      <c r="Q28" s="160">
        <v>0</v>
      </c>
      <c r="R28" s="159">
        <v>2</v>
      </c>
      <c r="S28" s="160">
        <v>2</v>
      </c>
      <c r="T28" s="159">
        <v>2</v>
      </c>
      <c r="U28" s="160">
        <v>3</v>
      </c>
      <c r="V28" s="159">
        <v>0</v>
      </c>
      <c r="W28" s="160">
        <v>0</v>
      </c>
      <c r="X28" s="159">
        <v>0</v>
      </c>
      <c r="Y28" s="160">
        <v>0</v>
      </c>
      <c r="Z28" s="159">
        <v>1</v>
      </c>
      <c r="AA28" s="160">
        <v>1</v>
      </c>
      <c r="AB28" s="172">
        <f t="shared" si="0"/>
        <v>11</v>
      </c>
      <c r="AC28" s="173">
        <f t="shared" si="0"/>
        <v>12</v>
      </c>
      <c r="AD28" s="65"/>
    </row>
    <row r="29" spans="1:30" s="12" customFormat="1" ht="21.95" customHeight="1" thickBot="1" x14ac:dyDescent="0.25">
      <c r="A29" s="64"/>
      <c r="B29" s="189"/>
      <c r="C29" s="212" t="s">
        <v>188</v>
      </c>
      <c r="D29" s="218">
        <v>0</v>
      </c>
      <c r="E29" s="213">
        <v>0</v>
      </c>
      <c r="F29" s="214">
        <v>1</v>
      </c>
      <c r="G29" s="215">
        <v>1</v>
      </c>
      <c r="H29" s="214">
        <v>5</v>
      </c>
      <c r="I29" s="213">
        <v>5</v>
      </c>
      <c r="J29" s="214">
        <v>6</v>
      </c>
      <c r="K29" s="213">
        <v>6</v>
      </c>
      <c r="L29" s="214">
        <v>5</v>
      </c>
      <c r="M29" s="213">
        <v>5</v>
      </c>
      <c r="N29" s="214">
        <v>7</v>
      </c>
      <c r="O29" s="279">
        <v>8</v>
      </c>
      <c r="P29" s="214">
        <v>2</v>
      </c>
      <c r="Q29" s="213">
        <v>2</v>
      </c>
      <c r="R29" s="214">
        <v>0</v>
      </c>
      <c r="S29" s="213">
        <v>0</v>
      </c>
      <c r="T29" s="214">
        <v>3</v>
      </c>
      <c r="U29" s="213">
        <v>3</v>
      </c>
      <c r="V29" s="214">
        <v>1</v>
      </c>
      <c r="W29" s="213">
        <v>1</v>
      </c>
      <c r="X29" s="214">
        <v>3</v>
      </c>
      <c r="Y29" s="213">
        <v>3</v>
      </c>
      <c r="Z29" s="214">
        <v>2</v>
      </c>
      <c r="AA29" s="213">
        <v>2</v>
      </c>
      <c r="AB29" s="194">
        <f t="shared" si="0"/>
        <v>35</v>
      </c>
      <c r="AC29" s="195">
        <f t="shared" si="0"/>
        <v>36</v>
      </c>
      <c r="AD29" s="65"/>
    </row>
    <row r="30" spans="1:30" s="12" customFormat="1" ht="21.95" customHeight="1" x14ac:dyDescent="0.2">
      <c r="A30" s="64"/>
      <c r="B30" s="157"/>
      <c r="C30" s="158" t="s">
        <v>189</v>
      </c>
      <c r="D30" s="163">
        <v>1</v>
      </c>
      <c r="E30" s="160">
        <v>1</v>
      </c>
      <c r="F30" s="159">
        <v>6</v>
      </c>
      <c r="G30" s="167">
        <v>6</v>
      </c>
      <c r="H30" s="159">
        <v>2</v>
      </c>
      <c r="I30" s="160">
        <v>2</v>
      </c>
      <c r="J30" s="159">
        <v>9</v>
      </c>
      <c r="K30" s="160">
        <v>9</v>
      </c>
      <c r="L30" s="159">
        <v>6</v>
      </c>
      <c r="M30" s="160">
        <v>6</v>
      </c>
      <c r="N30" s="159">
        <v>8</v>
      </c>
      <c r="O30" s="274">
        <v>14</v>
      </c>
      <c r="P30" s="159">
        <v>7</v>
      </c>
      <c r="Q30" s="160">
        <v>8</v>
      </c>
      <c r="R30" s="159">
        <v>3</v>
      </c>
      <c r="S30" s="160">
        <v>3</v>
      </c>
      <c r="T30" s="159">
        <v>3</v>
      </c>
      <c r="U30" s="160">
        <v>3</v>
      </c>
      <c r="V30" s="159">
        <v>5</v>
      </c>
      <c r="W30" s="160">
        <v>5</v>
      </c>
      <c r="X30" s="159">
        <v>2</v>
      </c>
      <c r="Y30" s="160">
        <v>2</v>
      </c>
      <c r="Z30" s="159">
        <v>3</v>
      </c>
      <c r="AA30" s="160">
        <v>3</v>
      </c>
      <c r="AB30" s="165">
        <f t="shared" si="0"/>
        <v>55</v>
      </c>
      <c r="AC30" s="166">
        <f t="shared" si="0"/>
        <v>62</v>
      </c>
      <c r="AD30" s="65"/>
    </row>
    <row r="31" spans="1:30" s="12" customFormat="1" ht="21.95" customHeight="1" x14ac:dyDescent="0.2">
      <c r="A31" s="64"/>
      <c r="B31" s="174" t="s">
        <v>190</v>
      </c>
      <c r="C31" s="158" t="s">
        <v>191</v>
      </c>
      <c r="D31" s="159">
        <v>1</v>
      </c>
      <c r="E31" s="160">
        <v>1</v>
      </c>
      <c r="F31" s="159">
        <v>0</v>
      </c>
      <c r="G31" s="167">
        <v>0</v>
      </c>
      <c r="H31" s="159">
        <v>0</v>
      </c>
      <c r="I31" s="160">
        <v>0</v>
      </c>
      <c r="J31" s="159">
        <v>1</v>
      </c>
      <c r="K31" s="160">
        <v>1</v>
      </c>
      <c r="L31" s="159">
        <v>0</v>
      </c>
      <c r="M31" s="160">
        <v>0</v>
      </c>
      <c r="N31" s="159">
        <v>1</v>
      </c>
      <c r="O31" s="274">
        <v>1</v>
      </c>
      <c r="P31" s="159">
        <v>1</v>
      </c>
      <c r="Q31" s="160">
        <v>1</v>
      </c>
      <c r="R31" s="159">
        <v>2</v>
      </c>
      <c r="S31" s="160">
        <v>2</v>
      </c>
      <c r="T31" s="159">
        <v>1</v>
      </c>
      <c r="U31" s="160">
        <v>1</v>
      </c>
      <c r="V31" s="159">
        <v>0</v>
      </c>
      <c r="W31" s="160">
        <v>0</v>
      </c>
      <c r="X31" s="159">
        <v>5</v>
      </c>
      <c r="Y31" s="160">
        <v>5</v>
      </c>
      <c r="Z31" s="159">
        <v>3</v>
      </c>
      <c r="AA31" s="160">
        <v>3</v>
      </c>
      <c r="AB31" s="172">
        <f t="shared" si="0"/>
        <v>15</v>
      </c>
      <c r="AC31" s="173">
        <f t="shared" si="0"/>
        <v>15</v>
      </c>
      <c r="AD31" s="65"/>
    </row>
    <row r="32" spans="1:30" s="12" customFormat="1" ht="21.95" customHeight="1" thickBot="1" x14ac:dyDescent="0.25">
      <c r="A32" s="64"/>
      <c r="B32" s="157"/>
      <c r="C32" s="179" t="s">
        <v>192</v>
      </c>
      <c r="D32" s="191">
        <v>0</v>
      </c>
      <c r="E32" s="180">
        <v>0</v>
      </c>
      <c r="F32" s="201">
        <v>0</v>
      </c>
      <c r="G32" s="202">
        <v>0</v>
      </c>
      <c r="H32" s="134">
        <v>0</v>
      </c>
      <c r="I32" s="180">
        <v>0</v>
      </c>
      <c r="J32" s="134">
        <v>0</v>
      </c>
      <c r="K32" s="180">
        <v>0</v>
      </c>
      <c r="L32" s="134">
        <v>2</v>
      </c>
      <c r="M32" s="180">
        <v>2</v>
      </c>
      <c r="N32" s="134">
        <v>0</v>
      </c>
      <c r="O32" s="276">
        <v>0</v>
      </c>
      <c r="P32" s="134">
        <v>0</v>
      </c>
      <c r="Q32" s="180">
        <v>0</v>
      </c>
      <c r="R32" s="134">
        <v>0</v>
      </c>
      <c r="S32" s="180">
        <v>0</v>
      </c>
      <c r="T32" s="134">
        <v>1</v>
      </c>
      <c r="U32" s="180">
        <v>1</v>
      </c>
      <c r="V32" s="134">
        <v>0</v>
      </c>
      <c r="W32" s="180">
        <v>0</v>
      </c>
      <c r="X32" s="134">
        <v>0</v>
      </c>
      <c r="Y32" s="180">
        <v>0</v>
      </c>
      <c r="Z32" s="134">
        <v>0</v>
      </c>
      <c r="AA32" s="180">
        <v>0</v>
      </c>
      <c r="AB32" s="221">
        <f t="shared" si="0"/>
        <v>3</v>
      </c>
      <c r="AC32" s="222">
        <f t="shared" si="0"/>
        <v>3</v>
      </c>
      <c r="AD32" s="65"/>
    </row>
    <row r="33" spans="1:30" s="12" customFormat="1" ht="21.95" customHeight="1" x14ac:dyDescent="0.2">
      <c r="A33" s="64"/>
      <c r="B33" s="223"/>
      <c r="C33" s="223"/>
      <c r="D33" s="223"/>
      <c r="E33" s="223"/>
      <c r="F33" s="223"/>
      <c r="G33" s="223"/>
      <c r="H33" s="223"/>
      <c r="I33" s="223"/>
      <c r="J33" s="223"/>
      <c r="K33" s="223"/>
      <c r="L33" s="223"/>
      <c r="M33" s="223"/>
      <c r="N33" s="223"/>
      <c r="O33" s="280"/>
      <c r="P33" s="223"/>
      <c r="Q33" s="223"/>
      <c r="R33" s="223"/>
      <c r="S33" s="223"/>
      <c r="T33" s="223"/>
      <c r="U33" s="223"/>
      <c r="V33" s="223"/>
      <c r="W33" s="223"/>
      <c r="X33" s="223"/>
      <c r="Y33" s="223"/>
      <c r="Z33" s="223"/>
      <c r="AA33" s="223"/>
      <c r="AB33" s="223"/>
      <c r="AC33" s="223" t="s">
        <v>193</v>
      </c>
      <c r="AD33" s="64"/>
    </row>
    <row r="34" spans="1:30" s="12" customFormat="1" ht="21.95" customHeight="1" thickBot="1" x14ac:dyDescent="0.25">
      <c r="A34" s="64"/>
      <c r="B34" s="66" t="s">
        <v>290</v>
      </c>
      <c r="C34" s="65"/>
      <c r="D34" s="65"/>
      <c r="E34" s="65"/>
      <c r="F34" s="65"/>
      <c r="G34" s="65"/>
      <c r="H34" s="65"/>
      <c r="I34" s="65"/>
      <c r="J34" s="65"/>
      <c r="K34" s="65"/>
      <c r="L34" s="65"/>
      <c r="M34" s="65"/>
      <c r="N34" s="65"/>
      <c r="O34" s="271"/>
      <c r="P34" s="65"/>
      <c r="Q34" s="65"/>
      <c r="R34" s="65"/>
      <c r="S34" s="65"/>
      <c r="T34" s="65"/>
      <c r="U34" s="65"/>
      <c r="V34" s="65"/>
      <c r="W34" s="65"/>
      <c r="X34" s="65"/>
      <c r="Y34" s="65"/>
      <c r="Z34" s="65"/>
      <c r="AA34" s="67"/>
      <c r="AB34" s="67" t="s">
        <v>142</v>
      </c>
      <c r="AC34" s="65"/>
      <c r="AD34" s="64"/>
    </row>
    <row r="35" spans="1:30" s="12" customFormat="1" ht="21.95" customHeight="1" thickBot="1" x14ac:dyDescent="0.25">
      <c r="A35" s="64"/>
      <c r="B35" s="154"/>
      <c r="C35" s="155" t="s">
        <v>143</v>
      </c>
      <c r="D35" s="140"/>
      <c r="E35" s="70"/>
      <c r="F35" s="71"/>
      <c r="G35" s="70"/>
      <c r="H35" s="71"/>
      <c r="I35" s="70"/>
      <c r="J35" s="71"/>
      <c r="K35" s="70"/>
      <c r="L35" s="71"/>
      <c r="M35" s="70"/>
      <c r="N35" s="71"/>
      <c r="O35" s="281"/>
      <c r="P35" s="71"/>
      <c r="Q35" s="70"/>
      <c r="R35" s="71"/>
      <c r="S35" s="70"/>
      <c r="T35" s="71"/>
      <c r="U35" s="70"/>
      <c r="V35" s="71"/>
      <c r="W35" s="70"/>
      <c r="X35" s="71"/>
      <c r="Y35" s="70"/>
      <c r="Z35" s="71"/>
      <c r="AA35" s="70"/>
      <c r="AB35" s="71" t="s">
        <v>156</v>
      </c>
      <c r="AC35" s="156"/>
      <c r="AD35" s="65"/>
    </row>
    <row r="36" spans="1:30" s="12" customFormat="1" ht="21.95" customHeight="1" x14ac:dyDescent="0.2">
      <c r="A36" s="64"/>
      <c r="B36" s="157"/>
      <c r="C36" s="158" t="s">
        <v>194</v>
      </c>
      <c r="D36" s="159">
        <v>0</v>
      </c>
      <c r="E36" s="160">
        <v>0</v>
      </c>
      <c r="F36" s="161">
        <v>0</v>
      </c>
      <c r="G36" s="162">
        <v>0</v>
      </c>
      <c r="H36" s="159">
        <v>0</v>
      </c>
      <c r="I36" s="160">
        <v>0</v>
      </c>
      <c r="J36" s="159">
        <v>0</v>
      </c>
      <c r="K36" s="160">
        <v>0</v>
      </c>
      <c r="L36" s="159">
        <v>9</v>
      </c>
      <c r="M36" s="160">
        <v>9</v>
      </c>
      <c r="N36" s="159">
        <v>0</v>
      </c>
      <c r="O36" s="274">
        <v>0</v>
      </c>
      <c r="P36" s="159">
        <v>0</v>
      </c>
      <c r="Q36" s="160">
        <v>0</v>
      </c>
      <c r="R36" s="159">
        <v>0</v>
      </c>
      <c r="S36" s="160">
        <v>0</v>
      </c>
      <c r="T36" s="159">
        <v>0</v>
      </c>
      <c r="U36" s="160">
        <v>0</v>
      </c>
      <c r="V36" s="159">
        <v>0</v>
      </c>
      <c r="W36" s="160">
        <v>0</v>
      </c>
      <c r="X36" s="159">
        <v>4</v>
      </c>
      <c r="Y36" s="160">
        <v>4</v>
      </c>
      <c r="Z36" s="159">
        <v>0</v>
      </c>
      <c r="AA36" s="160">
        <v>0</v>
      </c>
      <c r="AB36" s="165">
        <f>SUM(D36,F36,H36,J36,L36,N36,P36,R36,T36,V36,X36,Z36)</f>
        <v>13</v>
      </c>
      <c r="AC36" s="166">
        <f>SUM(E36,G36,I36,K36,M36,O36,Q36,S36,U36,W36,Y36,AA36)</f>
        <v>13</v>
      </c>
      <c r="AD36" s="65"/>
    </row>
    <row r="37" spans="1:30" s="12" customFormat="1" ht="21.95" customHeight="1" x14ac:dyDescent="0.2">
      <c r="A37" s="64"/>
      <c r="B37" s="224" t="s">
        <v>195</v>
      </c>
      <c r="C37" s="158" t="s">
        <v>196</v>
      </c>
      <c r="D37" s="159">
        <v>0</v>
      </c>
      <c r="E37" s="160">
        <v>0</v>
      </c>
      <c r="F37" s="159">
        <v>0</v>
      </c>
      <c r="G37" s="167">
        <v>0</v>
      </c>
      <c r="H37" s="159">
        <v>0</v>
      </c>
      <c r="I37" s="160">
        <v>0</v>
      </c>
      <c r="J37" s="159">
        <v>0</v>
      </c>
      <c r="K37" s="160">
        <v>0</v>
      </c>
      <c r="L37" s="159">
        <v>0</v>
      </c>
      <c r="M37" s="160">
        <v>0</v>
      </c>
      <c r="N37" s="159">
        <v>0</v>
      </c>
      <c r="O37" s="274">
        <v>1</v>
      </c>
      <c r="P37" s="159">
        <v>0</v>
      </c>
      <c r="Q37" s="160">
        <v>0</v>
      </c>
      <c r="R37" s="159">
        <v>0</v>
      </c>
      <c r="S37" s="160">
        <v>6</v>
      </c>
      <c r="T37" s="159">
        <v>0</v>
      </c>
      <c r="U37" s="160">
        <v>0</v>
      </c>
      <c r="V37" s="159">
        <v>1</v>
      </c>
      <c r="W37" s="160">
        <v>1</v>
      </c>
      <c r="X37" s="159">
        <v>0</v>
      </c>
      <c r="Y37" s="160">
        <v>0</v>
      </c>
      <c r="Z37" s="159">
        <v>0</v>
      </c>
      <c r="AA37" s="160">
        <v>0</v>
      </c>
      <c r="AB37" s="172">
        <f>SUM(D37,F37,H37,J37,L37,N37,P37,R37,T37,V37,X37,Z37)</f>
        <v>1</v>
      </c>
      <c r="AC37" s="173">
        <f t="shared" ref="AC37:AC64" si="1">SUM(E37,G37,I37,K37,M37,O37,Q37,S37,U37,W37,Y37,AA37)</f>
        <v>8</v>
      </c>
      <c r="AD37" s="65"/>
    </row>
    <row r="38" spans="1:30" s="12" customFormat="1" ht="21.95" customHeight="1" x14ac:dyDescent="0.2">
      <c r="A38" s="64"/>
      <c r="B38" s="157"/>
      <c r="C38" s="179" t="s">
        <v>197</v>
      </c>
      <c r="D38" s="134">
        <v>0</v>
      </c>
      <c r="E38" s="180">
        <v>0</v>
      </c>
      <c r="F38" s="134">
        <v>0</v>
      </c>
      <c r="G38" s="181">
        <v>0</v>
      </c>
      <c r="H38" s="134">
        <v>0</v>
      </c>
      <c r="I38" s="180">
        <v>0</v>
      </c>
      <c r="J38" s="134">
        <v>0</v>
      </c>
      <c r="K38" s="180">
        <v>0</v>
      </c>
      <c r="L38" s="134">
        <v>0</v>
      </c>
      <c r="M38" s="180">
        <v>0</v>
      </c>
      <c r="N38" s="134">
        <v>0</v>
      </c>
      <c r="O38" s="276">
        <v>0</v>
      </c>
      <c r="P38" s="134">
        <v>0</v>
      </c>
      <c r="Q38" s="180">
        <v>12</v>
      </c>
      <c r="R38" s="134">
        <v>0</v>
      </c>
      <c r="S38" s="180">
        <v>0</v>
      </c>
      <c r="T38" s="134">
        <v>0</v>
      </c>
      <c r="U38" s="180">
        <v>0</v>
      </c>
      <c r="V38" s="134">
        <v>0</v>
      </c>
      <c r="W38" s="180">
        <v>0</v>
      </c>
      <c r="X38" s="134">
        <v>0</v>
      </c>
      <c r="Y38" s="180">
        <v>0</v>
      </c>
      <c r="Z38" s="134">
        <v>0</v>
      </c>
      <c r="AA38" s="180">
        <v>0</v>
      </c>
      <c r="AB38" s="172">
        <f t="shared" ref="AB38:AB64" si="2">SUM(D38,F38,H38,J38,L38,N38,P38,R38,T38,V38,X38,Z38)</f>
        <v>0</v>
      </c>
      <c r="AC38" s="173">
        <f t="shared" si="1"/>
        <v>12</v>
      </c>
      <c r="AD38" s="65"/>
    </row>
    <row r="39" spans="1:30" s="12" customFormat="1" ht="21.95" customHeight="1" thickBot="1" x14ac:dyDescent="0.25">
      <c r="A39" s="64"/>
      <c r="B39" s="216"/>
      <c r="C39" s="225" t="s">
        <v>198</v>
      </c>
      <c r="D39" s="226">
        <v>2</v>
      </c>
      <c r="E39" s="227">
        <v>2</v>
      </c>
      <c r="F39" s="226">
        <v>5</v>
      </c>
      <c r="G39" s="228">
        <v>5</v>
      </c>
      <c r="H39" s="226">
        <v>2</v>
      </c>
      <c r="I39" s="227">
        <v>2</v>
      </c>
      <c r="J39" s="226">
        <v>4</v>
      </c>
      <c r="K39" s="227">
        <v>4</v>
      </c>
      <c r="L39" s="226">
        <v>3</v>
      </c>
      <c r="M39" s="227">
        <v>3</v>
      </c>
      <c r="N39" s="226">
        <v>6</v>
      </c>
      <c r="O39" s="282">
        <v>6</v>
      </c>
      <c r="P39" s="226">
        <v>14</v>
      </c>
      <c r="Q39" s="227">
        <v>14</v>
      </c>
      <c r="R39" s="226">
        <v>8</v>
      </c>
      <c r="S39" s="227">
        <v>8</v>
      </c>
      <c r="T39" s="226">
        <v>12</v>
      </c>
      <c r="U39" s="227">
        <v>12</v>
      </c>
      <c r="V39" s="226">
        <v>7</v>
      </c>
      <c r="W39" s="227">
        <v>7</v>
      </c>
      <c r="X39" s="226">
        <v>5</v>
      </c>
      <c r="Y39" s="227">
        <v>5</v>
      </c>
      <c r="Z39" s="226">
        <v>5</v>
      </c>
      <c r="AA39" s="227">
        <v>25</v>
      </c>
      <c r="AB39" s="194">
        <f t="shared" si="2"/>
        <v>73</v>
      </c>
      <c r="AC39" s="195">
        <f t="shared" si="1"/>
        <v>93</v>
      </c>
      <c r="AD39" s="65"/>
    </row>
    <row r="40" spans="1:30" s="12" customFormat="1" ht="21.95" customHeight="1" x14ac:dyDescent="0.2">
      <c r="A40" s="64"/>
      <c r="B40" s="229"/>
      <c r="C40" s="230" t="s">
        <v>199</v>
      </c>
      <c r="D40" s="209">
        <v>12</v>
      </c>
      <c r="E40" s="210">
        <v>12</v>
      </c>
      <c r="F40" s="209">
        <v>7</v>
      </c>
      <c r="G40" s="231">
        <v>9</v>
      </c>
      <c r="H40" s="209">
        <v>3</v>
      </c>
      <c r="I40" s="210">
        <v>12</v>
      </c>
      <c r="J40" s="209">
        <v>8</v>
      </c>
      <c r="K40" s="210">
        <v>16</v>
      </c>
      <c r="L40" s="209">
        <v>11</v>
      </c>
      <c r="M40" s="210">
        <v>16</v>
      </c>
      <c r="N40" s="209">
        <v>14</v>
      </c>
      <c r="O40" s="277">
        <v>15</v>
      </c>
      <c r="P40" s="209">
        <v>5</v>
      </c>
      <c r="Q40" s="210">
        <v>5</v>
      </c>
      <c r="R40" s="209">
        <v>11</v>
      </c>
      <c r="S40" s="210">
        <v>13</v>
      </c>
      <c r="T40" s="209">
        <v>7</v>
      </c>
      <c r="U40" s="210">
        <v>9</v>
      </c>
      <c r="V40" s="209">
        <v>26</v>
      </c>
      <c r="W40" s="210">
        <v>26</v>
      </c>
      <c r="X40" s="209">
        <v>13</v>
      </c>
      <c r="Y40" s="210">
        <v>14</v>
      </c>
      <c r="Z40" s="209">
        <v>10</v>
      </c>
      <c r="AA40" s="210">
        <v>11</v>
      </c>
      <c r="AB40" s="165">
        <f t="shared" si="2"/>
        <v>127</v>
      </c>
      <c r="AC40" s="166">
        <f t="shared" si="1"/>
        <v>158</v>
      </c>
      <c r="AD40" s="65"/>
    </row>
    <row r="41" spans="1:30" s="12" customFormat="1" ht="21.95" customHeight="1" x14ac:dyDescent="0.2">
      <c r="A41" s="64"/>
      <c r="B41" s="174" t="s">
        <v>200</v>
      </c>
      <c r="C41" s="188" t="s">
        <v>201</v>
      </c>
      <c r="D41" s="175">
        <v>1</v>
      </c>
      <c r="E41" s="176">
        <v>1</v>
      </c>
      <c r="F41" s="175">
        <v>2</v>
      </c>
      <c r="G41" s="171">
        <v>2</v>
      </c>
      <c r="H41" s="175">
        <v>0</v>
      </c>
      <c r="I41" s="176">
        <v>2</v>
      </c>
      <c r="J41" s="175">
        <v>3</v>
      </c>
      <c r="K41" s="176">
        <v>4</v>
      </c>
      <c r="L41" s="175">
        <v>5</v>
      </c>
      <c r="M41" s="176">
        <v>5</v>
      </c>
      <c r="N41" s="175">
        <v>2</v>
      </c>
      <c r="O41" s="283">
        <v>2</v>
      </c>
      <c r="P41" s="175">
        <v>1</v>
      </c>
      <c r="Q41" s="176">
        <v>1</v>
      </c>
      <c r="R41" s="175">
        <v>2</v>
      </c>
      <c r="S41" s="176">
        <v>2</v>
      </c>
      <c r="T41" s="175">
        <v>4</v>
      </c>
      <c r="U41" s="176">
        <v>4</v>
      </c>
      <c r="V41" s="175">
        <v>1</v>
      </c>
      <c r="W41" s="176">
        <v>1</v>
      </c>
      <c r="X41" s="175">
        <v>3</v>
      </c>
      <c r="Y41" s="176">
        <v>3</v>
      </c>
      <c r="Z41" s="175">
        <v>1</v>
      </c>
      <c r="AA41" s="176">
        <v>1</v>
      </c>
      <c r="AB41" s="172">
        <f t="shared" si="2"/>
        <v>25</v>
      </c>
      <c r="AC41" s="173">
        <f t="shared" si="1"/>
        <v>28</v>
      </c>
      <c r="AD41" s="65"/>
    </row>
    <row r="42" spans="1:30" s="12" customFormat="1" ht="21.95" customHeight="1" x14ac:dyDescent="0.2">
      <c r="A42" s="64"/>
      <c r="B42" s="157"/>
      <c r="C42" s="158" t="s">
        <v>202</v>
      </c>
      <c r="D42" s="159">
        <v>1</v>
      </c>
      <c r="E42" s="160">
        <v>1</v>
      </c>
      <c r="F42" s="159">
        <v>0</v>
      </c>
      <c r="G42" s="167">
        <v>0</v>
      </c>
      <c r="H42" s="159">
        <v>2</v>
      </c>
      <c r="I42" s="160">
        <v>2</v>
      </c>
      <c r="J42" s="159">
        <v>3</v>
      </c>
      <c r="K42" s="160">
        <v>3</v>
      </c>
      <c r="L42" s="159">
        <v>1</v>
      </c>
      <c r="M42" s="160">
        <v>1</v>
      </c>
      <c r="N42" s="159">
        <v>2</v>
      </c>
      <c r="O42" s="274">
        <v>3</v>
      </c>
      <c r="P42" s="159">
        <v>2</v>
      </c>
      <c r="Q42" s="160">
        <v>2</v>
      </c>
      <c r="R42" s="159">
        <v>2</v>
      </c>
      <c r="S42" s="160">
        <v>2</v>
      </c>
      <c r="T42" s="159">
        <v>1</v>
      </c>
      <c r="U42" s="160">
        <v>1</v>
      </c>
      <c r="V42" s="159">
        <v>0</v>
      </c>
      <c r="W42" s="160">
        <v>0</v>
      </c>
      <c r="X42" s="159">
        <v>1</v>
      </c>
      <c r="Y42" s="160">
        <v>1</v>
      </c>
      <c r="Z42" s="159">
        <v>1</v>
      </c>
      <c r="AA42" s="160">
        <v>1</v>
      </c>
      <c r="AB42" s="172">
        <f t="shared" si="2"/>
        <v>16</v>
      </c>
      <c r="AC42" s="173">
        <f t="shared" si="1"/>
        <v>17</v>
      </c>
      <c r="AD42" s="65"/>
    </row>
    <row r="43" spans="1:30" s="12" customFormat="1" ht="21.95" customHeight="1" thickBot="1" x14ac:dyDescent="0.25">
      <c r="A43" s="64"/>
      <c r="B43" s="197"/>
      <c r="C43" s="198" t="s">
        <v>203</v>
      </c>
      <c r="D43" s="201">
        <v>4</v>
      </c>
      <c r="E43" s="200">
        <v>5</v>
      </c>
      <c r="F43" s="201">
        <v>7</v>
      </c>
      <c r="G43" s="202">
        <v>7</v>
      </c>
      <c r="H43" s="201">
        <v>12</v>
      </c>
      <c r="I43" s="200">
        <v>20</v>
      </c>
      <c r="J43" s="201">
        <v>3</v>
      </c>
      <c r="K43" s="200">
        <v>3</v>
      </c>
      <c r="L43" s="201">
        <v>5</v>
      </c>
      <c r="M43" s="200">
        <v>15</v>
      </c>
      <c r="N43" s="201">
        <v>12</v>
      </c>
      <c r="O43" s="275">
        <v>14</v>
      </c>
      <c r="P43" s="201">
        <v>2</v>
      </c>
      <c r="Q43" s="200">
        <v>3</v>
      </c>
      <c r="R43" s="201">
        <v>6</v>
      </c>
      <c r="S43" s="200">
        <v>7</v>
      </c>
      <c r="T43" s="201">
        <v>5</v>
      </c>
      <c r="U43" s="200">
        <v>6</v>
      </c>
      <c r="V43" s="201">
        <v>5</v>
      </c>
      <c r="W43" s="200">
        <v>6</v>
      </c>
      <c r="X43" s="201">
        <v>12</v>
      </c>
      <c r="Y43" s="200">
        <v>12</v>
      </c>
      <c r="Z43" s="201">
        <v>51</v>
      </c>
      <c r="AA43" s="200">
        <v>52</v>
      </c>
      <c r="AB43" s="194">
        <f t="shared" si="2"/>
        <v>124</v>
      </c>
      <c r="AC43" s="195">
        <f t="shared" si="1"/>
        <v>150</v>
      </c>
      <c r="AD43" s="65"/>
    </row>
    <row r="44" spans="1:30" s="12" customFormat="1" ht="21.95" customHeight="1" x14ac:dyDescent="0.2">
      <c r="A44" s="64"/>
      <c r="B44" s="232"/>
      <c r="C44" s="205" t="s">
        <v>204</v>
      </c>
      <c r="D44" s="207">
        <v>4</v>
      </c>
      <c r="E44" s="206">
        <v>4</v>
      </c>
      <c r="F44" s="207">
        <v>6</v>
      </c>
      <c r="G44" s="208">
        <v>6</v>
      </c>
      <c r="H44" s="207">
        <v>2</v>
      </c>
      <c r="I44" s="206">
        <v>2</v>
      </c>
      <c r="J44" s="207">
        <v>2</v>
      </c>
      <c r="K44" s="206">
        <v>2</v>
      </c>
      <c r="L44" s="207">
        <v>2</v>
      </c>
      <c r="M44" s="206">
        <v>2</v>
      </c>
      <c r="N44" s="207">
        <v>6</v>
      </c>
      <c r="O44" s="284">
        <v>7</v>
      </c>
      <c r="P44" s="207">
        <v>5</v>
      </c>
      <c r="Q44" s="206">
        <v>5</v>
      </c>
      <c r="R44" s="207">
        <v>2</v>
      </c>
      <c r="S44" s="206">
        <v>2</v>
      </c>
      <c r="T44" s="207">
        <v>4</v>
      </c>
      <c r="U44" s="206">
        <v>4</v>
      </c>
      <c r="V44" s="207">
        <v>5</v>
      </c>
      <c r="W44" s="206">
        <v>17</v>
      </c>
      <c r="X44" s="207">
        <v>4</v>
      </c>
      <c r="Y44" s="206">
        <v>4</v>
      </c>
      <c r="Z44" s="207">
        <v>4</v>
      </c>
      <c r="AA44" s="206">
        <v>4</v>
      </c>
      <c r="AB44" s="165">
        <f t="shared" si="2"/>
        <v>46</v>
      </c>
      <c r="AC44" s="166">
        <f t="shared" si="1"/>
        <v>59</v>
      </c>
      <c r="AD44" s="65"/>
    </row>
    <row r="45" spans="1:30" s="12" customFormat="1" ht="21.95" customHeight="1" x14ac:dyDescent="0.2">
      <c r="A45" s="64"/>
      <c r="B45" s="174" t="s">
        <v>205</v>
      </c>
      <c r="C45" s="158" t="s">
        <v>206</v>
      </c>
      <c r="D45" s="159">
        <v>1</v>
      </c>
      <c r="E45" s="160">
        <v>1</v>
      </c>
      <c r="F45" s="159">
        <v>0</v>
      </c>
      <c r="G45" s="167">
        <v>1</v>
      </c>
      <c r="H45" s="159">
        <v>0</v>
      </c>
      <c r="I45" s="160">
        <v>0</v>
      </c>
      <c r="J45" s="159">
        <v>3</v>
      </c>
      <c r="K45" s="160">
        <v>3</v>
      </c>
      <c r="L45" s="159">
        <v>0</v>
      </c>
      <c r="M45" s="160">
        <v>0</v>
      </c>
      <c r="N45" s="159">
        <v>4</v>
      </c>
      <c r="O45" s="274">
        <v>4</v>
      </c>
      <c r="P45" s="159">
        <v>2</v>
      </c>
      <c r="Q45" s="160">
        <v>2</v>
      </c>
      <c r="R45" s="159">
        <v>0</v>
      </c>
      <c r="S45" s="160">
        <v>0</v>
      </c>
      <c r="T45" s="159">
        <v>0</v>
      </c>
      <c r="U45" s="160">
        <v>0</v>
      </c>
      <c r="V45" s="159">
        <v>1</v>
      </c>
      <c r="W45" s="160">
        <v>1</v>
      </c>
      <c r="X45" s="159">
        <v>2</v>
      </c>
      <c r="Y45" s="160">
        <v>2</v>
      </c>
      <c r="Z45" s="159">
        <v>1</v>
      </c>
      <c r="AA45" s="160">
        <v>1</v>
      </c>
      <c r="AB45" s="172">
        <f t="shared" si="2"/>
        <v>14</v>
      </c>
      <c r="AC45" s="173">
        <f t="shared" si="1"/>
        <v>15</v>
      </c>
      <c r="AD45" s="65"/>
    </row>
    <row r="46" spans="1:30" s="12" customFormat="1" ht="21.95" customHeight="1" x14ac:dyDescent="0.2">
      <c r="A46" s="64"/>
      <c r="B46" s="157"/>
      <c r="C46" s="158" t="s">
        <v>207</v>
      </c>
      <c r="D46" s="159">
        <v>2</v>
      </c>
      <c r="E46" s="160">
        <v>2</v>
      </c>
      <c r="F46" s="159">
        <v>3</v>
      </c>
      <c r="G46" s="167">
        <v>4</v>
      </c>
      <c r="H46" s="159">
        <v>2</v>
      </c>
      <c r="I46" s="160">
        <v>2</v>
      </c>
      <c r="J46" s="159">
        <v>4</v>
      </c>
      <c r="K46" s="160">
        <v>4</v>
      </c>
      <c r="L46" s="159">
        <v>3</v>
      </c>
      <c r="M46" s="160">
        <v>4</v>
      </c>
      <c r="N46" s="159">
        <v>4</v>
      </c>
      <c r="O46" s="274">
        <v>4</v>
      </c>
      <c r="P46" s="159">
        <v>0</v>
      </c>
      <c r="Q46" s="160">
        <v>0</v>
      </c>
      <c r="R46" s="159">
        <v>2</v>
      </c>
      <c r="S46" s="160">
        <v>2</v>
      </c>
      <c r="T46" s="159">
        <v>3</v>
      </c>
      <c r="U46" s="160">
        <v>5</v>
      </c>
      <c r="V46" s="159">
        <v>2</v>
      </c>
      <c r="W46" s="160">
        <v>2</v>
      </c>
      <c r="X46" s="159">
        <v>4</v>
      </c>
      <c r="Y46" s="160">
        <v>5</v>
      </c>
      <c r="Z46" s="159">
        <v>0</v>
      </c>
      <c r="AA46" s="160">
        <v>0</v>
      </c>
      <c r="AB46" s="172">
        <f t="shared" si="2"/>
        <v>29</v>
      </c>
      <c r="AC46" s="173">
        <f t="shared" si="1"/>
        <v>34</v>
      </c>
      <c r="AD46" s="65"/>
    </row>
    <row r="47" spans="1:30" s="12" customFormat="1" ht="21.95" customHeight="1" thickBot="1" x14ac:dyDescent="0.25">
      <c r="A47" s="64"/>
      <c r="B47" s="189"/>
      <c r="C47" s="212" t="s">
        <v>208</v>
      </c>
      <c r="D47" s="214">
        <v>0</v>
      </c>
      <c r="E47" s="213">
        <v>0</v>
      </c>
      <c r="F47" s="214">
        <v>1</v>
      </c>
      <c r="G47" s="215">
        <v>1</v>
      </c>
      <c r="H47" s="214">
        <v>1</v>
      </c>
      <c r="I47" s="213">
        <v>1</v>
      </c>
      <c r="J47" s="214">
        <v>2</v>
      </c>
      <c r="K47" s="213">
        <v>2</v>
      </c>
      <c r="L47" s="214">
        <v>0</v>
      </c>
      <c r="M47" s="213">
        <v>0</v>
      </c>
      <c r="N47" s="214">
        <v>0</v>
      </c>
      <c r="O47" s="279">
        <v>0</v>
      </c>
      <c r="P47" s="214">
        <v>1</v>
      </c>
      <c r="Q47" s="213">
        <v>1</v>
      </c>
      <c r="R47" s="214">
        <v>0</v>
      </c>
      <c r="S47" s="213">
        <v>0</v>
      </c>
      <c r="T47" s="214">
        <v>1</v>
      </c>
      <c r="U47" s="213">
        <v>1</v>
      </c>
      <c r="V47" s="214">
        <v>2</v>
      </c>
      <c r="W47" s="213">
        <v>2</v>
      </c>
      <c r="X47" s="214">
        <v>2</v>
      </c>
      <c r="Y47" s="213">
        <v>2</v>
      </c>
      <c r="Z47" s="214">
        <v>0</v>
      </c>
      <c r="AA47" s="213">
        <v>1</v>
      </c>
      <c r="AB47" s="194">
        <f t="shared" si="2"/>
        <v>10</v>
      </c>
      <c r="AC47" s="195">
        <f t="shared" si="1"/>
        <v>11</v>
      </c>
      <c r="AD47" s="65"/>
    </row>
    <row r="48" spans="1:30" s="12" customFormat="1" ht="21.95" customHeight="1" x14ac:dyDescent="0.2">
      <c r="A48" s="64"/>
      <c r="B48" s="157"/>
      <c r="C48" s="158" t="s">
        <v>209</v>
      </c>
      <c r="D48" s="159">
        <v>1</v>
      </c>
      <c r="E48" s="160">
        <v>1</v>
      </c>
      <c r="F48" s="159">
        <v>4</v>
      </c>
      <c r="G48" s="167">
        <v>5</v>
      </c>
      <c r="H48" s="159">
        <v>2</v>
      </c>
      <c r="I48" s="160">
        <v>2</v>
      </c>
      <c r="J48" s="159">
        <v>5</v>
      </c>
      <c r="K48" s="160">
        <v>6</v>
      </c>
      <c r="L48" s="159">
        <v>6</v>
      </c>
      <c r="M48" s="160">
        <v>6</v>
      </c>
      <c r="N48" s="159">
        <v>1</v>
      </c>
      <c r="O48" s="274">
        <v>2</v>
      </c>
      <c r="P48" s="159">
        <v>2</v>
      </c>
      <c r="Q48" s="160">
        <v>6</v>
      </c>
      <c r="R48" s="159">
        <v>5</v>
      </c>
      <c r="S48" s="160">
        <v>9</v>
      </c>
      <c r="T48" s="159">
        <v>3</v>
      </c>
      <c r="U48" s="160">
        <v>3</v>
      </c>
      <c r="V48" s="159">
        <v>2</v>
      </c>
      <c r="W48" s="160">
        <v>3</v>
      </c>
      <c r="X48" s="159">
        <v>5</v>
      </c>
      <c r="Y48" s="160">
        <v>5</v>
      </c>
      <c r="Z48" s="159">
        <v>2</v>
      </c>
      <c r="AA48" s="160">
        <v>2</v>
      </c>
      <c r="AB48" s="165">
        <f t="shared" si="2"/>
        <v>38</v>
      </c>
      <c r="AC48" s="166">
        <f t="shared" si="1"/>
        <v>50</v>
      </c>
      <c r="AD48" s="65"/>
    </row>
    <row r="49" spans="1:30" s="12" customFormat="1" ht="21.95" customHeight="1" x14ac:dyDescent="0.2">
      <c r="A49" s="64"/>
      <c r="B49" s="157"/>
      <c r="C49" s="158" t="s">
        <v>210</v>
      </c>
      <c r="D49" s="159">
        <v>2</v>
      </c>
      <c r="E49" s="160">
        <v>2</v>
      </c>
      <c r="F49" s="159">
        <v>2</v>
      </c>
      <c r="G49" s="167">
        <v>2</v>
      </c>
      <c r="H49" s="159">
        <v>0</v>
      </c>
      <c r="I49" s="160">
        <v>1</v>
      </c>
      <c r="J49" s="159">
        <v>2</v>
      </c>
      <c r="K49" s="160">
        <v>2</v>
      </c>
      <c r="L49" s="159">
        <v>2</v>
      </c>
      <c r="M49" s="160">
        <v>2</v>
      </c>
      <c r="N49" s="159">
        <v>1</v>
      </c>
      <c r="O49" s="274">
        <v>3</v>
      </c>
      <c r="P49" s="159">
        <v>0</v>
      </c>
      <c r="Q49" s="160">
        <v>0</v>
      </c>
      <c r="R49" s="159">
        <v>3</v>
      </c>
      <c r="S49" s="160">
        <v>3</v>
      </c>
      <c r="T49" s="159">
        <v>1</v>
      </c>
      <c r="U49" s="160">
        <v>1</v>
      </c>
      <c r="V49" s="159">
        <v>0</v>
      </c>
      <c r="W49" s="160">
        <v>0</v>
      </c>
      <c r="X49" s="159">
        <v>2</v>
      </c>
      <c r="Y49" s="160">
        <v>2</v>
      </c>
      <c r="Z49" s="159">
        <v>1</v>
      </c>
      <c r="AA49" s="160">
        <v>1</v>
      </c>
      <c r="AB49" s="172">
        <f t="shared" si="2"/>
        <v>16</v>
      </c>
      <c r="AC49" s="173">
        <f t="shared" si="1"/>
        <v>19</v>
      </c>
      <c r="AD49" s="65"/>
    </row>
    <row r="50" spans="1:30" s="12" customFormat="1" ht="21.95" customHeight="1" x14ac:dyDescent="0.2">
      <c r="A50" s="64"/>
      <c r="B50" s="174" t="s">
        <v>211</v>
      </c>
      <c r="C50" s="158" t="s">
        <v>212</v>
      </c>
      <c r="D50" s="159">
        <v>1</v>
      </c>
      <c r="E50" s="160">
        <v>1</v>
      </c>
      <c r="F50" s="159">
        <v>2</v>
      </c>
      <c r="G50" s="167">
        <v>2</v>
      </c>
      <c r="H50" s="159">
        <v>1</v>
      </c>
      <c r="I50" s="160">
        <v>1</v>
      </c>
      <c r="J50" s="159">
        <v>2</v>
      </c>
      <c r="K50" s="160">
        <v>2</v>
      </c>
      <c r="L50" s="159">
        <v>0</v>
      </c>
      <c r="M50" s="160">
        <v>0</v>
      </c>
      <c r="N50" s="159">
        <v>4</v>
      </c>
      <c r="O50" s="274">
        <v>4</v>
      </c>
      <c r="P50" s="159">
        <v>1</v>
      </c>
      <c r="Q50" s="160">
        <v>1</v>
      </c>
      <c r="R50" s="159">
        <v>2</v>
      </c>
      <c r="S50" s="160">
        <v>2</v>
      </c>
      <c r="T50" s="159">
        <v>0</v>
      </c>
      <c r="U50" s="160">
        <v>0</v>
      </c>
      <c r="V50" s="159">
        <v>2</v>
      </c>
      <c r="W50" s="160">
        <v>2</v>
      </c>
      <c r="X50" s="159">
        <v>1</v>
      </c>
      <c r="Y50" s="160">
        <v>1</v>
      </c>
      <c r="Z50" s="159">
        <v>1</v>
      </c>
      <c r="AA50" s="160">
        <v>1</v>
      </c>
      <c r="AB50" s="172">
        <f t="shared" si="2"/>
        <v>17</v>
      </c>
      <c r="AC50" s="173">
        <f t="shared" si="1"/>
        <v>17</v>
      </c>
      <c r="AD50" s="65"/>
    </row>
    <row r="51" spans="1:30" s="12" customFormat="1" ht="21.95" customHeight="1" x14ac:dyDescent="0.2">
      <c r="A51" s="64"/>
      <c r="B51" s="157"/>
      <c r="C51" s="158" t="s">
        <v>213</v>
      </c>
      <c r="D51" s="159">
        <v>0</v>
      </c>
      <c r="E51" s="160">
        <v>0</v>
      </c>
      <c r="F51" s="159">
        <v>2</v>
      </c>
      <c r="G51" s="167">
        <v>2</v>
      </c>
      <c r="H51" s="159">
        <v>1</v>
      </c>
      <c r="I51" s="160">
        <v>1</v>
      </c>
      <c r="J51" s="159">
        <v>3</v>
      </c>
      <c r="K51" s="160">
        <v>3</v>
      </c>
      <c r="L51" s="159">
        <v>2</v>
      </c>
      <c r="M51" s="160">
        <v>2</v>
      </c>
      <c r="N51" s="159">
        <v>1</v>
      </c>
      <c r="O51" s="274">
        <v>1</v>
      </c>
      <c r="P51" s="159">
        <v>2</v>
      </c>
      <c r="Q51" s="160">
        <v>2</v>
      </c>
      <c r="R51" s="159">
        <v>5</v>
      </c>
      <c r="S51" s="160">
        <v>5</v>
      </c>
      <c r="T51" s="159">
        <v>1</v>
      </c>
      <c r="U51" s="160">
        <v>1</v>
      </c>
      <c r="V51" s="159">
        <v>1</v>
      </c>
      <c r="W51" s="160">
        <v>2</v>
      </c>
      <c r="X51" s="159">
        <v>1</v>
      </c>
      <c r="Y51" s="160">
        <v>1</v>
      </c>
      <c r="Z51" s="159">
        <v>0</v>
      </c>
      <c r="AA51" s="160">
        <v>1</v>
      </c>
      <c r="AB51" s="172">
        <f t="shared" si="2"/>
        <v>19</v>
      </c>
      <c r="AC51" s="173">
        <f t="shared" si="1"/>
        <v>21</v>
      </c>
      <c r="AD51" s="65"/>
    </row>
    <row r="52" spans="1:30" s="12" customFormat="1" ht="21.95" customHeight="1" thickBot="1" x14ac:dyDescent="0.25">
      <c r="A52" s="64"/>
      <c r="B52" s="189"/>
      <c r="C52" s="212" t="s">
        <v>214</v>
      </c>
      <c r="D52" s="214">
        <v>3</v>
      </c>
      <c r="E52" s="213">
        <v>3</v>
      </c>
      <c r="F52" s="214">
        <v>1</v>
      </c>
      <c r="G52" s="215">
        <v>1</v>
      </c>
      <c r="H52" s="214">
        <v>3</v>
      </c>
      <c r="I52" s="213">
        <v>3</v>
      </c>
      <c r="J52" s="214">
        <v>1</v>
      </c>
      <c r="K52" s="213">
        <v>1</v>
      </c>
      <c r="L52" s="214">
        <v>0</v>
      </c>
      <c r="M52" s="213">
        <v>0</v>
      </c>
      <c r="N52" s="214">
        <v>3</v>
      </c>
      <c r="O52" s="279">
        <v>3</v>
      </c>
      <c r="P52" s="214">
        <v>1</v>
      </c>
      <c r="Q52" s="213">
        <v>1</v>
      </c>
      <c r="R52" s="214">
        <v>1</v>
      </c>
      <c r="S52" s="213">
        <v>1</v>
      </c>
      <c r="T52" s="214">
        <v>1</v>
      </c>
      <c r="U52" s="213">
        <v>1</v>
      </c>
      <c r="V52" s="214">
        <v>0</v>
      </c>
      <c r="W52" s="213">
        <v>0</v>
      </c>
      <c r="X52" s="214">
        <v>1</v>
      </c>
      <c r="Y52" s="213">
        <v>1</v>
      </c>
      <c r="Z52" s="214">
        <v>2</v>
      </c>
      <c r="AA52" s="213">
        <v>2</v>
      </c>
      <c r="AB52" s="194">
        <f t="shared" si="2"/>
        <v>17</v>
      </c>
      <c r="AC52" s="195">
        <f t="shared" si="1"/>
        <v>17</v>
      </c>
      <c r="AD52" s="65"/>
    </row>
    <row r="53" spans="1:30" s="12" customFormat="1" ht="21.95" customHeight="1" x14ac:dyDescent="0.2">
      <c r="A53" s="64"/>
      <c r="B53" s="233" t="s">
        <v>215</v>
      </c>
      <c r="C53" s="158" t="s">
        <v>216</v>
      </c>
      <c r="D53" s="159">
        <v>7</v>
      </c>
      <c r="E53" s="160">
        <v>7</v>
      </c>
      <c r="F53" s="159">
        <v>3</v>
      </c>
      <c r="G53" s="167">
        <v>3</v>
      </c>
      <c r="H53" s="159">
        <v>7</v>
      </c>
      <c r="I53" s="160">
        <v>8</v>
      </c>
      <c r="J53" s="159">
        <v>5</v>
      </c>
      <c r="K53" s="160">
        <v>5</v>
      </c>
      <c r="L53" s="159">
        <v>4</v>
      </c>
      <c r="M53" s="160">
        <v>4</v>
      </c>
      <c r="N53" s="159">
        <v>8</v>
      </c>
      <c r="O53" s="274">
        <v>8</v>
      </c>
      <c r="P53" s="159">
        <v>2</v>
      </c>
      <c r="Q53" s="160">
        <v>46</v>
      </c>
      <c r="R53" s="159">
        <v>9</v>
      </c>
      <c r="S53" s="160">
        <v>11</v>
      </c>
      <c r="T53" s="159">
        <v>11</v>
      </c>
      <c r="U53" s="160">
        <v>12</v>
      </c>
      <c r="V53" s="159">
        <v>3</v>
      </c>
      <c r="W53" s="160">
        <v>3</v>
      </c>
      <c r="X53" s="159">
        <v>4</v>
      </c>
      <c r="Y53" s="160">
        <v>4</v>
      </c>
      <c r="Z53" s="159">
        <v>4</v>
      </c>
      <c r="AA53" s="160">
        <v>4</v>
      </c>
      <c r="AB53" s="165">
        <f t="shared" si="2"/>
        <v>67</v>
      </c>
      <c r="AC53" s="166">
        <f t="shared" si="1"/>
        <v>115</v>
      </c>
      <c r="AD53" s="65"/>
    </row>
    <row r="54" spans="1:30" s="12" customFormat="1" ht="21.95" customHeight="1" thickBot="1" x14ac:dyDescent="0.25">
      <c r="A54" s="64"/>
      <c r="B54" s="157"/>
      <c r="C54" s="179" t="s">
        <v>217</v>
      </c>
      <c r="D54" s="134">
        <v>1</v>
      </c>
      <c r="E54" s="180">
        <v>1</v>
      </c>
      <c r="F54" s="134">
        <v>0</v>
      </c>
      <c r="G54" s="181">
        <v>0</v>
      </c>
      <c r="H54" s="134">
        <v>3</v>
      </c>
      <c r="I54" s="180">
        <v>3</v>
      </c>
      <c r="J54" s="134">
        <v>1</v>
      </c>
      <c r="K54" s="180">
        <v>1</v>
      </c>
      <c r="L54" s="134">
        <v>3</v>
      </c>
      <c r="M54" s="180">
        <v>3</v>
      </c>
      <c r="N54" s="134">
        <v>4</v>
      </c>
      <c r="O54" s="276">
        <v>4</v>
      </c>
      <c r="P54" s="134">
        <v>1</v>
      </c>
      <c r="Q54" s="180">
        <v>1</v>
      </c>
      <c r="R54" s="134">
        <v>1</v>
      </c>
      <c r="S54" s="180">
        <v>2</v>
      </c>
      <c r="T54" s="134">
        <v>6</v>
      </c>
      <c r="U54" s="180">
        <v>6</v>
      </c>
      <c r="V54" s="134">
        <v>5</v>
      </c>
      <c r="W54" s="180">
        <v>5</v>
      </c>
      <c r="X54" s="134">
        <v>3</v>
      </c>
      <c r="Y54" s="180">
        <v>4</v>
      </c>
      <c r="Z54" s="134">
        <v>3</v>
      </c>
      <c r="AA54" s="180">
        <v>3</v>
      </c>
      <c r="AB54" s="194">
        <f t="shared" si="2"/>
        <v>31</v>
      </c>
      <c r="AC54" s="195">
        <f t="shared" si="1"/>
        <v>33</v>
      </c>
      <c r="AD54" s="65"/>
    </row>
    <row r="55" spans="1:30" s="12" customFormat="1" ht="21.95" customHeight="1" x14ac:dyDescent="0.2">
      <c r="A55" s="64"/>
      <c r="B55" s="229"/>
      <c r="C55" s="205" t="s">
        <v>218</v>
      </c>
      <c r="D55" s="207">
        <v>3</v>
      </c>
      <c r="E55" s="206">
        <v>5</v>
      </c>
      <c r="F55" s="207">
        <v>3</v>
      </c>
      <c r="G55" s="208">
        <v>3</v>
      </c>
      <c r="H55" s="207">
        <v>3</v>
      </c>
      <c r="I55" s="206">
        <v>3</v>
      </c>
      <c r="J55" s="207">
        <v>3</v>
      </c>
      <c r="K55" s="206">
        <v>5</v>
      </c>
      <c r="L55" s="207">
        <v>1</v>
      </c>
      <c r="M55" s="206">
        <v>1</v>
      </c>
      <c r="N55" s="207">
        <v>4</v>
      </c>
      <c r="O55" s="284">
        <v>4</v>
      </c>
      <c r="P55" s="207">
        <v>4</v>
      </c>
      <c r="Q55" s="206">
        <v>4</v>
      </c>
      <c r="R55" s="207">
        <v>1</v>
      </c>
      <c r="S55" s="206">
        <v>1</v>
      </c>
      <c r="T55" s="207">
        <v>3</v>
      </c>
      <c r="U55" s="206">
        <v>3</v>
      </c>
      <c r="V55" s="207">
        <v>2</v>
      </c>
      <c r="W55" s="206">
        <v>3</v>
      </c>
      <c r="X55" s="207">
        <v>3</v>
      </c>
      <c r="Y55" s="206">
        <v>3</v>
      </c>
      <c r="Z55" s="207">
        <v>39</v>
      </c>
      <c r="AA55" s="206">
        <v>39</v>
      </c>
      <c r="AB55" s="165">
        <f t="shared" si="2"/>
        <v>69</v>
      </c>
      <c r="AC55" s="166">
        <f t="shared" si="1"/>
        <v>74</v>
      </c>
      <c r="AD55" s="65"/>
    </row>
    <row r="56" spans="1:30" s="12" customFormat="1" ht="21.95" customHeight="1" x14ac:dyDescent="0.2">
      <c r="A56" s="64"/>
      <c r="B56" s="157"/>
      <c r="C56" s="158" t="s">
        <v>219</v>
      </c>
      <c r="D56" s="159">
        <v>0</v>
      </c>
      <c r="E56" s="160">
        <v>0</v>
      </c>
      <c r="F56" s="159">
        <v>0</v>
      </c>
      <c r="G56" s="167">
        <v>0</v>
      </c>
      <c r="H56" s="159">
        <v>0</v>
      </c>
      <c r="I56" s="160">
        <v>0</v>
      </c>
      <c r="J56" s="159">
        <v>0</v>
      </c>
      <c r="K56" s="160">
        <v>0</v>
      </c>
      <c r="L56" s="159">
        <v>1</v>
      </c>
      <c r="M56" s="160">
        <v>1</v>
      </c>
      <c r="N56" s="159">
        <v>0</v>
      </c>
      <c r="O56" s="274">
        <v>0</v>
      </c>
      <c r="P56" s="159">
        <v>0</v>
      </c>
      <c r="Q56" s="160">
        <v>0</v>
      </c>
      <c r="R56" s="159">
        <v>1</v>
      </c>
      <c r="S56" s="160">
        <v>1</v>
      </c>
      <c r="T56" s="159">
        <v>0</v>
      </c>
      <c r="U56" s="160">
        <v>0</v>
      </c>
      <c r="V56" s="159">
        <v>0</v>
      </c>
      <c r="W56" s="160">
        <v>0</v>
      </c>
      <c r="X56" s="159">
        <v>1</v>
      </c>
      <c r="Y56" s="160">
        <v>1</v>
      </c>
      <c r="Z56" s="159">
        <v>2</v>
      </c>
      <c r="AA56" s="160">
        <v>2</v>
      </c>
      <c r="AB56" s="172">
        <f t="shared" si="2"/>
        <v>5</v>
      </c>
      <c r="AC56" s="173">
        <f t="shared" si="1"/>
        <v>5</v>
      </c>
      <c r="AD56" s="65"/>
    </row>
    <row r="57" spans="1:30" s="12" customFormat="1" ht="21.95" customHeight="1" x14ac:dyDescent="0.2">
      <c r="A57" s="64"/>
      <c r="B57" s="157"/>
      <c r="C57" s="158" t="s">
        <v>220</v>
      </c>
      <c r="D57" s="159">
        <v>0</v>
      </c>
      <c r="E57" s="160">
        <v>0</v>
      </c>
      <c r="F57" s="159">
        <v>0</v>
      </c>
      <c r="G57" s="167">
        <v>0</v>
      </c>
      <c r="H57" s="159">
        <v>0</v>
      </c>
      <c r="I57" s="160">
        <v>0</v>
      </c>
      <c r="J57" s="159">
        <v>0</v>
      </c>
      <c r="K57" s="160">
        <v>0</v>
      </c>
      <c r="L57" s="159">
        <v>0</v>
      </c>
      <c r="M57" s="160">
        <v>0</v>
      </c>
      <c r="N57" s="159">
        <v>0</v>
      </c>
      <c r="O57" s="274">
        <v>0</v>
      </c>
      <c r="P57" s="159">
        <v>0</v>
      </c>
      <c r="Q57" s="160">
        <v>0</v>
      </c>
      <c r="R57" s="159">
        <v>0</v>
      </c>
      <c r="S57" s="160">
        <v>0</v>
      </c>
      <c r="T57" s="159">
        <v>0</v>
      </c>
      <c r="U57" s="160">
        <v>0</v>
      </c>
      <c r="V57" s="159">
        <v>0</v>
      </c>
      <c r="W57" s="160">
        <v>0</v>
      </c>
      <c r="X57" s="159">
        <v>0</v>
      </c>
      <c r="Y57" s="160">
        <v>0</v>
      </c>
      <c r="Z57" s="159">
        <v>0</v>
      </c>
      <c r="AA57" s="160">
        <v>0</v>
      </c>
      <c r="AB57" s="172">
        <f t="shared" si="2"/>
        <v>0</v>
      </c>
      <c r="AC57" s="173">
        <f t="shared" si="1"/>
        <v>0</v>
      </c>
      <c r="AD57" s="65"/>
    </row>
    <row r="58" spans="1:30" s="12" customFormat="1" ht="21.95" customHeight="1" x14ac:dyDescent="0.2">
      <c r="A58" s="64"/>
      <c r="B58" s="174" t="s">
        <v>221</v>
      </c>
      <c r="C58" s="158" t="s">
        <v>222</v>
      </c>
      <c r="D58" s="159">
        <v>0</v>
      </c>
      <c r="E58" s="160">
        <v>0</v>
      </c>
      <c r="F58" s="159">
        <v>0</v>
      </c>
      <c r="G58" s="167">
        <v>0</v>
      </c>
      <c r="H58" s="159">
        <v>0</v>
      </c>
      <c r="I58" s="160">
        <v>0</v>
      </c>
      <c r="J58" s="159">
        <v>2</v>
      </c>
      <c r="K58" s="160">
        <v>2</v>
      </c>
      <c r="L58" s="159">
        <v>0</v>
      </c>
      <c r="M58" s="160">
        <v>0</v>
      </c>
      <c r="N58" s="159">
        <v>0</v>
      </c>
      <c r="O58" s="274">
        <v>0</v>
      </c>
      <c r="P58" s="159">
        <v>0</v>
      </c>
      <c r="Q58" s="160">
        <v>0</v>
      </c>
      <c r="R58" s="159">
        <v>0</v>
      </c>
      <c r="S58" s="160">
        <v>0</v>
      </c>
      <c r="T58" s="159">
        <v>0</v>
      </c>
      <c r="U58" s="160">
        <v>0</v>
      </c>
      <c r="V58" s="159">
        <v>2</v>
      </c>
      <c r="W58" s="160">
        <v>2</v>
      </c>
      <c r="X58" s="159">
        <v>0</v>
      </c>
      <c r="Y58" s="160">
        <v>0</v>
      </c>
      <c r="Z58" s="159">
        <v>1</v>
      </c>
      <c r="AA58" s="160">
        <v>1</v>
      </c>
      <c r="AB58" s="172">
        <f t="shared" si="2"/>
        <v>5</v>
      </c>
      <c r="AC58" s="173">
        <f t="shared" si="1"/>
        <v>5</v>
      </c>
      <c r="AD58" s="65"/>
    </row>
    <row r="59" spans="1:30" s="12" customFormat="1" ht="21.95" customHeight="1" x14ac:dyDescent="0.2">
      <c r="A59" s="64"/>
      <c r="B59" s="157"/>
      <c r="C59" s="158" t="s">
        <v>223</v>
      </c>
      <c r="D59" s="159">
        <v>0</v>
      </c>
      <c r="E59" s="160">
        <v>0</v>
      </c>
      <c r="F59" s="159">
        <v>0</v>
      </c>
      <c r="G59" s="167">
        <v>0</v>
      </c>
      <c r="H59" s="159">
        <v>0</v>
      </c>
      <c r="I59" s="160">
        <v>0</v>
      </c>
      <c r="J59" s="159">
        <v>0</v>
      </c>
      <c r="K59" s="160">
        <v>0</v>
      </c>
      <c r="L59" s="159">
        <v>0</v>
      </c>
      <c r="M59" s="160">
        <v>0</v>
      </c>
      <c r="N59" s="159">
        <v>0</v>
      </c>
      <c r="O59" s="274">
        <v>0</v>
      </c>
      <c r="P59" s="159">
        <v>0</v>
      </c>
      <c r="Q59" s="160">
        <v>0</v>
      </c>
      <c r="R59" s="159">
        <v>0</v>
      </c>
      <c r="S59" s="160">
        <v>0</v>
      </c>
      <c r="T59" s="159">
        <v>0</v>
      </c>
      <c r="U59" s="160">
        <v>0</v>
      </c>
      <c r="V59" s="159">
        <v>0</v>
      </c>
      <c r="W59" s="160">
        <v>0</v>
      </c>
      <c r="X59" s="159">
        <v>0</v>
      </c>
      <c r="Y59" s="160">
        <v>0</v>
      </c>
      <c r="Z59" s="159">
        <v>0</v>
      </c>
      <c r="AA59" s="160">
        <v>0</v>
      </c>
      <c r="AB59" s="172">
        <f t="shared" si="2"/>
        <v>0</v>
      </c>
      <c r="AC59" s="173">
        <f t="shared" si="1"/>
        <v>0</v>
      </c>
      <c r="AD59" s="65"/>
    </row>
    <row r="60" spans="1:30" s="12" customFormat="1" ht="21.95" customHeight="1" x14ac:dyDescent="0.2">
      <c r="A60" s="64"/>
      <c r="B60" s="157"/>
      <c r="C60" s="158" t="s">
        <v>224</v>
      </c>
      <c r="D60" s="159">
        <v>0</v>
      </c>
      <c r="E60" s="160">
        <v>0</v>
      </c>
      <c r="F60" s="159">
        <v>0</v>
      </c>
      <c r="G60" s="167">
        <v>0</v>
      </c>
      <c r="H60" s="159">
        <v>0</v>
      </c>
      <c r="I60" s="160">
        <v>0</v>
      </c>
      <c r="J60" s="159">
        <v>0</v>
      </c>
      <c r="K60" s="160">
        <v>0</v>
      </c>
      <c r="L60" s="159">
        <v>0</v>
      </c>
      <c r="M60" s="160">
        <v>0</v>
      </c>
      <c r="N60" s="159">
        <v>0</v>
      </c>
      <c r="O60" s="274">
        <v>0</v>
      </c>
      <c r="P60" s="159">
        <v>0</v>
      </c>
      <c r="Q60" s="160">
        <v>0</v>
      </c>
      <c r="R60" s="159">
        <v>0</v>
      </c>
      <c r="S60" s="160">
        <v>0</v>
      </c>
      <c r="T60" s="159">
        <v>0</v>
      </c>
      <c r="U60" s="160">
        <v>0</v>
      </c>
      <c r="V60" s="159">
        <v>0</v>
      </c>
      <c r="W60" s="160">
        <v>0</v>
      </c>
      <c r="X60" s="159">
        <v>0</v>
      </c>
      <c r="Y60" s="160">
        <v>0</v>
      </c>
      <c r="Z60" s="159">
        <v>0</v>
      </c>
      <c r="AA60" s="160">
        <v>0</v>
      </c>
      <c r="AB60" s="172">
        <f t="shared" si="2"/>
        <v>0</v>
      </c>
      <c r="AC60" s="173">
        <f t="shared" si="1"/>
        <v>0</v>
      </c>
      <c r="AD60" s="65"/>
    </row>
    <row r="61" spans="1:30" s="12" customFormat="1" ht="21.95" customHeight="1" x14ac:dyDescent="0.2">
      <c r="A61" s="64"/>
      <c r="B61" s="157"/>
      <c r="C61" s="158" t="s">
        <v>225</v>
      </c>
      <c r="D61" s="159">
        <v>0</v>
      </c>
      <c r="E61" s="160">
        <v>0</v>
      </c>
      <c r="F61" s="159">
        <v>0</v>
      </c>
      <c r="G61" s="167">
        <v>0</v>
      </c>
      <c r="H61" s="159">
        <v>0</v>
      </c>
      <c r="I61" s="160">
        <v>0</v>
      </c>
      <c r="J61" s="159">
        <v>0</v>
      </c>
      <c r="K61" s="160">
        <v>0</v>
      </c>
      <c r="L61" s="159">
        <v>0</v>
      </c>
      <c r="M61" s="160">
        <v>0</v>
      </c>
      <c r="N61" s="159">
        <v>0</v>
      </c>
      <c r="O61" s="274">
        <v>0</v>
      </c>
      <c r="P61" s="159">
        <v>0</v>
      </c>
      <c r="Q61" s="160">
        <v>0</v>
      </c>
      <c r="R61" s="159">
        <v>0</v>
      </c>
      <c r="S61" s="160">
        <v>0</v>
      </c>
      <c r="T61" s="159">
        <v>0</v>
      </c>
      <c r="U61" s="160">
        <v>0</v>
      </c>
      <c r="V61" s="159">
        <v>0</v>
      </c>
      <c r="W61" s="160">
        <v>0</v>
      </c>
      <c r="X61" s="159">
        <v>0</v>
      </c>
      <c r="Y61" s="160">
        <v>0</v>
      </c>
      <c r="Z61" s="159">
        <v>0</v>
      </c>
      <c r="AA61" s="160">
        <v>0</v>
      </c>
      <c r="AB61" s="172">
        <f t="shared" si="2"/>
        <v>0</v>
      </c>
      <c r="AC61" s="173">
        <f t="shared" si="1"/>
        <v>0</v>
      </c>
      <c r="AD61" s="65"/>
    </row>
    <row r="62" spans="1:30" s="12" customFormat="1" ht="21.95" customHeight="1" thickBot="1" x14ac:dyDescent="0.25">
      <c r="A62" s="64"/>
      <c r="B62" s="189"/>
      <c r="C62" s="212" t="s">
        <v>226</v>
      </c>
      <c r="D62" s="214">
        <v>0</v>
      </c>
      <c r="E62" s="213">
        <v>0</v>
      </c>
      <c r="F62" s="226">
        <v>0</v>
      </c>
      <c r="G62" s="228">
        <v>0</v>
      </c>
      <c r="H62" s="214">
        <v>0</v>
      </c>
      <c r="I62" s="213">
        <v>0</v>
      </c>
      <c r="J62" s="214">
        <v>0</v>
      </c>
      <c r="K62" s="213">
        <v>0</v>
      </c>
      <c r="L62" s="214">
        <v>0</v>
      </c>
      <c r="M62" s="213">
        <v>0</v>
      </c>
      <c r="N62" s="214">
        <v>0</v>
      </c>
      <c r="O62" s="279">
        <v>0</v>
      </c>
      <c r="P62" s="214">
        <v>0</v>
      </c>
      <c r="Q62" s="213">
        <v>0</v>
      </c>
      <c r="R62" s="214">
        <v>0</v>
      </c>
      <c r="S62" s="213">
        <v>0</v>
      </c>
      <c r="T62" s="214">
        <v>0</v>
      </c>
      <c r="U62" s="213">
        <v>0</v>
      </c>
      <c r="V62" s="214">
        <v>1</v>
      </c>
      <c r="W62" s="213">
        <v>1</v>
      </c>
      <c r="X62" s="214">
        <v>0</v>
      </c>
      <c r="Y62" s="213">
        <v>0</v>
      </c>
      <c r="Z62" s="214">
        <v>0</v>
      </c>
      <c r="AA62" s="213">
        <v>0</v>
      </c>
      <c r="AB62" s="194">
        <f t="shared" si="2"/>
        <v>1</v>
      </c>
      <c r="AC62" s="195">
        <f t="shared" si="1"/>
        <v>1</v>
      </c>
      <c r="AD62" s="65"/>
    </row>
    <row r="63" spans="1:30" s="12" customFormat="1" ht="21.95" customHeight="1" x14ac:dyDescent="0.2">
      <c r="A63" s="64"/>
      <c r="B63" s="233" t="s">
        <v>227</v>
      </c>
      <c r="C63" s="158" t="s">
        <v>228</v>
      </c>
      <c r="D63" s="159">
        <v>11</v>
      </c>
      <c r="E63" s="160">
        <v>12</v>
      </c>
      <c r="F63" s="159">
        <v>10</v>
      </c>
      <c r="G63" s="167">
        <v>11</v>
      </c>
      <c r="H63" s="159">
        <v>16</v>
      </c>
      <c r="I63" s="160">
        <v>23</v>
      </c>
      <c r="J63" s="159">
        <v>27</v>
      </c>
      <c r="K63" s="160">
        <v>28</v>
      </c>
      <c r="L63" s="159">
        <v>34</v>
      </c>
      <c r="M63" s="160">
        <v>35</v>
      </c>
      <c r="N63" s="159">
        <v>32</v>
      </c>
      <c r="O63" s="274">
        <v>33</v>
      </c>
      <c r="P63" s="159">
        <v>28</v>
      </c>
      <c r="Q63" s="160">
        <v>39</v>
      </c>
      <c r="R63" s="159">
        <v>16</v>
      </c>
      <c r="S63" s="160">
        <v>17</v>
      </c>
      <c r="T63" s="159">
        <v>14</v>
      </c>
      <c r="U63" s="160">
        <v>14</v>
      </c>
      <c r="V63" s="159">
        <v>18</v>
      </c>
      <c r="W63" s="160">
        <v>20</v>
      </c>
      <c r="X63" s="159">
        <v>19</v>
      </c>
      <c r="Y63" s="160">
        <v>19</v>
      </c>
      <c r="Z63" s="159">
        <v>6</v>
      </c>
      <c r="AA63" s="160">
        <v>6</v>
      </c>
      <c r="AB63" s="165">
        <f t="shared" si="2"/>
        <v>231</v>
      </c>
      <c r="AC63" s="166">
        <f t="shared" si="1"/>
        <v>257</v>
      </c>
      <c r="AD63" s="65"/>
    </row>
    <row r="64" spans="1:30" s="12" customFormat="1" ht="21.95" customHeight="1" thickBot="1" x14ac:dyDescent="0.25">
      <c r="A64" s="64"/>
      <c r="B64" s="189"/>
      <c r="C64" s="212" t="s">
        <v>229</v>
      </c>
      <c r="D64" s="214">
        <v>0</v>
      </c>
      <c r="E64" s="213">
        <v>0</v>
      </c>
      <c r="F64" s="214">
        <v>0</v>
      </c>
      <c r="G64" s="215">
        <v>0</v>
      </c>
      <c r="H64" s="214">
        <v>0</v>
      </c>
      <c r="I64" s="213">
        <v>0</v>
      </c>
      <c r="J64" s="214">
        <v>0</v>
      </c>
      <c r="K64" s="213">
        <v>0</v>
      </c>
      <c r="L64" s="214">
        <v>0</v>
      </c>
      <c r="M64" s="213">
        <v>0</v>
      </c>
      <c r="N64" s="214">
        <v>1</v>
      </c>
      <c r="O64" s="279">
        <v>1</v>
      </c>
      <c r="P64" s="214">
        <v>0</v>
      </c>
      <c r="Q64" s="213">
        <v>0</v>
      </c>
      <c r="R64" s="214">
        <v>0</v>
      </c>
      <c r="S64" s="213">
        <v>0</v>
      </c>
      <c r="T64" s="214">
        <v>0</v>
      </c>
      <c r="U64" s="213">
        <v>0</v>
      </c>
      <c r="V64" s="214">
        <v>0</v>
      </c>
      <c r="W64" s="213">
        <v>0</v>
      </c>
      <c r="X64" s="214">
        <v>0</v>
      </c>
      <c r="Y64" s="213">
        <v>0</v>
      </c>
      <c r="Z64" s="214">
        <v>0</v>
      </c>
      <c r="AA64" s="213">
        <v>0</v>
      </c>
      <c r="AB64" s="194">
        <f t="shared" si="2"/>
        <v>1</v>
      </c>
      <c r="AC64" s="195">
        <f t="shared" si="1"/>
        <v>1</v>
      </c>
      <c r="AD64" s="65"/>
    </row>
    <row r="65" spans="1:30" s="12" customFormat="1" ht="21.95" customHeight="1" x14ac:dyDescent="0.2">
      <c r="A65" s="64"/>
      <c r="B65" s="157"/>
      <c r="C65" s="179" t="s">
        <v>230</v>
      </c>
      <c r="D65" s="136">
        <f>SUM(D3:D15)</f>
        <v>645</v>
      </c>
      <c r="E65" s="117">
        <f>SUM(E3:E15)</f>
        <v>928</v>
      </c>
      <c r="F65" s="117">
        <f>SUM(F3:F15)</f>
        <v>881</v>
      </c>
      <c r="G65" s="117">
        <f>SUM(G3:G15)</f>
        <v>1526</v>
      </c>
      <c r="H65" s="117">
        <f t="shared" ref="H65:M65" si="3">SUM(H3:H15)</f>
        <v>701</v>
      </c>
      <c r="I65" s="117">
        <f t="shared" si="3"/>
        <v>1091</v>
      </c>
      <c r="J65" s="117">
        <f t="shared" si="3"/>
        <v>670</v>
      </c>
      <c r="K65" s="117">
        <f t="shared" si="3"/>
        <v>788</v>
      </c>
      <c r="L65" s="117">
        <f t="shared" si="3"/>
        <v>641</v>
      </c>
      <c r="M65" s="117">
        <f t="shared" si="3"/>
        <v>961</v>
      </c>
      <c r="N65" s="117">
        <v>867</v>
      </c>
      <c r="O65" s="117">
        <v>1292</v>
      </c>
      <c r="P65" s="117">
        <v>800</v>
      </c>
      <c r="Q65" s="117">
        <v>1456</v>
      </c>
      <c r="R65" s="117">
        <f>SUM(R3:R15)</f>
        <v>675</v>
      </c>
      <c r="S65" s="117">
        <f>SUM(S3:S15)</f>
        <v>976</v>
      </c>
      <c r="T65" s="117">
        <f>SUM(T3:T15)</f>
        <v>643</v>
      </c>
      <c r="U65" s="117">
        <f>SUM(U3:U15)</f>
        <v>888</v>
      </c>
      <c r="V65" s="117">
        <v>760</v>
      </c>
      <c r="W65" s="117">
        <v>1056</v>
      </c>
      <c r="X65" s="117">
        <v>894</v>
      </c>
      <c r="Y65" s="117">
        <v>1193</v>
      </c>
      <c r="Z65" s="117">
        <f>SUM(Z3:Z15)</f>
        <v>928</v>
      </c>
      <c r="AA65" s="117">
        <f>SUM(AA3:AA15)</f>
        <v>1260</v>
      </c>
      <c r="AB65" s="165">
        <f>SUM(D65,F65,H65,J65,L65,N65,P65,R65,T65,V65,X65,Z65)</f>
        <v>9105</v>
      </c>
      <c r="AC65" s="166">
        <f>SUM(E65,G65,I65,K65,M65,O65,Q65,S65,U65,W65,Y65,AA65)</f>
        <v>13415</v>
      </c>
      <c r="AD65" s="65"/>
    </row>
    <row r="66" spans="1:30" s="12" customFormat="1" ht="21.95" customHeight="1" x14ac:dyDescent="0.2">
      <c r="A66" s="64"/>
      <c r="B66" s="157"/>
      <c r="C66" s="158" t="s">
        <v>231</v>
      </c>
      <c r="D66" s="159"/>
      <c r="E66" s="234">
        <f>D65/E65</f>
        <v>0.69504310344827591</v>
      </c>
      <c r="F66" s="235"/>
      <c r="G66" s="234">
        <f>F65/G65</f>
        <v>0.57732634338138922</v>
      </c>
      <c r="H66" s="235"/>
      <c r="I66" s="234">
        <f>H65/I65</f>
        <v>0.64252978918423465</v>
      </c>
      <c r="J66" s="235"/>
      <c r="K66" s="234">
        <f>J65/K65</f>
        <v>0.85025380710659904</v>
      </c>
      <c r="L66" s="235"/>
      <c r="M66" s="234">
        <f>L65/M65</f>
        <v>0.6670135275754423</v>
      </c>
      <c r="N66" s="235"/>
      <c r="O66" s="234">
        <v>0.67105263157894735</v>
      </c>
      <c r="P66" s="235"/>
      <c r="Q66" s="236">
        <v>0.5494505494505495</v>
      </c>
      <c r="R66" s="235"/>
      <c r="S66" s="236">
        <f>R65/S65</f>
        <v>0.69159836065573765</v>
      </c>
      <c r="T66" s="235"/>
      <c r="U66" s="236">
        <v>0.75809523809523804</v>
      </c>
      <c r="V66" s="235"/>
      <c r="W66" s="236">
        <v>0.71969696969696972</v>
      </c>
      <c r="X66" s="235">
        <v>1.3344519015659955</v>
      </c>
      <c r="Y66" s="236">
        <v>0.75</v>
      </c>
      <c r="Z66" s="235"/>
      <c r="AA66" s="236">
        <f>Z65/AA65</f>
        <v>0.73650793650793656</v>
      </c>
      <c r="AB66" s="237"/>
      <c r="AC66" s="238">
        <f>AB65/AC65</f>
        <v>0.67871785314945954</v>
      </c>
      <c r="AD66" s="65"/>
    </row>
    <row r="67" spans="1:30" s="12" customFormat="1" ht="21.95" customHeight="1" x14ac:dyDescent="0.2">
      <c r="A67" s="64"/>
      <c r="B67" s="174" t="s">
        <v>232</v>
      </c>
      <c r="C67" s="179" t="s">
        <v>233</v>
      </c>
      <c r="D67" s="136">
        <f>SUM(D16:D64)</f>
        <v>82</v>
      </c>
      <c r="E67" s="117">
        <f>SUM(E16:E64)</f>
        <v>86</v>
      </c>
      <c r="F67" s="117">
        <f t="shared" ref="F67:M67" si="4">SUM(F16:F64)</f>
        <v>89</v>
      </c>
      <c r="G67" s="117">
        <f t="shared" si="4"/>
        <v>105</v>
      </c>
      <c r="H67" s="117">
        <f t="shared" si="4"/>
        <v>78</v>
      </c>
      <c r="I67" s="117">
        <f>SUM(I16:I64)</f>
        <v>112</v>
      </c>
      <c r="J67" s="117">
        <f t="shared" si="4"/>
        <v>124</v>
      </c>
      <c r="K67" s="117">
        <f t="shared" si="4"/>
        <v>139</v>
      </c>
      <c r="L67" s="117">
        <f t="shared" si="4"/>
        <v>135</v>
      </c>
      <c r="M67" s="117">
        <f t="shared" si="4"/>
        <v>187</v>
      </c>
      <c r="N67" s="117">
        <v>166</v>
      </c>
      <c r="O67" s="117">
        <v>185</v>
      </c>
      <c r="P67" s="117">
        <v>116</v>
      </c>
      <c r="Q67" s="117">
        <v>191</v>
      </c>
      <c r="R67" s="117">
        <f>SUM(R16:R64)</f>
        <v>102</v>
      </c>
      <c r="S67" s="117">
        <f>SUM(S16:S64)</f>
        <v>124</v>
      </c>
      <c r="T67" s="117">
        <f>SUM(T16:T64)</f>
        <v>153</v>
      </c>
      <c r="U67" s="117">
        <f>SUM(U16:U64)</f>
        <v>162</v>
      </c>
      <c r="V67" s="117">
        <v>104</v>
      </c>
      <c r="W67" s="117">
        <v>122</v>
      </c>
      <c r="X67" s="117">
        <v>128</v>
      </c>
      <c r="Y67" s="117">
        <v>149</v>
      </c>
      <c r="Z67" s="117">
        <f>SUM(Z16:Z64)</f>
        <v>163</v>
      </c>
      <c r="AA67" s="117">
        <f>SUM(AA16:AA64)</f>
        <v>188</v>
      </c>
      <c r="AB67" s="172">
        <f>SUM(D67,F67,H67,J67,L67,N67,P67,R67,T67,V67,X67,Z67)</f>
        <v>1440</v>
      </c>
      <c r="AC67" s="173">
        <f>SUM(E67,G67,I67,K67,M67,O67,Q67,S67,U67,W67,Y67,AA67)</f>
        <v>1750</v>
      </c>
      <c r="AD67" s="65"/>
    </row>
    <row r="68" spans="1:30" s="12" customFormat="1" ht="21.95" customHeight="1" x14ac:dyDescent="0.2">
      <c r="A68" s="64"/>
      <c r="B68" s="157"/>
      <c r="C68" s="158" t="s">
        <v>231</v>
      </c>
      <c r="D68" s="159"/>
      <c r="E68" s="234">
        <f>D67/E67</f>
        <v>0.95348837209302328</v>
      </c>
      <c r="F68" s="235"/>
      <c r="G68" s="234">
        <f>F67/G67</f>
        <v>0.84761904761904761</v>
      </c>
      <c r="H68" s="235"/>
      <c r="I68" s="234">
        <f>H67/I67</f>
        <v>0.6964285714285714</v>
      </c>
      <c r="J68" s="235"/>
      <c r="K68" s="234">
        <f>J67/K67</f>
        <v>0.8920863309352518</v>
      </c>
      <c r="L68" s="235"/>
      <c r="M68" s="234">
        <f>L67/M67</f>
        <v>0.72192513368983957</v>
      </c>
      <c r="N68" s="235"/>
      <c r="O68" s="234">
        <v>0.89729729729729735</v>
      </c>
      <c r="P68" s="235"/>
      <c r="Q68" s="236">
        <v>0.60732984293193715</v>
      </c>
      <c r="R68" s="235"/>
      <c r="S68" s="236">
        <v>0.82113821138211385</v>
      </c>
      <c r="T68" s="235"/>
      <c r="U68" s="236">
        <v>0.94444444444444442</v>
      </c>
      <c r="V68" s="235"/>
      <c r="W68" s="236">
        <v>0.85245901639344257</v>
      </c>
      <c r="X68" s="235">
        <v>1.1640625</v>
      </c>
      <c r="Y68" s="236">
        <v>0.86</v>
      </c>
      <c r="Z68" s="235"/>
      <c r="AA68" s="236">
        <f>Z67/AA67</f>
        <v>0.86702127659574468</v>
      </c>
      <c r="AB68" s="81"/>
      <c r="AC68" s="239">
        <f>AB67/AC67</f>
        <v>0.82285714285714284</v>
      </c>
      <c r="AD68" s="65"/>
    </row>
    <row r="69" spans="1:30" s="12" customFormat="1" ht="21.95" customHeight="1" x14ac:dyDescent="0.2">
      <c r="A69" s="64"/>
      <c r="B69" s="157"/>
      <c r="C69" s="179" t="s">
        <v>234</v>
      </c>
      <c r="D69" s="136">
        <f>D67+D65</f>
        <v>727</v>
      </c>
      <c r="E69" s="117">
        <f>E67+E65</f>
        <v>1014</v>
      </c>
      <c r="F69" s="117">
        <f t="shared" ref="F69:L69" si="5">F67+F65</f>
        <v>970</v>
      </c>
      <c r="G69" s="117">
        <f t="shared" si="5"/>
        <v>1631</v>
      </c>
      <c r="H69" s="117">
        <f t="shared" si="5"/>
        <v>779</v>
      </c>
      <c r="I69" s="117">
        <f>I67+I65</f>
        <v>1203</v>
      </c>
      <c r="J69" s="117">
        <f t="shared" si="5"/>
        <v>794</v>
      </c>
      <c r="K69" s="117">
        <f t="shared" si="5"/>
        <v>927</v>
      </c>
      <c r="L69" s="117">
        <f t="shared" si="5"/>
        <v>776</v>
      </c>
      <c r="M69" s="117">
        <f>M67+M65</f>
        <v>1148</v>
      </c>
      <c r="N69" s="117">
        <v>1033</v>
      </c>
      <c r="O69" s="117">
        <v>1477</v>
      </c>
      <c r="P69" s="117">
        <v>916</v>
      </c>
      <c r="Q69" s="117">
        <v>1647</v>
      </c>
      <c r="R69" s="117">
        <f>R65+R67</f>
        <v>777</v>
      </c>
      <c r="S69" s="117">
        <f>S65+S67</f>
        <v>1100</v>
      </c>
      <c r="T69" s="117">
        <f>T65+T67</f>
        <v>796</v>
      </c>
      <c r="U69" s="117">
        <f>U65+U67</f>
        <v>1050</v>
      </c>
      <c r="V69" s="117">
        <v>864</v>
      </c>
      <c r="W69" s="117">
        <v>1178</v>
      </c>
      <c r="X69" s="117">
        <v>1022</v>
      </c>
      <c r="Y69" s="117">
        <v>1342</v>
      </c>
      <c r="Z69" s="117">
        <f>Z65+Z67</f>
        <v>1091</v>
      </c>
      <c r="AA69" s="117">
        <f>AA65+AA67</f>
        <v>1448</v>
      </c>
      <c r="AB69" s="240">
        <f>SUM(D69,F69,H69,J69,L69,N69,P69,R69,T69,V69,X69,Z69)</f>
        <v>10545</v>
      </c>
      <c r="AC69" s="241">
        <f>SUM(E69,G69,I69,K69,M69,O69,Q69,S69,U69,W69,Y69,AA69)</f>
        <v>15165</v>
      </c>
      <c r="AD69" s="65"/>
    </row>
    <row r="70" spans="1:30" s="12" customFormat="1" ht="21.95" customHeight="1" thickBot="1" x14ac:dyDescent="0.25">
      <c r="A70" s="64"/>
      <c r="B70" s="197"/>
      <c r="C70" s="198" t="s">
        <v>231</v>
      </c>
      <c r="D70" s="201"/>
      <c r="E70" s="242">
        <f>D69/E69</f>
        <v>0.71696252465483234</v>
      </c>
      <c r="F70" s="243"/>
      <c r="G70" s="242">
        <f>F69/G69</f>
        <v>0.59472716125076641</v>
      </c>
      <c r="H70" s="243"/>
      <c r="I70" s="242">
        <f>H69/I69</f>
        <v>0.64754779717373234</v>
      </c>
      <c r="J70" s="243"/>
      <c r="K70" s="242">
        <f>J69/K69</f>
        <v>0.85652642934196332</v>
      </c>
      <c r="L70" s="243"/>
      <c r="M70" s="242">
        <f>L69/M69</f>
        <v>0.6759581881533101</v>
      </c>
      <c r="N70" s="243"/>
      <c r="O70" s="242">
        <v>0.69939065673662826</v>
      </c>
      <c r="P70" s="243"/>
      <c r="Q70" s="244">
        <v>0.55616272009714629</v>
      </c>
      <c r="R70" s="243"/>
      <c r="S70" s="244">
        <f>R69/S69</f>
        <v>0.70636363636363642</v>
      </c>
      <c r="T70" s="243"/>
      <c r="U70" s="244">
        <v>0.78300330033003296</v>
      </c>
      <c r="V70" s="243"/>
      <c r="W70" s="244">
        <v>0.73344651952461803</v>
      </c>
      <c r="X70" s="243">
        <v>1.3131115459882583</v>
      </c>
      <c r="Y70" s="244">
        <f>X69/Y69</f>
        <v>0.76154992548435174</v>
      </c>
      <c r="Z70" s="243"/>
      <c r="AA70" s="244">
        <f>Z69/AA69</f>
        <v>0.75345303867403313</v>
      </c>
      <c r="AB70" s="245"/>
      <c r="AC70" s="246">
        <f>AB69/AC69</f>
        <v>0.695351137487636</v>
      </c>
      <c r="AD70" s="65"/>
    </row>
    <row r="71" spans="1:30" s="12" customFormat="1" ht="21.95" customHeight="1" x14ac:dyDescent="0.2">
      <c r="A71" s="64"/>
      <c r="B71" s="64"/>
      <c r="C71" s="64"/>
      <c r="D71" s="117" t="s">
        <v>235</v>
      </c>
      <c r="E71" s="79"/>
      <c r="F71" s="117" t="s">
        <v>236</v>
      </c>
      <c r="G71" s="79"/>
      <c r="H71" s="237"/>
      <c r="I71" s="64"/>
      <c r="J71" s="64"/>
      <c r="K71" s="64"/>
      <c r="L71" s="64"/>
      <c r="M71" s="64"/>
      <c r="N71" s="64"/>
      <c r="O71" s="64"/>
      <c r="P71" s="64"/>
      <c r="Q71" s="64"/>
      <c r="R71" s="64"/>
      <c r="S71" s="64"/>
      <c r="T71" s="64"/>
      <c r="U71" s="64"/>
      <c r="V71" s="64"/>
      <c r="W71" s="64"/>
      <c r="X71" s="64"/>
      <c r="Y71" s="64"/>
      <c r="Z71" s="64"/>
      <c r="AA71" s="64"/>
      <c r="AB71" s="135"/>
      <c r="AC71" s="247"/>
      <c r="AD71" s="64"/>
    </row>
    <row r="72" spans="1:30" s="12" customFormat="1" ht="21.95" customHeight="1" x14ac:dyDescent="0.2">
      <c r="A72" s="64"/>
      <c r="B72" s="64"/>
      <c r="C72" s="64"/>
      <c r="D72" s="117" t="s">
        <v>237</v>
      </c>
      <c r="E72" s="79"/>
      <c r="F72" s="79"/>
      <c r="G72" s="79"/>
      <c r="H72" s="237"/>
      <c r="I72" s="64"/>
      <c r="J72" s="135"/>
      <c r="K72" s="64"/>
      <c r="L72" s="64"/>
      <c r="M72" s="64"/>
      <c r="N72" s="64"/>
      <c r="O72" s="64"/>
      <c r="P72" s="64"/>
      <c r="Q72" s="64"/>
      <c r="R72" s="64"/>
      <c r="S72" s="64"/>
      <c r="T72" s="64"/>
      <c r="U72" s="64"/>
      <c r="V72" s="64"/>
      <c r="W72" s="64"/>
      <c r="X72" s="64"/>
      <c r="Y72" s="64"/>
      <c r="Z72" s="64"/>
      <c r="AA72" s="64"/>
      <c r="AB72" s="64"/>
      <c r="AC72" s="64" t="s">
        <v>238</v>
      </c>
      <c r="AD72" s="64"/>
    </row>
  </sheetData>
  <phoneticPr fontId="2"/>
  <printOptions horizontalCentered="1"/>
  <pageMargins left="0.19685039370078741" right="0.19685039370078741" top="0.78740157480314965" bottom="0.19685039370078741" header="0.51181102362204722" footer="0.51181102362204722"/>
  <pageSetup paperSize="9" scale="50" fitToHeight="0" orientation="landscape" r:id="rId1"/>
  <headerFooter alignWithMargins="0"/>
  <rowBreaks count="1" manualBreakCount="1">
    <brk id="33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9:T191"/>
  <sheetViews>
    <sheetView view="pageBreakPreview" zoomScale="70" zoomScaleNormal="85" zoomScaleSheetLayoutView="70" workbookViewId="0">
      <selection activeCell="N9" sqref="N9"/>
    </sheetView>
  </sheetViews>
  <sheetFormatPr defaultRowHeight="13.5" x14ac:dyDescent="0.15"/>
  <cols>
    <col min="12" max="12" width="9" customWidth="1"/>
  </cols>
  <sheetData>
    <row r="69" spans="1:15" x14ac:dyDescent="0.15">
      <c r="D69" t="s">
        <v>303</v>
      </c>
    </row>
    <row r="70" spans="1:15" x14ac:dyDescent="0.15">
      <c r="D70" t="s">
        <v>239</v>
      </c>
      <c r="E70" t="s">
        <v>240</v>
      </c>
      <c r="F70" t="s">
        <v>16</v>
      </c>
      <c r="G70" t="s">
        <v>17</v>
      </c>
      <c r="H70" t="s">
        <v>18</v>
      </c>
      <c r="I70" t="s">
        <v>19</v>
      </c>
      <c r="J70" t="s">
        <v>20</v>
      </c>
      <c r="K70" t="s">
        <v>21</v>
      </c>
      <c r="L70" t="s">
        <v>22</v>
      </c>
      <c r="M70" t="s">
        <v>23</v>
      </c>
      <c r="N70" t="s">
        <v>24</v>
      </c>
      <c r="O70" t="s">
        <v>25</v>
      </c>
    </row>
    <row r="71" spans="1:15" x14ac:dyDescent="0.15">
      <c r="A71" t="s">
        <v>241</v>
      </c>
      <c r="B71" t="s">
        <v>242</v>
      </c>
      <c r="D71" s="248">
        <f>'４・５ページ'!E3</f>
        <v>217</v>
      </c>
      <c r="E71" s="248">
        <f>'４・５ページ'!G3</f>
        <v>280</v>
      </c>
      <c r="F71" s="248">
        <f>'４・５ページ'!I3</f>
        <v>224</v>
      </c>
      <c r="G71" s="248">
        <f>'４・５ページ'!K3</f>
        <v>126</v>
      </c>
      <c r="H71" s="248">
        <f>'４・５ページ'!M3</f>
        <v>218</v>
      </c>
      <c r="I71" s="248">
        <f>'４・５ページ'!O3</f>
        <v>197</v>
      </c>
      <c r="J71" s="248">
        <f>'４・５ページ'!Q3</f>
        <v>132</v>
      </c>
      <c r="K71" s="248">
        <f>'４・５ページ'!S3</f>
        <v>123</v>
      </c>
      <c r="L71" s="248">
        <f>'４・５ページ'!U3</f>
        <v>174</v>
      </c>
      <c r="M71" s="248">
        <f>'４・５ページ'!W3</f>
        <v>155</v>
      </c>
      <c r="N71" s="248">
        <f>'４・５ページ'!Y3</f>
        <v>189</v>
      </c>
      <c r="O71" s="248">
        <f>'４・５ページ'!AA3</f>
        <v>181</v>
      </c>
    </row>
    <row r="72" spans="1:15" x14ac:dyDescent="0.15">
      <c r="B72" t="s">
        <v>243</v>
      </c>
      <c r="D72" s="248">
        <f>'４・５ページ'!E11</f>
        <v>39</v>
      </c>
      <c r="E72" s="248">
        <f>'４・５ページ'!G11</f>
        <v>4</v>
      </c>
      <c r="F72" s="248">
        <f>'４・５ページ'!I11</f>
        <v>11</v>
      </c>
      <c r="G72" s="248">
        <f>'４・５ページ'!K11</f>
        <v>21</v>
      </c>
      <c r="H72" s="248">
        <f>'４・５ページ'!M11</f>
        <v>32</v>
      </c>
      <c r="I72" s="248">
        <f>'４・５ページ'!O11</f>
        <v>22</v>
      </c>
      <c r="J72" s="248">
        <f>'４・５ページ'!Q11</f>
        <v>40</v>
      </c>
      <c r="K72" s="248">
        <f>'４・５ページ'!S11</f>
        <v>10</v>
      </c>
      <c r="L72" s="248">
        <f>'４・５ページ'!U11</f>
        <v>17</v>
      </c>
      <c r="M72" s="248">
        <f>'４・５ページ'!W11</f>
        <v>13</v>
      </c>
      <c r="N72" s="248">
        <f>'４・５ページ'!Y11</f>
        <v>40</v>
      </c>
      <c r="O72" s="248">
        <f>'４・５ページ'!AA11</f>
        <v>10</v>
      </c>
    </row>
    <row r="73" spans="1:15" x14ac:dyDescent="0.15">
      <c r="B73" t="s">
        <v>244</v>
      </c>
      <c r="D73" s="248">
        <f>'４・５ページ'!E14</f>
        <v>19</v>
      </c>
      <c r="E73" s="248">
        <f>'４・５ページ'!G14</f>
        <v>12</v>
      </c>
      <c r="F73" s="248">
        <f>'４・５ページ'!I14</f>
        <v>35</v>
      </c>
      <c r="G73" s="248">
        <f>'４・５ページ'!K14</f>
        <v>18</v>
      </c>
      <c r="H73" s="248">
        <f>'４・５ページ'!M14</f>
        <v>45</v>
      </c>
      <c r="I73" s="248">
        <f>'４・５ページ'!O14</f>
        <v>25</v>
      </c>
      <c r="J73" s="248">
        <f>'４・５ページ'!Q14</f>
        <v>17</v>
      </c>
      <c r="K73" s="248">
        <f>'４・５ページ'!S14</f>
        <v>17</v>
      </c>
      <c r="L73" s="248">
        <f>'４・５ページ'!U14</f>
        <v>24</v>
      </c>
      <c r="M73" s="248">
        <f>'４・５ページ'!W14</f>
        <v>28</v>
      </c>
      <c r="N73" s="248">
        <f>'４・５ページ'!Y14</f>
        <v>23</v>
      </c>
      <c r="O73" s="248">
        <f>'４・５ページ'!AA14</f>
        <v>9</v>
      </c>
    </row>
    <row r="74" spans="1:15" x14ac:dyDescent="0.15">
      <c r="B74" t="s">
        <v>245</v>
      </c>
      <c r="D74" s="248">
        <f>'４・５ページ'!E15</f>
        <v>10</v>
      </c>
      <c r="E74" s="248">
        <f>'４・５ページ'!G15</f>
        <v>5</v>
      </c>
      <c r="F74" s="248">
        <f>'４・５ページ'!I15</f>
        <v>24</v>
      </c>
      <c r="G74" s="248">
        <f>'４・５ページ'!K15</f>
        <v>21</v>
      </c>
      <c r="H74" s="248">
        <f>'４・５ページ'!M15</f>
        <v>19</v>
      </c>
      <c r="I74" s="248">
        <f>'４・５ページ'!O15</f>
        <v>10</v>
      </c>
      <c r="J74" s="248">
        <f>'４・５ページ'!Q15</f>
        <v>26</v>
      </c>
      <c r="K74" s="248">
        <f>'４・５ページ'!S15</f>
        <v>5</v>
      </c>
      <c r="L74" s="248">
        <f>'４・５ページ'!U15</f>
        <v>9</v>
      </c>
      <c r="M74" s="248">
        <f>'４・５ページ'!W15</f>
        <v>13</v>
      </c>
      <c r="N74" s="248">
        <f>'４・５ページ'!Y15</f>
        <v>35</v>
      </c>
      <c r="O74" s="248">
        <f>'４・５ページ'!AA15</f>
        <v>16</v>
      </c>
    </row>
    <row r="75" spans="1:15" x14ac:dyDescent="0.15">
      <c r="B75" t="s">
        <v>246</v>
      </c>
      <c r="D75" s="248">
        <f>'４・５ページ'!E16+'４・５ページ'!E17+'４・５ページ'!E18</f>
        <v>17</v>
      </c>
      <c r="E75" s="248">
        <f>'４・５ページ'!G16+'４・５ページ'!G17+'４・５ページ'!G18</f>
        <v>10</v>
      </c>
      <c r="F75" s="248">
        <f>'４・５ページ'!I16+'４・５ページ'!I17+'４・５ページ'!I18</f>
        <v>4</v>
      </c>
      <c r="G75" s="248">
        <f>'４・５ページ'!K16+'４・５ページ'!K17+'４・５ページ'!K18</f>
        <v>7</v>
      </c>
      <c r="H75" s="248">
        <f>'４・５ページ'!M16+'４・５ページ'!M17+'４・５ページ'!M18</f>
        <v>21</v>
      </c>
      <c r="I75" s="248">
        <f>'４・５ページ'!O16+'４・５ページ'!O17+'４・５ページ'!O18</f>
        <v>4</v>
      </c>
      <c r="J75" s="248">
        <f>'４・５ページ'!Q16+'４・５ページ'!Q17+'４・５ページ'!Q18</f>
        <v>9</v>
      </c>
      <c r="K75" s="248">
        <f>'４・５ページ'!S16+'４・５ページ'!S17+'４・５ページ'!S18</f>
        <v>8</v>
      </c>
      <c r="L75" s="248">
        <f>'４・５ページ'!U16+'４・５ページ'!U17+'４・５ページ'!U18</f>
        <v>54</v>
      </c>
      <c r="M75" s="248">
        <f>'４・５ページ'!W16+'４・５ページ'!W17+'４・５ページ'!W18</f>
        <v>0</v>
      </c>
      <c r="N75" s="248">
        <f>'４・５ページ'!Y16+'４・５ページ'!Y17+'４・５ページ'!Y18</f>
        <v>13</v>
      </c>
      <c r="O75" s="248">
        <f>'４・５ページ'!AA16+'４・５ページ'!AA17+'４・５ページ'!AA18</f>
        <v>6</v>
      </c>
    </row>
    <row r="76" spans="1:15" x14ac:dyDescent="0.15">
      <c r="B76" t="s">
        <v>247</v>
      </c>
      <c r="D76" s="248">
        <f>'４・５ページ'!E19</f>
        <v>5</v>
      </c>
      <c r="E76" s="248">
        <f>'４・５ページ'!G19</f>
        <v>2</v>
      </c>
      <c r="F76" s="248">
        <f>'４・５ページ'!I19</f>
        <v>3</v>
      </c>
      <c r="G76" s="248">
        <f>'４・５ページ'!K19</f>
        <v>1</v>
      </c>
      <c r="H76" s="248">
        <f>'４・５ページ'!M19</f>
        <v>6</v>
      </c>
      <c r="I76" s="248">
        <f>'４・５ページ'!O19</f>
        <v>17</v>
      </c>
      <c r="J76" s="248">
        <f>'４・５ページ'!Q19</f>
        <v>4</v>
      </c>
      <c r="K76" s="248">
        <f>'４・５ページ'!S19</f>
        <v>2</v>
      </c>
      <c r="L76" s="248">
        <f>'４・５ページ'!U19</f>
        <v>2</v>
      </c>
      <c r="M76" s="248">
        <f>'４・５ページ'!W19</f>
        <v>3</v>
      </c>
      <c r="N76" s="248">
        <f>'４・５ページ'!Y19</f>
        <v>14</v>
      </c>
      <c r="O76" s="248">
        <f>'４・５ページ'!AA19</f>
        <v>6</v>
      </c>
    </row>
    <row r="77" spans="1:15" x14ac:dyDescent="0.15">
      <c r="A77" s="257" t="s">
        <v>248</v>
      </c>
      <c r="B77" s="258"/>
      <c r="C77" s="258"/>
      <c r="D77" s="259">
        <f>SUM(D71:D76)</f>
        <v>307</v>
      </c>
      <c r="E77" s="259">
        <f t="shared" ref="E77:O77" si="0">SUM(E71:E76)</f>
        <v>313</v>
      </c>
      <c r="F77" s="259">
        <f t="shared" si="0"/>
        <v>301</v>
      </c>
      <c r="G77" s="259">
        <f t="shared" si="0"/>
        <v>194</v>
      </c>
      <c r="H77" s="259">
        <f t="shared" si="0"/>
        <v>341</v>
      </c>
      <c r="I77" s="285">
        <f t="shared" si="0"/>
        <v>275</v>
      </c>
      <c r="J77" s="259">
        <f>SUM(J71:J76)</f>
        <v>228</v>
      </c>
      <c r="K77" s="259">
        <f t="shared" si="0"/>
        <v>165</v>
      </c>
      <c r="L77" s="259">
        <f t="shared" si="0"/>
        <v>280</v>
      </c>
      <c r="M77" s="259">
        <f t="shared" si="0"/>
        <v>212</v>
      </c>
      <c r="N77" s="259">
        <f>SUM(N71:N76)</f>
        <v>314</v>
      </c>
      <c r="O77" s="260">
        <f t="shared" si="0"/>
        <v>228</v>
      </c>
    </row>
    <row r="78" spans="1:15" x14ac:dyDescent="0.15">
      <c r="A78" t="s">
        <v>249</v>
      </c>
      <c r="B78" t="s">
        <v>250</v>
      </c>
      <c r="D78" s="248">
        <f>'４・５ページ'!E5</f>
        <v>182</v>
      </c>
      <c r="E78" s="248">
        <f>'４・５ページ'!G5</f>
        <v>380</v>
      </c>
      <c r="F78" s="248">
        <f>'４・５ページ'!I5</f>
        <v>127</v>
      </c>
      <c r="G78" s="248">
        <f>'４・５ページ'!K5</f>
        <v>85</v>
      </c>
      <c r="H78" s="248">
        <f>'４・５ページ'!M5</f>
        <v>108</v>
      </c>
      <c r="I78" s="248">
        <f>'４・５ページ'!O5</f>
        <v>271</v>
      </c>
      <c r="J78" s="248">
        <f>'４・５ページ'!Q5</f>
        <v>340</v>
      </c>
      <c r="K78" s="248">
        <f>'４・５ページ'!S5</f>
        <v>255</v>
      </c>
      <c r="L78" s="248">
        <f>'４・５ページ'!U5</f>
        <v>212</v>
      </c>
      <c r="M78" s="248">
        <f>'４・５ページ'!W5</f>
        <v>90</v>
      </c>
      <c r="N78" s="248">
        <f>'４・５ページ'!Y5</f>
        <v>247</v>
      </c>
      <c r="O78" s="248">
        <f>'４・５ページ'!AA5</f>
        <v>433</v>
      </c>
    </row>
    <row r="79" spans="1:15" x14ac:dyDescent="0.15">
      <c r="B79" t="s">
        <v>251</v>
      </c>
      <c r="D79" s="248">
        <f>'４・５ページ'!E8</f>
        <v>36</v>
      </c>
      <c r="E79" s="248">
        <f>'４・５ページ'!G8</f>
        <v>25</v>
      </c>
      <c r="F79" s="248">
        <f>'４・５ページ'!I8</f>
        <v>35</v>
      </c>
      <c r="G79" s="248">
        <f>'４・５ページ'!K8</f>
        <v>44</v>
      </c>
      <c r="H79" s="248">
        <f>'４・５ページ'!M8</f>
        <v>37</v>
      </c>
      <c r="I79" s="248">
        <f>'４・５ページ'!O8</f>
        <v>62</v>
      </c>
      <c r="J79" s="248">
        <f>'４・５ページ'!Q8</f>
        <v>53</v>
      </c>
      <c r="K79" s="248">
        <f>'４・５ページ'!S8</f>
        <v>80</v>
      </c>
      <c r="L79" s="248">
        <f>'４・５ページ'!U8</f>
        <v>52</v>
      </c>
      <c r="M79" s="248">
        <f>'４・５ページ'!W8</f>
        <v>62</v>
      </c>
      <c r="N79" s="248">
        <f>'４・５ページ'!Y8</f>
        <v>66</v>
      </c>
      <c r="O79" s="248">
        <f>'４・５ページ'!AA8</f>
        <v>46</v>
      </c>
    </row>
    <row r="80" spans="1:15" x14ac:dyDescent="0.15">
      <c r="B80" t="s">
        <v>252</v>
      </c>
      <c r="D80" s="248">
        <f>'４・５ページ'!E12</f>
        <v>3</v>
      </c>
      <c r="E80" s="248">
        <f>'４・５ページ'!G12</f>
        <v>18</v>
      </c>
      <c r="F80" s="248">
        <f>'４・５ページ'!I12</f>
        <v>31</v>
      </c>
      <c r="G80" s="248">
        <f>'４・５ページ'!K12</f>
        <v>15</v>
      </c>
      <c r="H80" s="248">
        <f>'４・５ページ'!M12</f>
        <v>9</v>
      </c>
      <c r="I80" s="248">
        <f>'４・５ページ'!O12</f>
        <v>29</v>
      </c>
      <c r="J80" s="248">
        <f>'４・５ページ'!Q12</f>
        <v>8</v>
      </c>
      <c r="K80" s="248">
        <f>'４・５ページ'!S12</f>
        <v>22</v>
      </c>
      <c r="L80" s="248">
        <f>'４・５ページ'!U12</f>
        <v>11</v>
      </c>
      <c r="M80" s="248">
        <f>'４・５ページ'!W12</f>
        <v>45</v>
      </c>
      <c r="N80" s="248">
        <f>'４・５ページ'!Y12</f>
        <v>12</v>
      </c>
      <c r="O80" s="248">
        <f>'４・５ページ'!AA12</f>
        <v>38</v>
      </c>
    </row>
    <row r="81" spans="1:15" x14ac:dyDescent="0.15">
      <c r="B81" t="s">
        <v>253</v>
      </c>
      <c r="D81" s="248">
        <f>'４・５ページ'!E20+'４・５ページ'!E21</f>
        <v>1</v>
      </c>
      <c r="E81" s="248">
        <f>'４・５ページ'!G20+'４・５ページ'!G21</f>
        <v>22</v>
      </c>
      <c r="F81" s="248">
        <f>'４・５ページ'!I20+'４・５ページ'!I21</f>
        <v>10</v>
      </c>
      <c r="G81" s="248">
        <v>11</v>
      </c>
      <c r="H81" s="248">
        <f>'４・５ページ'!M20+'４・５ページ'!M21</f>
        <v>29</v>
      </c>
      <c r="I81" s="248">
        <f>'４・５ページ'!O20+'４・５ページ'!O21</f>
        <v>9</v>
      </c>
      <c r="J81" s="248">
        <f>'４・５ページ'!Q20+'４・５ページ'!Q21</f>
        <v>11</v>
      </c>
      <c r="K81" s="248">
        <f>'４・５ページ'!S20+'４・５ページ'!S21</f>
        <v>4</v>
      </c>
      <c r="L81" s="248">
        <f>'４・５ページ'!U20+'４・５ページ'!U21</f>
        <v>6</v>
      </c>
      <c r="M81" s="248">
        <f>'４・５ページ'!W20+'４・５ページ'!W21</f>
        <v>3</v>
      </c>
      <c r="N81" s="248">
        <f>'４・５ページ'!Y20+'４・５ページ'!Y21</f>
        <v>14</v>
      </c>
      <c r="O81" s="248">
        <f>'４・５ページ'!AA20+'４・５ページ'!AA21</f>
        <v>6</v>
      </c>
    </row>
    <row r="82" spans="1:15" x14ac:dyDescent="0.15">
      <c r="B82" t="s">
        <v>254</v>
      </c>
      <c r="D82" s="248">
        <f>'４・５ページ'!E48+'４・５ページ'!E49+'４・５ページ'!E50+'４・５ページ'!E51+'４・５ページ'!E52</f>
        <v>7</v>
      </c>
      <c r="E82" s="248">
        <f>'４・５ページ'!G48+'４・５ページ'!G49+'４・５ページ'!G50+'４・５ページ'!G51+'４・５ページ'!G52</f>
        <v>12</v>
      </c>
      <c r="F82" s="248">
        <f>'４・５ページ'!I48+'４・５ページ'!I49+'４・５ページ'!I50+'４・５ページ'!I51+'４・５ページ'!I52</f>
        <v>8</v>
      </c>
      <c r="G82" s="248">
        <f>'４・５ページ'!K48+'４・５ページ'!K49+'４・５ページ'!K50+'４・５ページ'!K51+'４・５ページ'!K52</f>
        <v>14</v>
      </c>
      <c r="H82" s="248">
        <f>'４・５ページ'!M48+'４・５ページ'!M49+'４・５ページ'!M50+'４・５ページ'!M51+'４・５ページ'!M52</f>
        <v>10</v>
      </c>
      <c r="I82" s="248">
        <f>'４・５ページ'!O48+'４・５ページ'!O49+'４・５ページ'!O50+'４・５ページ'!O51+'４・５ページ'!O52</f>
        <v>13</v>
      </c>
      <c r="J82" s="248">
        <f>'４・５ページ'!Q48+'４・５ページ'!Q49+'４・５ページ'!Q50+'４・５ページ'!Q51+'４・５ページ'!Q52</f>
        <v>10</v>
      </c>
      <c r="K82" s="248">
        <f>'４・５ページ'!S48+'４・５ページ'!S49+'４・５ページ'!S50+'４・５ページ'!S51+'４・５ページ'!S52</f>
        <v>20</v>
      </c>
      <c r="L82" s="248">
        <f>'４・５ページ'!U48+'４・５ページ'!U49+'４・５ページ'!U50+'４・５ページ'!U51+'４・５ページ'!U52</f>
        <v>6</v>
      </c>
      <c r="M82" s="248">
        <f>'４・５ページ'!W48+'４・５ページ'!W49+'４・５ページ'!W50+'４・５ページ'!W51+'４・５ページ'!W52</f>
        <v>7</v>
      </c>
      <c r="N82" s="248">
        <f>'４・５ページ'!Y48+'４・５ページ'!Y49+'４・５ページ'!Y50+'４・５ページ'!Y51+'４・５ページ'!Y52</f>
        <v>10</v>
      </c>
      <c r="O82" s="248">
        <f>'４・５ページ'!AA48+'４・５ページ'!AA49+'４・５ページ'!AA50+'４・５ページ'!AA51+'４・５ページ'!AA52</f>
        <v>7</v>
      </c>
    </row>
    <row r="83" spans="1:15" x14ac:dyDescent="0.15">
      <c r="B83" t="s">
        <v>215</v>
      </c>
      <c r="D83" s="248">
        <f>'４・５ページ'!E53+'４・５ページ'!E54</f>
        <v>8</v>
      </c>
      <c r="E83" s="248">
        <f>'４・５ページ'!G53+'４・５ページ'!G54</f>
        <v>3</v>
      </c>
      <c r="F83" s="248">
        <f>'４・５ページ'!I53+'４・５ページ'!I54</f>
        <v>11</v>
      </c>
      <c r="G83" s="248">
        <f>'４・５ページ'!K53+'４・５ページ'!K54</f>
        <v>6</v>
      </c>
      <c r="H83" s="248">
        <f>'４・５ページ'!M53+'４・５ページ'!M54</f>
        <v>7</v>
      </c>
      <c r="I83" s="248">
        <f>'４・５ページ'!O53+'４・５ページ'!O54</f>
        <v>12</v>
      </c>
      <c r="J83" s="248">
        <f>'４・５ページ'!Q53+'４・５ページ'!Q54</f>
        <v>47</v>
      </c>
      <c r="K83" s="248">
        <f>'４・５ページ'!S53+'４・５ページ'!S54</f>
        <v>13</v>
      </c>
      <c r="L83" s="248">
        <f>'４・５ページ'!U53+'４・５ページ'!U54</f>
        <v>18</v>
      </c>
      <c r="M83" s="248">
        <f>'４・５ページ'!W53+'４・５ページ'!W54</f>
        <v>8</v>
      </c>
      <c r="N83" s="248">
        <f>'４・５ページ'!Y53+'４・５ページ'!Y54</f>
        <v>8</v>
      </c>
      <c r="O83" s="248">
        <f>'４・５ページ'!AA53+'４・５ページ'!AA54</f>
        <v>7</v>
      </c>
    </row>
    <row r="84" spans="1:15" x14ac:dyDescent="0.15">
      <c r="A84" s="257" t="s">
        <v>248</v>
      </c>
      <c r="B84" s="258"/>
      <c r="C84" s="258"/>
      <c r="D84" s="259">
        <f>SUM(D78:D83)</f>
        <v>237</v>
      </c>
      <c r="E84" s="259">
        <f t="shared" ref="E84:O84" si="1">SUM(E78:E83)</f>
        <v>460</v>
      </c>
      <c r="F84" s="259">
        <f t="shared" si="1"/>
        <v>222</v>
      </c>
      <c r="G84" s="259">
        <f t="shared" si="1"/>
        <v>175</v>
      </c>
      <c r="H84" s="259">
        <f t="shared" si="1"/>
        <v>200</v>
      </c>
      <c r="I84" s="285">
        <f>SUM(I78:I83)</f>
        <v>396</v>
      </c>
      <c r="J84" s="259">
        <f>SUM(J78:J83)</f>
        <v>469</v>
      </c>
      <c r="K84" s="259">
        <f t="shared" si="1"/>
        <v>394</v>
      </c>
      <c r="L84" s="259">
        <f t="shared" si="1"/>
        <v>305</v>
      </c>
      <c r="M84" s="259">
        <f>SUM(M78:M83)</f>
        <v>215</v>
      </c>
      <c r="N84" s="259">
        <f>SUM(N78:N83)</f>
        <v>357</v>
      </c>
      <c r="O84" s="260">
        <f t="shared" si="1"/>
        <v>537</v>
      </c>
    </row>
    <row r="85" spans="1:15" x14ac:dyDescent="0.15">
      <c r="A85" t="s">
        <v>255</v>
      </c>
      <c r="B85" t="s">
        <v>256</v>
      </c>
      <c r="D85" s="248">
        <f>'４・５ページ'!E7</f>
        <v>33</v>
      </c>
      <c r="E85" s="248">
        <f>'４・５ページ'!G7</f>
        <v>32</v>
      </c>
      <c r="F85" s="248">
        <f>'４・５ページ'!I7</f>
        <v>38</v>
      </c>
      <c r="G85" s="248">
        <f>'４・５ページ'!K7</f>
        <v>52</v>
      </c>
      <c r="H85" s="248">
        <f>'４・５ページ'!M7</f>
        <v>20</v>
      </c>
      <c r="I85" s="248">
        <f>'４・５ページ'!O7</f>
        <v>34</v>
      </c>
      <c r="J85" s="248">
        <f>'４・５ページ'!Q7</f>
        <v>50</v>
      </c>
      <c r="K85" s="248">
        <f>'４・５ページ'!S7</f>
        <v>36</v>
      </c>
      <c r="L85" s="248">
        <f>'４・５ページ'!U7</f>
        <v>28</v>
      </c>
      <c r="M85" s="248">
        <f>'４・５ページ'!W7</f>
        <v>21</v>
      </c>
      <c r="N85" s="248">
        <f>'４・５ページ'!Y7</f>
        <v>60</v>
      </c>
      <c r="O85" s="248">
        <f>'４・５ページ'!AA7</f>
        <v>25</v>
      </c>
    </row>
    <row r="86" spans="1:15" x14ac:dyDescent="0.15">
      <c r="B86" t="s">
        <v>257</v>
      </c>
      <c r="D86" s="248">
        <f>'４・５ページ'!E40+'４・５ページ'!E41+'４・５ページ'!E42+'４・５ページ'!E43</f>
        <v>19</v>
      </c>
      <c r="E86" s="248">
        <f>'４・５ページ'!G40+'４・５ページ'!G41+'４・５ページ'!G42+'４・５ページ'!G43</f>
        <v>18</v>
      </c>
      <c r="F86" s="248">
        <f>'４・５ページ'!I40+'４・５ページ'!I41+'４・５ページ'!I42+'４・５ページ'!I43</f>
        <v>36</v>
      </c>
      <c r="G86" s="248">
        <f>'４・５ページ'!K40+'４・５ページ'!K41+'４・５ページ'!K42+'４・５ページ'!K43</f>
        <v>26</v>
      </c>
      <c r="H86" s="248">
        <f>'４・５ページ'!M40+'４・５ページ'!M41+'４・５ページ'!M42+'４・５ページ'!M43</f>
        <v>37</v>
      </c>
      <c r="I86" s="248">
        <f>'４・５ページ'!O40+'４・５ページ'!O41+'４・５ページ'!O42+'４・５ページ'!O43</f>
        <v>34</v>
      </c>
      <c r="J86" s="248">
        <f>'４・５ページ'!Q40+'４・５ページ'!Q41+'４・５ページ'!Q42+'４・５ページ'!Q43</f>
        <v>11</v>
      </c>
      <c r="K86" s="248">
        <f>'４・５ページ'!S40+'４・５ページ'!S41+'４・５ページ'!S42+'４・５ページ'!S43</f>
        <v>24</v>
      </c>
      <c r="L86" s="248">
        <f>'４・５ページ'!U40+'４・５ページ'!U41+'４・５ページ'!U42+'４・５ページ'!U43</f>
        <v>20</v>
      </c>
      <c r="M86" s="248">
        <f>'４・５ページ'!W40+'４・５ページ'!W41+'４・５ページ'!W42+'４・５ページ'!W43</f>
        <v>33</v>
      </c>
      <c r="N86" s="248">
        <f>'４・５ページ'!Y40+'４・５ページ'!Y41+'４・５ページ'!Y42+'４・５ページ'!Y43</f>
        <v>30</v>
      </c>
      <c r="O86" s="248">
        <f>'４・５ページ'!AA40+'４・５ページ'!AA41+'４・５ページ'!AA42+'４・５ページ'!AA43</f>
        <v>65</v>
      </c>
    </row>
    <row r="87" spans="1:15" x14ac:dyDescent="0.15">
      <c r="B87" t="s">
        <v>258</v>
      </c>
      <c r="D87" s="248">
        <f>'４・５ページ'!E44+'４・５ページ'!E45+'４・５ページ'!E46+'４・５ページ'!E47</f>
        <v>7</v>
      </c>
      <c r="E87" s="248">
        <f>'４・５ページ'!G44+'４・５ページ'!G45+'４・５ページ'!G46+'４・５ページ'!G47</f>
        <v>12</v>
      </c>
      <c r="F87" s="248">
        <f>'４・５ページ'!I44+'４・５ページ'!I45+'４・５ページ'!I46+'４・５ページ'!I47</f>
        <v>5</v>
      </c>
      <c r="G87" s="248">
        <f>'４・５ページ'!K44+'４・５ページ'!K45+'４・５ページ'!K46+'４・５ページ'!K47</f>
        <v>11</v>
      </c>
      <c r="H87" s="248">
        <f>'４・５ページ'!M44+'４・５ページ'!M45+'４・５ページ'!M46+'４・５ページ'!M47</f>
        <v>6</v>
      </c>
      <c r="I87" s="248">
        <f>'４・５ページ'!O44+'４・５ページ'!O45+'４・５ページ'!O46+'４・５ページ'!O47</f>
        <v>15</v>
      </c>
      <c r="J87" s="248">
        <f>'４・５ページ'!Q44+'４・５ページ'!Q45+'４・５ページ'!Q46+'４・５ページ'!Q47</f>
        <v>8</v>
      </c>
      <c r="K87" s="248">
        <f>'４・５ページ'!S44+'４・５ページ'!S45+'４・５ページ'!S46+'４・５ページ'!S47</f>
        <v>4</v>
      </c>
      <c r="L87" s="248">
        <f>'４・５ページ'!U44+'４・５ページ'!U45+'４・５ページ'!U46+'４・５ページ'!U47</f>
        <v>10</v>
      </c>
      <c r="M87" s="248">
        <f>'４・５ページ'!W44+'４・５ページ'!W45+'４・５ページ'!W46+'４・５ページ'!W47</f>
        <v>22</v>
      </c>
      <c r="N87" s="248">
        <f>'４・５ページ'!Y44+'４・５ページ'!Y45+'４・５ページ'!Y46+'４・５ページ'!Y47</f>
        <v>13</v>
      </c>
      <c r="O87" s="248">
        <f>'４・５ページ'!AA44+'４・５ページ'!AA45+'４・５ページ'!AA46+'４・５ページ'!AA47</f>
        <v>6</v>
      </c>
    </row>
    <row r="88" spans="1:15" x14ac:dyDescent="0.15">
      <c r="A88" s="257" t="s">
        <v>248</v>
      </c>
      <c r="B88" s="258"/>
      <c r="C88" s="258"/>
      <c r="D88" s="259">
        <f>SUM(D85:D87)</f>
        <v>59</v>
      </c>
      <c r="E88" s="259">
        <f t="shared" ref="E88:O88" si="2">SUM(E85:E87)</f>
        <v>62</v>
      </c>
      <c r="F88" s="259">
        <f t="shared" si="2"/>
        <v>79</v>
      </c>
      <c r="G88" s="259">
        <f t="shared" si="2"/>
        <v>89</v>
      </c>
      <c r="H88" s="259">
        <f t="shared" si="2"/>
        <v>63</v>
      </c>
      <c r="I88" s="285">
        <f>SUM(I85:I87)</f>
        <v>83</v>
      </c>
      <c r="J88" s="259">
        <f>SUM(J85:J87)</f>
        <v>69</v>
      </c>
      <c r="K88" s="259">
        <f t="shared" si="2"/>
        <v>64</v>
      </c>
      <c r="L88" s="259">
        <f t="shared" si="2"/>
        <v>58</v>
      </c>
      <c r="M88" s="259">
        <f>SUM(M85:M87)</f>
        <v>76</v>
      </c>
      <c r="N88" s="259">
        <f>SUM(N85:N87)</f>
        <v>103</v>
      </c>
      <c r="O88" s="260">
        <f t="shared" si="2"/>
        <v>96</v>
      </c>
    </row>
    <row r="89" spans="1:15" x14ac:dyDescent="0.15">
      <c r="A89" t="s">
        <v>259</v>
      </c>
      <c r="B89" t="s">
        <v>260</v>
      </c>
      <c r="D89" s="248">
        <f>'４・５ページ'!E4</f>
        <v>41</v>
      </c>
      <c r="E89" s="248">
        <f>'４・５ページ'!G4</f>
        <v>79</v>
      </c>
      <c r="F89" s="248">
        <f>'４・５ページ'!I4</f>
        <v>20</v>
      </c>
      <c r="G89" s="248">
        <f>'４・５ページ'!K4</f>
        <v>31</v>
      </c>
      <c r="H89" s="248">
        <f>'４・５ページ'!M4</f>
        <v>42</v>
      </c>
      <c r="I89" s="248">
        <f>'４・５ページ'!O4</f>
        <v>76</v>
      </c>
      <c r="J89" s="248">
        <f>'４・５ページ'!Q4</f>
        <v>92</v>
      </c>
      <c r="K89" s="248">
        <f>'４・５ページ'!S4</f>
        <v>69</v>
      </c>
      <c r="L89" s="248">
        <f>'４・５ページ'!U4</f>
        <v>44</v>
      </c>
      <c r="M89" s="248">
        <f>'４・５ページ'!W4</f>
        <v>59</v>
      </c>
      <c r="N89" s="248">
        <f>'４・５ページ'!Y4</f>
        <v>26</v>
      </c>
      <c r="O89" s="248">
        <f>'４・５ページ'!AA4</f>
        <v>34</v>
      </c>
    </row>
    <row r="90" spans="1:15" x14ac:dyDescent="0.15">
      <c r="B90" t="s">
        <v>261</v>
      </c>
      <c r="D90" s="248">
        <f>'４・５ページ'!E30+'４・５ページ'!E31+'４・５ページ'!E32</f>
        <v>2</v>
      </c>
      <c r="E90" s="248">
        <f>'４・５ページ'!G30+'４・５ページ'!G31+'４・５ページ'!G32</f>
        <v>6</v>
      </c>
      <c r="F90" s="248">
        <f>'４・５ページ'!I30+'４・５ページ'!I31+'４・５ページ'!I32</f>
        <v>2</v>
      </c>
      <c r="G90" s="248">
        <f>'４・５ページ'!K30+'４・５ページ'!K31+'４・５ページ'!K32</f>
        <v>10</v>
      </c>
      <c r="H90" s="248">
        <f>'４・５ページ'!M30+'４・５ページ'!M31+'４・５ページ'!M32</f>
        <v>8</v>
      </c>
      <c r="I90" s="248">
        <f>'４・５ページ'!O30+'４・５ページ'!O31+'４・５ページ'!O32</f>
        <v>15</v>
      </c>
      <c r="J90" s="248">
        <f>'４・５ページ'!Q30+'４・５ページ'!Q31+'４・５ページ'!Q32</f>
        <v>9</v>
      </c>
      <c r="K90" s="248">
        <f>'４・５ページ'!S30+'４・５ページ'!S31+'４・５ページ'!S32</f>
        <v>5</v>
      </c>
      <c r="L90" s="248">
        <f>'４・５ページ'!U30+'４・５ページ'!U31+'４・５ページ'!U32</f>
        <v>5</v>
      </c>
      <c r="M90" s="248">
        <f>'４・５ページ'!W30+'４・５ページ'!W31+'４・５ページ'!W32</f>
        <v>5</v>
      </c>
      <c r="N90" s="248">
        <f>'４・５ページ'!Y30+'４・５ページ'!Y31+'４・５ページ'!Y32</f>
        <v>7</v>
      </c>
      <c r="O90" s="248">
        <f>'４・５ページ'!AA30+'４・５ページ'!AA31+'４・５ページ'!AA32</f>
        <v>6</v>
      </c>
    </row>
    <row r="91" spans="1:15" x14ac:dyDescent="0.15">
      <c r="B91" t="s">
        <v>195</v>
      </c>
      <c r="D91" s="248">
        <f>'４・５ページ'!E36+'４・５ページ'!E37+'４・５ページ'!E38+'４・５ページ'!E39</f>
        <v>2</v>
      </c>
      <c r="E91" s="248">
        <f>'４・５ページ'!G36+'４・５ページ'!G37+'４・５ページ'!G38+'４・５ページ'!G39</f>
        <v>5</v>
      </c>
      <c r="F91" s="248">
        <f>'４・５ページ'!I36+'４・５ページ'!I37+'４・５ページ'!I38+'４・５ページ'!I39</f>
        <v>2</v>
      </c>
      <c r="G91" s="248">
        <f>'４・５ページ'!K36+'４・５ページ'!K37+'４・５ページ'!K38+'４・５ページ'!K39</f>
        <v>4</v>
      </c>
      <c r="H91" s="248">
        <f>'４・５ページ'!M36+'４・５ページ'!M37+'４・５ページ'!M38+'４・５ページ'!M39</f>
        <v>12</v>
      </c>
      <c r="I91" s="248">
        <f>'４・５ページ'!O36+'４・５ページ'!O37+'４・５ページ'!O38+'４・５ページ'!O39</f>
        <v>7</v>
      </c>
      <c r="J91" s="248">
        <f>'４・５ページ'!Q36+'４・５ページ'!Q37+'４・５ページ'!Q38+'４・５ページ'!Q39</f>
        <v>26</v>
      </c>
      <c r="K91" s="248">
        <f>'４・５ページ'!S36+'４・５ページ'!S37+'４・５ページ'!S38+'４・５ページ'!S39</f>
        <v>14</v>
      </c>
      <c r="L91" s="248">
        <f>'４・５ページ'!U36+'４・５ページ'!U37+'４・５ページ'!U38+'４・５ページ'!U39</f>
        <v>12</v>
      </c>
      <c r="M91" s="248">
        <f>'４・５ページ'!W36+'４・５ページ'!W37+'４・５ページ'!W38+'４・５ページ'!W39</f>
        <v>8</v>
      </c>
      <c r="N91" s="248">
        <f>'４・５ページ'!Y36+'４・５ページ'!Y37+'４・５ページ'!Y38+'４・５ページ'!Y39</f>
        <v>9</v>
      </c>
      <c r="O91" s="248">
        <f>'４・５ページ'!AA36+'４・５ページ'!AA37+'４・５ページ'!AA38+'４・５ページ'!AA39</f>
        <v>25</v>
      </c>
    </row>
    <row r="92" spans="1:15" x14ac:dyDescent="0.15">
      <c r="A92" s="257" t="s">
        <v>248</v>
      </c>
      <c r="B92" s="258"/>
      <c r="C92" s="258"/>
      <c r="D92" s="259">
        <f>SUM(D89:D91)</f>
        <v>45</v>
      </c>
      <c r="E92" s="259">
        <f t="shared" ref="E92:O92" si="3">SUM(E89:E91)</f>
        <v>90</v>
      </c>
      <c r="F92" s="259">
        <f t="shared" si="3"/>
        <v>24</v>
      </c>
      <c r="G92" s="259">
        <f t="shared" si="3"/>
        <v>45</v>
      </c>
      <c r="H92" s="259">
        <f t="shared" si="3"/>
        <v>62</v>
      </c>
      <c r="I92" s="285">
        <f>SUM(I89:I91)</f>
        <v>98</v>
      </c>
      <c r="J92" s="259">
        <f>SUM(J89:J91)</f>
        <v>127</v>
      </c>
      <c r="K92" s="259">
        <f t="shared" si="3"/>
        <v>88</v>
      </c>
      <c r="L92" s="259">
        <f t="shared" si="3"/>
        <v>61</v>
      </c>
      <c r="M92" s="259">
        <f>SUM(M89:M91)</f>
        <v>72</v>
      </c>
      <c r="N92" s="259">
        <f t="shared" si="3"/>
        <v>42</v>
      </c>
      <c r="O92" s="260">
        <f t="shared" si="3"/>
        <v>65</v>
      </c>
    </row>
    <row r="93" spans="1:15" x14ac:dyDescent="0.15">
      <c r="A93" t="s">
        <v>262</v>
      </c>
      <c r="B93" t="s">
        <v>263</v>
      </c>
      <c r="D93" s="248">
        <f>'４・５ページ'!E9</f>
        <v>16</v>
      </c>
      <c r="E93" s="248">
        <f>'４・５ページ'!G9</f>
        <v>11</v>
      </c>
      <c r="F93" s="248">
        <f>'４・５ページ'!I9</f>
        <v>6</v>
      </c>
      <c r="G93" s="248">
        <f>'４・５ページ'!K9</f>
        <v>21</v>
      </c>
      <c r="H93" s="248">
        <f>'４・５ページ'!M9</f>
        <v>15</v>
      </c>
      <c r="I93" s="248">
        <f>'４・５ページ'!O9</f>
        <v>12</v>
      </c>
      <c r="J93" s="248">
        <f>'４・５ページ'!Q9</f>
        <v>21</v>
      </c>
      <c r="K93" s="248">
        <f>'４・５ページ'!S9</f>
        <v>9</v>
      </c>
      <c r="L93" s="248">
        <f>'４・５ページ'!U9</f>
        <v>14</v>
      </c>
      <c r="M93" s="248">
        <f>'４・５ページ'!W9</f>
        <v>27</v>
      </c>
      <c r="N93" s="248">
        <f>'４・５ページ'!Y9</f>
        <v>10</v>
      </c>
      <c r="O93" s="248">
        <f>'４・５ページ'!AA9</f>
        <v>20</v>
      </c>
    </row>
    <row r="94" spans="1:15" x14ac:dyDescent="0.15">
      <c r="B94" t="s">
        <v>264</v>
      </c>
      <c r="D94" s="248">
        <f>'４・５ページ'!E26+'４・５ページ'!E27+'４・５ページ'!E28+'４・５ページ'!E29</f>
        <v>0</v>
      </c>
      <c r="E94" s="248">
        <f>'４・５ページ'!G26+'４・５ページ'!G27+'４・５ページ'!G28+'４・５ページ'!G29</f>
        <v>1</v>
      </c>
      <c r="F94" s="248">
        <f>'４・５ページ'!I26+'４・５ページ'!I27+'４・５ページ'!I28+'４・５ページ'!I29</f>
        <v>5</v>
      </c>
      <c r="G94" s="248">
        <f>'４・５ページ'!K26+'４・５ページ'!K27+'４・５ページ'!K28+'４・５ページ'!K29</f>
        <v>10</v>
      </c>
      <c r="H94" s="248">
        <f>'４・５ページ'!M26+'４・５ページ'!M27+'４・５ページ'!M28+'４・５ページ'!M29</f>
        <v>7</v>
      </c>
      <c r="I94" s="248">
        <f>'４・５ページ'!O26+'４・５ページ'!O27+'４・５ページ'!O28+'４・５ページ'!O29</f>
        <v>13</v>
      </c>
      <c r="J94" s="248">
        <f>'４・５ページ'!Q26+'４・５ページ'!Q27+'４・５ページ'!Q28+'４・５ページ'!Q29</f>
        <v>6</v>
      </c>
      <c r="K94" s="248">
        <f>'４・５ページ'!S26+'４・５ページ'!S27+'４・５ページ'!S28+'４・５ページ'!S29</f>
        <v>4</v>
      </c>
      <c r="L94" s="248">
        <f>'４・５ページ'!U26+'４・５ページ'!U27+'４・５ページ'!U28+'４・５ページ'!U29</f>
        <v>7</v>
      </c>
      <c r="M94" s="248">
        <f>'４・５ページ'!W26+'４・５ページ'!W27+'４・５ページ'!W28+'４・５ページ'!W29</f>
        <v>4</v>
      </c>
      <c r="N94" s="248">
        <f>'４・５ページ'!Y26+'４・５ページ'!Y27+'４・５ページ'!Y28+'４・５ページ'!Y29</f>
        <v>3</v>
      </c>
      <c r="O94" s="248">
        <f>'４・５ページ'!AA26+'４・５ページ'!AA27+'４・５ページ'!AA28+'４・５ページ'!AA29</f>
        <v>3</v>
      </c>
    </row>
    <row r="95" spans="1:15" x14ac:dyDescent="0.15">
      <c r="A95" s="257" t="s">
        <v>248</v>
      </c>
      <c r="B95" s="258"/>
      <c r="C95" s="258"/>
      <c r="D95" s="259">
        <f>SUM(D93:D94)</f>
        <v>16</v>
      </c>
      <c r="E95" s="259">
        <f t="shared" ref="E95:O95" si="4">SUM(E93:E94)</f>
        <v>12</v>
      </c>
      <c r="F95" s="259">
        <f t="shared" si="4"/>
        <v>11</v>
      </c>
      <c r="G95" s="259">
        <f t="shared" si="4"/>
        <v>31</v>
      </c>
      <c r="H95" s="259">
        <f t="shared" si="4"/>
        <v>22</v>
      </c>
      <c r="I95" s="285">
        <f>SUM(I93:I94)</f>
        <v>25</v>
      </c>
      <c r="J95" s="259">
        <f>SUM(J93:J94)</f>
        <v>27</v>
      </c>
      <c r="K95" s="259">
        <f t="shared" si="4"/>
        <v>13</v>
      </c>
      <c r="L95" s="259">
        <f t="shared" si="4"/>
        <v>21</v>
      </c>
      <c r="M95" s="259">
        <f>SUM(M93:M94)</f>
        <v>31</v>
      </c>
      <c r="N95" s="259">
        <f t="shared" si="4"/>
        <v>13</v>
      </c>
      <c r="O95" s="260">
        <f t="shared" si="4"/>
        <v>23</v>
      </c>
    </row>
    <row r="96" spans="1:15" x14ac:dyDescent="0.15">
      <c r="A96" s="257" t="s">
        <v>265</v>
      </c>
      <c r="B96" s="258" t="s">
        <v>266</v>
      </c>
      <c r="C96" s="258"/>
      <c r="D96" s="259">
        <f>'４・５ページ'!E22+'４・５ページ'!E23+'４・５ページ'!E24+'４・５ページ'!E25</f>
        <v>1</v>
      </c>
      <c r="E96" s="259">
        <f>'４・５ページ'!G22+'４・５ページ'!G23+'４・５ページ'!G24+'４・５ページ'!G25</f>
        <v>0</v>
      </c>
      <c r="F96" s="259">
        <f>'４・５ページ'!I22+'４・５ページ'!I23+'４・５ページ'!I24+'４・５ページ'!I25</f>
        <v>0</v>
      </c>
      <c r="G96" s="259">
        <f>'４・５ページ'!K22+'４・５ページ'!K23+'４・５ページ'!K24+'４・５ページ'!K25</f>
        <v>4</v>
      </c>
      <c r="H96" s="259">
        <f>'４・５ページ'!M22+'４・５ページ'!M23+'４・５ページ'!M24+'４・５ページ'!M25</f>
        <v>7</v>
      </c>
      <c r="I96" s="285">
        <f>'４・５ページ'!O22+'４・５ページ'!O23+'４・５ページ'!O24+'４・５ページ'!O25</f>
        <v>8</v>
      </c>
      <c r="J96" s="259">
        <f>'４・５ページ'!Q22+'４・５ページ'!Q23+'４・５ページ'!Q24+'４・５ページ'!Q25</f>
        <v>7</v>
      </c>
      <c r="K96" s="259">
        <f>'４・５ページ'!S22+'４・５ページ'!S23+'４・５ページ'!S24+'４・５ページ'!S25</f>
        <v>7</v>
      </c>
      <c r="L96" s="259">
        <f>'４・５ページ'!U22+'４・５ページ'!U23+'４・５ページ'!U24+'４・５ページ'!U25</f>
        <v>5</v>
      </c>
      <c r="M96" s="259">
        <f>'４・５ページ'!W22+'４・５ページ'!W23+'４・５ページ'!W24+'４・５ページ'!W25</f>
        <v>3</v>
      </c>
      <c r="N96" s="259">
        <f>'４・５ページ'!Y22+'４・５ページ'!Y23+'４・５ページ'!Y24+'４・５ページ'!Y25</f>
        <v>5</v>
      </c>
      <c r="O96" s="260">
        <f>'４・５ページ'!AA22+'４・５ページ'!AA23+'４・５ページ'!AA24+'４・５ページ'!AA25</f>
        <v>3</v>
      </c>
    </row>
    <row r="97" spans="1:19" x14ac:dyDescent="0.15">
      <c r="A97" t="s">
        <v>267</v>
      </c>
      <c r="B97" t="s">
        <v>268</v>
      </c>
      <c r="D97" s="248">
        <f>'４・５ページ'!E10</f>
        <v>26</v>
      </c>
      <c r="E97" s="248">
        <f>'４・５ページ'!G10</f>
        <v>19</v>
      </c>
      <c r="F97" s="248">
        <f>'４・５ページ'!I10</f>
        <v>92</v>
      </c>
      <c r="G97" s="248">
        <f>'４・５ページ'!K10</f>
        <v>103</v>
      </c>
      <c r="H97" s="248">
        <f>'４・５ページ'!M10</f>
        <v>37</v>
      </c>
      <c r="I97" s="248">
        <f>'４・５ページ'!O10</f>
        <v>53</v>
      </c>
      <c r="J97" s="248">
        <f>'４・５ページ'!Q10</f>
        <v>160</v>
      </c>
      <c r="K97" s="248">
        <f>'４・５ページ'!S10</f>
        <v>23</v>
      </c>
      <c r="L97" s="248">
        <f>'４・５ページ'!U10</f>
        <v>27</v>
      </c>
      <c r="M97" s="248">
        <f>'４・５ページ'!W10</f>
        <v>88</v>
      </c>
      <c r="N97" s="248">
        <f>'４・５ページ'!Y10</f>
        <v>52</v>
      </c>
      <c r="O97" s="248">
        <f>'４・５ページ'!AA10</f>
        <v>40</v>
      </c>
    </row>
    <row r="98" spans="1:19" x14ac:dyDescent="0.15">
      <c r="B98" t="s">
        <v>269</v>
      </c>
      <c r="D98" s="248">
        <f>'４・５ページ'!E13</f>
        <v>34</v>
      </c>
      <c r="E98" s="248">
        <f>'４・５ページ'!G13</f>
        <v>83</v>
      </c>
      <c r="F98" s="248">
        <f>'４・５ページ'!I13</f>
        <v>78</v>
      </c>
      <c r="G98" s="248">
        <f>'４・５ページ'!K13</f>
        <v>71</v>
      </c>
      <c r="H98" s="248">
        <f>'４・５ページ'!M13</f>
        <v>77</v>
      </c>
      <c r="I98" s="248">
        <f>'４・５ページ'!O13</f>
        <v>98</v>
      </c>
      <c r="J98" s="248">
        <f>'４・５ページ'!Q13</f>
        <v>141</v>
      </c>
      <c r="K98" s="248">
        <f>'４・５ページ'!S13</f>
        <v>70</v>
      </c>
      <c r="L98" s="248">
        <f>'４・５ページ'!U13</f>
        <v>69</v>
      </c>
      <c r="M98" s="248">
        <f>'４・５ページ'!W13</f>
        <v>123</v>
      </c>
      <c r="N98" s="248">
        <f>'４・５ページ'!Y13</f>
        <v>74</v>
      </c>
      <c r="O98" s="248">
        <f>'４・５ページ'!AA13</f>
        <v>111</v>
      </c>
    </row>
    <row r="99" spans="1:19" x14ac:dyDescent="0.15">
      <c r="B99" t="s">
        <v>270</v>
      </c>
      <c r="D99" s="248">
        <f>'４・５ページ'!E55+'４・５ページ'!E56+'４・５ページ'!E57+'４・５ページ'!E58+'４・５ページ'!E59+'４・５ページ'!E60+'４・５ページ'!E61+'４・５ページ'!E62</f>
        <v>5</v>
      </c>
      <c r="E99" s="248">
        <f>'４・５ページ'!G55+'４・５ページ'!G56+'４・５ページ'!G57+'４・５ページ'!G58+'４・５ページ'!G59+'４・５ページ'!G60+'４・５ページ'!G61+'４・５ページ'!G62</f>
        <v>3</v>
      </c>
      <c r="F99" s="248">
        <f>'４・５ページ'!I55+'４・５ページ'!I56+'４・５ページ'!I57+'４・５ページ'!I58+'４・５ページ'!I59+'４・５ページ'!I60+'４・５ページ'!I61+'４・５ページ'!I62</f>
        <v>3</v>
      </c>
      <c r="G99" s="248">
        <f>'４・５ページ'!K55+'４・５ページ'!K56+'４・５ページ'!K57+'４・５ページ'!K58+'４・５ページ'!K59+'４・５ページ'!K60+'４・５ページ'!K61+'４・５ページ'!K62</f>
        <v>7</v>
      </c>
      <c r="H99" s="248">
        <f>'４・５ページ'!M55+'４・５ページ'!M56+'４・５ページ'!M57+'４・５ページ'!M58+'４・５ページ'!M59+'４・５ページ'!M60+'４・５ページ'!M61+'４・５ページ'!M62</f>
        <v>2</v>
      </c>
      <c r="I99" s="248">
        <f>'４・５ページ'!O55+'４・５ページ'!O56+'４・５ページ'!O57+'４・５ページ'!O58+'４・５ページ'!O59+'４・５ページ'!O60+'４・５ページ'!O61+'４・５ページ'!O62</f>
        <v>4</v>
      </c>
      <c r="J99" s="248">
        <f>'４・５ページ'!Q55+'４・５ページ'!Q56+'４・５ページ'!Q57+'４・５ページ'!Q58+'４・５ページ'!Q59+'４・５ページ'!Q60+'４・５ページ'!Q61+'４・５ページ'!Q62</f>
        <v>4</v>
      </c>
      <c r="K99" s="248">
        <f>'４・５ページ'!S55+'４・５ページ'!S56+'４・５ページ'!S57+'４・５ページ'!S58+'４・５ページ'!S59+'４・５ページ'!S60+'４・５ページ'!S61+'４・５ページ'!S62</f>
        <v>2</v>
      </c>
      <c r="L99" s="248">
        <f>'４・５ページ'!U55+'４・５ページ'!U56+'４・５ページ'!U57+'４・５ページ'!U58+'４・５ページ'!U59+'４・５ページ'!U60+'４・５ページ'!U61+'４・５ページ'!U62</f>
        <v>3</v>
      </c>
      <c r="M99" s="248">
        <f>'４・５ページ'!W55+'４・５ページ'!W56+'４・５ページ'!W57+'４・５ページ'!W58+'４・５ページ'!W59+'４・５ページ'!W60+'４・５ページ'!W61+'４・５ページ'!W62</f>
        <v>6</v>
      </c>
      <c r="N99" s="248">
        <f>'４・５ページ'!Y55+'４・５ページ'!Y56+'４・５ページ'!Y57+'４・５ページ'!Y58+'４・５ページ'!Y59+'４・５ページ'!Y60+'４・５ページ'!Y61+'４・５ページ'!Y62</f>
        <v>4</v>
      </c>
      <c r="O99" s="248">
        <f>'４・５ページ'!AA55+'４・５ページ'!AA56+'４・５ページ'!AA57+'４・５ページ'!AA58+'４・５ページ'!AA59+'４・５ページ'!AA60+'４・５ページ'!AA61+'４・５ページ'!AA62</f>
        <v>42</v>
      </c>
    </row>
    <row r="100" spans="1:19" x14ac:dyDescent="0.15">
      <c r="B100" t="s">
        <v>271</v>
      </c>
      <c r="D100" s="248">
        <f>'４・５ページ'!E63+'４・５ページ'!E64</f>
        <v>12</v>
      </c>
      <c r="E100" s="248">
        <f>'４・５ページ'!G63+'４・５ページ'!G64</f>
        <v>11</v>
      </c>
      <c r="F100" s="248">
        <f>'４・５ページ'!I63+'４・５ページ'!I64</f>
        <v>23</v>
      </c>
      <c r="G100" s="248">
        <f>'４・５ページ'!K63+'４・５ページ'!K64</f>
        <v>28</v>
      </c>
      <c r="H100" s="248">
        <f>'４・５ページ'!M63+'４・５ページ'!M64</f>
        <v>35</v>
      </c>
      <c r="I100" s="248">
        <f>'４・５ページ'!O63+'４・５ページ'!O64</f>
        <v>34</v>
      </c>
      <c r="J100" s="248">
        <f>'４・５ページ'!Q63+'４・５ページ'!Q64</f>
        <v>39</v>
      </c>
      <c r="K100" s="248">
        <f>'４・５ページ'!S63+'４・５ページ'!S64</f>
        <v>17</v>
      </c>
      <c r="L100" s="248">
        <f>'４・５ページ'!U63+'４・５ページ'!U64</f>
        <v>14</v>
      </c>
      <c r="M100" s="248">
        <f>'４・５ページ'!W63+'４・５ページ'!W64</f>
        <v>20</v>
      </c>
      <c r="N100" s="248">
        <f>'４・５ページ'!Y63+'４・５ページ'!Y64</f>
        <v>19</v>
      </c>
      <c r="O100" s="248">
        <f>'４・５ページ'!AA63+'４・５ページ'!AA64</f>
        <v>6</v>
      </c>
    </row>
    <row r="101" spans="1:19" x14ac:dyDescent="0.15">
      <c r="A101" s="257" t="s">
        <v>248</v>
      </c>
      <c r="B101" s="258"/>
      <c r="C101" s="258"/>
      <c r="D101" s="259">
        <f t="shared" ref="D101:N101" si="5">SUM(D97:D100)</f>
        <v>77</v>
      </c>
      <c r="E101" s="259">
        <f t="shared" si="5"/>
        <v>116</v>
      </c>
      <c r="F101" s="259">
        <f t="shared" si="5"/>
        <v>196</v>
      </c>
      <c r="G101" s="259">
        <f t="shared" si="5"/>
        <v>209</v>
      </c>
      <c r="H101" s="259">
        <f t="shared" si="5"/>
        <v>151</v>
      </c>
      <c r="I101" s="285">
        <f>SUM(I97:I100)</f>
        <v>189</v>
      </c>
      <c r="J101" s="259">
        <f>SUM(J97:J100)</f>
        <v>344</v>
      </c>
      <c r="K101" s="259">
        <f t="shared" si="5"/>
        <v>112</v>
      </c>
      <c r="L101" s="259">
        <f t="shared" si="5"/>
        <v>113</v>
      </c>
      <c r="M101" s="259">
        <f>SUM(M97:M100)</f>
        <v>237</v>
      </c>
      <c r="N101" s="259">
        <f t="shared" si="5"/>
        <v>149</v>
      </c>
      <c r="O101" s="260">
        <f>SUM(O97:O100)</f>
        <v>199</v>
      </c>
    </row>
    <row r="102" spans="1:19" x14ac:dyDescent="0.15">
      <c r="A102" s="257" t="s">
        <v>272</v>
      </c>
      <c r="B102" s="258" t="s">
        <v>5</v>
      </c>
      <c r="C102" s="258"/>
      <c r="D102" s="259">
        <f>'４・５ページ'!E6</f>
        <v>272</v>
      </c>
      <c r="E102" s="259">
        <f>'４・５ページ'!G6</f>
        <v>578</v>
      </c>
      <c r="F102" s="259">
        <f>'４・５ページ'!I6</f>
        <v>370</v>
      </c>
      <c r="G102" s="259">
        <f>'４・５ページ'!K6</f>
        <v>180</v>
      </c>
      <c r="H102" s="259">
        <f>'４・５ページ'!M6</f>
        <v>302</v>
      </c>
      <c r="I102" s="285">
        <f>'４・５ページ'!O6</f>
        <v>403</v>
      </c>
      <c r="J102" s="259">
        <f>'４・５ページ'!Q6</f>
        <v>376</v>
      </c>
      <c r="K102" s="259">
        <f>'４・５ページ'!S6</f>
        <v>257</v>
      </c>
      <c r="L102" s="259">
        <f>'４・５ページ'!U6</f>
        <v>207</v>
      </c>
      <c r="M102" s="259">
        <f>'４・５ページ'!W6</f>
        <v>332</v>
      </c>
      <c r="N102" s="259">
        <f>'４・５ページ'!Y6</f>
        <v>359</v>
      </c>
      <c r="O102" s="260">
        <f>'４・５ページ'!AA6</f>
        <v>297</v>
      </c>
    </row>
    <row r="103" spans="1:19" x14ac:dyDescent="0.15">
      <c r="D103" s="248">
        <f>D77+D84+D88+D92+D95+D96+D101+D102</f>
        <v>1014</v>
      </c>
      <c r="E103" s="248">
        <f>E77+E84+E88+E92+E95+E96+E101+E102</f>
        <v>1631</v>
      </c>
      <c r="F103" s="248">
        <f>F77+F84+F88+F92+F95+F96+F101+F102</f>
        <v>1203</v>
      </c>
      <c r="G103" s="248">
        <f t="shared" ref="G103:O103" si="6">G77+G84+G88+G92+G95+G96+G101+G102</f>
        <v>927</v>
      </c>
      <c r="H103" s="248">
        <f>H77+H84+H88+H92+H95+H96+H101+H102</f>
        <v>1148</v>
      </c>
      <c r="I103" s="248">
        <f t="shared" si="6"/>
        <v>1477</v>
      </c>
      <c r="J103" s="248">
        <f t="shared" si="6"/>
        <v>1647</v>
      </c>
      <c r="K103" s="248">
        <f t="shared" si="6"/>
        <v>1100</v>
      </c>
      <c r="L103" s="248">
        <f t="shared" si="6"/>
        <v>1050</v>
      </c>
      <c r="M103" s="248">
        <f>M77+M84+M88+M92+M95+M96+M101+M102</f>
        <v>1178</v>
      </c>
      <c r="N103" s="248">
        <f t="shared" si="6"/>
        <v>1342</v>
      </c>
      <c r="O103" s="248">
        <f t="shared" si="6"/>
        <v>1448</v>
      </c>
    </row>
    <row r="110" spans="1:19" x14ac:dyDescent="0.15">
      <c r="C110" t="s">
        <v>273</v>
      </c>
      <c r="D110" t="s">
        <v>241</v>
      </c>
      <c r="E110" t="s">
        <v>249</v>
      </c>
      <c r="F110" t="s">
        <v>255</v>
      </c>
      <c r="G110" t="s">
        <v>259</v>
      </c>
      <c r="H110" t="s">
        <v>262</v>
      </c>
      <c r="I110" t="s">
        <v>265</v>
      </c>
      <c r="J110" t="s">
        <v>267</v>
      </c>
      <c r="K110" t="s">
        <v>274</v>
      </c>
      <c r="O110" t="s">
        <v>273</v>
      </c>
      <c r="P110" t="s">
        <v>76</v>
      </c>
      <c r="Q110" t="s">
        <v>78</v>
      </c>
      <c r="R110" t="s">
        <v>79</v>
      </c>
      <c r="S110" t="s">
        <v>80</v>
      </c>
    </row>
    <row r="111" spans="1:19" x14ac:dyDescent="0.15">
      <c r="A111" t="s">
        <v>277</v>
      </c>
      <c r="B111" t="s">
        <v>275</v>
      </c>
      <c r="C111" s="336">
        <v>825</v>
      </c>
      <c r="D111" s="336">
        <v>170</v>
      </c>
      <c r="E111" s="336">
        <v>227</v>
      </c>
      <c r="F111" s="336">
        <v>49</v>
      </c>
      <c r="G111" s="336">
        <v>115</v>
      </c>
      <c r="H111" s="336">
        <v>38</v>
      </c>
      <c r="I111" s="336">
        <v>11</v>
      </c>
      <c r="J111" s="336">
        <v>62</v>
      </c>
      <c r="K111" s="336">
        <v>153</v>
      </c>
      <c r="M111" t="s">
        <v>277</v>
      </c>
      <c r="N111" t="s">
        <v>275</v>
      </c>
      <c r="O111" s="336">
        <v>825</v>
      </c>
      <c r="P111" s="336">
        <v>472</v>
      </c>
      <c r="Q111" s="336">
        <v>331</v>
      </c>
      <c r="R111" s="336">
        <v>1</v>
      </c>
      <c r="S111" s="336">
        <v>21</v>
      </c>
    </row>
    <row r="112" spans="1:19" x14ac:dyDescent="0.15">
      <c r="B112" t="s">
        <v>18</v>
      </c>
      <c r="C112" s="336">
        <v>896</v>
      </c>
      <c r="D112" s="336">
        <v>164</v>
      </c>
      <c r="E112" s="336">
        <v>253</v>
      </c>
      <c r="F112" s="336">
        <v>84</v>
      </c>
      <c r="G112" s="336">
        <v>72</v>
      </c>
      <c r="H112" s="336">
        <v>18</v>
      </c>
      <c r="I112" s="336">
        <v>4</v>
      </c>
      <c r="J112" s="336">
        <v>71</v>
      </c>
      <c r="K112" s="336">
        <v>230</v>
      </c>
      <c r="N112" t="s">
        <v>18</v>
      </c>
      <c r="O112" s="336">
        <v>896</v>
      </c>
      <c r="P112" s="336">
        <v>498</v>
      </c>
      <c r="Q112" s="336">
        <v>259</v>
      </c>
      <c r="R112" s="336">
        <v>48</v>
      </c>
      <c r="S112" s="336">
        <v>91</v>
      </c>
    </row>
    <row r="113" spans="1:19" x14ac:dyDescent="0.15">
      <c r="B113" t="s">
        <v>19</v>
      </c>
      <c r="C113" s="336">
        <v>1000</v>
      </c>
      <c r="D113" s="336">
        <v>314</v>
      </c>
      <c r="E113" s="336">
        <v>155</v>
      </c>
      <c r="F113" s="336">
        <v>55</v>
      </c>
      <c r="G113" s="336">
        <v>133</v>
      </c>
      <c r="H113" s="336">
        <v>19</v>
      </c>
      <c r="I113" s="336">
        <v>7</v>
      </c>
      <c r="J113" s="336">
        <v>103</v>
      </c>
      <c r="K113" s="336">
        <v>214</v>
      </c>
      <c r="N113" t="s">
        <v>19</v>
      </c>
      <c r="O113" s="336">
        <v>1000</v>
      </c>
      <c r="P113" s="336">
        <v>577</v>
      </c>
      <c r="Q113" s="336">
        <v>375</v>
      </c>
      <c r="R113" s="336">
        <v>20</v>
      </c>
      <c r="S113" s="336">
        <v>28</v>
      </c>
    </row>
    <row r="114" spans="1:19" x14ac:dyDescent="0.15">
      <c r="B114" t="s">
        <v>20</v>
      </c>
      <c r="C114" s="336">
        <v>1034</v>
      </c>
      <c r="D114" s="336">
        <v>261</v>
      </c>
      <c r="E114" s="336">
        <v>301</v>
      </c>
      <c r="F114" s="336">
        <v>64</v>
      </c>
      <c r="G114" s="336">
        <v>104</v>
      </c>
      <c r="H114" s="336">
        <v>15</v>
      </c>
      <c r="I114" s="336">
        <v>8</v>
      </c>
      <c r="J114" s="336">
        <v>83</v>
      </c>
      <c r="K114" s="336">
        <v>198</v>
      </c>
      <c r="N114" t="s">
        <v>20</v>
      </c>
      <c r="O114" s="336">
        <v>1034</v>
      </c>
      <c r="P114" s="336">
        <v>668</v>
      </c>
      <c r="Q114" s="336">
        <v>273</v>
      </c>
      <c r="R114" s="336">
        <v>0</v>
      </c>
      <c r="S114" s="336">
        <v>93</v>
      </c>
    </row>
    <row r="115" spans="1:19" x14ac:dyDescent="0.15">
      <c r="B115" t="s">
        <v>21</v>
      </c>
      <c r="C115" s="336">
        <v>692</v>
      </c>
      <c r="D115" s="336">
        <v>187</v>
      </c>
      <c r="E115" s="336">
        <v>215</v>
      </c>
      <c r="F115" s="336">
        <v>79</v>
      </c>
      <c r="G115" s="336">
        <v>58</v>
      </c>
      <c r="H115" s="336">
        <v>15</v>
      </c>
      <c r="I115" s="336">
        <v>13</v>
      </c>
      <c r="J115" s="336">
        <v>38</v>
      </c>
      <c r="K115" s="336">
        <v>87</v>
      </c>
      <c r="N115" t="s">
        <v>21</v>
      </c>
      <c r="O115" s="336">
        <v>692</v>
      </c>
      <c r="P115" s="336">
        <v>465</v>
      </c>
      <c r="Q115" s="336">
        <v>119</v>
      </c>
      <c r="R115" s="336">
        <v>0</v>
      </c>
      <c r="S115" s="336">
        <v>108</v>
      </c>
    </row>
    <row r="116" spans="1:19" x14ac:dyDescent="0.15">
      <c r="B116" t="s">
        <v>22</v>
      </c>
      <c r="C116" s="336">
        <v>1462</v>
      </c>
      <c r="D116" s="336">
        <v>255</v>
      </c>
      <c r="E116" s="336">
        <v>625</v>
      </c>
      <c r="F116" s="336">
        <v>92</v>
      </c>
      <c r="G116" s="336">
        <v>81</v>
      </c>
      <c r="H116" s="336">
        <v>33</v>
      </c>
      <c r="I116" s="336">
        <v>2</v>
      </c>
      <c r="J116" s="336">
        <v>195</v>
      </c>
      <c r="K116" s="336">
        <v>179</v>
      </c>
      <c r="N116" t="s">
        <v>22</v>
      </c>
      <c r="O116" s="336">
        <v>1462</v>
      </c>
      <c r="P116" s="336">
        <v>723</v>
      </c>
      <c r="Q116" s="336">
        <v>505</v>
      </c>
      <c r="R116" s="336">
        <v>2</v>
      </c>
      <c r="S116" s="336">
        <v>232</v>
      </c>
    </row>
    <row r="117" spans="1:19" x14ac:dyDescent="0.15">
      <c r="B117" t="s">
        <v>23</v>
      </c>
      <c r="C117" s="336">
        <v>1048</v>
      </c>
      <c r="D117" s="336">
        <v>258</v>
      </c>
      <c r="E117" s="336">
        <v>391</v>
      </c>
      <c r="F117" s="336">
        <v>49</v>
      </c>
      <c r="G117" s="336">
        <v>57</v>
      </c>
      <c r="H117" s="336">
        <v>17</v>
      </c>
      <c r="I117" s="336">
        <v>3</v>
      </c>
      <c r="J117" s="336">
        <v>95</v>
      </c>
      <c r="K117" s="336">
        <v>178</v>
      </c>
      <c r="N117" t="s">
        <v>23</v>
      </c>
      <c r="O117" s="336">
        <v>1048</v>
      </c>
      <c r="P117" s="336">
        <v>526</v>
      </c>
      <c r="Q117" s="336">
        <v>490</v>
      </c>
      <c r="R117" s="336">
        <v>13</v>
      </c>
      <c r="S117" s="336">
        <v>19</v>
      </c>
    </row>
    <row r="118" spans="1:19" x14ac:dyDescent="0.15">
      <c r="B118" t="s">
        <v>24</v>
      </c>
      <c r="C118" s="336">
        <v>946</v>
      </c>
      <c r="D118" s="336">
        <v>234</v>
      </c>
      <c r="E118" s="336">
        <v>281</v>
      </c>
      <c r="F118" s="336">
        <v>119</v>
      </c>
      <c r="G118" s="336">
        <v>58</v>
      </c>
      <c r="H118" s="336">
        <v>11</v>
      </c>
      <c r="I118" s="336">
        <v>3</v>
      </c>
      <c r="J118" s="336">
        <v>126</v>
      </c>
      <c r="K118" s="336">
        <v>114</v>
      </c>
      <c r="N118" t="s">
        <v>24</v>
      </c>
      <c r="O118" s="336">
        <v>946</v>
      </c>
      <c r="P118" s="336">
        <v>501</v>
      </c>
      <c r="Q118" s="336">
        <v>408</v>
      </c>
      <c r="R118" s="336">
        <v>3</v>
      </c>
      <c r="S118" s="336">
        <v>34</v>
      </c>
    </row>
    <row r="119" spans="1:19" x14ac:dyDescent="0.15">
      <c r="B119" t="s">
        <v>25</v>
      </c>
      <c r="C119" s="336">
        <v>1155</v>
      </c>
      <c r="D119" s="336">
        <v>290</v>
      </c>
      <c r="E119" s="336">
        <v>483</v>
      </c>
      <c r="F119" s="336">
        <v>69</v>
      </c>
      <c r="G119" s="336">
        <v>92</v>
      </c>
      <c r="H119" s="336">
        <v>24</v>
      </c>
      <c r="I119" s="336">
        <v>8</v>
      </c>
      <c r="J119" s="336">
        <v>103</v>
      </c>
      <c r="K119" s="336">
        <v>86</v>
      </c>
      <c r="N119" t="s">
        <v>25</v>
      </c>
      <c r="O119" s="336">
        <v>1155</v>
      </c>
      <c r="P119" s="336">
        <v>497</v>
      </c>
      <c r="Q119" s="336">
        <v>594</v>
      </c>
      <c r="R119" s="336">
        <v>0</v>
      </c>
      <c r="S119" s="336">
        <v>64</v>
      </c>
    </row>
    <row r="120" spans="1:19" x14ac:dyDescent="0.15">
      <c r="B120" t="s">
        <v>14</v>
      </c>
      <c r="C120" s="336">
        <v>733</v>
      </c>
      <c r="D120" s="336">
        <v>131</v>
      </c>
      <c r="E120" s="336">
        <v>241</v>
      </c>
      <c r="F120" s="336">
        <v>108</v>
      </c>
      <c r="G120" s="336">
        <v>43</v>
      </c>
      <c r="H120" s="336">
        <v>12</v>
      </c>
      <c r="I120" s="336">
        <v>0</v>
      </c>
      <c r="J120" s="336">
        <v>57</v>
      </c>
      <c r="K120" s="336">
        <v>141</v>
      </c>
      <c r="N120" t="s">
        <v>14</v>
      </c>
      <c r="O120" s="336">
        <v>733</v>
      </c>
      <c r="P120" s="336">
        <v>291</v>
      </c>
      <c r="Q120" s="336">
        <v>398</v>
      </c>
      <c r="R120" s="336">
        <v>1</v>
      </c>
      <c r="S120" s="336">
        <v>43</v>
      </c>
    </row>
    <row r="121" spans="1:19" x14ac:dyDescent="0.15">
      <c r="B121" t="s">
        <v>15</v>
      </c>
      <c r="C121" s="336">
        <v>783</v>
      </c>
      <c r="D121" s="336">
        <v>160</v>
      </c>
      <c r="E121" s="336">
        <v>279</v>
      </c>
      <c r="F121" s="336">
        <v>47</v>
      </c>
      <c r="G121" s="336">
        <v>69</v>
      </c>
      <c r="H121" s="336">
        <v>15</v>
      </c>
      <c r="I121" s="336">
        <v>2</v>
      </c>
      <c r="J121" s="336">
        <v>43</v>
      </c>
      <c r="K121" s="336">
        <v>168</v>
      </c>
      <c r="N121" t="s">
        <v>15</v>
      </c>
      <c r="O121" s="336">
        <v>783</v>
      </c>
      <c r="P121" s="336">
        <v>399</v>
      </c>
      <c r="Q121" s="336">
        <v>265</v>
      </c>
      <c r="R121" s="336">
        <v>40</v>
      </c>
      <c r="S121" s="336">
        <v>79</v>
      </c>
    </row>
    <row r="122" spans="1:19" x14ac:dyDescent="0.15">
      <c r="B122" t="s">
        <v>16</v>
      </c>
      <c r="C122" s="336">
        <v>759</v>
      </c>
      <c r="D122" s="336">
        <v>146</v>
      </c>
      <c r="E122" s="336">
        <v>267</v>
      </c>
      <c r="F122" s="336">
        <v>80</v>
      </c>
      <c r="G122" s="336">
        <v>50</v>
      </c>
      <c r="H122" s="336">
        <v>12</v>
      </c>
      <c r="I122" s="336">
        <v>1</v>
      </c>
      <c r="J122" s="336">
        <v>88</v>
      </c>
      <c r="K122" s="336">
        <v>115</v>
      </c>
      <c r="N122" t="s">
        <v>16</v>
      </c>
      <c r="O122" s="336">
        <v>759</v>
      </c>
      <c r="P122" s="336">
        <v>393</v>
      </c>
      <c r="Q122" s="336">
        <v>222</v>
      </c>
      <c r="R122" s="336">
        <v>0</v>
      </c>
      <c r="S122" s="336">
        <v>144</v>
      </c>
    </row>
    <row r="123" spans="1:19" x14ac:dyDescent="0.15">
      <c r="B123" t="s">
        <v>17</v>
      </c>
      <c r="C123" s="336">
        <v>744</v>
      </c>
      <c r="D123" s="336">
        <v>179</v>
      </c>
      <c r="E123" s="336">
        <v>224</v>
      </c>
      <c r="F123" s="336">
        <v>53</v>
      </c>
      <c r="G123" s="336">
        <v>47</v>
      </c>
      <c r="H123" s="336">
        <v>12</v>
      </c>
      <c r="I123" s="336">
        <v>3</v>
      </c>
      <c r="J123" s="336">
        <v>67</v>
      </c>
      <c r="K123" s="336">
        <v>159</v>
      </c>
      <c r="N123" t="s">
        <v>17</v>
      </c>
      <c r="O123" s="336">
        <v>744</v>
      </c>
      <c r="P123" s="336">
        <v>427</v>
      </c>
      <c r="Q123" s="336">
        <v>267</v>
      </c>
      <c r="R123" s="336">
        <v>1</v>
      </c>
      <c r="S123" s="336">
        <v>49</v>
      </c>
    </row>
    <row r="124" spans="1:19" x14ac:dyDescent="0.15">
      <c r="B124" t="s">
        <v>18</v>
      </c>
      <c r="C124" s="336">
        <v>770</v>
      </c>
      <c r="D124" s="336">
        <v>175</v>
      </c>
      <c r="E124" s="336">
        <v>156</v>
      </c>
      <c r="F124" s="336">
        <v>70</v>
      </c>
      <c r="G124" s="336">
        <v>115</v>
      </c>
      <c r="H124" s="336">
        <v>26</v>
      </c>
      <c r="I124" s="336">
        <v>5</v>
      </c>
      <c r="J124" s="336">
        <v>77</v>
      </c>
      <c r="K124" s="336">
        <v>146</v>
      </c>
      <c r="N124" t="s">
        <v>18</v>
      </c>
      <c r="O124" s="336">
        <v>770</v>
      </c>
      <c r="P124" s="336">
        <v>380</v>
      </c>
      <c r="Q124" s="336">
        <v>350</v>
      </c>
      <c r="R124" s="336">
        <v>0</v>
      </c>
      <c r="S124" s="336">
        <v>40</v>
      </c>
    </row>
    <row r="125" spans="1:19" x14ac:dyDescent="0.15">
      <c r="B125" t="s">
        <v>19</v>
      </c>
      <c r="C125" s="336">
        <v>921</v>
      </c>
      <c r="D125" s="336">
        <v>240</v>
      </c>
      <c r="E125" s="336">
        <v>347</v>
      </c>
      <c r="F125" s="336">
        <v>49</v>
      </c>
      <c r="G125" s="336">
        <v>60</v>
      </c>
      <c r="H125" s="336">
        <v>19</v>
      </c>
      <c r="I125" s="336">
        <v>7</v>
      </c>
      <c r="J125" s="336">
        <v>72</v>
      </c>
      <c r="K125" s="336">
        <v>127</v>
      </c>
      <c r="N125" t="s">
        <v>19</v>
      </c>
      <c r="O125" s="336">
        <v>921</v>
      </c>
      <c r="P125" s="336">
        <v>608</v>
      </c>
      <c r="Q125" s="336">
        <v>272</v>
      </c>
      <c r="R125" s="336">
        <v>0</v>
      </c>
      <c r="S125" s="336">
        <v>41</v>
      </c>
    </row>
    <row r="126" spans="1:19" x14ac:dyDescent="0.15">
      <c r="A126" t="s">
        <v>311</v>
      </c>
      <c r="B126" t="s">
        <v>20</v>
      </c>
      <c r="C126" s="336">
        <v>872</v>
      </c>
      <c r="D126" s="336">
        <v>166</v>
      </c>
      <c r="E126" s="336">
        <v>337</v>
      </c>
      <c r="F126" s="336">
        <v>41</v>
      </c>
      <c r="G126" s="336">
        <v>100</v>
      </c>
      <c r="H126" s="336">
        <v>30</v>
      </c>
      <c r="I126" s="336">
        <v>3</v>
      </c>
      <c r="J126" s="336">
        <v>75</v>
      </c>
      <c r="K126" s="336">
        <v>120</v>
      </c>
      <c r="N126" t="s">
        <v>20</v>
      </c>
      <c r="O126" s="336">
        <v>872</v>
      </c>
      <c r="P126" s="336">
        <v>534</v>
      </c>
      <c r="Q126" s="336">
        <v>303</v>
      </c>
      <c r="R126" s="336">
        <v>5</v>
      </c>
      <c r="S126" s="336">
        <v>30</v>
      </c>
    </row>
    <row r="127" spans="1:19" x14ac:dyDescent="0.15">
      <c r="B127" t="s">
        <v>21</v>
      </c>
      <c r="C127" s="336">
        <v>804</v>
      </c>
      <c r="D127" s="336">
        <v>181</v>
      </c>
      <c r="E127" s="336">
        <v>220</v>
      </c>
      <c r="F127" s="336">
        <v>91</v>
      </c>
      <c r="G127" s="336">
        <v>62</v>
      </c>
      <c r="H127" s="336">
        <v>11</v>
      </c>
      <c r="I127" s="336">
        <v>2</v>
      </c>
      <c r="J127" s="336">
        <v>67</v>
      </c>
      <c r="K127" s="336">
        <v>170</v>
      </c>
      <c r="N127" t="s">
        <v>21</v>
      </c>
      <c r="O127" s="336">
        <v>804</v>
      </c>
      <c r="P127" s="336">
        <v>472</v>
      </c>
      <c r="Q127" s="336">
        <v>285</v>
      </c>
      <c r="R127" s="336">
        <v>0</v>
      </c>
      <c r="S127" s="336">
        <v>47</v>
      </c>
    </row>
    <row r="128" spans="1:19" x14ac:dyDescent="0.15">
      <c r="B128" t="s">
        <v>22</v>
      </c>
      <c r="C128" s="336">
        <v>742</v>
      </c>
      <c r="D128" s="336">
        <v>170</v>
      </c>
      <c r="E128" s="336">
        <v>206</v>
      </c>
      <c r="F128" s="336">
        <v>43</v>
      </c>
      <c r="G128" s="336">
        <v>49</v>
      </c>
      <c r="H128" s="336">
        <v>16</v>
      </c>
      <c r="I128" s="336">
        <v>2</v>
      </c>
      <c r="J128" s="336">
        <v>103</v>
      </c>
      <c r="K128" s="336">
        <v>153</v>
      </c>
      <c r="N128" t="s">
        <v>22</v>
      </c>
      <c r="O128" s="336">
        <v>742</v>
      </c>
      <c r="P128" s="336">
        <v>405</v>
      </c>
      <c r="Q128" s="336">
        <v>296</v>
      </c>
      <c r="R128" s="336">
        <v>1</v>
      </c>
      <c r="S128" s="336">
        <v>40</v>
      </c>
    </row>
    <row r="129" spans="1:19" x14ac:dyDescent="0.15">
      <c r="B129" t="s">
        <v>23</v>
      </c>
      <c r="C129" s="336">
        <v>835</v>
      </c>
      <c r="D129" s="336">
        <v>176</v>
      </c>
      <c r="E129" s="336">
        <v>318</v>
      </c>
      <c r="F129" s="336">
        <v>83</v>
      </c>
      <c r="G129" s="336">
        <v>29</v>
      </c>
      <c r="H129" s="336">
        <v>19</v>
      </c>
      <c r="I129" s="336">
        <v>3</v>
      </c>
      <c r="J129" s="336">
        <v>84</v>
      </c>
      <c r="K129" s="336">
        <v>123</v>
      </c>
      <c r="N129" t="s">
        <v>23</v>
      </c>
      <c r="O129" s="336">
        <v>835</v>
      </c>
      <c r="P129" s="336">
        <v>442</v>
      </c>
      <c r="Q129" s="336">
        <v>333</v>
      </c>
      <c r="R129" s="336">
        <v>0</v>
      </c>
      <c r="S129" s="336">
        <v>60</v>
      </c>
    </row>
    <row r="130" spans="1:19" x14ac:dyDescent="0.15">
      <c r="B130" t="s">
        <v>24</v>
      </c>
      <c r="C130" s="336">
        <v>837</v>
      </c>
      <c r="D130" s="336">
        <v>232</v>
      </c>
      <c r="E130" s="336">
        <v>275</v>
      </c>
      <c r="F130" s="336">
        <v>53</v>
      </c>
      <c r="G130" s="336">
        <v>90</v>
      </c>
      <c r="H130" s="336">
        <v>9</v>
      </c>
      <c r="I130" s="336">
        <v>6</v>
      </c>
      <c r="J130" s="336">
        <v>68</v>
      </c>
      <c r="K130" s="336">
        <v>104</v>
      </c>
      <c r="N130" t="s">
        <v>24</v>
      </c>
      <c r="O130" s="336">
        <v>837</v>
      </c>
      <c r="P130" s="336">
        <v>460</v>
      </c>
      <c r="Q130" s="336">
        <v>310</v>
      </c>
      <c r="R130" s="336">
        <v>1</v>
      </c>
      <c r="S130" s="336">
        <v>66</v>
      </c>
    </row>
    <row r="131" spans="1:19" x14ac:dyDescent="0.15">
      <c r="B131" t="s">
        <v>25</v>
      </c>
      <c r="C131" s="336">
        <v>857</v>
      </c>
      <c r="D131" s="336">
        <v>220</v>
      </c>
      <c r="E131" s="336">
        <v>245</v>
      </c>
      <c r="F131" s="336">
        <v>77</v>
      </c>
      <c r="G131" s="336">
        <v>28</v>
      </c>
      <c r="H131" s="336">
        <v>26</v>
      </c>
      <c r="I131" s="336">
        <v>0</v>
      </c>
      <c r="J131" s="336">
        <v>93</v>
      </c>
      <c r="K131" s="336">
        <v>168</v>
      </c>
      <c r="N131" t="s">
        <v>25</v>
      </c>
      <c r="O131" s="336">
        <v>857</v>
      </c>
      <c r="P131" s="336">
        <v>404</v>
      </c>
      <c r="Q131" s="336">
        <v>390</v>
      </c>
      <c r="R131" s="336">
        <v>9</v>
      </c>
      <c r="S131" s="336">
        <v>54</v>
      </c>
    </row>
    <row r="132" spans="1:19" x14ac:dyDescent="0.15">
      <c r="A132" t="s">
        <v>312</v>
      </c>
      <c r="B132" t="s">
        <v>14</v>
      </c>
      <c r="C132" s="336">
        <v>727</v>
      </c>
      <c r="D132" s="336">
        <v>181</v>
      </c>
      <c r="E132" s="336">
        <v>228</v>
      </c>
      <c r="F132" s="336">
        <v>20</v>
      </c>
      <c r="G132" s="336">
        <v>61</v>
      </c>
      <c r="H132" s="336">
        <v>6</v>
      </c>
      <c r="I132" s="336">
        <v>1</v>
      </c>
      <c r="J132" s="336">
        <v>73</v>
      </c>
      <c r="K132" s="336">
        <v>157</v>
      </c>
      <c r="M132" t="s">
        <v>313</v>
      </c>
      <c r="N132" t="s">
        <v>14</v>
      </c>
      <c r="O132" s="336">
        <v>727</v>
      </c>
      <c r="P132" s="336">
        <v>341</v>
      </c>
      <c r="Q132" s="336">
        <v>347</v>
      </c>
      <c r="R132" s="336">
        <v>0</v>
      </c>
      <c r="S132" s="336">
        <v>39</v>
      </c>
    </row>
    <row r="133" spans="1:19" x14ac:dyDescent="0.15">
      <c r="B133" t="s">
        <v>15</v>
      </c>
      <c r="C133" s="336">
        <v>776</v>
      </c>
      <c r="D133" s="336">
        <v>256</v>
      </c>
      <c r="E133" s="336">
        <v>176</v>
      </c>
      <c r="F133" s="336">
        <v>37</v>
      </c>
      <c r="G133" s="336">
        <v>30</v>
      </c>
      <c r="H133" s="336">
        <v>8</v>
      </c>
      <c r="I133" s="336">
        <v>1</v>
      </c>
      <c r="J133" s="336">
        <v>101</v>
      </c>
      <c r="K133" s="336">
        <v>167</v>
      </c>
      <c r="N133" t="s">
        <v>15</v>
      </c>
      <c r="O133" s="336">
        <v>776</v>
      </c>
      <c r="P133" s="336">
        <v>352</v>
      </c>
      <c r="Q133" s="336">
        <v>288</v>
      </c>
      <c r="R133" s="336">
        <v>88</v>
      </c>
      <c r="S133" s="336">
        <v>48</v>
      </c>
    </row>
    <row r="134" spans="1:19" x14ac:dyDescent="0.15">
      <c r="B134" t="s">
        <v>16</v>
      </c>
      <c r="C134" s="336">
        <v>719</v>
      </c>
      <c r="D134" s="336">
        <v>159</v>
      </c>
      <c r="E134" s="336">
        <v>185</v>
      </c>
      <c r="F134" s="336">
        <v>43</v>
      </c>
      <c r="G134" s="336">
        <v>72</v>
      </c>
      <c r="H134" s="336">
        <v>7</v>
      </c>
      <c r="I134" s="336">
        <v>2</v>
      </c>
      <c r="J134" s="336">
        <v>87</v>
      </c>
      <c r="K134" s="336">
        <v>164</v>
      </c>
      <c r="N134" t="s">
        <v>16</v>
      </c>
      <c r="O134" s="336">
        <v>719</v>
      </c>
      <c r="P134" s="336">
        <v>395</v>
      </c>
      <c r="Q134" s="336">
        <v>256</v>
      </c>
      <c r="R134" s="336">
        <v>13</v>
      </c>
      <c r="S134" s="336">
        <v>55</v>
      </c>
    </row>
    <row r="135" spans="1:19" x14ac:dyDescent="0.15">
      <c r="A135" t="s">
        <v>278</v>
      </c>
      <c r="B135" t="s">
        <v>17</v>
      </c>
      <c r="C135" s="336">
        <v>613</v>
      </c>
      <c r="D135" s="336">
        <v>151</v>
      </c>
      <c r="E135" s="336">
        <v>175</v>
      </c>
      <c r="F135" s="336">
        <v>52</v>
      </c>
      <c r="G135" s="336">
        <v>41</v>
      </c>
      <c r="H135" s="336">
        <v>12</v>
      </c>
      <c r="I135" s="336">
        <v>5</v>
      </c>
      <c r="J135" s="336">
        <v>112</v>
      </c>
      <c r="K135" s="336">
        <v>65</v>
      </c>
      <c r="M135" t="s">
        <v>282</v>
      </c>
      <c r="N135" t="s">
        <v>17</v>
      </c>
      <c r="O135" s="336">
        <v>613</v>
      </c>
      <c r="P135" s="336">
        <v>408</v>
      </c>
      <c r="Q135" s="336">
        <v>180</v>
      </c>
      <c r="R135" s="336">
        <v>0</v>
      </c>
      <c r="S135" s="336">
        <v>25</v>
      </c>
    </row>
    <row r="136" spans="1:19" x14ac:dyDescent="0.15">
      <c r="B136" t="s">
        <v>18</v>
      </c>
      <c r="C136" s="336">
        <v>807</v>
      </c>
      <c r="D136" s="336">
        <v>181</v>
      </c>
      <c r="E136" s="336">
        <v>292</v>
      </c>
      <c r="F136" s="336">
        <v>46</v>
      </c>
      <c r="G136" s="336">
        <v>63</v>
      </c>
      <c r="H136" s="336">
        <v>23</v>
      </c>
      <c r="I136" s="336">
        <v>6</v>
      </c>
      <c r="J136" s="336">
        <v>62</v>
      </c>
      <c r="K136" s="336">
        <v>134</v>
      </c>
      <c r="N136" t="s">
        <v>18</v>
      </c>
      <c r="O136" s="336">
        <v>807</v>
      </c>
      <c r="P136" s="336">
        <v>489</v>
      </c>
      <c r="Q136" s="336">
        <v>191</v>
      </c>
      <c r="R136" s="336">
        <v>2</v>
      </c>
      <c r="S136" s="336">
        <v>125</v>
      </c>
    </row>
    <row r="137" spans="1:19" x14ac:dyDescent="0.15">
      <c r="B137" t="s">
        <v>19</v>
      </c>
      <c r="C137" s="336">
        <v>885</v>
      </c>
      <c r="D137" s="336">
        <v>233</v>
      </c>
      <c r="E137" s="336">
        <v>208</v>
      </c>
      <c r="F137" s="336">
        <v>58</v>
      </c>
      <c r="G137" s="336">
        <v>83</v>
      </c>
      <c r="H137" s="336">
        <v>20</v>
      </c>
      <c r="I137" s="336">
        <v>8</v>
      </c>
      <c r="J137" s="336">
        <v>142</v>
      </c>
      <c r="K137" s="336">
        <v>133</v>
      </c>
      <c r="N137" t="s">
        <v>19</v>
      </c>
      <c r="O137" s="336">
        <v>885</v>
      </c>
      <c r="P137" s="336">
        <v>516</v>
      </c>
      <c r="Q137" s="336">
        <v>334</v>
      </c>
      <c r="R137" s="336">
        <v>1</v>
      </c>
      <c r="S137" s="336">
        <v>34</v>
      </c>
    </row>
    <row r="138" spans="1:19" x14ac:dyDescent="0.15">
      <c r="B138" t="s">
        <v>20</v>
      </c>
      <c r="C138" s="336">
        <v>790</v>
      </c>
      <c r="D138" s="336">
        <v>187</v>
      </c>
      <c r="E138" s="336">
        <v>274</v>
      </c>
      <c r="F138" s="336">
        <v>25</v>
      </c>
      <c r="G138" s="336">
        <v>47</v>
      </c>
      <c r="H138" s="336">
        <v>12</v>
      </c>
      <c r="I138" s="336">
        <v>7</v>
      </c>
      <c r="J138" s="336">
        <v>91</v>
      </c>
      <c r="K138" s="336">
        <v>147</v>
      </c>
      <c r="N138" t="s">
        <v>20</v>
      </c>
      <c r="O138" s="336">
        <v>790</v>
      </c>
      <c r="P138" s="336">
        <v>464</v>
      </c>
      <c r="Q138" s="336">
        <v>272</v>
      </c>
      <c r="R138" s="336">
        <v>1</v>
      </c>
      <c r="S138" s="336">
        <v>53</v>
      </c>
    </row>
    <row r="139" spans="1:19" x14ac:dyDescent="0.15">
      <c r="B139" t="s">
        <v>21</v>
      </c>
      <c r="C139" s="336">
        <v>668</v>
      </c>
      <c r="D139" s="336">
        <v>143</v>
      </c>
      <c r="E139" s="336">
        <v>209</v>
      </c>
      <c r="F139" s="336">
        <v>48</v>
      </c>
      <c r="G139" s="336">
        <v>55</v>
      </c>
      <c r="H139" s="336">
        <v>19</v>
      </c>
      <c r="I139" s="336">
        <v>3</v>
      </c>
      <c r="J139" s="336">
        <v>61</v>
      </c>
      <c r="K139" s="336">
        <v>130</v>
      </c>
      <c r="N139" t="s">
        <v>21</v>
      </c>
      <c r="O139" s="336">
        <v>668</v>
      </c>
      <c r="P139" s="336">
        <v>472</v>
      </c>
      <c r="Q139" s="336">
        <v>158</v>
      </c>
      <c r="R139" s="336">
        <v>1</v>
      </c>
      <c r="S139" s="336">
        <v>37</v>
      </c>
    </row>
    <row r="140" spans="1:19" x14ac:dyDescent="0.15">
      <c r="B140" t="s">
        <v>22</v>
      </c>
      <c r="C140" s="336">
        <v>778</v>
      </c>
      <c r="D140" s="336">
        <v>194</v>
      </c>
      <c r="E140" s="336">
        <v>217</v>
      </c>
      <c r="F140" s="336">
        <v>49</v>
      </c>
      <c r="G140" s="336">
        <v>62</v>
      </c>
      <c r="H140" s="336">
        <v>13</v>
      </c>
      <c r="I140" s="336">
        <v>5</v>
      </c>
      <c r="J140" s="336">
        <v>123</v>
      </c>
      <c r="K140" s="336">
        <v>115</v>
      </c>
      <c r="N140" t="s">
        <v>22</v>
      </c>
      <c r="O140" s="336">
        <v>778</v>
      </c>
      <c r="P140" s="336">
        <v>511</v>
      </c>
      <c r="Q140" s="336">
        <v>237</v>
      </c>
      <c r="R140" s="336">
        <v>2</v>
      </c>
      <c r="S140" s="336">
        <v>28</v>
      </c>
    </row>
    <row r="141" spans="1:19" x14ac:dyDescent="0.15">
      <c r="B141" t="s">
        <v>23</v>
      </c>
      <c r="C141" s="336">
        <v>813</v>
      </c>
      <c r="D141" s="336">
        <v>153</v>
      </c>
      <c r="E141" s="336">
        <v>276</v>
      </c>
      <c r="F141" s="336">
        <v>42</v>
      </c>
      <c r="G141" s="336">
        <v>36</v>
      </c>
      <c r="H141" s="336">
        <v>24</v>
      </c>
      <c r="I141" s="336">
        <v>2</v>
      </c>
      <c r="J141" s="336">
        <v>83</v>
      </c>
      <c r="K141" s="336">
        <v>197</v>
      </c>
      <c r="N141" t="s">
        <v>23</v>
      </c>
      <c r="O141" s="336">
        <v>813</v>
      </c>
      <c r="P141" s="336">
        <v>413</v>
      </c>
      <c r="Q141" s="336">
        <v>282</v>
      </c>
      <c r="R141" s="336">
        <v>0</v>
      </c>
      <c r="S141" s="336">
        <v>118</v>
      </c>
    </row>
    <row r="142" spans="1:19" x14ac:dyDescent="0.15">
      <c r="B142" t="s">
        <v>24</v>
      </c>
      <c r="C142" s="336">
        <v>968</v>
      </c>
      <c r="D142" s="336">
        <v>283</v>
      </c>
      <c r="E142" s="336">
        <v>248</v>
      </c>
      <c r="F142" s="336">
        <v>55</v>
      </c>
      <c r="G142" s="336">
        <v>113</v>
      </c>
      <c r="H142" s="336">
        <v>12</v>
      </c>
      <c r="I142" s="336">
        <v>9</v>
      </c>
      <c r="J142" s="336">
        <v>99</v>
      </c>
      <c r="K142" s="336">
        <v>149</v>
      </c>
      <c r="N142" t="s">
        <v>24</v>
      </c>
      <c r="O142" s="336">
        <v>968</v>
      </c>
      <c r="P142" s="336">
        <v>481</v>
      </c>
      <c r="Q142" s="336">
        <v>369</v>
      </c>
      <c r="R142" s="336">
        <v>2</v>
      </c>
      <c r="S142" s="336">
        <v>116</v>
      </c>
    </row>
    <row r="143" spans="1:19" x14ac:dyDescent="0.15">
      <c r="B143" t="s">
        <v>25</v>
      </c>
      <c r="C143" s="336">
        <v>798</v>
      </c>
      <c r="D143" s="336">
        <v>210</v>
      </c>
      <c r="E143" s="336">
        <v>258</v>
      </c>
      <c r="F143" s="336">
        <v>32</v>
      </c>
      <c r="G143" s="336">
        <v>36</v>
      </c>
      <c r="H143" s="336">
        <v>8</v>
      </c>
      <c r="I143" s="336">
        <v>1</v>
      </c>
      <c r="J143" s="336">
        <v>99</v>
      </c>
      <c r="K143" s="336">
        <v>154</v>
      </c>
      <c r="N143" t="s">
        <v>25</v>
      </c>
      <c r="O143" s="336">
        <v>798</v>
      </c>
      <c r="P143" s="336">
        <v>450</v>
      </c>
      <c r="Q143" s="336">
        <v>297</v>
      </c>
      <c r="R143" s="336">
        <v>2</v>
      </c>
      <c r="S143" s="336">
        <v>49</v>
      </c>
    </row>
    <row r="144" spans="1:19" x14ac:dyDescent="0.15">
      <c r="B144" t="s">
        <v>14</v>
      </c>
      <c r="C144" s="336">
        <v>676</v>
      </c>
      <c r="D144" s="336">
        <v>197</v>
      </c>
      <c r="E144" s="336">
        <v>223</v>
      </c>
      <c r="F144" s="336">
        <v>28</v>
      </c>
      <c r="G144" s="336">
        <v>32</v>
      </c>
      <c r="H144" s="336">
        <v>34</v>
      </c>
      <c r="I144" s="336">
        <v>0</v>
      </c>
      <c r="J144" s="336">
        <v>45</v>
      </c>
      <c r="K144" s="336">
        <v>117</v>
      </c>
      <c r="N144" t="s">
        <v>14</v>
      </c>
      <c r="O144" s="336">
        <v>676</v>
      </c>
      <c r="P144" s="336">
        <v>374</v>
      </c>
      <c r="Q144" s="336">
        <v>254</v>
      </c>
      <c r="R144" s="336">
        <v>1</v>
      </c>
      <c r="S144" s="336">
        <v>47</v>
      </c>
    </row>
    <row r="145" spans="1:19" x14ac:dyDescent="0.15">
      <c r="B145" t="s">
        <v>15</v>
      </c>
      <c r="C145" s="336">
        <v>548</v>
      </c>
      <c r="D145" s="336">
        <v>126</v>
      </c>
      <c r="E145" s="336">
        <v>142</v>
      </c>
      <c r="F145" s="336">
        <v>30</v>
      </c>
      <c r="G145" s="336">
        <v>22</v>
      </c>
      <c r="H145" s="336">
        <v>13</v>
      </c>
      <c r="I145" s="336">
        <v>2</v>
      </c>
      <c r="J145" s="336">
        <v>79</v>
      </c>
      <c r="K145" s="336">
        <v>134</v>
      </c>
      <c r="N145" t="s">
        <v>15</v>
      </c>
      <c r="O145" s="336">
        <v>548</v>
      </c>
      <c r="P145" s="336">
        <v>326</v>
      </c>
      <c r="Q145" s="336">
        <v>168</v>
      </c>
      <c r="R145" s="336">
        <v>0</v>
      </c>
      <c r="S145" s="336">
        <v>54</v>
      </c>
    </row>
    <row r="146" spans="1:19" x14ac:dyDescent="0.15">
      <c r="B146" t="s">
        <v>16</v>
      </c>
      <c r="C146" s="336">
        <v>568</v>
      </c>
      <c r="D146" s="336">
        <v>187</v>
      </c>
      <c r="E146" s="336">
        <v>94</v>
      </c>
      <c r="F146" s="336">
        <v>53</v>
      </c>
      <c r="G146" s="336">
        <v>28</v>
      </c>
      <c r="H146" s="336">
        <v>18</v>
      </c>
      <c r="I146" s="336">
        <v>0</v>
      </c>
      <c r="J146" s="336">
        <v>55</v>
      </c>
      <c r="K146" s="336">
        <v>133</v>
      </c>
      <c r="N146" t="s">
        <v>16</v>
      </c>
      <c r="O146" s="336">
        <v>568</v>
      </c>
      <c r="P146" s="336">
        <v>286</v>
      </c>
      <c r="Q146" s="336">
        <v>256</v>
      </c>
      <c r="R146" s="336">
        <v>0</v>
      </c>
      <c r="S146" s="336">
        <v>26</v>
      </c>
    </row>
    <row r="147" spans="1:19" x14ac:dyDescent="0.15">
      <c r="A147" t="s">
        <v>279</v>
      </c>
      <c r="B147" t="s">
        <v>17</v>
      </c>
      <c r="C147" s="336">
        <v>433</v>
      </c>
      <c r="D147" s="336">
        <v>128</v>
      </c>
      <c r="E147" s="336">
        <v>160</v>
      </c>
      <c r="F147" s="336">
        <v>25</v>
      </c>
      <c r="G147" s="336">
        <v>41</v>
      </c>
      <c r="H147" s="336">
        <v>10</v>
      </c>
      <c r="I147" s="336">
        <v>4</v>
      </c>
      <c r="J147" s="336">
        <v>38</v>
      </c>
      <c r="K147" s="336">
        <v>27</v>
      </c>
      <c r="M147" t="s">
        <v>283</v>
      </c>
      <c r="N147" t="s">
        <v>17</v>
      </c>
      <c r="O147" s="336">
        <v>433</v>
      </c>
      <c r="P147" s="336">
        <v>281</v>
      </c>
      <c r="Q147" s="336">
        <v>116</v>
      </c>
      <c r="R147" s="336">
        <v>1</v>
      </c>
      <c r="S147" s="336">
        <v>35</v>
      </c>
    </row>
    <row r="148" spans="1:19" x14ac:dyDescent="0.15">
      <c r="B148" t="s">
        <v>18</v>
      </c>
      <c r="C148" s="336">
        <v>487</v>
      </c>
      <c r="D148" s="336">
        <v>118</v>
      </c>
      <c r="E148" s="336">
        <v>72</v>
      </c>
      <c r="F148" s="336">
        <v>47</v>
      </c>
      <c r="G148" s="336">
        <v>43</v>
      </c>
      <c r="H148" s="336">
        <v>18</v>
      </c>
      <c r="I148" s="336">
        <v>4</v>
      </c>
      <c r="J148" s="336">
        <v>14</v>
      </c>
      <c r="K148" s="336">
        <v>171</v>
      </c>
      <c r="N148" t="s">
        <v>18</v>
      </c>
      <c r="O148" s="336">
        <v>487</v>
      </c>
      <c r="P148" s="336">
        <v>314</v>
      </c>
      <c r="Q148" s="336">
        <v>129</v>
      </c>
      <c r="R148" s="336">
        <v>1</v>
      </c>
      <c r="S148" s="336">
        <v>43</v>
      </c>
    </row>
    <row r="149" spans="1:19" x14ac:dyDescent="0.15">
      <c r="B149" t="s">
        <v>19</v>
      </c>
      <c r="C149" s="336">
        <v>512</v>
      </c>
      <c r="D149" s="336">
        <v>158</v>
      </c>
      <c r="E149" s="336">
        <v>129</v>
      </c>
      <c r="F149" s="336">
        <v>38</v>
      </c>
      <c r="G149" s="336">
        <v>72</v>
      </c>
      <c r="H149" s="336">
        <v>17</v>
      </c>
      <c r="I149" s="336">
        <v>4</v>
      </c>
      <c r="J149" s="336">
        <v>14</v>
      </c>
      <c r="K149" s="336">
        <v>80</v>
      </c>
      <c r="N149" t="s">
        <v>19</v>
      </c>
      <c r="O149" s="336">
        <v>512</v>
      </c>
      <c r="P149" s="336">
        <v>370</v>
      </c>
      <c r="Q149" s="336">
        <v>96</v>
      </c>
      <c r="R149" s="336">
        <v>0</v>
      </c>
      <c r="S149" s="336">
        <v>46</v>
      </c>
    </row>
    <row r="150" spans="1:19" x14ac:dyDescent="0.15">
      <c r="B150" t="s">
        <v>20</v>
      </c>
      <c r="C150" s="336">
        <v>638</v>
      </c>
      <c r="D150" s="336">
        <v>224</v>
      </c>
      <c r="E150" s="336">
        <v>229</v>
      </c>
      <c r="F150" s="336">
        <v>15</v>
      </c>
      <c r="G150" s="336">
        <v>48</v>
      </c>
      <c r="H150" s="336">
        <v>12</v>
      </c>
      <c r="I150" s="336">
        <v>10</v>
      </c>
      <c r="J150" s="336">
        <v>14</v>
      </c>
      <c r="K150" s="336">
        <v>86</v>
      </c>
      <c r="N150" t="s">
        <v>20</v>
      </c>
      <c r="O150" s="336">
        <v>638</v>
      </c>
      <c r="P150" s="336">
        <v>404</v>
      </c>
      <c r="Q150" s="336">
        <v>206</v>
      </c>
      <c r="R150" s="336">
        <v>2</v>
      </c>
      <c r="S150" s="336">
        <v>26</v>
      </c>
    </row>
    <row r="151" spans="1:19" x14ac:dyDescent="0.15">
      <c r="B151" t="s">
        <v>21</v>
      </c>
      <c r="C151" s="336">
        <v>1064</v>
      </c>
      <c r="D151" s="336">
        <v>283</v>
      </c>
      <c r="E151" s="336">
        <v>329</v>
      </c>
      <c r="F151" s="336">
        <v>144</v>
      </c>
      <c r="G151" s="336">
        <v>63</v>
      </c>
      <c r="H151" s="336">
        <v>16</v>
      </c>
      <c r="I151" s="336">
        <v>8</v>
      </c>
      <c r="J151" s="336">
        <v>22</v>
      </c>
      <c r="K151" s="336">
        <v>199</v>
      </c>
      <c r="N151" t="s">
        <v>21</v>
      </c>
      <c r="O151" s="336">
        <v>1064</v>
      </c>
      <c r="P151" s="336">
        <v>603</v>
      </c>
      <c r="Q151" s="336">
        <v>371</v>
      </c>
      <c r="R151" s="336">
        <v>8</v>
      </c>
      <c r="S151" s="336">
        <v>82</v>
      </c>
    </row>
    <row r="152" spans="1:19" x14ac:dyDescent="0.15">
      <c r="B152" t="s">
        <v>22</v>
      </c>
      <c r="C152" s="336">
        <v>604</v>
      </c>
      <c r="D152" s="336">
        <v>188</v>
      </c>
      <c r="E152" s="336">
        <v>245</v>
      </c>
      <c r="F152" s="336">
        <v>38</v>
      </c>
      <c r="G152" s="336">
        <v>35</v>
      </c>
      <c r="H152" s="336">
        <v>12</v>
      </c>
      <c r="I152" s="336">
        <v>5</v>
      </c>
      <c r="J152" s="336">
        <v>18</v>
      </c>
      <c r="K152" s="336">
        <v>63</v>
      </c>
      <c r="N152" t="s">
        <v>22</v>
      </c>
      <c r="O152" s="336">
        <v>604</v>
      </c>
      <c r="P152" s="336">
        <v>461</v>
      </c>
      <c r="Q152" s="336">
        <v>101</v>
      </c>
      <c r="R152" s="336">
        <v>9</v>
      </c>
      <c r="S152" s="336">
        <v>33</v>
      </c>
    </row>
    <row r="153" spans="1:19" x14ac:dyDescent="0.15">
      <c r="B153" t="s">
        <v>23</v>
      </c>
      <c r="C153" s="336">
        <v>729</v>
      </c>
      <c r="D153" s="336">
        <v>115</v>
      </c>
      <c r="E153" s="336">
        <v>281</v>
      </c>
      <c r="F153" s="336">
        <v>70</v>
      </c>
      <c r="G153" s="336">
        <v>43</v>
      </c>
      <c r="H153" s="336">
        <v>22</v>
      </c>
      <c r="I153" s="336">
        <v>3</v>
      </c>
      <c r="J153" s="336">
        <v>23</v>
      </c>
      <c r="K153" s="336">
        <v>172</v>
      </c>
      <c r="N153" t="s">
        <v>23</v>
      </c>
      <c r="O153" s="336">
        <v>729</v>
      </c>
      <c r="P153" s="336">
        <v>528</v>
      </c>
      <c r="Q153" s="336">
        <v>172</v>
      </c>
      <c r="R153" s="336">
        <v>0</v>
      </c>
      <c r="S153" s="336">
        <v>29</v>
      </c>
    </row>
    <row r="154" spans="1:19" x14ac:dyDescent="0.15">
      <c r="B154" t="s">
        <v>24</v>
      </c>
      <c r="C154" s="336">
        <v>873</v>
      </c>
      <c r="D154" s="336">
        <v>196</v>
      </c>
      <c r="E154" s="336">
        <v>274</v>
      </c>
      <c r="F154" s="336">
        <v>60</v>
      </c>
      <c r="G154" s="336">
        <v>74</v>
      </c>
      <c r="H154" s="336">
        <v>18</v>
      </c>
      <c r="I154" s="336">
        <v>4</v>
      </c>
      <c r="J154" s="336">
        <v>60</v>
      </c>
      <c r="K154" s="336">
        <v>187</v>
      </c>
      <c r="N154" t="s">
        <v>24</v>
      </c>
      <c r="O154" s="336">
        <v>873</v>
      </c>
      <c r="P154" s="336">
        <v>562</v>
      </c>
      <c r="Q154" s="336">
        <v>275</v>
      </c>
      <c r="R154" s="336">
        <v>1</v>
      </c>
      <c r="S154" s="336">
        <v>35</v>
      </c>
    </row>
    <row r="155" spans="1:19" x14ac:dyDescent="0.15">
      <c r="B155" t="s">
        <v>25</v>
      </c>
      <c r="C155" s="336">
        <v>694</v>
      </c>
      <c r="D155" s="336">
        <v>112</v>
      </c>
      <c r="E155" s="336">
        <v>272</v>
      </c>
      <c r="F155" s="336">
        <v>74</v>
      </c>
      <c r="G155" s="336">
        <v>41</v>
      </c>
      <c r="H155" s="336">
        <v>25</v>
      </c>
      <c r="I155" s="336">
        <v>0</v>
      </c>
      <c r="J155" s="336">
        <v>25</v>
      </c>
      <c r="K155" s="336">
        <v>145</v>
      </c>
      <c r="N155" t="s">
        <v>25</v>
      </c>
      <c r="O155" s="336">
        <v>694</v>
      </c>
      <c r="P155" s="336">
        <v>436</v>
      </c>
      <c r="Q155" s="336">
        <v>218</v>
      </c>
      <c r="R155" s="336">
        <v>1</v>
      </c>
      <c r="S155" s="336">
        <v>39</v>
      </c>
    </row>
    <row r="156" spans="1:19" x14ac:dyDescent="0.15">
      <c r="B156" t="s">
        <v>14</v>
      </c>
      <c r="C156" s="336">
        <v>823</v>
      </c>
      <c r="D156" s="336">
        <v>186</v>
      </c>
      <c r="E156" s="336">
        <v>205</v>
      </c>
      <c r="F156" s="336">
        <v>46</v>
      </c>
      <c r="G156" s="336">
        <v>41</v>
      </c>
      <c r="H156" s="336">
        <v>12</v>
      </c>
      <c r="I156" s="336">
        <v>1</v>
      </c>
      <c r="J156" s="336">
        <v>64</v>
      </c>
      <c r="K156" s="336">
        <v>268</v>
      </c>
      <c r="N156" t="s">
        <v>14</v>
      </c>
      <c r="O156" s="336">
        <v>823</v>
      </c>
      <c r="P156" s="336">
        <v>470</v>
      </c>
      <c r="Q156" s="336">
        <v>302</v>
      </c>
      <c r="R156" s="336">
        <v>9</v>
      </c>
      <c r="S156" s="336">
        <v>42</v>
      </c>
    </row>
    <row r="157" spans="1:19" x14ac:dyDescent="0.15">
      <c r="B157" t="s">
        <v>15</v>
      </c>
      <c r="C157" s="336">
        <v>547</v>
      </c>
      <c r="D157" s="336">
        <v>129</v>
      </c>
      <c r="E157" s="336">
        <v>173</v>
      </c>
      <c r="F157" s="336">
        <v>45</v>
      </c>
      <c r="G157" s="336">
        <v>12</v>
      </c>
      <c r="H157" s="336">
        <v>8</v>
      </c>
      <c r="I157" s="336">
        <v>1</v>
      </c>
      <c r="J157" s="336">
        <v>43</v>
      </c>
      <c r="K157" s="336">
        <v>136</v>
      </c>
      <c r="N157" t="s">
        <v>15</v>
      </c>
      <c r="O157" s="336">
        <v>547</v>
      </c>
      <c r="P157" s="336">
        <v>337</v>
      </c>
      <c r="Q157" s="336">
        <v>174</v>
      </c>
      <c r="R157" s="336">
        <v>0</v>
      </c>
      <c r="S157" s="336">
        <v>36</v>
      </c>
    </row>
    <row r="158" spans="1:19" x14ac:dyDescent="0.15">
      <c r="B158" t="s">
        <v>16</v>
      </c>
      <c r="C158" s="336">
        <v>689</v>
      </c>
      <c r="D158" s="336">
        <v>142</v>
      </c>
      <c r="E158" s="336">
        <v>212</v>
      </c>
      <c r="F158" s="336">
        <v>80</v>
      </c>
      <c r="G158" s="336">
        <v>35</v>
      </c>
      <c r="H158" s="336">
        <v>13</v>
      </c>
      <c r="I158" s="336">
        <v>1</v>
      </c>
      <c r="J158" s="336">
        <v>60</v>
      </c>
      <c r="K158" s="336">
        <v>146</v>
      </c>
      <c r="N158" t="s">
        <v>16</v>
      </c>
      <c r="O158" s="336">
        <v>689</v>
      </c>
      <c r="P158" s="336">
        <v>396</v>
      </c>
      <c r="Q158" s="336">
        <v>239</v>
      </c>
      <c r="R158" s="336">
        <v>0</v>
      </c>
      <c r="S158" s="336">
        <v>54</v>
      </c>
    </row>
    <row r="159" spans="1:19" x14ac:dyDescent="0.15">
      <c r="A159" t="s">
        <v>280</v>
      </c>
      <c r="B159" t="s">
        <v>17</v>
      </c>
      <c r="C159" s="336">
        <v>972</v>
      </c>
      <c r="D159" s="336">
        <v>250</v>
      </c>
      <c r="E159" s="336">
        <v>256</v>
      </c>
      <c r="F159" s="336">
        <v>20</v>
      </c>
      <c r="G159" s="336">
        <v>73</v>
      </c>
      <c r="H159" s="336">
        <v>23</v>
      </c>
      <c r="I159" s="336">
        <v>4</v>
      </c>
      <c r="J159" s="336">
        <v>101</v>
      </c>
      <c r="K159" s="336">
        <v>245</v>
      </c>
      <c r="M159" t="s">
        <v>280</v>
      </c>
      <c r="N159" t="s">
        <v>17</v>
      </c>
      <c r="O159" s="336">
        <v>972</v>
      </c>
      <c r="P159" s="336">
        <v>519</v>
      </c>
      <c r="Q159" s="336">
        <v>398</v>
      </c>
      <c r="R159" s="336">
        <v>10</v>
      </c>
      <c r="S159" s="336">
        <v>45</v>
      </c>
    </row>
    <row r="160" spans="1:19" x14ac:dyDescent="0.15">
      <c r="B160" t="s">
        <v>18</v>
      </c>
      <c r="C160" s="336">
        <v>885</v>
      </c>
      <c r="D160" s="336">
        <v>179</v>
      </c>
      <c r="E160" s="336">
        <v>255</v>
      </c>
      <c r="F160" s="336">
        <v>64</v>
      </c>
      <c r="G160" s="336">
        <v>56</v>
      </c>
      <c r="H160" s="336">
        <v>12</v>
      </c>
      <c r="I160" s="336">
        <v>9</v>
      </c>
      <c r="J160" s="336">
        <v>71</v>
      </c>
      <c r="K160" s="336">
        <v>239</v>
      </c>
      <c r="N160" t="s">
        <v>18</v>
      </c>
      <c r="O160" s="336">
        <v>885</v>
      </c>
      <c r="P160" s="336">
        <v>609</v>
      </c>
      <c r="Q160" s="336">
        <v>230</v>
      </c>
      <c r="R160" s="336">
        <v>1</v>
      </c>
      <c r="S160" s="336">
        <v>45</v>
      </c>
    </row>
    <row r="161" spans="1:19" x14ac:dyDescent="0.15">
      <c r="B161" t="s">
        <v>19</v>
      </c>
      <c r="C161" s="336">
        <v>1026</v>
      </c>
      <c r="D161" s="336">
        <v>160</v>
      </c>
      <c r="E161" s="336">
        <v>239</v>
      </c>
      <c r="F161" s="336">
        <v>61</v>
      </c>
      <c r="G161" s="336">
        <v>86</v>
      </c>
      <c r="H161" s="336">
        <v>15</v>
      </c>
      <c r="I161" s="336">
        <v>20</v>
      </c>
      <c r="J161" s="336">
        <v>225</v>
      </c>
      <c r="K161" s="336">
        <v>220</v>
      </c>
      <c r="N161" t="s">
        <v>19</v>
      </c>
      <c r="O161" s="336">
        <v>1026</v>
      </c>
      <c r="P161" s="336">
        <v>567</v>
      </c>
      <c r="Q161" s="336">
        <v>270</v>
      </c>
      <c r="R161" s="336">
        <v>156</v>
      </c>
      <c r="S161" s="336">
        <v>33</v>
      </c>
    </row>
    <row r="162" spans="1:19" x14ac:dyDescent="0.15">
      <c r="B162" t="s">
        <v>20</v>
      </c>
      <c r="C162" s="336">
        <v>904</v>
      </c>
      <c r="D162" s="336">
        <v>185</v>
      </c>
      <c r="E162" s="336">
        <v>244</v>
      </c>
      <c r="F162" s="336">
        <v>59</v>
      </c>
      <c r="G162" s="336">
        <v>58</v>
      </c>
      <c r="H162" s="336">
        <v>26</v>
      </c>
      <c r="I162" s="336">
        <v>7</v>
      </c>
      <c r="J162" s="336">
        <v>61</v>
      </c>
      <c r="K162" s="336">
        <v>264</v>
      </c>
      <c r="N162" t="s">
        <v>20</v>
      </c>
      <c r="O162" s="336">
        <v>904</v>
      </c>
      <c r="P162" s="336">
        <v>568</v>
      </c>
      <c r="Q162" s="336">
        <v>298</v>
      </c>
      <c r="R162" s="336">
        <v>0</v>
      </c>
      <c r="S162" s="336">
        <v>38</v>
      </c>
    </row>
    <row r="163" spans="1:19" x14ac:dyDescent="0.15">
      <c r="B163" t="s">
        <v>21</v>
      </c>
      <c r="C163" s="336">
        <v>817</v>
      </c>
      <c r="D163" s="336">
        <v>174</v>
      </c>
      <c r="E163" s="336">
        <v>204</v>
      </c>
      <c r="F163" s="336">
        <v>60</v>
      </c>
      <c r="G163" s="336">
        <v>67</v>
      </c>
      <c r="H163" s="336">
        <v>16</v>
      </c>
      <c r="I163" s="336">
        <v>8</v>
      </c>
      <c r="J163" s="336">
        <v>93</v>
      </c>
      <c r="K163" s="336">
        <v>195</v>
      </c>
      <c r="N163" t="s">
        <v>21</v>
      </c>
      <c r="O163" s="336">
        <v>817</v>
      </c>
      <c r="P163" s="336">
        <v>550</v>
      </c>
      <c r="Q163" s="336">
        <v>232</v>
      </c>
      <c r="R163" s="336">
        <v>1</v>
      </c>
      <c r="S163" s="336">
        <v>34</v>
      </c>
    </row>
    <row r="164" spans="1:19" x14ac:dyDescent="0.15">
      <c r="B164" t="s">
        <v>22</v>
      </c>
      <c r="C164" s="336">
        <v>1065</v>
      </c>
      <c r="D164" s="336">
        <v>233</v>
      </c>
      <c r="E164" s="336">
        <v>287</v>
      </c>
      <c r="F164" s="336">
        <v>12</v>
      </c>
      <c r="G164" s="336">
        <v>60</v>
      </c>
      <c r="H164" s="336">
        <v>13</v>
      </c>
      <c r="I164" s="336">
        <v>9</v>
      </c>
      <c r="J164" s="336">
        <v>81</v>
      </c>
      <c r="K164" s="336">
        <v>370</v>
      </c>
      <c r="N164" t="s">
        <v>22</v>
      </c>
      <c r="O164" s="336">
        <v>1065</v>
      </c>
      <c r="P164" s="336">
        <v>621</v>
      </c>
      <c r="Q164" s="336">
        <v>381</v>
      </c>
      <c r="R164" s="336">
        <v>1</v>
      </c>
      <c r="S164" s="336">
        <v>62</v>
      </c>
    </row>
    <row r="165" spans="1:19" x14ac:dyDescent="0.15">
      <c r="B165" t="s">
        <v>23</v>
      </c>
      <c r="C165" s="336">
        <v>1385</v>
      </c>
      <c r="D165" s="336">
        <v>293</v>
      </c>
      <c r="E165" s="336">
        <v>329</v>
      </c>
      <c r="F165" s="336">
        <v>58</v>
      </c>
      <c r="G165" s="336">
        <v>83</v>
      </c>
      <c r="H165" s="336">
        <v>23</v>
      </c>
      <c r="I165" s="336">
        <v>4</v>
      </c>
      <c r="J165" s="336">
        <v>230</v>
      </c>
      <c r="K165" s="336">
        <v>365</v>
      </c>
      <c r="N165" t="s">
        <v>23</v>
      </c>
      <c r="O165" s="336">
        <v>1385</v>
      </c>
      <c r="P165" s="336">
        <v>638</v>
      </c>
      <c r="Q165" s="336">
        <v>642</v>
      </c>
      <c r="R165" s="336">
        <v>0</v>
      </c>
      <c r="S165" s="336">
        <v>105</v>
      </c>
    </row>
    <row r="166" spans="1:19" x14ac:dyDescent="0.15">
      <c r="B166" t="s">
        <v>24</v>
      </c>
      <c r="C166" s="336">
        <v>1256</v>
      </c>
      <c r="D166" s="336">
        <v>198</v>
      </c>
      <c r="E166" s="336">
        <v>401</v>
      </c>
      <c r="F166" s="336">
        <v>53</v>
      </c>
      <c r="G166" s="336">
        <v>42</v>
      </c>
      <c r="H166" s="336">
        <v>18</v>
      </c>
      <c r="I166" s="336">
        <v>9</v>
      </c>
      <c r="J166" s="336">
        <v>169</v>
      </c>
      <c r="K166" s="336">
        <v>366</v>
      </c>
      <c r="N166" t="s">
        <v>24</v>
      </c>
      <c r="O166" s="336">
        <v>1256</v>
      </c>
      <c r="P166" s="336">
        <v>665</v>
      </c>
      <c r="Q166" s="336">
        <v>522</v>
      </c>
      <c r="R166" s="336">
        <v>2</v>
      </c>
      <c r="S166" s="336">
        <v>67</v>
      </c>
    </row>
    <row r="167" spans="1:19" x14ac:dyDescent="0.15">
      <c r="B167" t="s">
        <v>25</v>
      </c>
      <c r="C167" s="336">
        <v>984</v>
      </c>
      <c r="D167" s="336">
        <v>175</v>
      </c>
      <c r="E167" s="336">
        <v>287</v>
      </c>
      <c r="F167" s="336">
        <v>37</v>
      </c>
      <c r="G167" s="336">
        <v>32</v>
      </c>
      <c r="H167" s="336">
        <v>18</v>
      </c>
      <c r="I167" s="336">
        <v>3</v>
      </c>
      <c r="J167" s="336">
        <v>55</v>
      </c>
      <c r="K167" s="336">
        <v>377</v>
      </c>
      <c r="N167" t="s">
        <v>25</v>
      </c>
      <c r="O167" s="336">
        <v>984</v>
      </c>
      <c r="P167" s="336">
        <v>548</v>
      </c>
      <c r="Q167" s="336">
        <v>396</v>
      </c>
      <c r="R167" s="336">
        <v>0</v>
      </c>
      <c r="S167" s="336">
        <v>40</v>
      </c>
    </row>
    <row r="168" spans="1:19" x14ac:dyDescent="0.15">
      <c r="B168" t="s">
        <v>14</v>
      </c>
      <c r="C168" s="336">
        <v>854</v>
      </c>
      <c r="D168" s="336">
        <v>165</v>
      </c>
      <c r="E168" s="336">
        <v>252</v>
      </c>
      <c r="F168" s="336">
        <v>116</v>
      </c>
      <c r="G168" s="336">
        <v>20</v>
      </c>
      <c r="H168" s="336">
        <v>11</v>
      </c>
      <c r="I168" s="336">
        <v>0</v>
      </c>
      <c r="J168" s="336">
        <v>126</v>
      </c>
      <c r="K168" s="336">
        <v>164</v>
      </c>
      <c r="N168" t="s">
        <v>14</v>
      </c>
      <c r="O168" s="336">
        <v>854</v>
      </c>
      <c r="P168" s="336">
        <v>443</v>
      </c>
      <c r="Q168" s="336">
        <v>357</v>
      </c>
      <c r="R168" s="336">
        <v>0</v>
      </c>
      <c r="S168" s="336">
        <v>54</v>
      </c>
    </row>
    <row r="169" spans="1:19" x14ac:dyDescent="0.15">
      <c r="B169" t="s">
        <v>15</v>
      </c>
      <c r="C169" s="336">
        <v>1128</v>
      </c>
      <c r="D169" s="336">
        <v>142</v>
      </c>
      <c r="E169" s="336">
        <v>300</v>
      </c>
      <c r="F169" s="336">
        <v>98</v>
      </c>
      <c r="G169" s="336">
        <v>52</v>
      </c>
      <c r="H169" s="336">
        <v>7</v>
      </c>
      <c r="I169" s="336">
        <v>3</v>
      </c>
      <c r="J169" s="336">
        <v>159</v>
      </c>
      <c r="K169" s="336">
        <v>367</v>
      </c>
      <c r="N169" t="s">
        <v>15</v>
      </c>
      <c r="O169" s="336">
        <v>1128</v>
      </c>
      <c r="P169" s="336">
        <v>572</v>
      </c>
      <c r="Q169" s="336">
        <v>364</v>
      </c>
      <c r="R169" s="336">
        <v>16</v>
      </c>
      <c r="S169" s="336">
        <v>176</v>
      </c>
    </row>
    <row r="170" spans="1:19" x14ac:dyDescent="0.15">
      <c r="B170" t="s">
        <v>16</v>
      </c>
      <c r="C170" s="336">
        <v>1145</v>
      </c>
      <c r="D170" s="336">
        <v>140</v>
      </c>
      <c r="E170" s="336">
        <v>308</v>
      </c>
      <c r="F170" s="336">
        <v>88</v>
      </c>
      <c r="G170" s="336">
        <v>54</v>
      </c>
      <c r="H170" s="336">
        <v>2</v>
      </c>
      <c r="I170" s="336">
        <v>0</v>
      </c>
      <c r="J170" s="336">
        <v>88</v>
      </c>
      <c r="K170" s="336">
        <v>465</v>
      </c>
      <c r="N170" t="s">
        <v>16</v>
      </c>
      <c r="O170" s="336">
        <v>1145</v>
      </c>
      <c r="P170" s="336">
        <v>617</v>
      </c>
      <c r="Q170" s="336">
        <v>439</v>
      </c>
      <c r="R170" s="336">
        <v>2</v>
      </c>
      <c r="S170" s="336">
        <v>87</v>
      </c>
    </row>
    <row r="171" spans="1:19" x14ac:dyDescent="0.15">
      <c r="A171" t="s">
        <v>281</v>
      </c>
      <c r="B171" t="s">
        <v>17</v>
      </c>
      <c r="C171" s="336">
        <f t="shared" ref="C171:C188" si="7">SUM(D171:K171)</f>
        <v>1144</v>
      </c>
      <c r="D171" s="336">
        <v>240</v>
      </c>
      <c r="E171" s="336">
        <v>329</v>
      </c>
      <c r="F171" s="336">
        <v>11</v>
      </c>
      <c r="G171" s="336">
        <v>72</v>
      </c>
      <c r="H171" s="336">
        <v>16</v>
      </c>
      <c r="I171" s="336">
        <v>5</v>
      </c>
      <c r="J171" s="336">
        <v>192</v>
      </c>
      <c r="K171" s="336">
        <v>279</v>
      </c>
      <c r="M171" t="s">
        <v>281</v>
      </c>
      <c r="N171" t="s">
        <v>17</v>
      </c>
      <c r="O171" s="336">
        <f t="shared" ref="O171:O191" si="8">SUM(P171:S171)</f>
        <v>1144</v>
      </c>
      <c r="P171" s="336">
        <v>600</v>
      </c>
      <c r="Q171" s="336">
        <v>485</v>
      </c>
      <c r="R171" s="336">
        <v>1</v>
      </c>
      <c r="S171" s="336">
        <v>58</v>
      </c>
    </row>
    <row r="172" spans="1:19" x14ac:dyDescent="0.15">
      <c r="B172" t="s">
        <v>18</v>
      </c>
      <c r="C172" s="336">
        <f t="shared" si="7"/>
        <v>983</v>
      </c>
      <c r="D172" s="336">
        <v>241</v>
      </c>
      <c r="E172" s="336">
        <v>230</v>
      </c>
      <c r="F172" s="336">
        <v>15</v>
      </c>
      <c r="G172" s="336">
        <v>47</v>
      </c>
      <c r="H172" s="336">
        <v>20</v>
      </c>
      <c r="I172" s="336">
        <v>7</v>
      </c>
      <c r="J172" s="336">
        <v>107</v>
      </c>
      <c r="K172" s="336">
        <v>316</v>
      </c>
      <c r="N172" t="s">
        <v>18</v>
      </c>
      <c r="O172" s="336">
        <f t="shared" si="8"/>
        <v>983</v>
      </c>
      <c r="P172" s="336">
        <v>578</v>
      </c>
      <c r="Q172" s="336">
        <v>371</v>
      </c>
      <c r="R172" s="336">
        <v>9</v>
      </c>
      <c r="S172" s="336">
        <v>25</v>
      </c>
    </row>
    <row r="173" spans="1:19" x14ac:dyDescent="0.15">
      <c r="B173" t="s">
        <v>19</v>
      </c>
      <c r="C173" s="336">
        <f t="shared" si="7"/>
        <v>1506</v>
      </c>
      <c r="D173" s="336">
        <v>313</v>
      </c>
      <c r="E173" s="336">
        <v>329</v>
      </c>
      <c r="F173" s="336">
        <v>136</v>
      </c>
      <c r="G173" s="336">
        <v>104</v>
      </c>
      <c r="H173" s="336">
        <v>23</v>
      </c>
      <c r="I173" s="336">
        <v>9</v>
      </c>
      <c r="J173" s="336">
        <v>142</v>
      </c>
      <c r="K173" s="336">
        <v>450</v>
      </c>
      <c r="N173" t="s">
        <v>19</v>
      </c>
      <c r="O173" s="336">
        <f t="shared" si="8"/>
        <v>1506</v>
      </c>
      <c r="P173" s="336">
        <v>815</v>
      </c>
      <c r="Q173" s="336">
        <v>630</v>
      </c>
      <c r="R173" s="336">
        <v>1</v>
      </c>
      <c r="S173" s="336">
        <v>60</v>
      </c>
    </row>
    <row r="174" spans="1:19" x14ac:dyDescent="0.15">
      <c r="B174" t="s">
        <v>20</v>
      </c>
      <c r="C174" s="336">
        <f t="shared" si="7"/>
        <v>2034</v>
      </c>
      <c r="D174" s="336">
        <v>341</v>
      </c>
      <c r="E174" s="336">
        <v>322</v>
      </c>
      <c r="F174" s="336">
        <v>57</v>
      </c>
      <c r="G174" s="336">
        <v>96</v>
      </c>
      <c r="H174" s="336">
        <v>27</v>
      </c>
      <c r="I174" s="336">
        <v>3</v>
      </c>
      <c r="J174" s="336">
        <v>231</v>
      </c>
      <c r="K174" s="336">
        <v>957</v>
      </c>
      <c r="N174" t="s">
        <v>20</v>
      </c>
      <c r="O174" s="336">
        <f t="shared" si="8"/>
        <v>2034</v>
      </c>
      <c r="P174" s="336">
        <v>808</v>
      </c>
      <c r="Q174" s="336">
        <v>1181</v>
      </c>
      <c r="R174" s="336">
        <v>3</v>
      </c>
      <c r="S174" s="336">
        <v>42</v>
      </c>
    </row>
    <row r="175" spans="1:19" x14ac:dyDescent="0.15">
      <c r="B175" t="s">
        <v>21</v>
      </c>
      <c r="C175" s="336">
        <f t="shared" si="7"/>
        <v>1281</v>
      </c>
      <c r="D175" s="336">
        <v>233</v>
      </c>
      <c r="E175" s="336">
        <v>353</v>
      </c>
      <c r="F175" s="336">
        <v>36</v>
      </c>
      <c r="G175" s="336">
        <v>68</v>
      </c>
      <c r="H175" s="336">
        <v>35</v>
      </c>
      <c r="I175" s="336">
        <v>3</v>
      </c>
      <c r="J175" s="336">
        <v>165</v>
      </c>
      <c r="K175" s="336">
        <v>388</v>
      </c>
      <c r="N175" t="s">
        <v>21</v>
      </c>
      <c r="O175" s="336">
        <f t="shared" si="8"/>
        <v>1281</v>
      </c>
      <c r="P175" s="336">
        <v>695</v>
      </c>
      <c r="Q175" s="336">
        <v>343</v>
      </c>
      <c r="R175" s="336">
        <v>0</v>
      </c>
      <c r="S175" s="336">
        <v>243</v>
      </c>
    </row>
    <row r="176" spans="1:19" x14ac:dyDescent="0.15">
      <c r="B176" t="s">
        <v>22</v>
      </c>
      <c r="C176" s="336">
        <f t="shared" si="7"/>
        <v>1194</v>
      </c>
      <c r="D176" s="336">
        <v>167</v>
      </c>
      <c r="E176" s="336">
        <v>248</v>
      </c>
      <c r="F176" s="336">
        <v>100</v>
      </c>
      <c r="G176" s="336">
        <v>102</v>
      </c>
      <c r="H176" s="336">
        <v>23</v>
      </c>
      <c r="I176" s="336">
        <v>7</v>
      </c>
      <c r="J176" s="336">
        <v>217</v>
      </c>
      <c r="K176" s="336">
        <v>330</v>
      </c>
      <c r="N176" t="s">
        <v>22</v>
      </c>
      <c r="O176" s="336">
        <f t="shared" si="8"/>
        <v>1194</v>
      </c>
      <c r="P176" s="336">
        <v>690</v>
      </c>
      <c r="Q176" s="336">
        <v>439</v>
      </c>
      <c r="R176" s="336">
        <v>3</v>
      </c>
      <c r="S176" s="336">
        <v>62</v>
      </c>
    </row>
    <row r="177" spans="1:20" x14ac:dyDescent="0.15">
      <c r="B177" t="s">
        <v>23</v>
      </c>
      <c r="C177" s="336">
        <f t="shared" si="7"/>
        <v>1176</v>
      </c>
      <c r="D177" s="336">
        <v>272</v>
      </c>
      <c r="E177" s="336">
        <v>260</v>
      </c>
      <c r="F177" s="336">
        <v>84</v>
      </c>
      <c r="G177" s="336">
        <v>81</v>
      </c>
      <c r="H177" s="336">
        <v>20</v>
      </c>
      <c r="I177" s="336">
        <v>11</v>
      </c>
      <c r="J177" s="336">
        <v>146</v>
      </c>
      <c r="K177" s="336">
        <v>302</v>
      </c>
      <c r="N177" t="s">
        <v>23</v>
      </c>
      <c r="O177" s="336">
        <f t="shared" si="8"/>
        <v>1176</v>
      </c>
      <c r="P177" s="336">
        <v>678</v>
      </c>
      <c r="Q177" s="336">
        <v>446</v>
      </c>
      <c r="R177" s="336">
        <v>2</v>
      </c>
      <c r="S177" s="336">
        <v>50</v>
      </c>
    </row>
    <row r="178" spans="1:20" x14ac:dyDescent="0.15">
      <c r="B178" t="s">
        <v>24</v>
      </c>
      <c r="C178" s="336">
        <f t="shared" si="7"/>
        <v>1356</v>
      </c>
      <c r="D178" s="336">
        <v>299</v>
      </c>
      <c r="E178" s="336">
        <v>295</v>
      </c>
      <c r="F178" s="336">
        <v>136</v>
      </c>
      <c r="G178" s="336">
        <v>66</v>
      </c>
      <c r="H178" s="336">
        <v>14</v>
      </c>
      <c r="I178" s="336">
        <v>11</v>
      </c>
      <c r="J178" s="336">
        <v>184</v>
      </c>
      <c r="K178" s="336">
        <v>351</v>
      </c>
      <c r="N178" t="s">
        <v>24</v>
      </c>
      <c r="O178" s="336">
        <f t="shared" si="8"/>
        <v>1356</v>
      </c>
      <c r="P178" s="336">
        <v>795</v>
      </c>
      <c r="Q178" s="336">
        <v>479</v>
      </c>
      <c r="R178" s="336">
        <v>3</v>
      </c>
      <c r="S178" s="336">
        <v>79</v>
      </c>
    </row>
    <row r="179" spans="1:20" x14ac:dyDescent="0.15">
      <c r="B179" t="s">
        <v>25</v>
      </c>
      <c r="C179" s="336">
        <f t="shared" si="7"/>
        <v>1432</v>
      </c>
      <c r="D179" s="336">
        <v>446</v>
      </c>
      <c r="E179" s="336">
        <v>350</v>
      </c>
      <c r="F179" s="336">
        <v>108</v>
      </c>
      <c r="G179" s="336">
        <v>86</v>
      </c>
      <c r="H179" s="336">
        <v>24</v>
      </c>
      <c r="I179" s="336">
        <v>2</v>
      </c>
      <c r="J179" s="336">
        <v>177</v>
      </c>
      <c r="K179" s="336">
        <v>239</v>
      </c>
      <c r="N179" t="s">
        <v>25</v>
      </c>
      <c r="O179" s="336">
        <f t="shared" si="8"/>
        <v>1432</v>
      </c>
      <c r="P179" s="336">
        <v>759</v>
      </c>
      <c r="Q179" s="336">
        <v>599</v>
      </c>
      <c r="R179" s="336">
        <v>4</v>
      </c>
      <c r="S179" s="336">
        <v>70</v>
      </c>
    </row>
    <row r="180" spans="1:20" x14ac:dyDescent="0.15">
      <c r="A180" s="337"/>
      <c r="B180" s="337" t="s">
        <v>14</v>
      </c>
      <c r="C180" s="338">
        <f t="shared" si="7"/>
        <v>1014</v>
      </c>
      <c r="D180" s="338">
        <v>307</v>
      </c>
      <c r="E180" s="338">
        <v>237</v>
      </c>
      <c r="F180" s="338">
        <v>59</v>
      </c>
      <c r="G180" s="338">
        <v>45</v>
      </c>
      <c r="H180" s="338">
        <v>16</v>
      </c>
      <c r="I180" s="338">
        <v>1</v>
      </c>
      <c r="J180" s="338">
        <v>77</v>
      </c>
      <c r="K180" s="338">
        <v>272</v>
      </c>
      <c r="L180" s="337"/>
      <c r="M180" s="337"/>
      <c r="N180" s="337" t="s">
        <v>14</v>
      </c>
      <c r="O180" s="338">
        <f t="shared" si="8"/>
        <v>1014</v>
      </c>
      <c r="P180" s="336">
        <v>605</v>
      </c>
      <c r="Q180" s="336">
        <v>358</v>
      </c>
      <c r="R180" s="336">
        <v>2</v>
      </c>
      <c r="S180" s="336">
        <v>49</v>
      </c>
    </row>
    <row r="181" spans="1:20" x14ac:dyDescent="0.15">
      <c r="A181" s="337"/>
      <c r="B181" s="337" t="s">
        <v>15</v>
      </c>
      <c r="C181" s="338">
        <f t="shared" si="7"/>
        <v>1631</v>
      </c>
      <c r="D181" s="338">
        <v>313</v>
      </c>
      <c r="E181" s="338">
        <v>460</v>
      </c>
      <c r="F181" s="338">
        <v>62</v>
      </c>
      <c r="G181" s="338">
        <v>90</v>
      </c>
      <c r="H181" s="338">
        <v>12</v>
      </c>
      <c r="I181" s="338">
        <v>0</v>
      </c>
      <c r="J181" s="338">
        <v>116</v>
      </c>
      <c r="K181" s="338">
        <v>578</v>
      </c>
      <c r="L181" s="337"/>
      <c r="M181" s="337"/>
      <c r="N181" s="337" t="s">
        <v>15</v>
      </c>
      <c r="O181" s="338">
        <f t="shared" si="8"/>
        <v>1631</v>
      </c>
      <c r="P181" s="336">
        <v>659</v>
      </c>
      <c r="Q181" s="336">
        <v>874</v>
      </c>
      <c r="R181" s="336">
        <v>8</v>
      </c>
      <c r="S181" s="336">
        <v>90</v>
      </c>
    </row>
    <row r="182" spans="1:20" x14ac:dyDescent="0.15">
      <c r="A182" s="337"/>
      <c r="B182" s="337" t="s">
        <v>16</v>
      </c>
      <c r="C182" s="338">
        <f t="shared" si="7"/>
        <v>1203</v>
      </c>
      <c r="D182" s="338">
        <v>301</v>
      </c>
      <c r="E182" s="338">
        <v>222</v>
      </c>
      <c r="F182" s="338">
        <v>79</v>
      </c>
      <c r="G182" s="338">
        <v>24</v>
      </c>
      <c r="H182" s="338">
        <v>11</v>
      </c>
      <c r="I182" s="338">
        <v>0</v>
      </c>
      <c r="J182" s="338">
        <v>196</v>
      </c>
      <c r="K182" s="338">
        <v>370</v>
      </c>
      <c r="L182" s="337"/>
      <c r="M182" s="337"/>
      <c r="N182" s="337" t="s">
        <v>299</v>
      </c>
      <c r="O182" s="338">
        <f t="shared" si="8"/>
        <v>1203</v>
      </c>
      <c r="P182" s="336">
        <v>587</v>
      </c>
      <c r="Q182" s="336">
        <v>547</v>
      </c>
      <c r="R182" s="336">
        <v>4</v>
      </c>
      <c r="S182" s="336">
        <v>65</v>
      </c>
    </row>
    <row r="183" spans="1:20" x14ac:dyDescent="0.15">
      <c r="A183" s="337" t="s">
        <v>302</v>
      </c>
      <c r="B183" s="337" t="s">
        <v>17</v>
      </c>
      <c r="C183" s="338">
        <f t="shared" si="7"/>
        <v>927</v>
      </c>
      <c r="D183" s="339">
        <v>194</v>
      </c>
      <c r="E183" s="339">
        <f>G84</f>
        <v>175</v>
      </c>
      <c r="F183" s="339">
        <f>G88</f>
        <v>89</v>
      </c>
      <c r="G183" s="339">
        <f>G92</f>
        <v>45</v>
      </c>
      <c r="H183" s="339">
        <f>G95</f>
        <v>31</v>
      </c>
      <c r="I183" s="338">
        <f>G96</f>
        <v>4</v>
      </c>
      <c r="J183" s="338">
        <f>G101</f>
        <v>209</v>
      </c>
      <c r="K183" s="338">
        <f>G102</f>
        <v>180</v>
      </c>
      <c r="L183" s="337"/>
      <c r="M183" s="337" t="s">
        <v>300</v>
      </c>
      <c r="N183" s="337" t="s">
        <v>301</v>
      </c>
      <c r="O183" s="338">
        <f t="shared" si="8"/>
        <v>927</v>
      </c>
      <c r="P183" s="336">
        <v>548</v>
      </c>
      <c r="Q183" s="336">
        <v>310</v>
      </c>
      <c r="R183" s="336">
        <v>4</v>
      </c>
      <c r="S183" s="336">
        <v>65</v>
      </c>
    </row>
    <row r="184" spans="1:20" x14ac:dyDescent="0.15">
      <c r="A184" s="337"/>
      <c r="B184" s="337" t="s">
        <v>18</v>
      </c>
      <c r="C184" s="338">
        <f t="shared" si="7"/>
        <v>1148</v>
      </c>
      <c r="D184" s="339">
        <f>H77</f>
        <v>341</v>
      </c>
      <c r="E184" s="339">
        <f>H84</f>
        <v>200</v>
      </c>
      <c r="F184" s="339">
        <f>H88</f>
        <v>63</v>
      </c>
      <c r="G184" s="339">
        <f>H92</f>
        <v>62</v>
      </c>
      <c r="H184" s="339">
        <f>H95</f>
        <v>22</v>
      </c>
      <c r="I184" s="338">
        <f>H96</f>
        <v>7</v>
      </c>
      <c r="J184" s="338">
        <f>H101</f>
        <v>151</v>
      </c>
      <c r="K184" s="338">
        <f>H102</f>
        <v>302</v>
      </c>
      <c r="L184" s="337"/>
      <c r="M184" s="337"/>
      <c r="N184" s="337" t="s">
        <v>18</v>
      </c>
      <c r="O184" s="338">
        <f t="shared" si="8"/>
        <v>1148</v>
      </c>
      <c r="P184" s="336">
        <v>627</v>
      </c>
      <c r="Q184" s="336">
        <v>370</v>
      </c>
      <c r="R184" s="336">
        <v>27</v>
      </c>
      <c r="S184" s="336">
        <v>124</v>
      </c>
    </row>
    <row r="185" spans="1:20" x14ac:dyDescent="0.15">
      <c r="A185" s="337"/>
      <c r="B185" s="337" t="s">
        <v>19</v>
      </c>
      <c r="C185" s="338">
        <f t="shared" si="7"/>
        <v>1477</v>
      </c>
      <c r="D185" s="339">
        <f>SUM(I71:I76)</f>
        <v>275</v>
      </c>
      <c r="E185" s="339">
        <f>SUM(I78:I83)</f>
        <v>396</v>
      </c>
      <c r="F185" s="339">
        <f>SUM(I85:I87)</f>
        <v>83</v>
      </c>
      <c r="G185" s="339">
        <f>SUM(I89:I91)</f>
        <v>98</v>
      </c>
      <c r="H185" s="339">
        <f>SUM(I93:I94)</f>
        <v>25</v>
      </c>
      <c r="I185" s="338">
        <f>'４・５ページ'!O22+'４・５ページ'!O23+'４・５ページ'!O24+'４・５ページ'!O25</f>
        <v>8</v>
      </c>
      <c r="J185" s="338">
        <f>SUM(I97:I100)</f>
        <v>189</v>
      </c>
      <c r="K185" s="338">
        <f>'４・５ページ'!O6</f>
        <v>403</v>
      </c>
      <c r="L185" s="337"/>
      <c r="M185" s="337"/>
      <c r="N185" s="337" t="s">
        <v>19</v>
      </c>
      <c r="O185" s="338">
        <f t="shared" si="8"/>
        <v>1477</v>
      </c>
      <c r="P185" s="336">
        <v>762</v>
      </c>
      <c r="Q185" s="336">
        <v>531</v>
      </c>
      <c r="R185" s="336">
        <v>2</v>
      </c>
      <c r="S185" s="336">
        <v>182</v>
      </c>
    </row>
    <row r="186" spans="1:20" x14ac:dyDescent="0.15">
      <c r="A186" s="337"/>
      <c r="B186" s="337" t="s">
        <v>20</v>
      </c>
      <c r="C186" s="338">
        <f t="shared" si="7"/>
        <v>1647</v>
      </c>
      <c r="D186" s="339">
        <f>SUM(J71:J76)</f>
        <v>228</v>
      </c>
      <c r="E186" s="339">
        <f>SUM(J78:J83)</f>
        <v>469</v>
      </c>
      <c r="F186" s="339">
        <f>SUM(J85:J87)</f>
        <v>69</v>
      </c>
      <c r="G186" s="339">
        <f>SUM(J89:J91)</f>
        <v>127</v>
      </c>
      <c r="H186" s="339">
        <f>SUM(J93:J94)</f>
        <v>27</v>
      </c>
      <c r="I186" s="338">
        <f>'４・５ページ'!Q22+'４・５ページ'!Q23+'４・５ページ'!Q24+'４・５ページ'!Q25</f>
        <v>7</v>
      </c>
      <c r="J186" s="338">
        <f>SUM(J97:J100)</f>
        <v>344</v>
      </c>
      <c r="K186" s="338">
        <f>'４・５ページ'!Q6</f>
        <v>376</v>
      </c>
      <c r="L186" s="337"/>
      <c r="M186" s="337"/>
      <c r="N186" s="337" t="s">
        <v>20</v>
      </c>
      <c r="O186" s="338">
        <f t="shared" si="8"/>
        <v>1647</v>
      </c>
      <c r="P186" s="336">
        <v>573</v>
      </c>
      <c r="Q186" s="336">
        <v>898</v>
      </c>
      <c r="R186" s="336">
        <v>4</v>
      </c>
      <c r="S186" s="336">
        <v>172</v>
      </c>
    </row>
    <row r="187" spans="1:20" x14ac:dyDescent="0.15">
      <c r="A187" s="337"/>
      <c r="B187" s="337" t="s">
        <v>21</v>
      </c>
      <c r="C187" s="338">
        <f t="shared" si="7"/>
        <v>1100</v>
      </c>
      <c r="D187" s="339">
        <f>K77</f>
        <v>165</v>
      </c>
      <c r="E187" s="339">
        <f>K84</f>
        <v>394</v>
      </c>
      <c r="F187" s="339">
        <f>K88</f>
        <v>64</v>
      </c>
      <c r="G187" s="339">
        <f>K92</f>
        <v>88</v>
      </c>
      <c r="H187" s="339">
        <f>K95</f>
        <v>13</v>
      </c>
      <c r="I187" s="338">
        <f>K96</f>
        <v>7</v>
      </c>
      <c r="J187" s="338">
        <f>K101</f>
        <v>112</v>
      </c>
      <c r="K187" s="338">
        <f>K102</f>
        <v>257</v>
      </c>
      <c r="L187" s="337"/>
      <c r="M187" s="337"/>
      <c r="N187" s="337" t="s">
        <v>21</v>
      </c>
      <c r="O187" s="338">
        <f t="shared" si="8"/>
        <v>1100</v>
      </c>
      <c r="P187" s="336">
        <v>583</v>
      </c>
      <c r="Q187" s="336">
        <v>398</v>
      </c>
      <c r="R187" s="336">
        <v>3</v>
      </c>
      <c r="S187" s="336">
        <v>116</v>
      </c>
    </row>
    <row r="188" spans="1:20" x14ac:dyDescent="0.15">
      <c r="A188" s="337"/>
      <c r="B188" s="337" t="s">
        <v>22</v>
      </c>
      <c r="C188" s="338">
        <f t="shared" si="7"/>
        <v>1050</v>
      </c>
      <c r="D188" s="339">
        <f>SUM(L71:L76)</f>
        <v>280</v>
      </c>
      <c r="E188" s="339">
        <f>SUM(L78:L83)</f>
        <v>305</v>
      </c>
      <c r="F188" s="339">
        <f>SUM(L85:L87)</f>
        <v>58</v>
      </c>
      <c r="G188" s="339">
        <f>SUM(L89:L91)</f>
        <v>61</v>
      </c>
      <c r="H188" s="339">
        <f>SUM(L93:L94)</f>
        <v>21</v>
      </c>
      <c r="I188" s="338">
        <f>L96</f>
        <v>5</v>
      </c>
      <c r="J188" s="338">
        <f>SUM(L97:L100)</f>
        <v>113</v>
      </c>
      <c r="K188" s="338">
        <f>L102</f>
        <v>207</v>
      </c>
      <c r="L188" s="340"/>
      <c r="M188" s="337"/>
      <c r="N188" s="337" t="s">
        <v>22</v>
      </c>
      <c r="O188" s="338">
        <f t="shared" si="8"/>
        <v>1050</v>
      </c>
      <c r="P188" s="336">
        <f>'１ページ'!$S$43</f>
        <v>608</v>
      </c>
      <c r="Q188" s="336">
        <f>'１ページ'!$S$44</f>
        <v>349</v>
      </c>
      <c r="R188" s="336">
        <f>'１ページ'!$S$45</f>
        <v>9</v>
      </c>
      <c r="S188" s="336">
        <f>'１ページ'!$S$46</f>
        <v>84</v>
      </c>
      <c r="T188" s="248"/>
    </row>
    <row r="189" spans="1:20" x14ac:dyDescent="0.15">
      <c r="A189" s="337"/>
      <c r="B189" s="337" t="s">
        <v>23</v>
      </c>
      <c r="C189" s="339">
        <f>SUM(D189:K189)</f>
        <v>1178</v>
      </c>
      <c r="D189" s="339">
        <f>SUM(M71:M76)</f>
        <v>212</v>
      </c>
      <c r="E189" s="339">
        <f>SUM(M78:M83)</f>
        <v>215</v>
      </c>
      <c r="F189" s="339">
        <f>SUM(M85:M87)</f>
        <v>76</v>
      </c>
      <c r="G189" s="339">
        <f>SUM(M89:M91)</f>
        <v>72</v>
      </c>
      <c r="H189" s="339">
        <f>SUM(M93:M94)</f>
        <v>31</v>
      </c>
      <c r="I189" s="338">
        <f>M96</f>
        <v>3</v>
      </c>
      <c r="J189" s="338">
        <f>SUM(M97:M100)</f>
        <v>237</v>
      </c>
      <c r="K189" s="338">
        <f>M102</f>
        <v>332</v>
      </c>
      <c r="L189" s="337"/>
      <c r="M189" s="337"/>
      <c r="N189" s="337" t="s">
        <v>23</v>
      </c>
      <c r="O189" s="338">
        <f t="shared" si="8"/>
        <v>1178</v>
      </c>
      <c r="P189" s="336">
        <f>'１ページ'!U43</f>
        <v>554</v>
      </c>
      <c r="Q189" s="336">
        <f>'１ページ'!U44</f>
        <v>556</v>
      </c>
      <c r="R189" s="336">
        <f>'１ページ'!U45</f>
        <v>6</v>
      </c>
      <c r="S189" s="336">
        <f>'１ページ'!U46</f>
        <v>62</v>
      </c>
    </row>
    <row r="190" spans="1:20" x14ac:dyDescent="0.15">
      <c r="A190" s="337"/>
      <c r="B190" s="337" t="s">
        <v>24</v>
      </c>
      <c r="C190" s="339">
        <f>SUM(D190:K190)</f>
        <v>1342</v>
      </c>
      <c r="D190" s="339">
        <f>SUM(N71:N76)</f>
        <v>314</v>
      </c>
      <c r="E190" s="339">
        <f>SUM(N78:N83)</f>
        <v>357</v>
      </c>
      <c r="F190" s="339">
        <f>SUM(N85:N87)</f>
        <v>103</v>
      </c>
      <c r="G190" s="339">
        <f>SUM(N89:N91)</f>
        <v>42</v>
      </c>
      <c r="H190" s="339">
        <f>SUM(N93:N94)</f>
        <v>13</v>
      </c>
      <c r="I190" s="338">
        <f>N96</f>
        <v>5</v>
      </c>
      <c r="J190" s="338">
        <f>SUM(N97:N100)</f>
        <v>149</v>
      </c>
      <c r="K190" s="338">
        <f>N102</f>
        <v>359</v>
      </c>
      <c r="L190" s="337"/>
      <c r="M190" s="337"/>
      <c r="N190" s="337" t="s">
        <v>24</v>
      </c>
      <c r="O190" s="338">
        <f t="shared" si="8"/>
        <v>1342</v>
      </c>
      <c r="P190" s="336">
        <v>741</v>
      </c>
      <c r="Q190" s="336">
        <v>491</v>
      </c>
      <c r="R190" s="336">
        <v>12</v>
      </c>
      <c r="S190" s="336">
        <v>98</v>
      </c>
    </row>
    <row r="191" spans="1:20" x14ac:dyDescent="0.15">
      <c r="A191" s="337"/>
      <c r="B191" s="337" t="s">
        <v>25</v>
      </c>
      <c r="C191" s="339">
        <f>SUM(D191:K191)</f>
        <v>1448</v>
      </c>
      <c r="D191" s="339">
        <f>O77</f>
        <v>228</v>
      </c>
      <c r="E191" s="339">
        <f>O84</f>
        <v>537</v>
      </c>
      <c r="F191" s="339">
        <f>O88</f>
        <v>96</v>
      </c>
      <c r="G191" s="339">
        <f>O92</f>
        <v>65</v>
      </c>
      <c r="H191" s="339">
        <f>O95</f>
        <v>23</v>
      </c>
      <c r="I191" s="338">
        <f>O96</f>
        <v>3</v>
      </c>
      <c r="J191" s="338">
        <f>O101</f>
        <v>199</v>
      </c>
      <c r="K191" s="338">
        <f>O102</f>
        <v>297</v>
      </c>
      <c r="L191" s="337"/>
      <c r="M191" s="337"/>
      <c r="N191" s="337" t="s">
        <v>25</v>
      </c>
      <c r="O191" s="338">
        <f t="shared" si="8"/>
        <v>1448</v>
      </c>
      <c r="P191" s="336">
        <v>680</v>
      </c>
      <c r="Q191" s="336">
        <v>670</v>
      </c>
      <c r="R191" s="336">
        <v>12</v>
      </c>
      <c r="S191" s="336">
        <v>86</v>
      </c>
    </row>
  </sheetData>
  <phoneticPr fontId="2"/>
  <pageMargins left="0.69" right="0.48" top="0.94488188976377963" bottom="0.74803149606299213" header="0.31496062992125984" footer="0.31496062992125984"/>
  <pageSetup paperSize="9"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１ページ</vt:lpstr>
      <vt:lpstr>２・３ページ</vt:lpstr>
      <vt:lpstr>４・５ページ</vt:lpstr>
      <vt:lpstr>推移データ</vt:lpstr>
      <vt:lpstr>'１ページ'!Print_Area</vt:lpstr>
      <vt:lpstr>'２・３ページ'!Print_Area</vt:lpstr>
      <vt:lpstr>'４・５ページ'!Print_Area</vt:lpstr>
      <vt:lpstr>推移データ!Print_Area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FJ-USER</dc:creator>
  <cp:lastModifiedBy>FJ-USER</cp:lastModifiedBy>
  <cp:lastPrinted>2017-03-02T07:36:09Z</cp:lastPrinted>
  <dcterms:created xsi:type="dcterms:W3CDTF">2013-05-31T00:10:51Z</dcterms:created>
  <dcterms:modified xsi:type="dcterms:W3CDTF">2017-03-02T08:10:49Z</dcterms:modified>
</cp:coreProperties>
</file>